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540" windowHeight="3530" activeTab="1"/>
  </bookViews>
  <sheets>
    <sheet name="Sheet1" sheetId="1" r:id="rId1"/>
    <sheet name="Salim" sheetId="3" r:id="rId2"/>
    <sheet name="Sheet2" sheetId="2" r:id="rId3"/>
  </sheets>
  <definedNames>
    <definedName name="_xlnm._FilterDatabase" localSheetId="1" hidden="1">Salim!$A$4:$F$33</definedName>
    <definedName name="_xlnm._FilterDatabase" localSheetId="0" hidden="1">Sheet1!$A$4:$F$29</definedName>
  </definedNames>
  <calcPr calcId="162913"/>
</workbook>
</file>

<file path=xl/calcChain.xml><?xml version="1.0" encoding="utf-8"?>
<calcChain xmlns="http://schemas.openxmlformats.org/spreadsheetml/2006/main">
  <c r="I6" i="3" l="1"/>
  <c r="I7" i="3"/>
  <c r="G7" i="3" s="1"/>
  <c r="I8" i="3"/>
  <c r="I5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H6" i="3"/>
  <c r="G6" i="3" s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G22" i="3" s="1"/>
  <c r="H23" i="3"/>
  <c r="G23" i="3" s="1"/>
  <c r="H24" i="3"/>
  <c r="H25" i="3"/>
  <c r="H26" i="3"/>
  <c r="H27" i="3"/>
  <c r="H28" i="3"/>
  <c r="H29" i="3"/>
  <c r="H30" i="3"/>
  <c r="H31" i="3"/>
  <c r="H32" i="3"/>
  <c r="H33" i="3"/>
  <c r="H34" i="3"/>
  <c r="H35" i="3"/>
  <c r="G14" i="3"/>
  <c r="G15" i="3"/>
  <c r="G30" i="3"/>
  <c r="G31" i="3"/>
  <c r="B8" i="3"/>
  <c r="B9" i="3"/>
  <c r="B16" i="3"/>
  <c r="B20" i="3"/>
  <c r="B21" i="3"/>
  <c r="B24" i="3"/>
  <c r="B25" i="3"/>
  <c r="B32" i="3"/>
  <c r="A5" i="3"/>
  <c r="B5" i="3" s="1"/>
  <c r="A6" i="3"/>
  <c r="B6" i="3" s="1"/>
  <c r="A7" i="3"/>
  <c r="B7" i="3" s="1"/>
  <c r="A8" i="3"/>
  <c r="A9" i="3"/>
  <c r="A10" i="3"/>
  <c r="B10" i="3" s="1"/>
  <c r="A11" i="3"/>
  <c r="B11" i="3" s="1"/>
  <c r="A12" i="3"/>
  <c r="B12" i="3" s="1"/>
  <c r="A13" i="3"/>
  <c r="B13" i="3" s="1"/>
  <c r="A14" i="3"/>
  <c r="B14" i="3" s="1"/>
  <c r="A15" i="3"/>
  <c r="B15" i="3" s="1"/>
  <c r="A16" i="3"/>
  <c r="A17" i="3"/>
  <c r="B17" i="3" s="1"/>
  <c r="A18" i="3"/>
  <c r="B18" i="3" s="1"/>
  <c r="A19" i="3"/>
  <c r="B19" i="3" s="1"/>
  <c r="A20" i="3"/>
  <c r="A21" i="3"/>
  <c r="A22" i="3"/>
  <c r="B22" i="3" s="1"/>
  <c r="A23" i="3"/>
  <c r="B23" i="3" s="1"/>
  <c r="A24" i="3"/>
  <c r="A25" i="3"/>
  <c r="A26" i="3"/>
  <c r="B26" i="3" s="1"/>
  <c r="A27" i="3"/>
  <c r="B27" i="3" s="1"/>
  <c r="A28" i="3"/>
  <c r="B28" i="3" s="1"/>
  <c r="A29" i="3"/>
  <c r="B29" i="3" s="1"/>
  <c r="A30" i="3"/>
  <c r="B30" i="3" s="1"/>
  <c r="A31" i="3"/>
  <c r="B31" i="3" s="1"/>
  <c r="A32" i="3"/>
  <c r="A33" i="3"/>
  <c r="B33" i="3" s="1"/>
  <c r="A35" i="3"/>
  <c r="B35" i="3" s="1"/>
  <c r="A34" i="3"/>
  <c r="B34" i="3" s="1"/>
  <c r="H5" i="3"/>
  <c r="H36" i="3" s="1"/>
  <c r="G11" i="1"/>
  <c r="G12" i="1"/>
  <c r="G13" i="1"/>
  <c r="G14" i="1"/>
  <c r="G15" i="1"/>
  <c r="G16" i="1"/>
  <c r="G17" i="1"/>
  <c r="G18" i="1"/>
  <c r="G19" i="1"/>
  <c r="G20" i="1"/>
  <c r="G6" i="1"/>
  <c r="G7" i="1"/>
  <c r="G8" i="1"/>
  <c r="G9" i="1"/>
  <c r="G10" i="1"/>
  <c r="G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I6" i="1"/>
  <c r="I7" i="1"/>
  <c r="I8" i="1"/>
  <c r="I9" i="1"/>
  <c r="I10" i="1"/>
  <c r="H5" i="1"/>
  <c r="I11" i="1"/>
  <c r="I12" i="1"/>
  <c r="I13" i="1"/>
  <c r="I14" i="1"/>
  <c r="I15" i="1"/>
  <c r="I16" i="1"/>
  <c r="I17" i="1"/>
  <c r="I18" i="1"/>
  <c r="I19" i="1"/>
  <c r="I20" i="1"/>
  <c r="I5" i="1"/>
  <c r="A3" i="2"/>
  <c r="B3" i="2"/>
  <c r="D3" i="2"/>
  <c r="C3" i="2"/>
  <c r="G3" i="2"/>
  <c r="H3" i="2"/>
  <c r="I3" i="2"/>
  <c r="J3" i="2"/>
  <c r="I36" i="3" l="1"/>
  <c r="G5" i="3"/>
  <c r="G33" i="3"/>
  <c r="G29" i="3"/>
  <c r="G25" i="3"/>
  <c r="G21" i="3"/>
  <c r="G17" i="3"/>
  <c r="G13" i="3"/>
  <c r="G9" i="3"/>
  <c r="G35" i="3"/>
  <c r="G27" i="3"/>
  <c r="G19" i="3"/>
  <c r="G11" i="3"/>
  <c r="G32" i="3"/>
  <c r="G28" i="3"/>
  <c r="G24" i="3"/>
  <c r="G20" i="3"/>
  <c r="G16" i="3"/>
  <c r="G12" i="3"/>
  <c r="G8" i="3"/>
  <c r="G34" i="3"/>
  <c r="G26" i="3"/>
  <c r="G18" i="3"/>
  <c r="G10" i="3"/>
  <c r="C4" i="2"/>
  <c r="I4" i="2"/>
  <c r="G36" i="3" l="1"/>
</calcChain>
</file>

<file path=xl/sharedStrings.xml><?xml version="1.0" encoding="utf-8"?>
<sst xmlns="http://schemas.openxmlformats.org/spreadsheetml/2006/main" count="144" uniqueCount="57">
  <si>
    <t>التاريخ</t>
  </si>
  <si>
    <t>الاسم</t>
  </si>
  <si>
    <t>الحضور</t>
  </si>
  <si>
    <t>الانصراف</t>
  </si>
  <si>
    <t>السونار</t>
  </si>
  <si>
    <t>اكس راي</t>
  </si>
  <si>
    <t>1-6</t>
  </si>
  <si>
    <t>2-6</t>
  </si>
  <si>
    <t>8-6</t>
  </si>
  <si>
    <t>9-6</t>
  </si>
  <si>
    <t>10-6</t>
  </si>
  <si>
    <t>11-6</t>
  </si>
  <si>
    <t>12-6</t>
  </si>
  <si>
    <t>13-6</t>
  </si>
  <si>
    <t>14-6</t>
  </si>
  <si>
    <t>15-6</t>
  </si>
  <si>
    <t>16-6</t>
  </si>
  <si>
    <t>17-6</t>
  </si>
  <si>
    <t>18-6</t>
  </si>
  <si>
    <t>19-6</t>
  </si>
  <si>
    <t>20-6</t>
  </si>
  <si>
    <t>21-6</t>
  </si>
  <si>
    <t>22-6</t>
  </si>
  <si>
    <t>23-6</t>
  </si>
  <si>
    <t>24-6</t>
  </si>
  <si>
    <t>25-6</t>
  </si>
  <si>
    <t>26-6</t>
  </si>
  <si>
    <t>27-6</t>
  </si>
  <si>
    <t>28-6</t>
  </si>
  <si>
    <t>29-6</t>
  </si>
  <si>
    <t>30-6</t>
  </si>
  <si>
    <t>الصبغه</t>
  </si>
  <si>
    <t xml:space="preserve">المقطعيه </t>
  </si>
  <si>
    <t>د حسن الخطيب</t>
  </si>
  <si>
    <t>د حسين محمد</t>
  </si>
  <si>
    <t>الاجمالي</t>
  </si>
  <si>
    <t>حضور زائد</t>
  </si>
  <si>
    <t>السبت</t>
  </si>
  <si>
    <t>الاحد</t>
  </si>
  <si>
    <t>الاثنين</t>
  </si>
  <si>
    <t>الثلاثاء</t>
  </si>
  <si>
    <t>الاربعاء</t>
  </si>
  <si>
    <t>الخميس</t>
  </si>
  <si>
    <t>الجمعه</t>
  </si>
  <si>
    <t>اليوم</t>
  </si>
  <si>
    <t>محمود</t>
  </si>
  <si>
    <t>عمار</t>
  </si>
  <si>
    <t>الايراد</t>
  </si>
  <si>
    <t>اجمالي قيمه الشيفت لكل موظف</t>
  </si>
  <si>
    <t>قيمه الساعات الاضافي</t>
  </si>
  <si>
    <t>قيمه التأخيرات</t>
  </si>
  <si>
    <t>sallery</t>
  </si>
  <si>
    <t>start</t>
  </si>
  <si>
    <t>end</t>
  </si>
  <si>
    <t>شهر</t>
  </si>
  <si>
    <t>سنة</t>
  </si>
  <si>
    <t>ادخل الشهر والسنة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</si>
</sst>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h]:mm"/>
    <numFmt numFmtId="165" formatCode="d\-m"/>
    <numFmt numFmtId="166" formatCode="[$-10A0000]ddd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20" fontId="1" fillId="0" borderId="1" xfId="0" applyNumberFormat="1" applyFont="1" applyBorder="1"/>
    <xf numFmtId="0" fontId="1" fillId="0" borderId="1" xfId="0" applyFont="1" applyFill="1" applyBorder="1"/>
    <xf numFmtId="20" fontId="1" fillId="2" borderId="1" xfId="0" applyNumberFormat="1" applyFont="1" applyFill="1" applyBorder="1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0" fontId="1" fillId="0" borderId="4" xfId="0" applyFont="1" applyFill="1" applyBorder="1"/>
    <xf numFmtId="0" fontId="1" fillId="0" borderId="0" xfId="0" applyFont="1" applyFill="1" applyBorder="1"/>
    <xf numFmtId="20" fontId="0" fillId="0" borderId="0" xfId="0" applyNumberFormat="1"/>
    <xf numFmtId="164" fontId="0" fillId="0" borderId="0" xfId="0" applyNumberFormat="1"/>
    <xf numFmtId="166" fontId="1" fillId="0" borderId="1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20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1</xdr:row>
      <xdr:rowOff>139700</xdr:rowOff>
    </xdr:from>
    <xdr:to>
      <xdr:col>6</xdr:col>
      <xdr:colOff>1593850</xdr:colOff>
      <xdr:row>1</xdr:row>
      <xdr:rowOff>146050</xdr:rowOff>
    </xdr:to>
    <xdr:cxnSp macro="">
      <xdr:nvCxnSpPr>
        <xdr:cNvPr id="3" name="Straight Arrow Connector 2"/>
        <xdr:cNvCxnSpPr/>
      </xdr:nvCxnSpPr>
      <xdr:spPr>
        <a:xfrm flipV="1">
          <a:off x="9984587600" y="374650"/>
          <a:ext cx="1473200" cy="635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rightToLeft="1" workbookViewId="0">
      <selection activeCell="G2" sqref="G2"/>
    </sheetView>
  </sheetViews>
  <sheetFormatPr defaultRowHeight="14.5"/>
  <cols>
    <col min="1" max="1" width="6.7265625" customWidth="1"/>
    <col min="2" max="2" width="7.81640625" customWidth="1"/>
    <col min="4" max="4" width="10.81640625" bestFit="1" customWidth="1"/>
    <col min="7" max="7" width="23.7265625" bestFit="1" customWidth="1"/>
    <col min="8" max="8" width="17.453125" bestFit="1" customWidth="1"/>
    <col min="9" max="9" width="15.81640625" customWidth="1"/>
  </cols>
  <sheetData>
    <row r="1" spans="1:13">
      <c r="E1" t="s">
        <v>54</v>
      </c>
      <c r="F1" t="s">
        <v>55</v>
      </c>
    </row>
    <row r="2" spans="1:13">
      <c r="E2">
        <v>6</v>
      </c>
      <c r="F2">
        <v>2019</v>
      </c>
    </row>
    <row r="4" spans="1:13">
      <c r="A4" s="2" t="s">
        <v>0</v>
      </c>
      <c r="B4" s="2" t="s">
        <v>44</v>
      </c>
      <c r="C4" s="2" t="s">
        <v>1</v>
      </c>
      <c r="D4" s="2" t="s">
        <v>2</v>
      </c>
      <c r="E4" s="2" t="s">
        <v>3</v>
      </c>
      <c r="F4" s="2" t="s">
        <v>47</v>
      </c>
      <c r="G4" s="7" t="s">
        <v>48</v>
      </c>
      <c r="H4" s="7" t="s">
        <v>49</v>
      </c>
      <c r="I4" s="7" t="s">
        <v>50</v>
      </c>
      <c r="K4" s="12" t="s">
        <v>51</v>
      </c>
      <c r="L4" s="13" t="s">
        <v>52</v>
      </c>
      <c r="M4" s="13" t="s">
        <v>53</v>
      </c>
    </row>
    <row r="5" spans="1:13">
      <c r="A5" s="3" t="s">
        <v>6</v>
      </c>
      <c r="B5" s="7" t="s">
        <v>37</v>
      </c>
      <c r="C5" s="2" t="s">
        <v>45</v>
      </c>
      <c r="D5" s="6">
        <v>0.29166666666666669</v>
      </c>
      <c r="E5" s="6">
        <v>0.45833333333333331</v>
      </c>
      <c r="F5" s="2">
        <v>745</v>
      </c>
      <c r="G5" s="11">
        <f>((E5-D5)-I5+H5)*$K$5</f>
        <v>9.9999999999999982</v>
      </c>
      <c r="H5" s="11">
        <f>IF(D5&gt;$M$5,D5-M5,0)</f>
        <v>0</v>
      </c>
      <c r="I5" s="11">
        <f t="shared" ref="I5:I20" si="0">IF(D5&gt;$L$5,D5-$L$5,0)</f>
        <v>0</v>
      </c>
      <c r="K5">
        <v>60</v>
      </c>
      <c r="L5" s="14">
        <v>0.29166666666666669</v>
      </c>
      <c r="M5" s="14">
        <v>0.66666666666666663</v>
      </c>
    </row>
    <row r="6" spans="1:13">
      <c r="A6" s="3" t="s">
        <v>7</v>
      </c>
      <c r="B6" s="7" t="s">
        <v>38</v>
      </c>
      <c r="C6" s="2" t="s">
        <v>46</v>
      </c>
      <c r="D6" s="6">
        <v>0.29166666666666669</v>
      </c>
      <c r="E6" s="6">
        <v>0.45833333333333331</v>
      </c>
      <c r="F6" s="2">
        <v>860</v>
      </c>
      <c r="G6" s="11">
        <f t="shared" ref="G6:G20" si="1">((E6-D6)-I6+H6)*$K$5</f>
        <v>9.9999999999999982</v>
      </c>
      <c r="H6" s="11">
        <f t="shared" ref="H6:H20" si="2">IF(D6&gt;$M$5,D6-M6,0)</f>
        <v>0</v>
      </c>
      <c r="I6" s="11">
        <f t="shared" si="0"/>
        <v>0</v>
      </c>
    </row>
    <row r="7" spans="1:13">
      <c r="A7" s="3" t="s">
        <v>8</v>
      </c>
      <c r="B7" s="7" t="s">
        <v>37</v>
      </c>
      <c r="C7" s="2" t="s">
        <v>45</v>
      </c>
      <c r="D7" s="6">
        <v>0.33333333333333331</v>
      </c>
      <c r="E7" s="6">
        <v>0.46875</v>
      </c>
      <c r="F7" s="2">
        <v>1450</v>
      </c>
      <c r="G7" s="11">
        <f t="shared" si="1"/>
        <v>5.6250000000000036</v>
      </c>
      <c r="H7" s="11">
        <f t="shared" si="2"/>
        <v>0</v>
      </c>
      <c r="I7" s="11">
        <f t="shared" si="0"/>
        <v>4.166666666666663E-2</v>
      </c>
    </row>
    <row r="8" spans="1:13">
      <c r="A8" s="3" t="s">
        <v>9</v>
      </c>
      <c r="B8" s="7" t="s">
        <v>38</v>
      </c>
      <c r="C8" s="2" t="s">
        <v>46</v>
      </c>
      <c r="D8" s="6">
        <v>0.33333333333333331</v>
      </c>
      <c r="E8" s="6">
        <v>0.45833333333333331</v>
      </c>
      <c r="F8" s="2">
        <v>1695</v>
      </c>
      <c r="G8" s="11">
        <f t="shared" si="1"/>
        <v>5.0000000000000018</v>
      </c>
      <c r="H8" s="11">
        <f t="shared" si="2"/>
        <v>0</v>
      </c>
      <c r="I8" s="11">
        <f t="shared" si="0"/>
        <v>4.166666666666663E-2</v>
      </c>
    </row>
    <row r="9" spans="1:13">
      <c r="A9" s="3" t="s">
        <v>10</v>
      </c>
      <c r="B9" s="7" t="s">
        <v>39</v>
      </c>
      <c r="C9" s="2" t="s">
        <v>46</v>
      </c>
      <c r="D9" s="6">
        <v>0.25</v>
      </c>
      <c r="E9" s="6">
        <v>0.45833333333333331</v>
      </c>
      <c r="F9" s="2">
        <v>2380</v>
      </c>
      <c r="G9" s="11">
        <f t="shared" si="1"/>
        <v>12.499999999999998</v>
      </c>
      <c r="H9" s="11">
        <f t="shared" si="2"/>
        <v>0</v>
      </c>
      <c r="I9" s="11">
        <f t="shared" si="0"/>
        <v>0</v>
      </c>
    </row>
    <row r="10" spans="1:13">
      <c r="A10" s="3" t="s">
        <v>11</v>
      </c>
      <c r="B10" s="7" t="s">
        <v>40</v>
      </c>
      <c r="C10" s="2" t="s">
        <v>46</v>
      </c>
      <c r="D10" s="6">
        <v>0.31944444444444448</v>
      </c>
      <c r="E10" s="6">
        <v>0.48958333333333331</v>
      </c>
      <c r="F10" s="2">
        <v>1355</v>
      </c>
      <c r="G10" s="11">
        <f t="shared" si="1"/>
        <v>8.5416666666666625</v>
      </c>
      <c r="H10" s="11">
        <f t="shared" si="2"/>
        <v>0</v>
      </c>
      <c r="I10" s="11">
        <f t="shared" si="0"/>
        <v>2.777777777777779E-2</v>
      </c>
      <c r="M10" s="15"/>
    </row>
    <row r="11" spans="1:13">
      <c r="A11" s="3" t="s">
        <v>12</v>
      </c>
      <c r="B11" s="7" t="s">
        <v>41</v>
      </c>
      <c r="C11" s="2" t="s">
        <v>45</v>
      </c>
      <c r="D11" s="6">
        <v>0.29166666666666669</v>
      </c>
      <c r="E11" s="6">
        <v>0.53472222222222221</v>
      </c>
      <c r="F11" s="2">
        <v>1600</v>
      </c>
      <c r="G11" s="11">
        <f t="shared" si="1"/>
        <v>14.583333333333332</v>
      </c>
      <c r="H11" s="11">
        <f t="shared" si="2"/>
        <v>0</v>
      </c>
      <c r="I11" s="11">
        <f t="shared" si="0"/>
        <v>0</v>
      </c>
    </row>
    <row r="12" spans="1:13">
      <c r="A12" s="3" t="s">
        <v>13</v>
      </c>
      <c r="B12" s="7" t="s">
        <v>42</v>
      </c>
      <c r="C12" s="2" t="s">
        <v>46</v>
      </c>
      <c r="D12" s="6">
        <v>0.125</v>
      </c>
      <c r="E12" s="6">
        <v>0.47916666666666669</v>
      </c>
      <c r="F12" s="2">
        <v>2935</v>
      </c>
      <c r="G12" s="11">
        <f t="shared" si="1"/>
        <v>21.25</v>
      </c>
      <c r="H12" s="11">
        <f t="shared" si="2"/>
        <v>0</v>
      </c>
      <c r="I12" s="11">
        <f t="shared" si="0"/>
        <v>0</v>
      </c>
    </row>
    <row r="13" spans="1:13">
      <c r="A13" s="4" t="s">
        <v>14</v>
      </c>
      <c r="B13" s="5" t="s">
        <v>43</v>
      </c>
      <c r="C13" s="5" t="s">
        <v>46</v>
      </c>
      <c r="D13" s="8">
        <v>0.29166666666666669</v>
      </c>
      <c r="E13" s="8">
        <v>0.45833333333333331</v>
      </c>
      <c r="F13" s="5">
        <v>610</v>
      </c>
      <c r="G13" s="11">
        <f t="shared" si="1"/>
        <v>9.9999999999999982</v>
      </c>
      <c r="H13" s="11">
        <f t="shared" si="2"/>
        <v>0</v>
      </c>
      <c r="I13" s="11">
        <f t="shared" si="0"/>
        <v>0</v>
      </c>
    </row>
    <row r="14" spans="1:13">
      <c r="A14" s="3" t="s">
        <v>15</v>
      </c>
      <c r="B14" s="7" t="s">
        <v>37</v>
      </c>
      <c r="C14" s="2" t="s">
        <v>45</v>
      </c>
      <c r="D14" s="6">
        <v>0.33333333333333331</v>
      </c>
      <c r="E14" s="6">
        <v>0.51041666666666663</v>
      </c>
      <c r="F14" s="2">
        <v>2650</v>
      </c>
      <c r="G14" s="11">
        <f t="shared" si="1"/>
        <v>8.1250000000000018</v>
      </c>
      <c r="H14" s="11">
        <f t="shared" si="2"/>
        <v>0</v>
      </c>
      <c r="I14" s="11">
        <f t="shared" si="0"/>
        <v>4.166666666666663E-2</v>
      </c>
    </row>
    <row r="15" spans="1:13">
      <c r="A15" s="3" t="s">
        <v>16</v>
      </c>
      <c r="B15" s="7" t="s">
        <v>38</v>
      </c>
      <c r="C15" s="2" t="s">
        <v>46</v>
      </c>
      <c r="D15" s="6">
        <v>0.35069444444444442</v>
      </c>
      <c r="E15" s="6">
        <v>0.47222222222222227</v>
      </c>
      <c r="F15" s="2">
        <v>1495</v>
      </c>
      <c r="G15" s="11">
        <f t="shared" si="1"/>
        <v>3.7500000000000067</v>
      </c>
      <c r="H15" s="11">
        <f t="shared" si="2"/>
        <v>0</v>
      </c>
      <c r="I15" s="11">
        <f t="shared" si="0"/>
        <v>5.9027777777777735E-2</v>
      </c>
    </row>
    <row r="16" spans="1:13">
      <c r="A16" s="3" t="s">
        <v>17</v>
      </c>
      <c r="B16" s="7" t="s">
        <v>39</v>
      </c>
      <c r="C16" s="2" t="s">
        <v>46</v>
      </c>
      <c r="D16" s="6">
        <v>0.29166666666666669</v>
      </c>
      <c r="E16" s="6">
        <v>0.45833333333333331</v>
      </c>
      <c r="F16" s="2">
        <v>2005</v>
      </c>
      <c r="G16" s="11">
        <f t="shared" si="1"/>
        <v>9.9999999999999982</v>
      </c>
      <c r="H16" s="11">
        <f t="shared" si="2"/>
        <v>0</v>
      </c>
      <c r="I16" s="11">
        <f t="shared" si="0"/>
        <v>0</v>
      </c>
    </row>
    <row r="17" spans="1:9">
      <c r="A17" s="3" t="s">
        <v>18</v>
      </c>
      <c r="B17" s="7" t="s">
        <v>40</v>
      </c>
      <c r="C17" s="2" t="s">
        <v>46</v>
      </c>
      <c r="D17" s="6">
        <v>0.27083333333333331</v>
      </c>
      <c r="E17" s="6">
        <v>0.5</v>
      </c>
      <c r="F17" s="2">
        <v>2315</v>
      </c>
      <c r="G17" s="11">
        <f t="shared" si="1"/>
        <v>13.750000000000002</v>
      </c>
      <c r="H17" s="11">
        <f t="shared" si="2"/>
        <v>0</v>
      </c>
      <c r="I17" s="11">
        <f t="shared" si="0"/>
        <v>0</v>
      </c>
    </row>
    <row r="18" spans="1:9">
      <c r="A18" s="3" t="s">
        <v>19</v>
      </c>
      <c r="B18" s="7" t="s">
        <v>41</v>
      </c>
      <c r="C18" s="2" t="s">
        <v>45</v>
      </c>
      <c r="D18" s="6">
        <v>0.30208333333333331</v>
      </c>
      <c r="E18" s="6">
        <v>0.5</v>
      </c>
      <c r="F18" s="2">
        <v>1385</v>
      </c>
      <c r="G18" s="11">
        <f t="shared" si="1"/>
        <v>11.250000000000004</v>
      </c>
      <c r="H18" s="11">
        <f t="shared" si="2"/>
        <v>0</v>
      </c>
      <c r="I18" s="11">
        <f t="shared" si="0"/>
        <v>1.041666666666663E-2</v>
      </c>
    </row>
    <row r="19" spans="1:9">
      <c r="A19" s="3" t="s">
        <v>20</v>
      </c>
      <c r="B19" s="7" t="s">
        <v>42</v>
      </c>
      <c r="C19" s="2" t="s">
        <v>46</v>
      </c>
      <c r="D19" s="6">
        <v>0.125</v>
      </c>
      <c r="E19" s="6">
        <v>0.47916666666666669</v>
      </c>
      <c r="F19" s="2">
        <v>2700</v>
      </c>
      <c r="G19" s="11">
        <f t="shared" si="1"/>
        <v>21.25</v>
      </c>
      <c r="H19" s="11">
        <f t="shared" si="2"/>
        <v>0</v>
      </c>
      <c r="I19" s="11">
        <f t="shared" si="0"/>
        <v>0</v>
      </c>
    </row>
    <row r="20" spans="1:9">
      <c r="A20" s="4" t="s">
        <v>21</v>
      </c>
      <c r="B20" s="5" t="s">
        <v>43</v>
      </c>
      <c r="C20" s="5" t="s">
        <v>45</v>
      </c>
      <c r="D20" s="8">
        <v>0.29166666666666669</v>
      </c>
      <c r="E20" s="8">
        <v>0.45833333333333331</v>
      </c>
      <c r="F20" s="5">
        <v>560</v>
      </c>
      <c r="G20" s="11">
        <f t="shared" si="1"/>
        <v>9.9999999999999982</v>
      </c>
      <c r="H20" s="11">
        <f t="shared" si="2"/>
        <v>0</v>
      </c>
      <c r="I20" s="11">
        <f t="shared" si="0"/>
        <v>0</v>
      </c>
    </row>
    <row r="21" spans="1:9">
      <c r="A21" s="3" t="s">
        <v>22</v>
      </c>
      <c r="B21" s="7" t="s">
        <v>37</v>
      </c>
      <c r="C21" s="2" t="s">
        <v>45</v>
      </c>
      <c r="D21" s="6">
        <v>0.25</v>
      </c>
      <c r="E21" s="6">
        <v>0.49305555555555558</v>
      </c>
      <c r="F21" s="2">
        <v>1575</v>
      </c>
      <c r="G21" s="9"/>
      <c r="H21" s="9"/>
      <c r="I21" s="9"/>
    </row>
    <row r="22" spans="1:9">
      <c r="A22" s="3" t="s">
        <v>23</v>
      </c>
      <c r="B22" s="7" t="s">
        <v>38</v>
      </c>
      <c r="C22" s="2" t="s">
        <v>46</v>
      </c>
      <c r="D22" s="6">
        <v>0.26041666666666669</v>
      </c>
      <c r="E22" s="6">
        <v>0.4861111111111111</v>
      </c>
      <c r="F22" s="2">
        <v>2570</v>
      </c>
      <c r="G22" s="9"/>
      <c r="H22" s="9"/>
      <c r="I22" s="9"/>
    </row>
    <row r="23" spans="1:9">
      <c r="A23" s="3" t="s">
        <v>24</v>
      </c>
      <c r="B23" s="7" t="s">
        <v>39</v>
      </c>
      <c r="C23" s="2" t="s">
        <v>46</v>
      </c>
      <c r="D23" s="6">
        <v>0.30555555555555552</v>
      </c>
      <c r="E23" s="6">
        <v>0.52083333333333337</v>
      </c>
      <c r="F23" s="2">
        <v>2465</v>
      </c>
      <c r="G23" s="9"/>
      <c r="H23" s="9"/>
      <c r="I23" s="9"/>
    </row>
    <row r="24" spans="1:9">
      <c r="A24" s="3" t="s">
        <v>25</v>
      </c>
      <c r="B24" s="7" t="s">
        <v>40</v>
      </c>
      <c r="C24" s="2" t="s">
        <v>46</v>
      </c>
      <c r="D24" s="6">
        <v>0.30208333333333331</v>
      </c>
      <c r="E24" s="6">
        <v>0.47916666666666669</v>
      </c>
      <c r="F24" s="2">
        <v>1550</v>
      </c>
      <c r="G24" s="9"/>
      <c r="H24" s="9"/>
      <c r="I24" s="9"/>
    </row>
    <row r="25" spans="1:9">
      <c r="A25" s="3" t="s">
        <v>26</v>
      </c>
      <c r="B25" s="7" t="s">
        <v>41</v>
      </c>
      <c r="C25" s="2" t="s">
        <v>45</v>
      </c>
      <c r="D25" s="6">
        <v>0.31944444444444448</v>
      </c>
      <c r="E25" s="6">
        <v>0.5</v>
      </c>
      <c r="F25" s="2">
        <v>1880</v>
      </c>
      <c r="G25" s="9"/>
      <c r="H25" s="9"/>
      <c r="I25" s="9"/>
    </row>
    <row r="26" spans="1:9">
      <c r="A26" s="3" t="s">
        <v>27</v>
      </c>
      <c r="B26" s="7" t="s">
        <v>42</v>
      </c>
      <c r="C26" s="2" t="s">
        <v>46</v>
      </c>
      <c r="D26" s="6">
        <v>0.125</v>
      </c>
      <c r="E26" s="6">
        <v>0.47916666666666669</v>
      </c>
      <c r="F26" s="2">
        <v>1285</v>
      </c>
      <c r="G26" s="9"/>
      <c r="H26" s="9"/>
      <c r="I26" s="9"/>
    </row>
    <row r="27" spans="1:9">
      <c r="A27" s="4" t="s">
        <v>28</v>
      </c>
      <c r="B27" s="5" t="s">
        <v>43</v>
      </c>
      <c r="C27" s="5" t="s">
        <v>46</v>
      </c>
      <c r="D27" s="8">
        <v>0.29166666666666669</v>
      </c>
      <c r="E27" s="8">
        <v>0.45833333333333331</v>
      </c>
      <c r="F27" s="5">
        <v>745</v>
      </c>
      <c r="G27" s="9"/>
      <c r="H27" s="9"/>
      <c r="I27" s="9"/>
    </row>
    <row r="28" spans="1:9">
      <c r="A28" s="3" t="s">
        <v>29</v>
      </c>
      <c r="B28" s="7" t="s">
        <v>37</v>
      </c>
      <c r="C28" s="2" t="s">
        <v>45</v>
      </c>
      <c r="D28" s="6">
        <v>0.30208333333333331</v>
      </c>
      <c r="E28" s="6">
        <v>0.51041666666666663</v>
      </c>
      <c r="F28" s="2">
        <v>2085</v>
      </c>
      <c r="G28" s="9"/>
      <c r="H28" s="9"/>
      <c r="I28" s="9"/>
    </row>
    <row r="29" spans="1:9">
      <c r="A29" s="3" t="s">
        <v>30</v>
      </c>
      <c r="B29" s="7" t="s">
        <v>38</v>
      </c>
      <c r="C29" s="2" t="s">
        <v>46</v>
      </c>
      <c r="D29" s="6">
        <v>0.31597222222222221</v>
      </c>
      <c r="E29" s="6">
        <v>0.45833333333333331</v>
      </c>
      <c r="F29" s="2">
        <v>1235</v>
      </c>
      <c r="G29" s="9"/>
      <c r="H29" s="9"/>
      <c r="I29" s="9"/>
    </row>
    <row r="30" spans="1:9">
      <c r="A30" s="3"/>
      <c r="B30" s="7"/>
      <c r="C30" s="2"/>
      <c r="D30" s="6"/>
      <c r="E30" s="6"/>
      <c r="F30" s="2"/>
      <c r="G30" s="9"/>
      <c r="H30" s="9"/>
      <c r="I30" s="9"/>
    </row>
    <row r="31" spans="1:9">
      <c r="A31" s="28" t="s">
        <v>35</v>
      </c>
      <c r="B31" s="28"/>
      <c r="C31" s="28"/>
      <c r="D31" s="28"/>
      <c r="E31" s="28"/>
      <c r="F31" s="28"/>
      <c r="G31" s="10"/>
      <c r="H31" s="10"/>
      <c r="I31" s="10"/>
    </row>
  </sheetData>
  <mergeCells count="1">
    <mergeCell ref="A31:F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rightToLeft="1" tabSelected="1" workbookViewId="0">
      <selection activeCell="C2" sqref="C2"/>
    </sheetView>
  </sheetViews>
  <sheetFormatPr defaultRowHeight="14.5"/>
  <cols>
    <col min="1" max="1" width="7.7265625" style="21" customWidth="1"/>
    <col min="2" max="2" width="7.81640625" customWidth="1"/>
    <col min="4" max="4" width="10.81640625" bestFit="1" customWidth="1"/>
    <col min="7" max="7" width="23.7265625" bestFit="1" customWidth="1"/>
    <col min="8" max="8" width="17.453125" bestFit="1" customWidth="1"/>
    <col min="9" max="9" width="15.81640625" customWidth="1"/>
  </cols>
  <sheetData>
    <row r="1" spans="1:13" ht="18.5">
      <c r="E1" s="17" t="s">
        <v>54</v>
      </c>
      <c r="F1" s="17" t="s">
        <v>55</v>
      </c>
    </row>
    <row r="2" spans="1:13" ht="21">
      <c r="E2" s="18">
        <v>6</v>
      </c>
      <c r="F2" s="18">
        <v>2019</v>
      </c>
      <c r="H2" t="s">
        <v>56</v>
      </c>
    </row>
    <row r="4" spans="1:13" ht="18.5">
      <c r="A4" s="25" t="s">
        <v>0</v>
      </c>
      <c r="B4" s="2" t="s">
        <v>44</v>
      </c>
      <c r="C4" s="2" t="s">
        <v>1</v>
      </c>
      <c r="D4" s="2" t="s">
        <v>2</v>
      </c>
      <c r="E4" s="2" t="s">
        <v>3</v>
      </c>
      <c r="F4" s="2" t="s">
        <v>47</v>
      </c>
      <c r="G4" s="7" t="s">
        <v>48</v>
      </c>
      <c r="H4" s="7" t="s">
        <v>49</v>
      </c>
      <c r="I4" s="7" t="s">
        <v>50</v>
      </c>
      <c r="K4" s="22" t="s">
        <v>51</v>
      </c>
      <c r="L4" s="22" t="s">
        <v>52</v>
      </c>
      <c r="M4" s="22" t="s">
        <v>53</v>
      </c>
    </row>
    <row r="5" spans="1:13" ht="18.5">
      <c r="A5" s="26">
        <f>IF(MONTH(DATE($F$2,$E$2,ROWS($A$1:A1)))&lt;&gt;$E$2,"",DATE($F$2,$E$2,ROWS($A$1:A1)))</f>
        <v>43617</v>
      </c>
      <c r="B5" s="16">
        <f>A5</f>
        <v>43617</v>
      </c>
      <c r="C5" s="2" t="s">
        <v>45</v>
      </c>
      <c r="D5" s="6">
        <v>0.3125</v>
      </c>
      <c r="E5" s="6">
        <v>0.45833333333333331</v>
      </c>
      <c r="F5" s="2">
        <v>745</v>
      </c>
      <c r="G5" s="11">
        <f>((E5-D5)-I5+H5)*$K$5</f>
        <v>7.5</v>
      </c>
      <c r="H5" s="11">
        <f>IF(D5&gt;$M$5,D5-M5,0)</f>
        <v>0</v>
      </c>
      <c r="I5" s="11">
        <f>IF(D5&gt;$L$5,D5-$L$5,0)</f>
        <v>2.0833333333333315E-2</v>
      </c>
      <c r="K5" s="23">
        <v>60</v>
      </c>
      <c r="L5" s="24">
        <v>0.29166666666666669</v>
      </c>
      <c r="M5" s="24">
        <v>0.66666666666666663</v>
      </c>
    </row>
    <row r="6" spans="1:13">
      <c r="A6" s="26">
        <f>IF(MONTH(DATE($F$2,$E$2,ROWS($A$1:A2)))&lt;&gt;$E$2,"",DATE($F$2,$E$2,ROWS($A$1:A2)))</f>
        <v>43618</v>
      </c>
      <c r="B6" s="16">
        <f t="shared" ref="B6:B35" si="0">A6</f>
        <v>43618</v>
      </c>
      <c r="C6" s="2" t="s">
        <v>46</v>
      </c>
      <c r="D6" s="6">
        <v>0.29166666666666669</v>
      </c>
      <c r="E6" s="6">
        <v>0.45833333333333331</v>
      </c>
      <c r="F6" s="2">
        <v>860</v>
      </c>
      <c r="G6" s="11">
        <f t="shared" ref="G6:G35" si="1">((E6-D6)-I6+H6)*$K$5</f>
        <v>9.9999999999999982</v>
      </c>
      <c r="H6" s="11">
        <f t="shared" ref="H6:H35" si="2">IF(D6&gt;$M$5,D6-M6,0)</f>
        <v>0</v>
      </c>
      <c r="I6" s="11">
        <f t="shared" ref="I6:I35" si="3">IF(D6&gt;$L$5,D6-$L$5,0)</f>
        <v>0</v>
      </c>
    </row>
    <row r="7" spans="1:13">
      <c r="A7" s="26">
        <f>IF(MONTH(DATE($F$2,$E$2,ROWS($A$1:A3)))&lt;&gt;$E$2,"",DATE($F$2,$E$2,ROWS($A$1:A3)))</f>
        <v>43619</v>
      </c>
      <c r="B7" s="16">
        <f t="shared" si="0"/>
        <v>43619</v>
      </c>
      <c r="C7" s="2" t="s">
        <v>45</v>
      </c>
      <c r="D7" s="6">
        <v>0.33333333333333331</v>
      </c>
      <c r="E7" s="6">
        <v>0.46875</v>
      </c>
      <c r="F7" s="2">
        <v>1450</v>
      </c>
      <c r="G7" s="11">
        <f t="shared" si="1"/>
        <v>5.6250000000000036</v>
      </c>
      <c r="H7" s="11">
        <f t="shared" si="2"/>
        <v>0</v>
      </c>
      <c r="I7" s="11">
        <f t="shared" si="3"/>
        <v>4.166666666666663E-2</v>
      </c>
    </row>
    <row r="8" spans="1:13">
      <c r="A8" s="26">
        <f>IF(MONTH(DATE($F$2,$E$2,ROWS($A$1:A4)))&lt;&gt;$E$2,"",DATE($F$2,$E$2,ROWS($A$1:A4)))</f>
        <v>43620</v>
      </c>
      <c r="B8" s="16">
        <f t="shared" si="0"/>
        <v>43620</v>
      </c>
      <c r="C8" s="2" t="s">
        <v>46</v>
      </c>
      <c r="D8" s="6">
        <v>0.33333333333333331</v>
      </c>
      <c r="E8" s="6">
        <v>0.45833333333333331</v>
      </c>
      <c r="F8" s="2">
        <v>1695</v>
      </c>
      <c r="G8" s="11">
        <f t="shared" si="1"/>
        <v>5.0000000000000018</v>
      </c>
      <c r="H8" s="11">
        <f t="shared" si="2"/>
        <v>0</v>
      </c>
      <c r="I8" s="11">
        <f t="shared" si="3"/>
        <v>4.166666666666663E-2</v>
      </c>
    </row>
    <row r="9" spans="1:13">
      <c r="A9" s="26">
        <f>IF(MONTH(DATE($F$2,$E$2,ROWS($A$1:A5)))&lt;&gt;$E$2,"",DATE($F$2,$E$2,ROWS($A$1:A5)))</f>
        <v>43621</v>
      </c>
      <c r="B9" s="16">
        <f t="shared" si="0"/>
        <v>43621</v>
      </c>
      <c r="C9" s="2" t="s">
        <v>46</v>
      </c>
      <c r="D9" s="6">
        <v>0.25</v>
      </c>
      <c r="E9" s="6">
        <v>0.45833333333333331</v>
      </c>
      <c r="F9" s="2">
        <v>2380</v>
      </c>
      <c r="G9" s="11">
        <f t="shared" si="1"/>
        <v>12.499999999999998</v>
      </c>
      <c r="H9" s="11">
        <f t="shared" si="2"/>
        <v>0</v>
      </c>
      <c r="I9" s="11">
        <f t="shared" si="3"/>
        <v>0</v>
      </c>
    </row>
    <row r="10" spans="1:13">
      <c r="A10" s="26">
        <f>IF(MONTH(DATE($F$2,$E$2,ROWS($A$1:A6)))&lt;&gt;$E$2,"",DATE($F$2,$E$2,ROWS($A$1:A6)))</f>
        <v>43622</v>
      </c>
      <c r="B10" s="16">
        <f t="shared" si="0"/>
        <v>43622</v>
      </c>
      <c r="C10" s="2" t="s">
        <v>46</v>
      </c>
      <c r="D10" s="6">
        <v>0.31944444444444448</v>
      </c>
      <c r="E10" s="6">
        <v>0.48958333333333331</v>
      </c>
      <c r="F10" s="2">
        <v>1355</v>
      </c>
      <c r="G10" s="11">
        <f t="shared" si="1"/>
        <v>8.5416666666666625</v>
      </c>
      <c r="H10" s="11">
        <f t="shared" si="2"/>
        <v>0</v>
      </c>
      <c r="I10" s="11">
        <f t="shared" si="3"/>
        <v>2.777777777777779E-2</v>
      </c>
      <c r="M10" s="15"/>
    </row>
    <row r="11" spans="1:13">
      <c r="A11" s="26">
        <f>IF(MONTH(DATE($F$2,$E$2,ROWS($A$1:A7)))&lt;&gt;$E$2,"",DATE($F$2,$E$2,ROWS($A$1:A7)))</f>
        <v>43623</v>
      </c>
      <c r="B11" s="16">
        <f t="shared" si="0"/>
        <v>43623</v>
      </c>
      <c r="C11" s="2" t="s">
        <v>45</v>
      </c>
      <c r="D11" s="6">
        <v>0.29166666666666669</v>
      </c>
      <c r="E11" s="6">
        <v>0.53472222222222221</v>
      </c>
      <c r="F11" s="2">
        <v>1600</v>
      </c>
      <c r="G11" s="11">
        <f t="shared" si="1"/>
        <v>14.583333333333332</v>
      </c>
      <c r="H11" s="11">
        <f t="shared" si="2"/>
        <v>0</v>
      </c>
      <c r="I11" s="11">
        <f t="shared" si="3"/>
        <v>0</v>
      </c>
    </row>
    <row r="12" spans="1:13">
      <c r="A12" s="26">
        <f>IF(MONTH(DATE($F$2,$E$2,ROWS($A$1:A8)))&lt;&gt;$E$2,"",DATE($F$2,$E$2,ROWS($A$1:A8)))</f>
        <v>43624</v>
      </c>
      <c r="B12" s="16">
        <f t="shared" si="0"/>
        <v>43624</v>
      </c>
      <c r="C12" s="2" t="s">
        <v>46</v>
      </c>
      <c r="D12" s="6">
        <v>0.125</v>
      </c>
      <c r="E12" s="6">
        <v>0.47916666666666669</v>
      </c>
      <c r="F12" s="2">
        <v>2935</v>
      </c>
      <c r="G12" s="11">
        <f t="shared" si="1"/>
        <v>21.25</v>
      </c>
      <c r="H12" s="11">
        <f t="shared" si="2"/>
        <v>0</v>
      </c>
      <c r="I12" s="11">
        <f t="shared" si="3"/>
        <v>0</v>
      </c>
    </row>
    <row r="13" spans="1:13">
      <c r="A13" s="26">
        <f>IF(MONTH(DATE($F$2,$E$2,ROWS($A$1:A9)))&lt;&gt;$E$2,"",DATE($F$2,$E$2,ROWS($A$1:A9)))</f>
        <v>43625</v>
      </c>
      <c r="B13" s="16">
        <f t="shared" si="0"/>
        <v>43625</v>
      </c>
      <c r="C13" s="2" t="s">
        <v>46</v>
      </c>
      <c r="D13" s="6">
        <v>0.29166666666666669</v>
      </c>
      <c r="E13" s="6">
        <v>0.45833333333333331</v>
      </c>
      <c r="F13" s="2">
        <v>610</v>
      </c>
      <c r="G13" s="11">
        <f t="shared" si="1"/>
        <v>9.9999999999999982</v>
      </c>
      <c r="H13" s="11">
        <f t="shared" si="2"/>
        <v>0</v>
      </c>
      <c r="I13" s="11">
        <f t="shared" si="3"/>
        <v>0</v>
      </c>
    </row>
    <row r="14" spans="1:13">
      <c r="A14" s="26">
        <f>IF(MONTH(DATE($F$2,$E$2,ROWS($A$1:A10)))&lt;&gt;$E$2,"",DATE($F$2,$E$2,ROWS($A$1:A10)))</f>
        <v>43626</v>
      </c>
      <c r="B14" s="16">
        <f t="shared" si="0"/>
        <v>43626</v>
      </c>
      <c r="C14" s="2" t="s">
        <v>45</v>
      </c>
      <c r="D14" s="6">
        <v>0.33333333333333331</v>
      </c>
      <c r="E14" s="6">
        <v>0.51041666666666663</v>
      </c>
      <c r="F14" s="2">
        <v>2650</v>
      </c>
      <c r="G14" s="11">
        <f t="shared" si="1"/>
        <v>8.1250000000000018</v>
      </c>
      <c r="H14" s="11">
        <f t="shared" si="2"/>
        <v>0</v>
      </c>
      <c r="I14" s="11">
        <f t="shared" si="3"/>
        <v>4.166666666666663E-2</v>
      </c>
    </row>
    <row r="15" spans="1:13">
      <c r="A15" s="26">
        <f>IF(MONTH(DATE($F$2,$E$2,ROWS($A$1:A11)))&lt;&gt;$E$2,"",DATE($F$2,$E$2,ROWS($A$1:A11)))</f>
        <v>43627</v>
      </c>
      <c r="B15" s="16">
        <f t="shared" si="0"/>
        <v>43627</v>
      </c>
      <c r="C15" s="19" t="s">
        <v>46</v>
      </c>
      <c r="D15" s="20">
        <v>0.35069444444444442</v>
      </c>
      <c r="E15" s="20">
        <v>0.47222222222222227</v>
      </c>
      <c r="F15" s="19">
        <v>1495</v>
      </c>
      <c r="G15" s="11">
        <f t="shared" si="1"/>
        <v>3.7500000000000067</v>
      </c>
      <c r="H15" s="11">
        <f t="shared" si="2"/>
        <v>0</v>
      </c>
      <c r="I15" s="11">
        <f t="shared" si="3"/>
        <v>5.9027777777777735E-2</v>
      </c>
    </row>
    <row r="16" spans="1:13">
      <c r="A16" s="26">
        <f>IF(MONTH(DATE($F$2,$E$2,ROWS($A$1:A12)))&lt;&gt;$E$2,"",DATE($F$2,$E$2,ROWS($A$1:A12)))</f>
        <v>43628</v>
      </c>
      <c r="B16" s="16">
        <f t="shared" si="0"/>
        <v>43628</v>
      </c>
      <c r="C16" s="2" t="s">
        <v>46</v>
      </c>
      <c r="D16" s="6">
        <v>0.29166666666666669</v>
      </c>
      <c r="E16" s="6">
        <v>0.45833333333333331</v>
      </c>
      <c r="F16" s="2">
        <v>2005</v>
      </c>
      <c r="G16" s="11">
        <f t="shared" si="1"/>
        <v>9.9999999999999982</v>
      </c>
      <c r="H16" s="11">
        <f t="shared" si="2"/>
        <v>0</v>
      </c>
      <c r="I16" s="11">
        <f t="shared" si="3"/>
        <v>0</v>
      </c>
    </row>
    <row r="17" spans="1:9">
      <c r="A17" s="26">
        <f>IF(MONTH(DATE($F$2,$E$2,ROWS($A$1:A13)))&lt;&gt;$E$2,"",DATE($F$2,$E$2,ROWS($A$1:A13)))</f>
        <v>43629</v>
      </c>
      <c r="B17" s="16">
        <f t="shared" si="0"/>
        <v>43629</v>
      </c>
      <c r="C17" s="2" t="s">
        <v>46</v>
      </c>
      <c r="D17" s="6">
        <v>0.27083333333333331</v>
      </c>
      <c r="E17" s="6">
        <v>0.5</v>
      </c>
      <c r="F17" s="2">
        <v>2315</v>
      </c>
      <c r="G17" s="11">
        <f t="shared" si="1"/>
        <v>13.750000000000002</v>
      </c>
      <c r="H17" s="11">
        <f t="shared" si="2"/>
        <v>0</v>
      </c>
      <c r="I17" s="11">
        <f t="shared" si="3"/>
        <v>0</v>
      </c>
    </row>
    <row r="18" spans="1:9">
      <c r="A18" s="26">
        <f>IF(MONTH(DATE($F$2,$E$2,ROWS($A$1:A14)))&lt;&gt;$E$2,"",DATE($F$2,$E$2,ROWS($A$1:A14)))</f>
        <v>43630</v>
      </c>
      <c r="B18" s="16">
        <f t="shared" si="0"/>
        <v>43630</v>
      </c>
      <c r="C18" s="2" t="s">
        <v>45</v>
      </c>
      <c r="D18" s="6">
        <v>0.30208333333333331</v>
      </c>
      <c r="E18" s="6">
        <v>0.5</v>
      </c>
      <c r="F18" s="2">
        <v>1385</v>
      </c>
      <c r="G18" s="11">
        <f t="shared" si="1"/>
        <v>11.250000000000004</v>
      </c>
      <c r="H18" s="11">
        <f t="shared" si="2"/>
        <v>0</v>
      </c>
      <c r="I18" s="11">
        <f t="shared" si="3"/>
        <v>1.041666666666663E-2</v>
      </c>
    </row>
    <row r="19" spans="1:9">
      <c r="A19" s="26">
        <f>IF(MONTH(DATE($F$2,$E$2,ROWS($A$1:A15)))&lt;&gt;$E$2,"",DATE($F$2,$E$2,ROWS($A$1:A15)))</f>
        <v>43631</v>
      </c>
      <c r="B19" s="16">
        <f t="shared" si="0"/>
        <v>43631</v>
      </c>
      <c r="C19" s="2" t="s">
        <v>46</v>
      </c>
      <c r="D19" s="6">
        <v>0.125</v>
      </c>
      <c r="E19" s="6">
        <v>0.47916666666666669</v>
      </c>
      <c r="F19" s="2">
        <v>2700</v>
      </c>
      <c r="G19" s="11">
        <f t="shared" si="1"/>
        <v>21.25</v>
      </c>
      <c r="H19" s="11">
        <f t="shared" si="2"/>
        <v>0</v>
      </c>
      <c r="I19" s="11">
        <f t="shared" si="3"/>
        <v>0</v>
      </c>
    </row>
    <row r="20" spans="1:9">
      <c r="A20" s="26">
        <f>IF(MONTH(DATE($F$2,$E$2,ROWS($A$1:A16)))&lt;&gt;$E$2,"",DATE($F$2,$E$2,ROWS($A$1:A16)))</f>
        <v>43632</v>
      </c>
      <c r="B20" s="16">
        <f t="shared" si="0"/>
        <v>43632</v>
      </c>
      <c r="C20" s="19" t="s">
        <v>45</v>
      </c>
      <c r="D20" s="20">
        <v>0.29166666666666669</v>
      </c>
      <c r="E20" s="20">
        <v>0.45833333333333331</v>
      </c>
      <c r="F20" s="19">
        <v>560</v>
      </c>
      <c r="G20" s="11">
        <f t="shared" si="1"/>
        <v>9.9999999999999982</v>
      </c>
      <c r="H20" s="11">
        <f t="shared" si="2"/>
        <v>0</v>
      </c>
      <c r="I20" s="11">
        <f t="shared" si="3"/>
        <v>0</v>
      </c>
    </row>
    <row r="21" spans="1:9">
      <c r="A21" s="26">
        <f>IF(MONTH(DATE($F$2,$E$2,ROWS($A$1:A17)))&lt;&gt;$E$2,"",DATE($F$2,$E$2,ROWS($A$1:A17)))</f>
        <v>43633</v>
      </c>
      <c r="B21" s="16">
        <f t="shared" si="0"/>
        <v>43633</v>
      </c>
      <c r="C21" s="2" t="s">
        <v>45</v>
      </c>
      <c r="D21" s="6">
        <v>0.25</v>
      </c>
      <c r="E21" s="6">
        <v>0.49305555555555558</v>
      </c>
      <c r="F21" s="2">
        <v>1575</v>
      </c>
      <c r="G21" s="11">
        <f t="shared" si="1"/>
        <v>14.583333333333336</v>
      </c>
      <c r="H21" s="11">
        <f t="shared" si="2"/>
        <v>0</v>
      </c>
      <c r="I21" s="11">
        <f t="shared" si="3"/>
        <v>0</v>
      </c>
    </row>
    <row r="22" spans="1:9">
      <c r="A22" s="26">
        <f>IF(MONTH(DATE($F$2,$E$2,ROWS($A$1:A18)))&lt;&gt;$E$2,"",DATE($F$2,$E$2,ROWS($A$1:A18)))</f>
        <v>43634</v>
      </c>
      <c r="B22" s="16">
        <f t="shared" si="0"/>
        <v>43634</v>
      </c>
      <c r="C22" s="2" t="s">
        <v>46</v>
      </c>
      <c r="D22" s="6">
        <v>0.26041666666666669</v>
      </c>
      <c r="E22" s="6">
        <v>0.4861111111111111</v>
      </c>
      <c r="F22" s="2">
        <v>2570</v>
      </c>
      <c r="G22" s="11">
        <f t="shared" si="1"/>
        <v>13.541666666666664</v>
      </c>
      <c r="H22" s="11">
        <f t="shared" si="2"/>
        <v>0</v>
      </c>
      <c r="I22" s="11">
        <f t="shared" si="3"/>
        <v>0</v>
      </c>
    </row>
    <row r="23" spans="1:9">
      <c r="A23" s="26">
        <f>IF(MONTH(DATE($F$2,$E$2,ROWS($A$1:A19)))&lt;&gt;$E$2,"",DATE($F$2,$E$2,ROWS($A$1:A19)))</f>
        <v>43635</v>
      </c>
      <c r="B23" s="16">
        <f t="shared" si="0"/>
        <v>43635</v>
      </c>
      <c r="C23" s="2" t="s">
        <v>46</v>
      </c>
      <c r="D23" s="6">
        <v>0.30555555555555552</v>
      </c>
      <c r="E23" s="6">
        <v>0.52083333333333337</v>
      </c>
      <c r="F23" s="2">
        <v>2465</v>
      </c>
      <c r="G23" s="11">
        <f t="shared" si="1"/>
        <v>12.083333333333341</v>
      </c>
      <c r="H23" s="11">
        <f t="shared" si="2"/>
        <v>0</v>
      </c>
      <c r="I23" s="11">
        <f t="shared" si="3"/>
        <v>1.388888888888884E-2</v>
      </c>
    </row>
    <row r="24" spans="1:9">
      <c r="A24" s="26">
        <f>IF(MONTH(DATE($F$2,$E$2,ROWS($A$1:A20)))&lt;&gt;$E$2,"",DATE($F$2,$E$2,ROWS($A$1:A20)))</f>
        <v>43636</v>
      </c>
      <c r="B24" s="16">
        <f t="shared" si="0"/>
        <v>43636</v>
      </c>
      <c r="C24" s="2" t="s">
        <v>46</v>
      </c>
      <c r="D24" s="6">
        <v>0.30208333333333331</v>
      </c>
      <c r="E24" s="6">
        <v>0.47916666666666669</v>
      </c>
      <c r="F24" s="2">
        <v>1550</v>
      </c>
      <c r="G24" s="11">
        <f t="shared" si="1"/>
        <v>10.000000000000004</v>
      </c>
      <c r="H24" s="11">
        <f t="shared" si="2"/>
        <v>0</v>
      </c>
      <c r="I24" s="11">
        <f t="shared" si="3"/>
        <v>1.041666666666663E-2</v>
      </c>
    </row>
    <row r="25" spans="1:9">
      <c r="A25" s="26">
        <f>IF(MONTH(DATE($F$2,$E$2,ROWS($A$1:A21)))&lt;&gt;$E$2,"",DATE($F$2,$E$2,ROWS($A$1:A21)))</f>
        <v>43637</v>
      </c>
      <c r="B25" s="16">
        <f t="shared" si="0"/>
        <v>43637</v>
      </c>
      <c r="C25" s="2" t="s">
        <v>45</v>
      </c>
      <c r="D25" s="6">
        <v>0.31944444444444448</v>
      </c>
      <c r="E25" s="6">
        <v>0.5</v>
      </c>
      <c r="F25" s="2">
        <v>1880</v>
      </c>
      <c r="G25" s="11">
        <f t="shared" si="1"/>
        <v>9.1666666666666643</v>
      </c>
      <c r="H25" s="11">
        <f t="shared" si="2"/>
        <v>0</v>
      </c>
      <c r="I25" s="11">
        <f t="shared" si="3"/>
        <v>2.777777777777779E-2</v>
      </c>
    </row>
    <row r="26" spans="1:9">
      <c r="A26" s="26">
        <f>IF(MONTH(DATE($F$2,$E$2,ROWS($A$1:A22)))&lt;&gt;$E$2,"",DATE($F$2,$E$2,ROWS($A$1:A22)))</f>
        <v>43638</v>
      </c>
      <c r="B26" s="16">
        <f t="shared" si="0"/>
        <v>43638</v>
      </c>
      <c r="C26" s="2" t="s">
        <v>46</v>
      </c>
      <c r="D26" s="6">
        <v>0.125</v>
      </c>
      <c r="E26" s="6">
        <v>0.47916666666666669</v>
      </c>
      <c r="F26" s="2">
        <v>1285</v>
      </c>
      <c r="G26" s="11">
        <f t="shared" si="1"/>
        <v>21.25</v>
      </c>
      <c r="H26" s="11">
        <f t="shared" si="2"/>
        <v>0</v>
      </c>
      <c r="I26" s="11">
        <f t="shared" si="3"/>
        <v>0</v>
      </c>
    </row>
    <row r="27" spans="1:9">
      <c r="A27" s="26">
        <f>IF(MONTH(DATE($F$2,$E$2,ROWS($A$1:A23)))&lt;&gt;$E$2,"",DATE($F$2,$E$2,ROWS($A$1:A23)))</f>
        <v>43639</v>
      </c>
      <c r="B27" s="16">
        <f t="shared" si="0"/>
        <v>43639</v>
      </c>
      <c r="C27" s="2"/>
      <c r="D27" s="6"/>
      <c r="E27" s="6"/>
      <c r="F27" s="2"/>
      <c r="G27" s="11">
        <f t="shared" si="1"/>
        <v>0</v>
      </c>
      <c r="H27" s="11">
        <f t="shared" si="2"/>
        <v>0</v>
      </c>
      <c r="I27" s="11">
        <f t="shared" si="3"/>
        <v>0</v>
      </c>
    </row>
    <row r="28" spans="1:9">
      <c r="A28" s="26">
        <f>IF(MONTH(DATE($F$2,$E$2,ROWS($A$1:A24)))&lt;&gt;$E$2,"",DATE($F$2,$E$2,ROWS($A$1:A24)))</f>
        <v>43640</v>
      </c>
      <c r="B28" s="16">
        <f t="shared" si="0"/>
        <v>43640</v>
      </c>
      <c r="C28" s="2"/>
      <c r="D28" s="6"/>
      <c r="E28" s="6"/>
      <c r="F28" s="2"/>
      <c r="G28" s="11">
        <f t="shared" si="1"/>
        <v>0</v>
      </c>
      <c r="H28" s="11">
        <f t="shared" si="2"/>
        <v>0</v>
      </c>
      <c r="I28" s="11">
        <f t="shared" si="3"/>
        <v>0</v>
      </c>
    </row>
    <row r="29" spans="1:9">
      <c r="A29" s="26">
        <f>IF(MONTH(DATE($F$2,$E$2,ROWS($A$1:A25)))&lt;&gt;$E$2,"",DATE($F$2,$E$2,ROWS($A$1:A25)))</f>
        <v>43641</v>
      </c>
      <c r="B29" s="16">
        <f t="shared" si="0"/>
        <v>43641</v>
      </c>
      <c r="C29" s="2"/>
      <c r="D29" s="6"/>
      <c r="E29" s="6"/>
      <c r="F29" s="2"/>
      <c r="G29" s="11">
        <f t="shared" si="1"/>
        <v>0</v>
      </c>
      <c r="H29" s="11">
        <f t="shared" si="2"/>
        <v>0</v>
      </c>
      <c r="I29" s="11">
        <f t="shared" si="3"/>
        <v>0</v>
      </c>
    </row>
    <row r="30" spans="1:9">
      <c r="A30" s="26">
        <f>IF(MONTH(DATE($F$2,$E$2,ROWS($A$1:A26)))&lt;&gt;$E$2,"",DATE($F$2,$E$2,ROWS($A$1:A26)))</f>
        <v>43642</v>
      </c>
      <c r="B30" s="16">
        <f t="shared" si="0"/>
        <v>43642</v>
      </c>
      <c r="C30" s="2"/>
      <c r="D30" s="6"/>
      <c r="E30" s="6"/>
      <c r="F30" s="2"/>
      <c r="G30" s="11">
        <f t="shared" si="1"/>
        <v>0</v>
      </c>
      <c r="H30" s="11">
        <f t="shared" si="2"/>
        <v>0</v>
      </c>
      <c r="I30" s="11">
        <f t="shared" si="3"/>
        <v>0</v>
      </c>
    </row>
    <row r="31" spans="1:9">
      <c r="A31" s="26">
        <f>IF(MONTH(DATE($F$2,$E$2,ROWS($A$1:A27)))&lt;&gt;$E$2,"",DATE($F$2,$E$2,ROWS($A$1:A27)))</f>
        <v>43643</v>
      </c>
      <c r="B31" s="16">
        <f t="shared" si="0"/>
        <v>43643</v>
      </c>
      <c r="G31" s="11">
        <f t="shared" si="1"/>
        <v>0</v>
      </c>
      <c r="H31" s="11">
        <f t="shared" si="2"/>
        <v>0</v>
      </c>
      <c r="I31" s="11">
        <f t="shared" si="3"/>
        <v>0</v>
      </c>
    </row>
    <row r="32" spans="1:9">
      <c r="A32" s="26">
        <f>IF(MONTH(DATE($F$2,$E$2,ROWS($A$1:A28)))&lt;&gt;$E$2,"",DATE($F$2,$E$2,ROWS($A$1:A28)))</f>
        <v>43644</v>
      </c>
      <c r="B32" s="16">
        <f t="shared" si="0"/>
        <v>43644</v>
      </c>
      <c r="C32" s="2" t="s">
        <v>45</v>
      </c>
      <c r="D32" s="6">
        <v>0.30208333333333331</v>
      </c>
      <c r="E32" s="6">
        <v>0.51041666666666663</v>
      </c>
      <c r="F32" s="2">
        <v>2085</v>
      </c>
      <c r="G32" s="11">
        <f t="shared" si="1"/>
        <v>11.875000000000002</v>
      </c>
      <c r="H32" s="11">
        <f t="shared" si="2"/>
        <v>0</v>
      </c>
      <c r="I32" s="11">
        <f t="shared" si="3"/>
        <v>1.041666666666663E-2</v>
      </c>
    </row>
    <row r="33" spans="1:9">
      <c r="A33" s="26">
        <f>IF(MONTH(DATE($F$2,$E$2,ROWS($A$1:A29)))&lt;&gt;$E$2,"",DATE($F$2,$E$2,ROWS($A$1:A29)))</f>
        <v>43645</v>
      </c>
      <c r="B33" s="16">
        <f t="shared" si="0"/>
        <v>43645</v>
      </c>
      <c r="C33" s="2" t="s">
        <v>46</v>
      </c>
      <c r="D33" s="6">
        <v>0.31597222222222221</v>
      </c>
      <c r="E33" s="6">
        <v>0.45833333333333331</v>
      </c>
      <c r="F33" s="2">
        <v>1235</v>
      </c>
      <c r="G33" s="11">
        <f t="shared" si="1"/>
        <v>7.0833333333333348</v>
      </c>
      <c r="H33" s="11">
        <f t="shared" si="2"/>
        <v>0</v>
      </c>
      <c r="I33" s="11">
        <f t="shared" si="3"/>
        <v>2.4305555555555525E-2</v>
      </c>
    </row>
    <row r="34" spans="1:9">
      <c r="A34" s="26">
        <f>IF(MONTH(DATE($F$2,$E$2,ROWS($A$1:A30)))&lt;&gt;$E$2,"",DATE($F$2,$E$2,ROWS($A$1:A30)))</f>
        <v>43646</v>
      </c>
      <c r="B34" s="16">
        <f t="shared" si="0"/>
        <v>43646</v>
      </c>
      <c r="C34" s="2"/>
      <c r="D34" s="6"/>
      <c r="E34" s="6"/>
      <c r="F34" s="2"/>
      <c r="G34" s="11">
        <f t="shared" si="1"/>
        <v>0</v>
      </c>
      <c r="H34" s="11">
        <f t="shared" si="2"/>
        <v>0</v>
      </c>
      <c r="I34" s="11">
        <f t="shared" si="3"/>
        <v>0</v>
      </c>
    </row>
    <row r="35" spans="1:9">
      <c r="A35" s="26" t="str">
        <f>IF(MONTH(DATE($F$2,$E$2,ROWS($A$1:A31)))&lt;&gt;$E$2,"",DATE($F$2,$E$2,ROWS($A$1:A31)))</f>
        <v/>
      </c>
      <c r="B35" s="16" t="str">
        <f t="shared" si="0"/>
        <v/>
      </c>
      <c r="C35" s="2"/>
      <c r="D35" s="6"/>
      <c r="E35" s="6"/>
      <c r="F35" s="2"/>
      <c r="G35" s="11">
        <f t="shared" si="1"/>
        <v>0</v>
      </c>
      <c r="H35" s="11">
        <f t="shared" si="2"/>
        <v>0</v>
      </c>
      <c r="I35" s="11">
        <f t="shared" si="3"/>
        <v>0</v>
      </c>
    </row>
    <row r="36" spans="1:9">
      <c r="A36" s="28" t="s">
        <v>35</v>
      </c>
      <c r="B36" s="28"/>
      <c r="C36" s="28"/>
      <c r="D36" s="28"/>
      <c r="E36" s="28"/>
      <c r="F36" s="28"/>
      <c r="G36" s="27">
        <f>SUM(G5:G35)</f>
        <v>272.70833333333331</v>
      </c>
      <c r="H36" s="27">
        <f t="shared" ref="H36:I36" si="4">SUM(H5:H35)</f>
        <v>0</v>
      </c>
      <c r="I36" s="27">
        <f t="shared" si="4"/>
        <v>0.32986111111111077</v>
      </c>
    </row>
  </sheetData>
  <mergeCells count="1">
    <mergeCell ref="A36:F36"/>
  </mergeCells>
  <conditionalFormatting sqref="A5:I5 A6:F34 G6:I35">
    <cfRule type="expression" dxfId="0" priority="1">
      <formula>WEEKDAY($A5)=6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rightToLeft="1" workbookViewId="0">
      <selection activeCell="E2" sqref="E2"/>
    </sheetView>
  </sheetViews>
  <sheetFormatPr defaultRowHeight="14.5"/>
  <cols>
    <col min="5" max="5" width="17" bestFit="1" customWidth="1"/>
    <col min="6" max="6" width="2.1796875" customWidth="1"/>
  </cols>
  <sheetData>
    <row r="1" spans="1:11">
      <c r="A1" s="29" t="s">
        <v>34</v>
      </c>
      <c r="B1" s="29"/>
      <c r="C1" s="29"/>
      <c r="D1" s="29"/>
      <c r="E1" s="1" t="s">
        <v>36</v>
      </c>
      <c r="F1" s="1"/>
      <c r="G1" s="29" t="s">
        <v>33</v>
      </c>
      <c r="H1" s="29"/>
      <c r="I1" s="29"/>
      <c r="J1" s="29"/>
      <c r="K1" s="1" t="s">
        <v>36</v>
      </c>
    </row>
    <row r="2" spans="1:11">
      <c r="A2" s="2" t="s">
        <v>4</v>
      </c>
      <c r="B2" s="2" t="s">
        <v>31</v>
      </c>
      <c r="C2" s="2" t="s">
        <v>32</v>
      </c>
      <c r="D2" s="2" t="s">
        <v>5</v>
      </c>
      <c r="E2" s="6"/>
      <c r="F2" s="2"/>
      <c r="G2" s="2" t="s">
        <v>4</v>
      </c>
      <c r="H2" s="2" t="s">
        <v>31</v>
      </c>
      <c r="I2" s="2" t="s">
        <v>32</v>
      </c>
      <c r="J2" s="2" t="s">
        <v>5</v>
      </c>
      <c r="K2" s="6"/>
    </row>
    <row r="3" spans="1:11">
      <c r="A3" s="2" t="e">
        <f>SUMIF(Sheet1!C:C,Sheet1!C5,Sheet1!#REF!)</f>
        <v>#REF!</v>
      </c>
      <c r="B3" s="2" t="e">
        <f>SUMIF(Sheet1!C:C,Sheet1!C5,Sheet1!#REF!)</f>
        <v>#REF!</v>
      </c>
      <c r="C3" s="2" t="e">
        <f>SUMIF(Sheet1!C:C,Sheet1!C5,Sheet1!#REF!)</f>
        <v>#REF!</v>
      </c>
      <c r="D3" s="2" t="e">
        <f>SUMIF(Sheet1!C:C,Sheet1!C5,Sheet1!#REF!)</f>
        <v>#REF!</v>
      </c>
      <c r="E3" s="2"/>
      <c r="F3" s="2"/>
      <c r="G3" s="2" t="e">
        <f>SUMIF(Sheet1!C:C,Sheet1!C6,Sheet1!#REF!)</f>
        <v>#REF!</v>
      </c>
      <c r="H3" s="2" t="e">
        <f>SUMIF(Sheet1!C:C,Sheet1!C6,Sheet1!#REF!)</f>
        <v>#REF!</v>
      </c>
      <c r="I3" s="2" t="e">
        <f>SUMIF(Sheet1!C:C,Sheet1!C6,Sheet1!#REF!)</f>
        <v>#REF!</v>
      </c>
      <c r="J3" s="2" t="e">
        <f>SUMIF(Sheet1!C:C,Sheet1!C6,Sheet1!#REF!)</f>
        <v>#REF!</v>
      </c>
      <c r="K3" s="2"/>
    </row>
    <row r="4" spans="1:11">
      <c r="A4" s="29" t="s">
        <v>35</v>
      </c>
      <c r="B4" s="29"/>
      <c r="C4" s="30" t="e">
        <f>D3+C3+B3+A3+E3</f>
        <v>#REF!</v>
      </c>
      <c r="D4" s="31"/>
      <c r="E4" s="31"/>
      <c r="F4" s="2"/>
      <c r="G4" s="29" t="s">
        <v>35</v>
      </c>
      <c r="H4" s="29"/>
      <c r="I4" s="29" t="e">
        <f>J3+I3+H3+G3+K3</f>
        <v>#REF!</v>
      </c>
      <c r="J4" s="29"/>
      <c r="K4" s="29"/>
    </row>
  </sheetData>
  <mergeCells count="6">
    <mergeCell ref="A1:D1"/>
    <mergeCell ref="G1:J1"/>
    <mergeCell ref="A4:B4"/>
    <mergeCell ref="G4:H4"/>
    <mergeCell ref="I4:K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Salim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</dc:creator>
  <cp:lastModifiedBy>Salim _Mali</cp:lastModifiedBy>
  <dcterms:created xsi:type="dcterms:W3CDTF">2019-07-13T08:26:34Z</dcterms:created>
  <dcterms:modified xsi:type="dcterms:W3CDTF">2019-07-17T13:16:48Z</dcterms:modified>
</cp:coreProperties>
</file>