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 activeTab="1"/>
  </bookViews>
  <sheets>
    <sheet name="Data" sheetId="1" r:id="rId1"/>
    <sheet name="استعلام" sheetId="2" r:id="rId2"/>
  </sheets>
  <definedNames>
    <definedName name="Customer_ID">Data!$J$2:$J$13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9" i="2" l="1" a="1"/>
  <c r="B9" i="2" s="1"/>
  <c r="C9" i="2" a="1"/>
  <c r="C9" i="2" s="1"/>
  <c r="D9" i="2" a="1"/>
  <c r="D9" i="2" s="1"/>
  <c r="E9" i="2" a="1"/>
  <c r="E9" i="2" s="1"/>
  <c r="F9" i="2" a="1"/>
  <c r="F9" i="2" s="1"/>
  <c r="B10" i="2" a="1"/>
  <c r="B10" i="2" s="1"/>
  <c r="C10" i="2" a="1"/>
  <c r="C10" i="2" s="1"/>
  <c r="D10" i="2" a="1"/>
  <c r="D10" i="2" s="1"/>
  <c r="E10" i="2" a="1"/>
  <c r="E10" i="2" s="1"/>
  <c r="F10" i="2" a="1"/>
  <c r="F10" i="2" s="1"/>
  <c r="B11" i="2" a="1"/>
  <c r="B11" i="2" s="1"/>
  <c r="C11" i="2" a="1"/>
  <c r="C11" i="2" s="1"/>
  <c r="D11" i="2" a="1"/>
  <c r="D11" i="2" s="1"/>
  <c r="E11" i="2" a="1"/>
  <c r="E11" i="2" s="1"/>
  <c r="F11" i="2" a="1"/>
  <c r="F11" i="2" s="1"/>
  <c r="B12" i="2" a="1"/>
  <c r="B12" i="2" s="1"/>
  <c r="C12" i="2" a="1"/>
  <c r="C12" i="2" s="1"/>
  <c r="D12" i="2" a="1"/>
  <c r="D12" i="2" s="1"/>
  <c r="E12" i="2" a="1"/>
  <c r="E12" i="2" s="1"/>
  <c r="F12" i="2" a="1"/>
  <c r="F12" i="2" s="1"/>
  <c r="B13" i="2" a="1"/>
  <c r="B13" i="2" s="1"/>
  <c r="C13" i="2" a="1"/>
  <c r="C13" i="2" s="1"/>
  <c r="D13" i="2" a="1"/>
  <c r="D13" i="2" s="1"/>
  <c r="E13" i="2" a="1"/>
  <c r="E13" i="2" s="1"/>
  <c r="F13" i="2" a="1"/>
  <c r="F13" i="2" s="1"/>
  <c r="B14" i="2" a="1"/>
  <c r="B14" i="2" s="1"/>
  <c r="C14" i="2" a="1"/>
  <c r="C14" i="2" s="1"/>
  <c r="D14" i="2" a="1"/>
  <c r="D14" i="2" s="1"/>
  <c r="E14" i="2" a="1"/>
  <c r="E14" i="2" s="1"/>
  <c r="F14" i="2" a="1"/>
  <c r="F14" i="2" s="1"/>
  <c r="B15" i="2" a="1"/>
  <c r="B15" i="2" s="1"/>
  <c r="C15" i="2" a="1"/>
  <c r="C15" i="2" s="1"/>
  <c r="D15" i="2" a="1"/>
  <c r="D15" i="2" s="1"/>
  <c r="E15" i="2" a="1"/>
  <c r="E15" i="2" s="1"/>
  <c r="F15" i="2" a="1"/>
  <c r="F15" i="2" s="1"/>
  <c r="B16" i="2" a="1"/>
  <c r="B16" i="2" s="1"/>
  <c r="C16" i="2" a="1"/>
  <c r="C16" i="2" s="1"/>
  <c r="D16" i="2" a="1"/>
  <c r="D16" i="2" s="1"/>
  <c r="E16" i="2" a="1"/>
  <c r="E16" i="2" s="1"/>
  <c r="F16" i="2" a="1"/>
  <c r="F16" i="2" s="1"/>
  <c r="B17" i="2" a="1"/>
  <c r="B17" i="2" s="1"/>
  <c r="C17" i="2" a="1"/>
  <c r="C17" i="2" s="1"/>
  <c r="D17" i="2" a="1"/>
  <c r="D17" i="2" s="1"/>
  <c r="E17" i="2" a="1"/>
  <c r="E17" i="2" s="1"/>
  <c r="F17" i="2" a="1"/>
  <c r="F17" i="2" s="1"/>
  <c r="B18" i="2" a="1"/>
  <c r="B18" i="2" s="1"/>
  <c r="C18" i="2" a="1"/>
  <c r="C18" i="2" s="1"/>
  <c r="D18" i="2" a="1"/>
  <c r="D18" i="2" s="1"/>
  <c r="E18" i="2" a="1"/>
  <c r="E18" i="2" s="1"/>
  <c r="F18" i="2" a="1"/>
  <c r="F18" i="2" s="1"/>
  <c r="B19" i="2" a="1"/>
  <c r="B19" i="2" s="1"/>
  <c r="C19" i="2" a="1"/>
  <c r="C19" i="2" s="1"/>
  <c r="D19" i="2" a="1"/>
  <c r="D19" i="2" s="1"/>
  <c r="E19" i="2" a="1"/>
  <c r="E19" i="2" s="1"/>
  <c r="F19" i="2" a="1"/>
  <c r="F19" i="2" s="1"/>
  <c r="B20" i="2" a="1"/>
  <c r="B20" i="2" s="1"/>
  <c r="C20" i="2" a="1"/>
  <c r="C20" i="2" s="1"/>
  <c r="D20" i="2" a="1"/>
  <c r="D20" i="2" s="1"/>
  <c r="E20" i="2" a="1"/>
  <c r="E20" i="2" s="1"/>
  <c r="F20" i="2" a="1"/>
  <c r="F20" i="2" s="1"/>
  <c r="B21" i="2" a="1"/>
  <c r="B21" i="2" s="1"/>
  <c r="C21" i="2" a="1"/>
  <c r="C21" i="2" s="1"/>
  <c r="D21" i="2" a="1"/>
  <c r="D21" i="2" s="1"/>
  <c r="E21" i="2" a="1"/>
  <c r="E21" i="2" s="1"/>
  <c r="F21" i="2" a="1"/>
  <c r="F21" i="2" s="1"/>
  <c r="B22" i="2" a="1"/>
  <c r="B22" i="2" s="1"/>
  <c r="C22" i="2" a="1"/>
  <c r="C22" i="2" s="1"/>
  <c r="D22" i="2" a="1"/>
  <c r="D22" i="2" s="1"/>
  <c r="E22" i="2" a="1"/>
  <c r="E22" i="2" s="1"/>
  <c r="F22" i="2" a="1"/>
  <c r="F22" i="2" s="1"/>
  <c r="B23" i="2" a="1"/>
  <c r="B23" i="2" s="1"/>
  <c r="C23" i="2" a="1"/>
  <c r="C23" i="2" s="1"/>
  <c r="D23" i="2" a="1"/>
  <c r="D23" i="2" s="1"/>
  <c r="E23" i="2" a="1"/>
  <c r="E23" i="2" s="1"/>
  <c r="F23" i="2" a="1"/>
  <c r="F23" i="2" s="1"/>
  <c r="B24" i="2" a="1"/>
  <c r="B24" i="2" s="1"/>
  <c r="C24" i="2" a="1"/>
  <c r="C24" i="2" s="1"/>
  <c r="D24" i="2" a="1"/>
  <c r="D24" i="2" s="1"/>
  <c r="E24" i="2" a="1"/>
  <c r="E24" i="2" s="1"/>
  <c r="F24" i="2" a="1"/>
  <c r="F24" i="2" s="1"/>
  <c r="B25" i="2" a="1"/>
  <c r="B25" i="2" s="1"/>
  <c r="C25" i="2" a="1"/>
  <c r="C25" i="2" s="1"/>
  <c r="D25" i="2" a="1"/>
  <c r="D25" i="2" s="1"/>
  <c r="E25" i="2" a="1"/>
  <c r="E25" i="2" s="1"/>
  <c r="F25" i="2" a="1"/>
  <c r="F25" i="2" s="1"/>
  <c r="B26" i="2" a="1"/>
  <c r="B26" i="2" s="1"/>
  <c r="C26" i="2" a="1"/>
  <c r="C26" i="2" s="1"/>
  <c r="D26" i="2" a="1"/>
  <c r="D26" i="2" s="1"/>
  <c r="E26" i="2" a="1"/>
  <c r="E26" i="2" s="1"/>
  <c r="F26" i="2" a="1"/>
  <c r="F26" i="2" s="1"/>
  <c r="B27" i="2" a="1"/>
  <c r="B27" i="2" s="1"/>
  <c r="C27" i="2" a="1"/>
  <c r="C27" i="2" s="1"/>
  <c r="D27" i="2" a="1"/>
  <c r="D27" i="2" s="1"/>
  <c r="E27" i="2" a="1"/>
  <c r="E27" i="2" s="1"/>
  <c r="F27" i="2" a="1"/>
  <c r="F27" i="2" s="1"/>
  <c r="B28" i="2" a="1"/>
  <c r="B28" i="2" s="1"/>
  <c r="C28" i="2" a="1"/>
  <c r="C28" i="2" s="1"/>
  <c r="D28" i="2" a="1"/>
  <c r="D28" i="2" s="1"/>
  <c r="E28" i="2" a="1"/>
  <c r="E28" i="2" s="1"/>
  <c r="F28" i="2" a="1"/>
  <c r="F28" i="2" s="1"/>
  <c r="B29" i="2" a="1"/>
  <c r="B29" i="2" s="1"/>
  <c r="C29" i="2" a="1"/>
  <c r="C29" i="2" s="1"/>
  <c r="D29" i="2" a="1"/>
  <c r="D29" i="2" s="1"/>
  <c r="E29" i="2" a="1"/>
  <c r="E29" i="2" s="1"/>
  <c r="F29" i="2" a="1"/>
  <c r="F29" i="2" s="1"/>
  <c r="B30" i="2" a="1"/>
  <c r="B30" i="2" s="1"/>
  <c r="C30" i="2" a="1"/>
  <c r="C30" i="2" s="1"/>
  <c r="D30" i="2" a="1"/>
  <c r="D30" i="2" s="1"/>
  <c r="E30" i="2" a="1"/>
  <c r="E30" i="2" s="1"/>
  <c r="F30" i="2" a="1"/>
  <c r="F30" i="2" s="1"/>
  <c r="B31" i="2" a="1"/>
  <c r="B31" i="2" s="1"/>
  <c r="C31" i="2" a="1"/>
  <c r="C31" i="2" s="1"/>
  <c r="D31" i="2" a="1"/>
  <c r="D31" i="2" s="1"/>
  <c r="E31" i="2" a="1"/>
  <c r="E31" i="2" s="1"/>
  <c r="F31" i="2" a="1"/>
  <c r="F31" i="2" s="1"/>
  <c r="B32" i="2" a="1"/>
  <c r="B32" i="2" s="1"/>
  <c r="C32" i="2" a="1"/>
  <c r="C32" i="2" s="1"/>
  <c r="D32" i="2" a="1"/>
  <c r="D32" i="2" s="1"/>
  <c r="E32" i="2" a="1"/>
  <c r="E32" i="2" s="1"/>
  <c r="F32" i="2" a="1"/>
  <c r="F32" i="2" s="1"/>
  <c r="B33" i="2" a="1"/>
  <c r="B33" i="2" s="1"/>
  <c r="C33" i="2" a="1"/>
  <c r="C33" i="2" s="1"/>
  <c r="D33" i="2" a="1"/>
  <c r="D33" i="2" s="1"/>
  <c r="E33" i="2" a="1"/>
  <c r="E33" i="2" s="1"/>
  <c r="F33" i="2" a="1"/>
  <c r="F33" i="2" s="1"/>
  <c r="B34" i="2" a="1"/>
  <c r="B34" i="2" s="1"/>
  <c r="C34" i="2" a="1"/>
  <c r="C34" i="2" s="1"/>
  <c r="D34" i="2" a="1"/>
  <c r="D34" i="2" s="1"/>
  <c r="E34" i="2" a="1"/>
  <c r="E34" i="2" s="1"/>
  <c r="F34" i="2" a="1"/>
  <c r="F34" i="2" s="1"/>
  <c r="B35" i="2" a="1"/>
  <c r="B35" i="2" s="1"/>
  <c r="C35" i="2" a="1"/>
  <c r="C35" i="2" s="1"/>
  <c r="D35" i="2" a="1"/>
  <c r="D35" i="2" s="1"/>
  <c r="E35" i="2" a="1"/>
  <c r="E35" i="2" s="1"/>
  <c r="F35" i="2" a="1"/>
  <c r="F35" i="2" s="1"/>
  <c r="B36" i="2" a="1"/>
  <c r="B36" i="2" s="1"/>
  <c r="C36" i="2" a="1"/>
  <c r="C36" i="2" s="1"/>
  <c r="D36" i="2" a="1"/>
  <c r="D36" i="2" s="1"/>
  <c r="E36" i="2" a="1"/>
  <c r="E36" i="2" s="1"/>
  <c r="F36" i="2" a="1"/>
  <c r="F36" i="2" s="1"/>
  <c r="B37" i="2" a="1"/>
  <c r="B37" i="2" s="1"/>
  <c r="C37" i="2" a="1"/>
  <c r="C37" i="2" s="1"/>
  <c r="D37" i="2" a="1"/>
  <c r="D37" i="2" s="1"/>
  <c r="E37" i="2" a="1"/>
  <c r="E37" i="2" s="1"/>
  <c r="F37" i="2" a="1"/>
  <c r="F37" i="2" s="1"/>
  <c r="B38" i="2" a="1"/>
  <c r="B38" i="2" s="1"/>
  <c r="C38" i="2" a="1"/>
  <c r="C38" i="2" s="1"/>
  <c r="D38" i="2" a="1"/>
  <c r="D38" i="2" s="1"/>
  <c r="E38" i="2" a="1"/>
  <c r="E38" i="2" s="1"/>
  <c r="F38" i="2" a="1"/>
  <c r="F38" i="2" s="1"/>
  <c r="B39" i="2" a="1"/>
  <c r="B39" i="2" s="1"/>
  <c r="C39" i="2" a="1"/>
  <c r="C39" i="2" s="1"/>
  <c r="D39" i="2" a="1"/>
  <c r="D39" i="2" s="1"/>
  <c r="E39" i="2" a="1"/>
  <c r="E39" i="2" s="1"/>
  <c r="F39" i="2" a="1"/>
  <c r="F39" i="2" s="1"/>
  <c r="B40" i="2" a="1"/>
  <c r="B40" i="2" s="1"/>
  <c r="C40" i="2" a="1"/>
  <c r="C40" i="2" s="1"/>
  <c r="D40" i="2" a="1"/>
  <c r="D40" i="2" s="1"/>
  <c r="E40" i="2" a="1"/>
  <c r="E40" i="2" s="1"/>
  <c r="F40" i="2" a="1"/>
  <c r="F40" i="2" s="1"/>
  <c r="F8" i="2" a="1"/>
  <c r="F8" i="2" s="1"/>
  <c r="E8" i="2" a="1"/>
  <c r="E8" i="2" s="1"/>
  <c r="D8" i="2" a="1"/>
  <c r="D8" i="2" s="1"/>
  <c r="C8" i="2" a="1"/>
  <c r="C8" i="2" s="1"/>
  <c r="B8" i="2" a="1"/>
  <c r="B8" i="2" s="1"/>
  <c r="B150" i="1" l="1"/>
  <c r="E150" i="1"/>
  <c r="F150" i="1"/>
  <c r="G150" i="1"/>
  <c r="H150" i="1"/>
</calcChain>
</file>

<file path=xl/sharedStrings.xml><?xml version="1.0" encoding="utf-8"?>
<sst xmlns="http://schemas.openxmlformats.org/spreadsheetml/2006/main" count="16" uniqueCount="10">
  <si>
    <t>INV#</t>
  </si>
  <si>
    <t>Date</t>
  </si>
  <si>
    <t>Sub Total</t>
  </si>
  <si>
    <t>VAT</t>
  </si>
  <si>
    <t>WHT</t>
  </si>
  <si>
    <t>Final Total</t>
  </si>
  <si>
    <t>Customer ID</t>
  </si>
  <si>
    <t>From Date</t>
  </si>
  <si>
    <t>To Date</t>
  </si>
  <si>
    <t>Cutomer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</si>
</sst>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9" tint="-0.24994659260841701"/>
      </left>
      <right style="thin">
        <color theme="9" tint="-0.24994659260841701"/>
      </right>
      <top style="medium">
        <color indexed="64"/>
      </top>
      <bottom style="thin">
        <color theme="9" tint="-0.24994659260841701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2" fillId="3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164" fontId="4" fillId="0" borderId="5" xfId="1" applyNumberFormat="1" applyFont="1" applyBorder="1" applyAlignment="1">
      <alignment horizontal="center" vertical="center"/>
    </xf>
    <xf numFmtId="164" fontId="3" fillId="0" borderId="10" xfId="1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22">
    <dxf>
      <alignment horizontal="center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numFmt numFmtId="164" formatCode="_-* #,##0.00_-;\-* #,##0.00_-;_-* &quot;-&quot;??_-;_-@_-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_-* #,##0.00_-;\-* #,##0.00_-;_-* &quot;-&quot;??_-;_-@_-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_-* #,##0.00_-;\-* #,##0.00_-;_-* &quot;-&quot;??_-;_-@_-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4" formatCode="_-* #,##0.00_-;\-* #,##0.00_-;_-* &quot;-&quot;??_-;_-@_-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165" formatCode="dd/mm/yyyy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B1:H150" totalsRowCount="1" headerRowDxfId="21" dataDxfId="20">
  <autoFilter ref="B1:H149"/>
  <tableColumns count="7">
    <tableColumn id="1" name="INV#" totalsRowFunction="count" dataDxfId="19" totalsRowDxfId="18"/>
    <tableColumn id="7" name="Customer ID" dataDxfId="17" totalsRowDxfId="16"/>
    <tableColumn id="2" name="Date" dataDxfId="15" totalsRowDxfId="14"/>
    <tableColumn id="3" name="Sub Total" totalsRowFunction="sum" dataDxfId="13" totalsRowDxfId="12" dataCellStyle="Comma"/>
    <tableColumn id="4" name="VAT" totalsRowFunction="sum" dataDxfId="11" totalsRowDxfId="10" dataCellStyle="Comma"/>
    <tableColumn id="5" name="WHT" totalsRowFunction="sum" dataDxfId="9" totalsRowDxfId="8" dataCellStyle="Comma"/>
    <tableColumn id="6" name="Final Total" totalsRowFunction="sum" dataDxfId="7" totalsRowDxfId="6" dataCellStyle="Comma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J1:J13" totalsRowShown="0" headerRowDxfId="5" dataDxfId="3" headerRowBorderDxfId="4" tableBorderDxfId="2" totalsRowBorderDxfId="1">
  <autoFilter ref="J1:J13">
    <filterColumn colId="0" hiddenButton="1"/>
  </autoFilter>
  <tableColumns count="1">
    <tableColumn id="1" name="Customer ID" dataDxfId="0"/>
  </tableColumns>
  <tableStyleInfo name="TableStyleLight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0"/>
  <sheetViews>
    <sheetView showGridLines="0" rightToLeft="1" topLeftCell="A111" zoomScale="90" zoomScaleNormal="90" workbookViewId="0">
      <selection activeCell="F111" sqref="F111"/>
    </sheetView>
  </sheetViews>
  <sheetFormatPr defaultColWidth="9" defaultRowHeight="15" x14ac:dyDescent="0.25"/>
  <cols>
    <col min="1" max="1" width="9" style="1"/>
    <col min="2" max="2" width="10.140625" style="1" customWidth="1"/>
    <col min="3" max="3" width="15.85546875" style="1" bestFit="1" customWidth="1"/>
    <col min="4" max="4" width="12.5703125" style="2" customWidth="1"/>
    <col min="5" max="5" width="15.42578125" style="3" customWidth="1"/>
    <col min="6" max="6" width="12.5703125" style="3" bestFit="1" customWidth="1"/>
    <col min="7" max="7" width="11.140625" style="3" bestFit="1" customWidth="1"/>
    <col min="8" max="8" width="14.140625" style="3" bestFit="1" customWidth="1"/>
    <col min="9" max="9" width="9" style="1"/>
    <col min="10" max="10" width="17.28515625" style="1" customWidth="1"/>
    <col min="11" max="16384" width="9" style="1"/>
  </cols>
  <sheetData>
    <row r="1" spans="2:10" ht="26.25" customHeight="1" x14ac:dyDescent="0.25">
      <c r="B1" s="1" t="s">
        <v>0</v>
      </c>
      <c r="C1" s="1" t="s">
        <v>6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J1" s="10" t="s">
        <v>6</v>
      </c>
    </row>
    <row r="2" spans="2:10" x14ac:dyDescent="0.25">
      <c r="B2" s="1">
        <v>703</v>
      </c>
      <c r="C2" s="1">
        <v>1007</v>
      </c>
      <c r="D2" s="2">
        <v>43486</v>
      </c>
      <c r="E2" s="3">
        <v>250800</v>
      </c>
      <c r="F2" s="3">
        <v>35112</v>
      </c>
      <c r="G2" s="3">
        <v>2508</v>
      </c>
      <c r="H2" s="3">
        <v>283404</v>
      </c>
      <c r="J2" s="8">
        <v>1007</v>
      </c>
    </row>
    <row r="3" spans="2:10" x14ac:dyDescent="0.25">
      <c r="B3" s="1">
        <v>704</v>
      </c>
      <c r="C3" s="1">
        <v>1004</v>
      </c>
      <c r="D3" s="2">
        <v>43486</v>
      </c>
      <c r="E3" s="3">
        <v>445912.5</v>
      </c>
      <c r="F3" s="3">
        <v>62427.75</v>
      </c>
      <c r="G3" s="3">
        <v>4459.125</v>
      </c>
      <c r="H3" s="3">
        <v>503881.125</v>
      </c>
      <c r="J3" s="8">
        <v>1004</v>
      </c>
    </row>
    <row r="4" spans="2:10" x14ac:dyDescent="0.25">
      <c r="B4" s="1">
        <v>705</v>
      </c>
      <c r="C4" s="1">
        <v>1006</v>
      </c>
      <c r="D4" s="2">
        <v>43486</v>
      </c>
      <c r="E4" s="3">
        <v>5720</v>
      </c>
      <c r="F4" s="3">
        <v>800.8</v>
      </c>
      <c r="G4" s="3">
        <v>57.2</v>
      </c>
      <c r="H4" s="3">
        <v>6463.6</v>
      </c>
      <c r="J4" s="8">
        <v>1006</v>
      </c>
    </row>
    <row r="5" spans="2:10" x14ac:dyDescent="0.25">
      <c r="B5" s="1">
        <v>706</v>
      </c>
      <c r="C5" s="1">
        <v>1009</v>
      </c>
      <c r="D5" s="2">
        <v>43486</v>
      </c>
      <c r="E5" s="3">
        <v>414375</v>
      </c>
      <c r="F5" s="3">
        <v>58012.5</v>
      </c>
      <c r="G5" s="3">
        <v>4143.75</v>
      </c>
      <c r="H5" s="3">
        <v>468243.75</v>
      </c>
      <c r="J5" s="8">
        <v>1009</v>
      </c>
    </row>
    <row r="6" spans="2:10" x14ac:dyDescent="0.25">
      <c r="B6" s="1">
        <v>707</v>
      </c>
      <c r="C6" s="1">
        <v>1010</v>
      </c>
      <c r="D6" s="2">
        <v>43487</v>
      </c>
      <c r="E6" s="3">
        <v>114695.25</v>
      </c>
      <c r="F6" s="3">
        <v>16057.334999999999</v>
      </c>
      <c r="G6" s="3">
        <v>3440.8575000000001</v>
      </c>
      <c r="H6" s="3">
        <v>127311.72749999999</v>
      </c>
      <c r="J6" s="8">
        <v>1010</v>
      </c>
    </row>
    <row r="7" spans="2:10" x14ac:dyDescent="0.25">
      <c r="B7" s="1">
        <v>708</v>
      </c>
      <c r="C7" s="1">
        <v>1021</v>
      </c>
      <c r="D7" s="2">
        <v>43487</v>
      </c>
      <c r="E7" s="3">
        <v>207670</v>
      </c>
      <c r="F7" s="3">
        <v>29073.8</v>
      </c>
      <c r="G7" s="3">
        <v>2076.6999999999998</v>
      </c>
      <c r="H7" s="3">
        <v>234667.09999999998</v>
      </c>
      <c r="J7" s="8">
        <v>1021</v>
      </c>
    </row>
    <row r="8" spans="2:10" x14ac:dyDescent="0.25">
      <c r="B8" s="1">
        <v>709</v>
      </c>
      <c r="C8" s="1">
        <v>1005</v>
      </c>
      <c r="D8" s="2">
        <v>43489</v>
      </c>
      <c r="E8" s="3">
        <v>29718</v>
      </c>
      <c r="F8" s="3">
        <v>4160.5200000000004</v>
      </c>
      <c r="G8" s="3">
        <v>385.53999999999996</v>
      </c>
      <c r="H8" s="3">
        <v>33492.980000000003</v>
      </c>
      <c r="J8" s="8">
        <v>1005</v>
      </c>
    </row>
    <row r="9" spans="2:10" x14ac:dyDescent="0.25">
      <c r="B9" s="1">
        <v>710</v>
      </c>
      <c r="C9" s="1">
        <v>1008</v>
      </c>
      <c r="D9" s="2">
        <v>43494</v>
      </c>
      <c r="E9" s="3">
        <v>501978.55</v>
      </c>
      <c r="F9" s="3">
        <v>70276.997000000003</v>
      </c>
      <c r="G9" s="3">
        <v>5203.7855</v>
      </c>
      <c r="H9" s="3">
        <v>567051.76150000002</v>
      </c>
      <c r="J9" s="8">
        <v>1008</v>
      </c>
    </row>
    <row r="10" spans="2:10" x14ac:dyDescent="0.25">
      <c r="B10" s="1">
        <v>711</v>
      </c>
      <c r="C10" s="1">
        <v>1011</v>
      </c>
      <c r="D10" s="2">
        <v>43494</v>
      </c>
      <c r="E10" s="3">
        <v>3500</v>
      </c>
      <c r="F10" s="3">
        <v>490</v>
      </c>
      <c r="G10" s="3">
        <v>105</v>
      </c>
      <c r="H10" s="3">
        <v>3885</v>
      </c>
      <c r="J10" s="8">
        <v>1011</v>
      </c>
    </row>
    <row r="11" spans="2:10" x14ac:dyDescent="0.25">
      <c r="B11" s="1">
        <v>712</v>
      </c>
      <c r="C11" s="1">
        <v>1020</v>
      </c>
      <c r="D11" s="2">
        <v>43496</v>
      </c>
      <c r="E11" s="3">
        <v>220000</v>
      </c>
      <c r="F11" s="3">
        <v>30800</v>
      </c>
      <c r="G11" s="3">
        <v>2200</v>
      </c>
      <c r="H11" s="3">
        <v>248600</v>
      </c>
      <c r="J11" s="8">
        <v>1020</v>
      </c>
    </row>
    <row r="12" spans="2:10" x14ac:dyDescent="0.25">
      <c r="B12" s="1">
        <v>713</v>
      </c>
      <c r="C12" s="1">
        <v>1056</v>
      </c>
      <c r="D12" s="2">
        <v>43497</v>
      </c>
      <c r="E12" s="3">
        <v>198000</v>
      </c>
      <c r="F12" s="3">
        <v>27720</v>
      </c>
      <c r="G12" s="3">
        <v>1980</v>
      </c>
      <c r="H12" s="3">
        <v>223740</v>
      </c>
      <c r="J12" s="8">
        <v>1056</v>
      </c>
    </row>
    <row r="13" spans="2:10" x14ac:dyDescent="0.25">
      <c r="B13" s="1">
        <v>714</v>
      </c>
      <c r="C13" s="1">
        <v>1046</v>
      </c>
      <c r="D13" s="2">
        <v>43497</v>
      </c>
      <c r="E13" s="3">
        <v>202400</v>
      </c>
      <c r="F13" s="3">
        <v>28336</v>
      </c>
      <c r="G13" s="3">
        <v>2024</v>
      </c>
      <c r="H13" s="3">
        <v>228712</v>
      </c>
      <c r="J13" s="9">
        <v>1046</v>
      </c>
    </row>
    <row r="14" spans="2:10" x14ac:dyDescent="0.25">
      <c r="B14" s="1">
        <v>715</v>
      </c>
      <c r="C14" s="1">
        <v>1007</v>
      </c>
      <c r="D14" s="2">
        <v>43497</v>
      </c>
      <c r="E14" s="3">
        <v>283100</v>
      </c>
      <c r="F14" s="3">
        <v>39634</v>
      </c>
      <c r="G14" s="3">
        <v>3015</v>
      </c>
      <c r="H14" s="3">
        <v>319719</v>
      </c>
    </row>
    <row r="15" spans="2:10" x14ac:dyDescent="0.25">
      <c r="B15" s="1">
        <v>716</v>
      </c>
      <c r="C15" s="1">
        <v>1004</v>
      </c>
      <c r="D15" s="2">
        <v>43500</v>
      </c>
      <c r="E15" s="3">
        <v>121117</v>
      </c>
      <c r="F15" s="3">
        <v>16956.38</v>
      </c>
      <c r="G15" s="3">
        <v>1211.17</v>
      </c>
      <c r="H15" s="3">
        <v>136862.21</v>
      </c>
    </row>
    <row r="16" spans="2:10" x14ac:dyDescent="0.25">
      <c r="B16" s="1">
        <v>717</v>
      </c>
      <c r="C16" s="1">
        <v>1006</v>
      </c>
      <c r="D16" s="2">
        <v>43500</v>
      </c>
      <c r="E16" s="3">
        <v>15550</v>
      </c>
      <c r="F16" s="3">
        <v>2177</v>
      </c>
      <c r="G16" s="3">
        <v>155.5</v>
      </c>
      <c r="H16" s="3">
        <v>17571.5</v>
      </c>
    </row>
    <row r="17" spans="2:8" x14ac:dyDescent="0.25">
      <c r="B17" s="1">
        <v>718</v>
      </c>
      <c r="C17" s="1">
        <v>1009</v>
      </c>
      <c r="D17" s="2">
        <v>43500</v>
      </c>
      <c r="E17" s="3">
        <v>382500</v>
      </c>
      <c r="F17" s="3">
        <v>53550</v>
      </c>
      <c r="G17" s="3">
        <v>3825</v>
      </c>
      <c r="H17" s="3">
        <v>432225</v>
      </c>
    </row>
    <row r="18" spans="2:8" x14ac:dyDescent="0.25">
      <c r="B18" s="1">
        <v>719</v>
      </c>
      <c r="C18" s="1">
        <v>1010</v>
      </c>
      <c r="D18" s="2">
        <v>43500</v>
      </c>
      <c r="E18" s="3">
        <v>15364</v>
      </c>
      <c r="F18" s="3">
        <v>2150.96</v>
      </c>
      <c r="G18" s="3">
        <v>460.92</v>
      </c>
      <c r="H18" s="3">
        <v>17054.04</v>
      </c>
    </row>
    <row r="19" spans="2:8" x14ac:dyDescent="0.25">
      <c r="B19" s="1">
        <v>720</v>
      </c>
      <c r="C19" s="1">
        <v>1021</v>
      </c>
      <c r="D19" s="2">
        <v>43500</v>
      </c>
      <c r="E19" s="3">
        <v>5550</v>
      </c>
      <c r="F19" s="3">
        <v>777</v>
      </c>
      <c r="G19" s="3">
        <v>55.5</v>
      </c>
      <c r="H19" s="3">
        <v>6271.5</v>
      </c>
    </row>
    <row r="20" spans="2:8" x14ac:dyDescent="0.25">
      <c r="B20" s="1">
        <v>721</v>
      </c>
      <c r="C20" s="1">
        <v>1005</v>
      </c>
      <c r="D20" s="2">
        <v>43500</v>
      </c>
      <c r="E20" s="3">
        <v>43670</v>
      </c>
      <c r="F20" s="3">
        <v>6113.8</v>
      </c>
      <c r="G20" s="3">
        <v>436.7</v>
      </c>
      <c r="H20" s="3">
        <v>49347.100000000006</v>
      </c>
    </row>
    <row r="21" spans="2:8" x14ac:dyDescent="0.25">
      <c r="B21" s="1">
        <v>722</v>
      </c>
      <c r="C21" s="1">
        <v>1008</v>
      </c>
      <c r="D21" s="2">
        <v>43500</v>
      </c>
      <c r="E21" s="3">
        <v>7740</v>
      </c>
      <c r="F21" s="3">
        <v>1083.5999999999999</v>
      </c>
      <c r="G21" s="3">
        <v>77.400000000000006</v>
      </c>
      <c r="H21" s="3">
        <v>8746.2000000000007</v>
      </c>
    </row>
    <row r="22" spans="2:8" x14ac:dyDescent="0.25">
      <c r="B22" s="1">
        <v>723</v>
      </c>
      <c r="C22" s="1">
        <v>1011</v>
      </c>
      <c r="D22" s="2">
        <v>43500</v>
      </c>
      <c r="E22" s="3">
        <v>8100</v>
      </c>
      <c r="F22" s="3">
        <v>1134</v>
      </c>
      <c r="G22" s="3">
        <v>243</v>
      </c>
      <c r="H22" s="3">
        <v>8991</v>
      </c>
    </row>
    <row r="23" spans="2:8" x14ac:dyDescent="0.25">
      <c r="B23" s="1">
        <v>724</v>
      </c>
      <c r="C23" s="1">
        <v>1020</v>
      </c>
      <c r="D23" s="2">
        <v>43502</v>
      </c>
      <c r="E23" s="3">
        <v>9070</v>
      </c>
      <c r="F23" s="3">
        <v>1269.8</v>
      </c>
      <c r="G23" s="3">
        <v>90.7</v>
      </c>
      <c r="H23" s="3">
        <v>10249.099999999999</v>
      </c>
    </row>
    <row r="24" spans="2:8" x14ac:dyDescent="0.25">
      <c r="B24" s="1">
        <v>725</v>
      </c>
      <c r="C24" s="1">
        <v>1056</v>
      </c>
      <c r="D24" s="2">
        <v>43505</v>
      </c>
      <c r="E24" s="3">
        <v>15000</v>
      </c>
      <c r="F24" s="3">
        <v>2100</v>
      </c>
      <c r="G24" s="3">
        <v>150</v>
      </c>
      <c r="H24" s="3">
        <v>16950</v>
      </c>
    </row>
    <row r="25" spans="2:8" x14ac:dyDescent="0.25">
      <c r="B25" s="1">
        <v>726</v>
      </c>
      <c r="C25" s="1">
        <v>1046</v>
      </c>
      <c r="D25" s="2">
        <v>43505</v>
      </c>
      <c r="E25" s="3">
        <v>209000</v>
      </c>
      <c r="F25" s="3">
        <v>29260</v>
      </c>
      <c r="G25" s="3">
        <v>2090</v>
      </c>
      <c r="H25" s="3">
        <v>236170</v>
      </c>
    </row>
    <row r="26" spans="2:8" x14ac:dyDescent="0.25">
      <c r="B26" s="1">
        <v>727</v>
      </c>
      <c r="C26" s="1">
        <v>1007</v>
      </c>
      <c r="D26" s="2">
        <v>43505</v>
      </c>
      <c r="E26" s="3">
        <v>103306.35</v>
      </c>
      <c r="F26" s="3">
        <v>14462.889000000001</v>
      </c>
      <c r="G26" s="3">
        <v>1033.0635</v>
      </c>
      <c r="H26" s="3">
        <v>116736.1755</v>
      </c>
    </row>
    <row r="27" spans="2:8" x14ac:dyDescent="0.25">
      <c r="B27" s="1">
        <v>728</v>
      </c>
      <c r="C27" s="1">
        <v>1004</v>
      </c>
      <c r="D27" s="2">
        <v>43505</v>
      </c>
      <c r="E27" s="3">
        <v>299530</v>
      </c>
      <c r="F27" s="3">
        <v>41934.199999999997</v>
      </c>
      <c r="G27" s="3">
        <v>2995.3</v>
      </c>
      <c r="H27" s="3">
        <v>338468.9</v>
      </c>
    </row>
    <row r="28" spans="2:8" x14ac:dyDescent="0.25">
      <c r="B28" s="1">
        <v>729</v>
      </c>
      <c r="C28" s="1">
        <v>1006</v>
      </c>
      <c r="D28" s="2">
        <v>43505</v>
      </c>
      <c r="E28" s="3">
        <v>5000</v>
      </c>
      <c r="F28" s="3">
        <v>700</v>
      </c>
      <c r="G28" s="3">
        <v>50</v>
      </c>
      <c r="H28" s="3">
        <v>5650</v>
      </c>
    </row>
    <row r="29" spans="2:8" x14ac:dyDescent="0.25">
      <c r="B29" s="1">
        <v>730</v>
      </c>
      <c r="C29" s="1">
        <v>1009</v>
      </c>
      <c r="D29" s="2">
        <v>43505</v>
      </c>
      <c r="E29" s="3">
        <v>3195</v>
      </c>
      <c r="F29" s="3">
        <v>447.3</v>
      </c>
      <c r="G29" s="3">
        <v>95.85</v>
      </c>
      <c r="H29" s="3">
        <v>3546.4500000000003</v>
      </c>
    </row>
    <row r="30" spans="2:8" x14ac:dyDescent="0.25">
      <c r="B30" s="1">
        <v>731</v>
      </c>
      <c r="C30" s="1">
        <v>1010</v>
      </c>
      <c r="D30" s="2">
        <v>43505</v>
      </c>
      <c r="E30" s="3">
        <v>42006.46</v>
      </c>
      <c r="F30" s="3">
        <v>5880.9043999999994</v>
      </c>
      <c r="G30" s="3">
        <v>1260.1938</v>
      </c>
      <c r="H30" s="3">
        <v>46627.170599999998</v>
      </c>
    </row>
    <row r="31" spans="2:8" x14ac:dyDescent="0.25">
      <c r="B31" s="1">
        <v>732</v>
      </c>
      <c r="C31" s="1">
        <v>1021</v>
      </c>
      <c r="D31" s="2">
        <v>43505</v>
      </c>
      <c r="E31" s="3">
        <v>267268.94</v>
      </c>
      <c r="F31" s="3">
        <v>37417.651600000005</v>
      </c>
      <c r="G31" s="3">
        <v>2672.6894000000002</v>
      </c>
      <c r="H31" s="3">
        <v>302013.90220000001</v>
      </c>
    </row>
    <row r="32" spans="2:8" x14ac:dyDescent="0.25">
      <c r="B32" s="1">
        <v>733</v>
      </c>
      <c r="C32" s="1">
        <v>1005</v>
      </c>
      <c r="D32" s="2">
        <v>43513</v>
      </c>
      <c r="E32" s="3">
        <v>372000</v>
      </c>
      <c r="F32" s="3">
        <v>52080</v>
      </c>
      <c r="G32" s="3">
        <v>11160</v>
      </c>
      <c r="H32" s="3">
        <v>412920</v>
      </c>
    </row>
    <row r="33" spans="2:8" x14ac:dyDescent="0.25">
      <c r="B33" s="1">
        <v>734</v>
      </c>
      <c r="C33" s="1">
        <v>1008</v>
      </c>
      <c r="D33" s="2">
        <v>43513</v>
      </c>
      <c r="E33" s="3">
        <v>2405</v>
      </c>
      <c r="F33" s="3">
        <v>336.7</v>
      </c>
      <c r="G33" s="3">
        <v>24.05</v>
      </c>
      <c r="H33" s="3">
        <v>2717.6499999999996</v>
      </c>
    </row>
    <row r="34" spans="2:8" x14ac:dyDescent="0.25">
      <c r="B34" s="1">
        <v>735</v>
      </c>
      <c r="C34" s="1">
        <v>1011</v>
      </c>
      <c r="D34" s="2">
        <v>43513</v>
      </c>
      <c r="E34" s="3">
        <v>73530</v>
      </c>
      <c r="F34" s="3">
        <v>10294.200000000001</v>
      </c>
      <c r="G34" s="3">
        <v>2205.9</v>
      </c>
      <c r="H34" s="3">
        <v>81618.3</v>
      </c>
    </row>
    <row r="35" spans="2:8" x14ac:dyDescent="0.25">
      <c r="B35" s="1">
        <v>736</v>
      </c>
      <c r="C35" s="1">
        <v>1020</v>
      </c>
      <c r="D35" s="2">
        <v>43513</v>
      </c>
      <c r="E35" s="3">
        <v>42000</v>
      </c>
      <c r="F35" s="3">
        <v>5880</v>
      </c>
      <c r="G35" s="3">
        <v>1260</v>
      </c>
      <c r="H35" s="3">
        <v>46620</v>
      </c>
    </row>
    <row r="36" spans="2:8" x14ac:dyDescent="0.25">
      <c r="B36" s="1">
        <v>737</v>
      </c>
      <c r="C36" s="1">
        <v>1056</v>
      </c>
      <c r="D36" s="2">
        <v>43514</v>
      </c>
      <c r="E36" s="3">
        <v>420750</v>
      </c>
      <c r="F36" s="3">
        <v>58905</v>
      </c>
      <c r="G36" s="3">
        <v>4207.5</v>
      </c>
      <c r="H36" s="3">
        <v>475447.5</v>
      </c>
    </row>
    <row r="37" spans="2:8" x14ac:dyDescent="0.25">
      <c r="B37" s="1">
        <v>738</v>
      </c>
      <c r="C37" s="1">
        <v>1046</v>
      </c>
      <c r="D37" s="2">
        <v>43515</v>
      </c>
      <c r="E37" s="3">
        <v>9000</v>
      </c>
      <c r="F37" s="3">
        <v>1260</v>
      </c>
      <c r="G37" s="3">
        <v>90</v>
      </c>
      <c r="H37" s="3">
        <v>10170</v>
      </c>
    </row>
    <row r="38" spans="2:8" x14ac:dyDescent="0.25">
      <c r="B38" s="1">
        <v>739</v>
      </c>
      <c r="C38" s="1">
        <v>1007</v>
      </c>
      <c r="D38" s="2">
        <v>43516</v>
      </c>
      <c r="E38" s="3">
        <v>4775</v>
      </c>
      <c r="F38" s="3">
        <v>668.5</v>
      </c>
      <c r="G38" s="3">
        <v>47.75</v>
      </c>
      <c r="H38" s="3">
        <v>5395.75</v>
      </c>
    </row>
    <row r="39" spans="2:8" x14ac:dyDescent="0.25">
      <c r="B39" s="1">
        <v>740</v>
      </c>
      <c r="C39" s="1">
        <v>1004</v>
      </c>
      <c r="D39" s="2">
        <v>43516</v>
      </c>
      <c r="E39" s="3">
        <v>15000</v>
      </c>
      <c r="F39" s="3">
        <v>2100</v>
      </c>
      <c r="G39" s="3">
        <v>150</v>
      </c>
      <c r="H39" s="3">
        <v>16950</v>
      </c>
    </row>
    <row r="40" spans="2:8" x14ac:dyDescent="0.25">
      <c r="B40" s="1">
        <v>741</v>
      </c>
      <c r="C40" s="1">
        <v>1006</v>
      </c>
      <c r="D40" s="2">
        <v>43519</v>
      </c>
      <c r="E40" s="3">
        <v>22000</v>
      </c>
      <c r="F40" s="3">
        <v>3080</v>
      </c>
      <c r="G40" s="3">
        <v>660</v>
      </c>
      <c r="H40" s="3">
        <v>24420</v>
      </c>
    </row>
    <row r="41" spans="2:8" x14ac:dyDescent="0.25">
      <c r="B41" s="1">
        <v>742</v>
      </c>
      <c r="C41" s="1">
        <v>1009</v>
      </c>
      <c r="D41" s="2">
        <v>43529</v>
      </c>
      <c r="E41" s="3">
        <v>415800</v>
      </c>
      <c r="F41" s="3">
        <v>58212</v>
      </c>
      <c r="G41" s="3">
        <v>4158</v>
      </c>
      <c r="H41" s="3">
        <v>469854</v>
      </c>
    </row>
    <row r="42" spans="2:8" x14ac:dyDescent="0.25">
      <c r="B42" s="1">
        <v>743</v>
      </c>
      <c r="C42" s="1">
        <v>1010</v>
      </c>
      <c r="D42" s="2">
        <v>43529</v>
      </c>
      <c r="E42" s="3">
        <v>9900</v>
      </c>
      <c r="F42" s="3">
        <v>1386</v>
      </c>
      <c r="G42" s="3">
        <v>297</v>
      </c>
      <c r="H42" s="3">
        <v>10989</v>
      </c>
    </row>
    <row r="43" spans="2:8" x14ac:dyDescent="0.25">
      <c r="B43" s="1">
        <v>744</v>
      </c>
      <c r="C43" s="1">
        <v>1021</v>
      </c>
      <c r="D43" s="2">
        <v>43529</v>
      </c>
      <c r="E43" s="3">
        <v>423937.5</v>
      </c>
      <c r="F43" s="3">
        <v>59351.25</v>
      </c>
      <c r="G43" s="3">
        <v>4239.375</v>
      </c>
      <c r="H43" s="3">
        <v>479049.375</v>
      </c>
    </row>
    <row r="44" spans="2:8" x14ac:dyDescent="0.25">
      <c r="B44" s="1">
        <v>745</v>
      </c>
      <c r="C44" s="1">
        <v>1005</v>
      </c>
      <c r="D44" s="2">
        <v>43530</v>
      </c>
      <c r="E44" s="3">
        <v>6200</v>
      </c>
      <c r="F44" s="3">
        <v>868</v>
      </c>
      <c r="G44" s="3">
        <v>62</v>
      </c>
      <c r="H44" s="3">
        <v>7006</v>
      </c>
    </row>
    <row r="45" spans="2:8" x14ac:dyDescent="0.25">
      <c r="B45" s="1">
        <v>746</v>
      </c>
      <c r="C45" s="1">
        <v>1008</v>
      </c>
      <c r="D45" s="2">
        <v>43534</v>
      </c>
      <c r="E45" s="3">
        <v>66000</v>
      </c>
      <c r="F45" s="3">
        <v>9240</v>
      </c>
      <c r="G45" s="3">
        <v>660</v>
      </c>
      <c r="H45" s="3">
        <v>74580</v>
      </c>
    </row>
    <row r="46" spans="2:8" x14ac:dyDescent="0.25">
      <c r="B46" s="1">
        <v>747</v>
      </c>
      <c r="C46" s="1">
        <v>1011</v>
      </c>
      <c r="D46" s="2">
        <v>43534</v>
      </c>
      <c r="E46" s="3">
        <v>32175</v>
      </c>
      <c r="F46" s="3">
        <v>4504.5</v>
      </c>
      <c r="G46" s="3">
        <v>321.75</v>
      </c>
      <c r="H46" s="3">
        <v>36357.75</v>
      </c>
    </row>
    <row r="47" spans="2:8" x14ac:dyDescent="0.25">
      <c r="B47" s="1">
        <v>748</v>
      </c>
      <c r="C47" s="1">
        <v>1020</v>
      </c>
      <c r="D47" s="2">
        <v>43534</v>
      </c>
      <c r="E47" s="3">
        <v>57776</v>
      </c>
      <c r="F47" s="3">
        <v>8088.64</v>
      </c>
      <c r="G47" s="3">
        <v>1733.28</v>
      </c>
      <c r="H47" s="3">
        <v>64131.360000000001</v>
      </c>
    </row>
    <row r="48" spans="2:8" x14ac:dyDescent="0.25">
      <c r="B48" s="1">
        <v>749</v>
      </c>
      <c r="C48" s="1">
        <v>1056</v>
      </c>
      <c r="D48" s="2">
        <v>43534</v>
      </c>
      <c r="E48" s="3">
        <v>45000</v>
      </c>
      <c r="F48" s="3">
        <v>6300</v>
      </c>
      <c r="G48" s="3">
        <v>470</v>
      </c>
      <c r="H48" s="3">
        <v>50830</v>
      </c>
    </row>
    <row r="49" spans="2:8" x14ac:dyDescent="0.25">
      <c r="B49" s="1">
        <v>750</v>
      </c>
      <c r="C49" s="1">
        <v>1046</v>
      </c>
      <c r="D49" s="2">
        <v>43534</v>
      </c>
      <c r="E49" s="3">
        <v>48650</v>
      </c>
      <c r="F49" s="3">
        <v>6811</v>
      </c>
      <c r="G49" s="3">
        <v>578.5</v>
      </c>
      <c r="H49" s="3">
        <v>54882.5</v>
      </c>
    </row>
    <row r="50" spans="2:8" x14ac:dyDescent="0.25">
      <c r="B50" s="1">
        <v>751</v>
      </c>
      <c r="C50" s="1">
        <v>1007</v>
      </c>
      <c r="D50" s="2">
        <v>43534</v>
      </c>
      <c r="E50" s="3">
        <v>12250</v>
      </c>
      <c r="F50" s="3">
        <v>1715</v>
      </c>
      <c r="G50" s="3">
        <v>367.5</v>
      </c>
      <c r="H50" s="3">
        <v>13597.5</v>
      </c>
    </row>
    <row r="51" spans="2:8" x14ac:dyDescent="0.25">
      <c r="B51" s="1">
        <v>752</v>
      </c>
      <c r="C51" s="1">
        <v>1004</v>
      </c>
      <c r="D51" s="2">
        <v>43536</v>
      </c>
      <c r="E51" s="3">
        <v>28800</v>
      </c>
      <c r="F51" s="3">
        <v>4032</v>
      </c>
      <c r="G51" s="3">
        <v>358</v>
      </c>
      <c r="H51" s="3">
        <v>32474</v>
      </c>
    </row>
    <row r="52" spans="2:8" x14ac:dyDescent="0.25">
      <c r="B52" s="1">
        <v>753</v>
      </c>
      <c r="C52" s="1">
        <v>1006</v>
      </c>
      <c r="D52" s="2">
        <v>43544</v>
      </c>
      <c r="E52" s="3">
        <v>99000</v>
      </c>
      <c r="F52" s="3">
        <v>13860</v>
      </c>
      <c r="G52" s="3">
        <v>990</v>
      </c>
      <c r="H52" s="3">
        <v>111870</v>
      </c>
    </row>
    <row r="53" spans="2:8" x14ac:dyDescent="0.25">
      <c r="B53" s="1">
        <v>754</v>
      </c>
      <c r="C53" s="1">
        <v>1009</v>
      </c>
      <c r="D53" s="2">
        <v>43555</v>
      </c>
      <c r="E53" s="3">
        <v>5265</v>
      </c>
      <c r="F53" s="3">
        <v>737.1</v>
      </c>
      <c r="G53" s="3">
        <v>157.94999999999999</v>
      </c>
      <c r="H53" s="3">
        <v>5844.1500000000005</v>
      </c>
    </row>
    <row r="54" spans="2:8" x14ac:dyDescent="0.25">
      <c r="B54" s="1">
        <v>755</v>
      </c>
      <c r="C54" s="1">
        <v>1010</v>
      </c>
      <c r="D54" s="2">
        <v>43555</v>
      </c>
      <c r="E54" s="3">
        <v>7897.5</v>
      </c>
      <c r="F54" s="3">
        <v>1105.6500000000001</v>
      </c>
      <c r="G54" s="3">
        <v>236.92500000000001</v>
      </c>
      <c r="H54" s="3">
        <v>8766.2250000000004</v>
      </c>
    </row>
    <row r="55" spans="2:8" x14ac:dyDescent="0.25">
      <c r="B55" s="1">
        <v>756</v>
      </c>
      <c r="C55" s="1">
        <v>1021</v>
      </c>
      <c r="D55" s="2">
        <v>43555</v>
      </c>
      <c r="E55" s="3">
        <v>401625</v>
      </c>
      <c r="F55" s="3">
        <v>56227.5</v>
      </c>
      <c r="G55" s="3">
        <v>4016.25</v>
      </c>
      <c r="H55" s="3">
        <v>453836.25</v>
      </c>
    </row>
    <row r="56" spans="2:8" x14ac:dyDescent="0.25">
      <c r="B56" s="1">
        <v>757</v>
      </c>
      <c r="C56" s="1">
        <v>1005</v>
      </c>
      <c r="D56" s="2">
        <v>43555</v>
      </c>
      <c r="E56" s="3">
        <v>6720</v>
      </c>
      <c r="F56" s="3">
        <v>940.8</v>
      </c>
      <c r="G56" s="3">
        <v>67.2</v>
      </c>
      <c r="H56" s="3">
        <v>7593.6</v>
      </c>
    </row>
    <row r="57" spans="2:8" x14ac:dyDescent="0.25">
      <c r="B57" s="1">
        <v>758</v>
      </c>
      <c r="C57" s="1">
        <v>1008</v>
      </c>
      <c r="D57" s="2">
        <v>43555</v>
      </c>
      <c r="E57" s="3">
        <v>200250</v>
      </c>
      <c r="F57" s="3">
        <v>28035</v>
      </c>
      <c r="G57" s="3">
        <v>2002.5</v>
      </c>
      <c r="H57" s="3">
        <v>226282.5</v>
      </c>
    </row>
    <row r="58" spans="2:8" x14ac:dyDescent="0.25">
      <c r="B58" s="1">
        <v>759</v>
      </c>
      <c r="C58" s="1">
        <v>1011</v>
      </c>
      <c r="D58" s="2">
        <v>43555</v>
      </c>
      <c r="E58" s="3">
        <v>360000</v>
      </c>
      <c r="F58" s="3">
        <v>50400</v>
      </c>
      <c r="G58" s="3">
        <v>10800</v>
      </c>
      <c r="H58" s="3">
        <v>399600</v>
      </c>
    </row>
    <row r="59" spans="2:8" x14ac:dyDescent="0.25">
      <c r="B59" s="1">
        <v>760</v>
      </c>
      <c r="C59" s="1">
        <v>1020</v>
      </c>
      <c r="D59" s="2">
        <v>43555</v>
      </c>
      <c r="E59" s="3">
        <v>168000</v>
      </c>
      <c r="F59" s="3">
        <v>23520</v>
      </c>
      <c r="G59" s="3">
        <v>5040</v>
      </c>
      <c r="H59" s="3">
        <v>186480</v>
      </c>
    </row>
    <row r="60" spans="2:8" x14ac:dyDescent="0.25">
      <c r="B60" s="1">
        <v>761</v>
      </c>
      <c r="C60" s="1">
        <v>1056</v>
      </c>
      <c r="D60" s="2">
        <v>43555</v>
      </c>
      <c r="E60" s="3">
        <v>37835</v>
      </c>
      <c r="F60" s="3">
        <v>5296.9</v>
      </c>
      <c r="G60" s="3">
        <v>1135.05</v>
      </c>
      <c r="H60" s="3">
        <v>41996.85</v>
      </c>
    </row>
    <row r="61" spans="2:8" x14ac:dyDescent="0.25">
      <c r="B61" s="1">
        <v>762</v>
      </c>
      <c r="C61" s="1">
        <v>1046</v>
      </c>
      <c r="D61" s="2">
        <v>43555</v>
      </c>
      <c r="E61" s="3">
        <v>35758</v>
      </c>
      <c r="F61" s="3">
        <v>5006.12</v>
      </c>
      <c r="G61" s="3">
        <v>693.58</v>
      </c>
      <c r="H61" s="3">
        <v>40070.54</v>
      </c>
    </row>
    <row r="62" spans="2:8" x14ac:dyDescent="0.25">
      <c r="B62" s="1">
        <v>763</v>
      </c>
      <c r="C62" s="1">
        <v>1007</v>
      </c>
      <c r="D62" s="2">
        <v>43555</v>
      </c>
      <c r="E62" s="3">
        <v>10720</v>
      </c>
      <c r="F62" s="3">
        <v>1500.8</v>
      </c>
      <c r="G62" s="3">
        <v>107.2</v>
      </c>
      <c r="H62" s="3">
        <v>12113.599999999999</v>
      </c>
    </row>
    <row r="63" spans="2:8" x14ac:dyDescent="0.25">
      <c r="B63" s="1">
        <v>764</v>
      </c>
      <c r="C63" s="1">
        <v>1004</v>
      </c>
      <c r="D63" s="2">
        <v>43555</v>
      </c>
      <c r="E63" s="3">
        <v>11340</v>
      </c>
      <c r="F63" s="3">
        <v>1587.6</v>
      </c>
      <c r="G63" s="3">
        <v>113.4</v>
      </c>
      <c r="H63" s="3">
        <v>12814.2</v>
      </c>
    </row>
    <row r="64" spans="2:8" x14ac:dyDescent="0.25">
      <c r="B64" s="1">
        <v>765</v>
      </c>
      <c r="C64" s="1">
        <v>1006</v>
      </c>
      <c r="D64" s="2">
        <v>43558</v>
      </c>
      <c r="E64" s="3">
        <v>8550</v>
      </c>
      <c r="F64" s="3">
        <v>1197</v>
      </c>
      <c r="G64" s="3">
        <v>85.5</v>
      </c>
      <c r="H64" s="3">
        <v>9661.5</v>
      </c>
    </row>
    <row r="65" spans="2:8" x14ac:dyDescent="0.25">
      <c r="B65" s="1">
        <v>766</v>
      </c>
      <c r="C65" s="1">
        <v>1009</v>
      </c>
      <c r="D65" s="2">
        <v>43558</v>
      </c>
      <c r="E65" s="3">
        <v>9900</v>
      </c>
      <c r="F65" s="3">
        <v>1386</v>
      </c>
      <c r="G65" s="3">
        <v>297</v>
      </c>
      <c r="H65" s="3">
        <v>10989</v>
      </c>
    </row>
    <row r="66" spans="2:8" x14ac:dyDescent="0.25">
      <c r="B66" s="1">
        <v>767</v>
      </c>
      <c r="C66" s="1">
        <v>1010</v>
      </c>
      <c r="D66" s="2">
        <v>43559</v>
      </c>
      <c r="E66" s="3">
        <v>420750</v>
      </c>
      <c r="F66" s="3">
        <v>58905</v>
      </c>
      <c r="G66" s="3">
        <v>4207.5</v>
      </c>
      <c r="H66" s="3">
        <v>475447.5</v>
      </c>
    </row>
    <row r="67" spans="2:8" x14ac:dyDescent="0.25">
      <c r="B67" s="1">
        <v>768</v>
      </c>
      <c r="C67" s="1">
        <v>1021</v>
      </c>
      <c r="D67" s="2">
        <v>43560</v>
      </c>
      <c r="E67" s="3">
        <v>40000</v>
      </c>
      <c r="F67" s="3">
        <v>5600</v>
      </c>
      <c r="G67" s="3">
        <v>640</v>
      </c>
      <c r="H67" s="3">
        <v>44960</v>
      </c>
    </row>
    <row r="68" spans="2:8" x14ac:dyDescent="0.25">
      <c r="B68" s="1">
        <v>769</v>
      </c>
      <c r="C68" s="1">
        <v>1005</v>
      </c>
      <c r="D68" s="2">
        <v>43562</v>
      </c>
      <c r="E68" s="3">
        <v>13907</v>
      </c>
      <c r="F68" s="3">
        <v>1946.98</v>
      </c>
      <c r="G68" s="3">
        <v>139.07</v>
      </c>
      <c r="H68" s="3">
        <v>15714.91</v>
      </c>
    </row>
    <row r="69" spans="2:8" x14ac:dyDescent="0.25">
      <c r="B69" s="1">
        <v>770</v>
      </c>
      <c r="C69" s="1">
        <v>1008</v>
      </c>
      <c r="D69" s="2">
        <v>43565</v>
      </c>
      <c r="E69" s="3">
        <v>5400</v>
      </c>
      <c r="F69" s="3">
        <v>756</v>
      </c>
      <c r="G69" s="3">
        <v>54</v>
      </c>
      <c r="H69" s="3">
        <v>6102</v>
      </c>
    </row>
    <row r="70" spans="2:8" x14ac:dyDescent="0.25">
      <c r="B70" s="1">
        <v>771</v>
      </c>
      <c r="C70" s="1">
        <v>1011</v>
      </c>
      <c r="D70" s="2">
        <v>43565</v>
      </c>
      <c r="E70" s="3">
        <v>148028.5</v>
      </c>
      <c r="F70" s="3">
        <v>20723.990000000002</v>
      </c>
      <c r="G70" s="3">
        <v>1610.2850000000001</v>
      </c>
      <c r="H70" s="3">
        <v>167142.20499999999</v>
      </c>
    </row>
    <row r="71" spans="2:8" x14ac:dyDescent="0.25">
      <c r="B71" s="1">
        <v>772</v>
      </c>
      <c r="C71" s="1">
        <v>1020</v>
      </c>
      <c r="D71" s="2">
        <v>43567</v>
      </c>
      <c r="E71" s="3">
        <v>327713</v>
      </c>
      <c r="F71" s="3">
        <v>45879.82</v>
      </c>
      <c r="G71" s="3">
        <v>3433.13</v>
      </c>
      <c r="H71" s="3">
        <v>370159.69</v>
      </c>
    </row>
    <row r="72" spans="2:8" x14ac:dyDescent="0.25">
      <c r="B72" s="1">
        <v>773</v>
      </c>
      <c r="C72" s="1">
        <v>1056</v>
      </c>
      <c r="D72" s="2">
        <v>43567</v>
      </c>
      <c r="E72" s="3">
        <v>118729.2</v>
      </c>
      <c r="F72" s="3">
        <v>16622.088</v>
      </c>
      <c r="G72" s="3">
        <v>1335.2919999999999</v>
      </c>
      <c r="H72" s="3">
        <v>134015.99600000001</v>
      </c>
    </row>
    <row r="73" spans="2:8" x14ac:dyDescent="0.25">
      <c r="B73" s="1">
        <v>774</v>
      </c>
      <c r="C73" s="1">
        <v>1046</v>
      </c>
      <c r="D73" s="2">
        <v>43569</v>
      </c>
      <c r="E73" s="3">
        <v>176000</v>
      </c>
      <c r="F73" s="3">
        <v>24640</v>
      </c>
      <c r="G73" s="3">
        <v>1760</v>
      </c>
      <c r="H73" s="3">
        <v>198880</v>
      </c>
    </row>
    <row r="74" spans="2:8" x14ac:dyDescent="0.25">
      <c r="B74" s="1">
        <v>775</v>
      </c>
      <c r="C74" s="1">
        <v>1007</v>
      </c>
      <c r="D74" s="2">
        <v>43569</v>
      </c>
      <c r="E74" s="3">
        <v>78637</v>
      </c>
      <c r="F74" s="3">
        <v>11009.18</v>
      </c>
      <c r="G74" s="3">
        <v>2359.11</v>
      </c>
      <c r="H74" s="3">
        <v>87287.069999999992</v>
      </c>
    </row>
    <row r="75" spans="2:8" x14ac:dyDescent="0.25">
      <c r="B75" s="1">
        <v>776</v>
      </c>
      <c r="C75" s="1">
        <v>1004</v>
      </c>
      <c r="D75" s="2">
        <v>43569</v>
      </c>
      <c r="E75" s="3">
        <v>4020</v>
      </c>
      <c r="F75" s="3">
        <v>562.79999999999995</v>
      </c>
      <c r="G75" s="3">
        <v>40.200000000000003</v>
      </c>
      <c r="H75" s="3">
        <v>4542.6000000000004</v>
      </c>
    </row>
    <row r="76" spans="2:8" x14ac:dyDescent="0.25">
      <c r="B76" s="1">
        <v>777</v>
      </c>
      <c r="C76" s="1">
        <v>1006</v>
      </c>
      <c r="D76" s="2">
        <v>43571</v>
      </c>
      <c r="E76" s="3">
        <v>17000</v>
      </c>
      <c r="F76" s="3">
        <v>0</v>
      </c>
      <c r="G76" s="3">
        <v>0</v>
      </c>
      <c r="H76" s="3">
        <v>17000</v>
      </c>
    </row>
    <row r="77" spans="2:8" x14ac:dyDescent="0.25">
      <c r="B77" s="1">
        <v>778</v>
      </c>
      <c r="C77" s="1">
        <v>1009</v>
      </c>
      <c r="D77" s="2">
        <v>43573</v>
      </c>
      <c r="E77" s="3">
        <v>312745</v>
      </c>
      <c r="F77" s="3">
        <v>43784.3</v>
      </c>
      <c r="G77" s="3">
        <v>3311.45</v>
      </c>
      <c r="H77" s="3">
        <v>353217.85</v>
      </c>
    </row>
    <row r="78" spans="2:8" x14ac:dyDescent="0.25">
      <c r="B78" s="1">
        <v>779</v>
      </c>
      <c r="C78" s="1">
        <v>1010</v>
      </c>
      <c r="D78" s="2">
        <v>43573</v>
      </c>
      <c r="E78" s="3">
        <v>176000</v>
      </c>
      <c r="F78" s="3">
        <v>24640</v>
      </c>
      <c r="G78" s="3">
        <v>1760</v>
      </c>
      <c r="H78" s="3">
        <v>198880</v>
      </c>
    </row>
    <row r="79" spans="2:8" x14ac:dyDescent="0.25">
      <c r="B79" s="1">
        <v>780</v>
      </c>
      <c r="C79" s="1">
        <v>1021</v>
      </c>
      <c r="D79" s="2">
        <v>43573</v>
      </c>
      <c r="E79" s="3">
        <v>202400</v>
      </c>
      <c r="F79" s="3">
        <v>28336</v>
      </c>
      <c r="G79" s="3">
        <v>2024</v>
      </c>
      <c r="H79" s="3">
        <v>228712</v>
      </c>
    </row>
    <row r="80" spans="2:8" x14ac:dyDescent="0.25">
      <c r="B80" s="1">
        <v>781</v>
      </c>
      <c r="C80" s="1">
        <v>1005</v>
      </c>
      <c r="D80" s="2">
        <v>43575</v>
      </c>
      <c r="E80" s="3">
        <v>26400</v>
      </c>
      <c r="F80" s="3">
        <v>3696</v>
      </c>
      <c r="G80" s="3">
        <v>264</v>
      </c>
      <c r="H80" s="3">
        <v>29832</v>
      </c>
    </row>
    <row r="81" spans="2:8" x14ac:dyDescent="0.25">
      <c r="B81" s="1">
        <v>782</v>
      </c>
      <c r="C81" s="1">
        <v>1008</v>
      </c>
      <c r="D81" s="2">
        <v>43577</v>
      </c>
      <c r="E81" s="3">
        <v>6294</v>
      </c>
      <c r="F81" s="3">
        <v>881.16</v>
      </c>
      <c r="G81" s="3">
        <v>77.94</v>
      </c>
      <c r="H81" s="3">
        <v>7097.22</v>
      </c>
    </row>
    <row r="82" spans="2:8" x14ac:dyDescent="0.25">
      <c r="B82" s="1">
        <v>783</v>
      </c>
      <c r="C82" s="1">
        <v>1011</v>
      </c>
      <c r="D82" s="2">
        <v>43577</v>
      </c>
      <c r="E82" s="3">
        <v>61846.32</v>
      </c>
      <c r="F82" s="3">
        <v>8658.4848000000002</v>
      </c>
      <c r="G82" s="3">
        <v>1855.3896</v>
      </c>
      <c r="H82" s="3">
        <v>68649.415200000003</v>
      </c>
    </row>
    <row r="83" spans="2:8" x14ac:dyDescent="0.25">
      <c r="B83" s="1">
        <v>784</v>
      </c>
      <c r="C83" s="1">
        <v>1020</v>
      </c>
      <c r="D83" s="2">
        <v>43579</v>
      </c>
      <c r="E83" s="3">
        <v>520135</v>
      </c>
      <c r="F83" s="3">
        <v>72818.899999999994</v>
      </c>
      <c r="G83" s="3">
        <v>5201.3500000000004</v>
      </c>
      <c r="H83" s="3">
        <v>587752.55000000005</v>
      </c>
    </row>
    <row r="84" spans="2:8" x14ac:dyDescent="0.25">
      <c r="B84" s="1">
        <v>785</v>
      </c>
      <c r="C84" s="1">
        <v>1056</v>
      </c>
      <c r="D84" s="2">
        <v>43579</v>
      </c>
      <c r="E84" s="3">
        <v>4200</v>
      </c>
      <c r="F84" s="3">
        <v>588</v>
      </c>
      <c r="G84" s="3">
        <v>42</v>
      </c>
      <c r="H84" s="3">
        <v>4746</v>
      </c>
    </row>
    <row r="85" spans="2:8" x14ac:dyDescent="0.25">
      <c r="B85" s="1">
        <v>786</v>
      </c>
      <c r="C85" s="1">
        <v>1046</v>
      </c>
      <c r="D85" s="2">
        <v>43579</v>
      </c>
      <c r="E85" s="3">
        <v>4200</v>
      </c>
      <c r="F85" s="3">
        <v>588</v>
      </c>
      <c r="G85" s="3">
        <v>42</v>
      </c>
      <c r="H85" s="3">
        <v>4746</v>
      </c>
    </row>
    <row r="86" spans="2:8" x14ac:dyDescent="0.25">
      <c r="B86" s="1">
        <v>787</v>
      </c>
      <c r="C86" s="1">
        <v>1007</v>
      </c>
      <c r="D86" s="2">
        <v>43582</v>
      </c>
      <c r="E86" s="3">
        <v>382800</v>
      </c>
      <c r="F86" s="3">
        <v>53592</v>
      </c>
      <c r="G86" s="3">
        <v>3828</v>
      </c>
      <c r="H86" s="3">
        <v>432564</v>
      </c>
    </row>
    <row r="87" spans="2:8" x14ac:dyDescent="0.25">
      <c r="B87" s="1">
        <v>788</v>
      </c>
      <c r="C87" s="1">
        <v>1004</v>
      </c>
      <c r="D87" s="2">
        <v>43583</v>
      </c>
      <c r="E87" s="3">
        <v>23143</v>
      </c>
      <c r="F87" s="3">
        <v>3240.02</v>
      </c>
      <c r="G87" s="3">
        <v>231.43</v>
      </c>
      <c r="H87" s="3">
        <v>26151.59</v>
      </c>
    </row>
    <row r="88" spans="2:8" x14ac:dyDescent="0.25">
      <c r="B88" s="1">
        <v>789</v>
      </c>
      <c r="C88" s="1">
        <v>1006</v>
      </c>
      <c r="D88" s="2">
        <v>43583</v>
      </c>
      <c r="E88" s="3">
        <v>13630</v>
      </c>
      <c r="F88" s="3">
        <v>1908.2</v>
      </c>
      <c r="G88" s="3">
        <v>136.30000000000001</v>
      </c>
      <c r="H88" s="3">
        <v>15401.900000000001</v>
      </c>
    </row>
    <row r="89" spans="2:8" x14ac:dyDescent="0.25">
      <c r="B89" s="1">
        <v>790</v>
      </c>
      <c r="C89" s="1">
        <v>1009</v>
      </c>
      <c r="D89" s="2">
        <v>43583</v>
      </c>
      <c r="E89" s="3">
        <v>41820</v>
      </c>
      <c r="F89" s="3">
        <v>5854.8</v>
      </c>
      <c r="G89" s="3">
        <v>448.2</v>
      </c>
      <c r="H89" s="3">
        <v>47226.600000000006</v>
      </c>
    </row>
    <row r="90" spans="2:8" x14ac:dyDescent="0.25">
      <c r="B90" s="1">
        <v>791</v>
      </c>
      <c r="C90" s="1">
        <v>1010</v>
      </c>
      <c r="D90" s="2">
        <v>43583</v>
      </c>
      <c r="E90" s="3">
        <v>186000</v>
      </c>
      <c r="F90" s="3">
        <v>26040</v>
      </c>
      <c r="G90" s="3">
        <v>5580</v>
      </c>
      <c r="H90" s="3">
        <v>206460</v>
      </c>
    </row>
    <row r="91" spans="2:8" x14ac:dyDescent="0.25">
      <c r="B91" s="1">
        <v>792</v>
      </c>
      <c r="C91" s="1">
        <v>1021</v>
      </c>
      <c r="D91" s="2">
        <v>43583</v>
      </c>
      <c r="E91" s="3">
        <v>401625</v>
      </c>
      <c r="F91" s="3">
        <v>56227.5</v>
      </c>
      <c r="G91" s="3">
        <v>4016.25</v>
      </c>
      <c r="H91" s="3">
        <v>453836.25</v>
      </c>
    </row>
    <row r="92" spans="2:8" x14ac:dyDescent="0.25">
      <c r="B92" s="1">
        <v>793</v>
      </c>
      <c r="C92" s="1">
        <v>1005</v>
      </c>
      <c r="D92" s="2">
        <v>43583</v>
      </c>
      <c r="E92" s="3">
        <v>216122.5</v>
      </c>
      <c r="F92" s="3">
        <v>30257.15</v>
      </c>
      <c r="G92" s="3">
        <v>2161.2249999999999</v>
      </c>
      <c r="H92" s="3">
        <v>244218.42499999999</v>
      </c>
    </row>
    <row r="93" spans="2:8" x14ac:dyDescent="0.25">
      <c r="B93" s="1">
        <v>794</v>
      </c>
      <c r="C93" s="1">
        <v>1008</v>
      </c>
      <c r="D93" s="2">
        <v>43589</v>
      </c>
      <c r="E93" s="3">
        <v>257400</v>
      </c>
      <c r="F93" s="3">
        <v>36036</v>
      </c>
      <c r="G93" s="3">
        <v>2574</v>
      </c>
      <c r="H93" s="3">
        <v>290862</v>
      </c>
    </row>
    <row r="94" spans="2:8" x14ac:dyDescent="0.25">
      <c r="B94" s="1">
        <v>795</v>
      </c>
      <c r="C94" s="1">
        <v>1011</v>
      </c>
      <c r="D94" s="2">
        <v>43589</v>
      </c>
      <c r="E94" s="3">
        <v>6727.5</v>
      </c>
      <c r="F94" s="3">
        <v>941.85</v>
      </c>
      <c r="G94" s="3">
        <v>201.82499999999999</v>
      </c>
      <c r="H94" s="3">
        <v>7467.5250000000005</v>
      </c>
    </row>
    <row r="95" spans="2:8" x14ac:dyDescent="0.25">
      <c r="B95" s="1">
        <v>796</v>
      </c>
      <c r="C95" s="1">
        <v>1020</v>
      </c>
      <c r="D95" s="2">
        <v>43589</v>
      </c>
      <c r="E95" s="3">
        <v>22010</v>
      </c>
      <c r="F95" s="3">
        <v>3081.4</v>
      </c>
      <c r="G95" s="3">
        <v>224.1</v>
      </c>
      <c r="H95" s="3">
        <v>24867.300000000003</v>
      </c>
    </row>
    <row r="96" spans="2:8" x14ac:dyDescent="0.25">
      <c r="B96" s="1">
        <v>797</v>
      </c>
      <c r="C96" s="1">
        <v>1056</v>
      </c>
      <c r="D96" s="2">
        <v>43591</v>
      </c>
      <c r="E96" s="3">
        <v>192500</v>
      </c>
      <c r="F96" s="3">
        <v>26950</v>
      </c>
      <c r="G96" s="3">
        <v>1925</v>
      </c>
      <c r="H96" s="3">
        <v>217525</v>
      </c>
    </row>
    <row r="97" spans="2:8" x14ac:dyDescent="0.25">
      <c r="B97" s="1">
        <v>798</v>
      </c>
      <c r="C97" s="1">
        <v>1046</v>
      </c>
      <c r="D97" s="2">
        <v>43591</v>
      </c>
      <c r="E97" s="3">
        <v>13100</v>
      </c>
      <c r="F97" s="3">
        <v>1834</v>
      </c>
      <c r="G97" s="3">
        <v>393</v>
      </c>
      <c r="H97" s="3">
        <v>14541</v>
      </c>
    </row>
    <row r="98" spans="2:8" x14ac:dyDescent="0.25">
      <c r="B98" s="1">
        <v>799</v>
      </c>
      <c r="C98" s="1">
        <v>1007</v>
      </c>
      <c r="D98" s="2">
        <v>43591</v>
      </c>
      <c r="E98" s="3">
        <v>577850</v>
      </c>
      <c r="F98" s="3">
        <v>80899</v>
      </c>
      <c r="G98" s="3">
        <v>5778.5</v>
      </c>
      <c r="H98" s="3">
        <v>652970.5</v>
      </c>
    </row>
    <row r="99" spans="2:8" x14ac:dyDescent="0.25">
      <c r="B99" s="1">
        <v>800</v>
      </c>
      <c r="C99" s="1">
        <v>1004</v>
      </c>
      <c r="D99" s="2">
        <v>43591</v>
      </c>
      <c r="E99" s="3">
        <v>29659</v>
      </c>
      <c r="F99" s="3">
        <v>4152.26</v>
      </c>
      <c r="G99" s="3">
        <v>306.58999999999997</v>
      </c>
      <c r="H99" s="3">
        <v>33504.670000000006</v>
      </c>
    </row>
    <row r="100" spans="2:8" x14ac:dyDescent="0.25">
      <c r="B100" s="1">
        <v>801</v>
      </c>
      <c r="C100" s="1">
        <v>1006</v>
      </c>
      <c r="D100" s="2">
        <v>43591</v>
      </c>
      <c r="E100" s="3">
        <v>41500</v>
      </c>
      <c r="F100" s="3">
        <v>5810</v>
      </c>
      <c r="G100" s="3">
        <v>415</v>
      </c>
      <c r="H100" s="3">
        <v>46895</v>
      </c>
    </row>
    <row r="101" spans="2:8" x14ac:dyDescent="0.25">
      <c r="B101" s="1">
        <v>802</v>
      </c>
      <c r="C101" s="1">
        <v>1009</v>
      </c>
      <c r="D101" s="2">
        <v>43591</v>
      </c>
      <c r="E101" s="3">
        <v>18900</v>
      </c>
      <c r="F101" s="3">
        <v>2646</v>
      </c>
      <c r="G101" s="3">
        <v>567</v>
      </c>
      <c r="H101" s="3">
        <v>20979</v>
      </c>
    </row>
    <row r="102" spans="2:8" x14ac:dyDescent="0.25">
      <c r="B102" s="1">
        <v>803</v>
      </c>
      <c r="C102" s="1">
        <v>1010</v>
      </c>
      <c r="D102" s="2">
        <v>43591</v>
      </c>
      <c r="E102" s="3">
        <v>19924</v>
      </c>
      <c r="F102" s="3">
        <v>2789.36</v>
      </c>
      <c r="G102" s="3">
        <v>199.24</v>
      </c>
      <c r="H102" s="3">
        <v>22514.12</v>
      </c>
    </row>
    <row r="103" spans="2:8" x14ac:dyDescent="0.25">
      <c r="B103" s="1">
        <v>804</v>
      </c>
      <c r="C103" s="1">
        <v>1021</v>
      </c>
      <c r="D103" s="2">
        <v>43591</v>
      </c>
      <c r="E103" s="3">
        <v>101220</v>
      </c>
      <c r="F103" s="3">
        <v>14170.8</v>
      </c>
      <c r="G103" s="3">
        <v>3036.6</v>
      </c>
      <c r="H103" s="3">
        <v>112354.2</v>
      </c>
    </row>
    <row r="104" spans="2:8" x14ac:dyDescent="0.25">
      <c r="B104" s="1">
        <v>805</v>
      </c>
      <c r="C104" s="1">
        <v>1005</v>
      </c>
      <c r="D104" s="2">
        <v>43591</v>
      </c>
      <c r="E104" s="3">
        <v>180000</v>
      </c>
      <c r="F104" s="3">
        <v>25200</v>
      </c>
      <c r="G104" s="3">
        <v>2200</v>
      </c>
      <c r="H104" s="3">
        <v>203000</v>
      </c>
    </row>
    <row r="105" spans="2:8" x14ac:dyDescent="0.25">
      <c r="B105" s="1">
        <v>806</v>
      </c>
      <c r="C105" s="1">
        <v>1008</v>
      </c>
      <c r="D105" s="2">
        <v>43597</v>
      </c>
      <c r="E105" s="3">
        <v>3500</v>
      </c>
      <c r="F105" s="3">
        <v>490</v>
      </c>
      <c r="G105" s="3">
        <v>35</v>
      </c>
      <c r="H105" s="3">
        <v>3955</v>
      </c>
    </row>
    <row r="106" spans="2:8" x14ac:dyDescent="0.25">
      <c r="B106" s="1">
        <v>807</v>
      </c>
      <c r="C106" s="1">
        <v>1011</v>
      </c>
      <c r="D106" s="2">
        <v>43597</v>
      </c>
      <c r="E106" s="3">
        <v>4275</v>
      </c>
      <c r="F106" s="3">
        <v>598.5</v>
      </c>
      <c r="G106" s="3">
        <v>42.75</v>
      </c>
      <c r="H106" s="3">
        <v>4830.75</v>
      </c>
    </row>
    <row r="107" spans="2:8" x14ac:dyDescent="0.25">
      <c r="B107" s="1">
        <v>808</v>
      </c>
      <c r="C107" s="1">
        <v>1020</v>
      </c>
      <c r="D107" s="2">
        <v>43597</v>
      </c>
      <c r="E107" s="3">
        <v>9162.5</v>
      </c>
      <c r="F107" s="3">
        <v>1282.75</v>
      </c>
      <c r="G107" s="3">
        <v>190.63499999999999</v>
      </c>
      <c r="H107" s="3">
        <v>10254.615</v>
      </c>
    </row>
    <row r="108" spans="2:8" x14ac:dyDescent="0.25">
      <c r="B108" s="1">
        <v>809</v>
      </c>
      <c r="C108" s="1">
        <v>1056</v>
      </c>
      <c r="D108" s="2">
        <v>43597</v>
      </c>
      <c r="E108" s="3">
        <v>184000</v>
      </c>
      <c r="F108" s="3">
        <v>25760</v>
      </c>
      <c r="G108" s="3">
        <v>2320</v>
      </c>
      <c r="H108" s="3">
        <v>207440</v>
      </c>
    </row>
    <row r="109" spans="2:8" x14ac:dyDescent="0.25">
      <c r="B109" s="1">
        <v>810</v>
      </c>
      <c r="C109" s="1">
        <v>1046</v>
      </c>
      <c r="D109" s="2">
        <v>43597</v>
      </c>
      <c r="E109" s="3">
        <v>186000</v>
      </c>
      <c r="F109" s="3">
        <v>26040</v>
      </c>
      <c r="G109" s="3">
        <v>5580</v>
      </c>
      <c r="H109" s="3">
        <v>206460</v>
      </c>
    </row>
    <row r="110" spans="2:8" x14ac:dyDescent="0.25">
      <c r="B110" s="1">
        <v>811</v>
      </c>
      <c r="C110" s="1">
        <v>1007</v>
      </c>
      <c r="D110" s="2">
        <v>43597</v>
      </c>
      <c r="E110" s="3">
        <v>360000</v>
      </c>
      <c r="F110" s="3">
        <v>50400</v>
      </c>
      <c r="G110" s="3">
        <v>10800</v>
      </c>
      <c r="H110" s="3">
        <v>399600</v>
      </c>
    </row>
    <row r="111" spans="2:8" x14ac:dyDescent="0.25">
      <c r="B111" s="1">
        <v>812</v>
      </c>
      <c r="C111" s="1">
        <v>1004</v>
      </c>
      <c r="D111" s="2">
        <v>43597</v>
      </c>
      <c r="E111" s="3">
        <v>180000</v>
      </c>
      <c r="F111" s="3">
        <v>25200</v>
      </c>
      <c r="G111" s="3">
        <v>5400</v>
      </c>
      <c r="H111" s="3">
        <v>199800</v>
      </c>
    </row>
    <row r="112" spans="2:8" x14ac:dyDescent="0.25">
      <c r="B112" s="1">
        <v>813</v>
      </c>
      <c r="C112" s="1">
        <v>1006</v>
      </c>
      <c r="D112" s="2">
        <v>43597</v>
      </c>
      <c r="E112" s="3">
        <v>5400</v>
      </c>
      <c r="F112" s="3">
        <v>756</v>
      </c>
      <c r="G112" s="3">
        <v>54</v>
      </c>
      <c r="H112" s="3">
        <v>6102</v>
      </c>
    </row>
    <row r="113" spans="2:8" x14ac:dyDescent="0.25">
      <c r="B113" s="1">
        <v>814</v>
      </c>
      <c r="C113" s="1">
        <v>1009</v>
      </c>
      <c r="D113" s="2">
        <v>43597</v>
      </c>
      <c r="E113" s="3">
        <v>144600</v>
      </c>
      <c r="F113" s="3">
        <v>20244</v>
      </c>
      <c r="G113" s="3">
        <v>4338</v>
      </c>
      <c r="H113" s="3">
        <v>160506</v>
      </c>
    </row>
    <row r="114" spans="2:8" x14ac:dyDescent="0.25">
      <c r="B114" s="1">
        <v>815</v>
      </c>
      <c r="C114" s="1">
        <v>1010</v>
      </c>
      <c r="D114" s="2">
        <v>43600</v>
      </c>
      <c r="E114" s="3">
        <v>4275</v>
      </c>
      <c r="F114" s="3">
        <v>598.5</v>
      </c>
      <c r="G114" s="3">
        <v>42.75</v>
      </c>
      <c r="H114" s="3">
        <v>4830.75</v>
      </c>
    </row>
    <row r="115" spans="2:8" x14ac:dyDescent="0.25">
      <c r="B115" s="1">
        <v>816</v>
      </c>
      <c r="C115" s="1">
        <v>1021</v>
      </c>
      <c r="D115" s="2">
        <v>43600</v>
      </c>
      <c r="E115" s="3">
        <v>13200</v>
      </c>
      <c r="F115" s="3">
        <v>1848</v>
      </c>
      <c r="G115" s="3">
        <v>132</v>
      </c>
      <c r="H115" s="3">
        <v>14916</v>
      </c>
    </row>
    <row r="116" spans="2:8" x14ac:dyDescent="0.25">
      <c r="B116" s="1">
        <v>817</v>
      </c>
      <c r="C116" s="1">
        <v>1005</v>
      </c>
      <c r="D116" s="2">
        <v>43601</v>
      </c>
      <c r="E116" s="3">
        <v>420750</v>
      </c>
      <c r="F116" s="3">
        <v>58905</v>
      </c>
      <c r="G116" s="3">
        <v>4207.5</v>
      </c>
      <c r="H116" s="3">
        <v>475447.5</v>
      </c>
    </row>
    <row r="117" spans="2:8" x14ac:dyDescent="0.25">
      <c r="B117" s="1">
        <v>818</v>
      </c>
      <c r="C117" s="1">
        <v>1008</v>
      </c>
      <c r="D117" s="2">
        <v>43601</v>
      </c>
      <c r="E117" s="3">
        <v>116863</v>
      </c>
      <c r="F117" s="3">
        <v>16360.82</v>
      </c>
      <c r="G117" s="3">
        <v>3505.89</v>
      </c>
      <c r="H117" s="3">
        <v>129717.93000000001</v>
      </c>
    </row>
    <row r="118" spans="2:8" x14ac:dyDescent="0.25">
      <c r="B118" s="1">
        <v>819</v>
      </c>
      <c r="C118" s="1">
        <v>1011</v>
      </c>
      <c r="D118" s="2">
        <v>43601</v>
      </c>
      <c r="E118" s="3">
        <v>31756.44</v>
      </c>
      <c r="F118" s="3">
        <v>4445.9016000000001</v>
      </c>
      <c r="G118" s="3">
        <v>317.56439999999998</v>
      </c>
      <c r="H118" s="3">
        <v>35884.777199999997</v>
      </c>
    </row>
    <row r="119" spans="2:8" x14ac:dyDescent="0.25">
      <c r="B119" s="1">
        <v>820</v>
      </c>
      <c r="C119" s="1">
        <v>1020</v>
      </c>
      <c r="D119" s="2">
        <v>43611</v>
      </c>
      <c r="E119" s="3">
        <v>379049</v>
      </c>
      <c r="F119" s="3">
        <v>53066.86</v>
      </c>
      <c r="G119" s="3">
        <v>3790.49</v>
      </c>
      <c r="H119" s="3">
        <v>428325.37</v>
      </c>
    </row>
    <row r="120" spans="2:8" x14ac:dyDescent="0.25">
      <c r="B120" s="1">
        <v>821</v>
      </c>
      <c r="C120" s="1">
        <v>1056</v>
      </c>
      <c r="D120" s="2">
        <v>43611</v>
      </c>
      <c r="E120" s="3">
        <v>26400</v>
      </c>
      <c r="F120" s="3">
        <v>3696</v>
      </c>
      <c r="G120" s="3">
        <v>264</v>
      </c>
      <c r="H120" s="3">
        <v>29832</v>
      </c>
    </row>
    <row r="121" spans="2:8" x14ac:dyDescent="0.25">
      <c r="B121" s="1">
        <v>822</v>
      </c>
      <c r="C121" s="1">
        <v>1046</v>
      </c>
      <c r="D121" s="2">
        <v>43611</v>
      </c>
      <c r="E121" s="3">
        <v>66300</v>
      </c>
      <c r="F121" s="3">
        <v>9282</v>
      </c>
      <c r="G121" s="3">
        <v>663</v>
      </c>
      <c r="H121" s="3">
        <v>74919</v>
      </c>
    </row>
    <row r="122" spans="2:8" x14ac:dyDescent="0.25">
      <c r="B122" s="1">
        <v>823</v>
      </c>
      <c r="C122" s="1">
        <v>1007</v>
      </c>
      <c r="D122" s="2">
        <v>43611</v>
      </c>
      <c r="E122" s="3">
        <v>26389.5</v>
      </c>
      <c r="F122" s="3">
        <v>3694.53</v>
      </c>
      <c r="G122" s="3">
        <v>263.89499999999998</v>
      </c>
      <c r="H122" s="3">
        <v>29820.134999999998</v>
      </c>
    </row>
    <row r="123" spans="2:8" x14ac:dyDescent="0.25">
      <c r="B123" s="1">
        <v>824</v>
      </c>
      <c r="C123" s="1">
        <v>1004</v>
      </c>
      <c r="D123" s="2">
        <v>43618</v>
      </c>
      <c r="E123" s="3">
        <v>198000</v>
      </c>
      <c r="F123" s="3">
        <v>27720</v>
      </c>
      <c r="G123" s="3">
        <v>1980</v>
      </c>
      <c r="H123" s="3">
        <v>223740</v>
      </c>
    </row>
    <row r="124" spans="2:8" x14ac:dyDescent="0.25">
      <c r="B124" s="1">
        <v>825</v>
      </c>
      <c r="C124" s="1">
        <v>1006</v>
      </c>
      <c r="D124" s="2">
        <v>43618</v>
      </c>
      <c r="E124" s="3">
        <v>44000</v>
      </c>
      <c r="F124" s="3">
        <v>6160</v>
      </c>
      <c r="G124" s="3">
        <v>440</v>
      </c>
      <c r="H124" s="3">
        <v>49720</v>
      </c>
    </row>
    <row r="125" spans="2:8" x14ac:dyDescent="0.25">
      <c r="B125" s="1">
        <v>826</v>
      </c>
      <c r="C125" s="1">
        <v>1009</v>
      </c>
      <c r="D125" s="2">
        <v>43625</v>
      </c>
      <c r="E125" s="3">
        <v>4400</v>
      </c>
      <c r="F125" s="3">
        <v>616</v>
      </c>
      <c r="G125" s="3">
        <v>132</v>
      </c>
      <c r="H125" s="3">
        <v>4884</v>
      </c>
    </row>
    <row r="126" spans="2:8" x14ac:dyDescent="0.25">
      <c r="B126" s="1">
        <v>827</v>
      </c>
      <c r="C126" s="1">
        <v>1010</v>
      </c>
      <c r="D126" s="2">
        <v>43628</v>
      </c>
      <c r="E126" s="3">
        <v>422730</v>
      </c>
      <c r="F126" s="3">
        <v>59182.2</v>
      </c>
      <c r="G126" s="3">
        <v>4227.3</v>
      </c>
      <c r="H126" s="3">
        <v>477684.9</v>
      </c>
    </row>
    <row r="127" spans="2:8" x14ac:dyDescent="0.25">
      <c r="B127" s="1">
        <v>828</v>
      </c>
      <c r="C127" s="1">
        <v>1021</v>
      </c>
      <c r="D127" s="2">
        <v>43632</v>
      </c>
      <c r="E127" s="3">
        <v>39600</v>
      </c>
      <c r="F127" s="3">
        <v>5544</v>
      </c>
      <c r="G127" s="3">
        <v>396</v>
      </c>
      <c r="H127" s="3">
        <v>44748</v>
      </c>
    </row>
    <row r="128" spans="2:8" x14ac:dyDescent="0.25">
      <c r="B128" s="1">
        <v>829</v>
      </c>
      <c r="C128" s="1">
        <v>1005</v>
      </c>
      <c r="D128" s="2">
        <v>43632</v>
      </c>
      <c r="E128" s="3">
        <v>81581</v>
      </c>
      <c r="F128" s="3">
        <v>11421.34</v>
      </c>
      <c r="G128" s="3">
        <v>815.81</v>
      </c>
      <c r="H128" s="3">
        <v>92186.53</v>
      </c>
    </row>
    <row r="129" spans="2:8" x14ac:dyDescent="0.25">
      <c r="B129" s="1">
        <v>830</v>
      </c>
      <c r="C129" s="1">
        <v>1008</v>
      </c>
      <c r="D129" s="2">
        <v>43632</v>
      </c>
      <c r="E129" s="3">
        <v>408000</v>
      </c>
      <c r="F129" s="3">
        <v>57120</v>
      </c>
      <c r="G129" s="3">
        <v>4080</v>
      </c>
      <c r="H129" s="3">
        <v>461040</v>
      </c>
    </row>
    <row r="130" spans="2:8" x14ac:dyDescent="0.25">
      <c r="B130" s="1">
        <v>831</v>
      </c>
      <c r="C130" s="1">
        <v>1011</v>
      </c>
      <c r="D130" s="2">
        <v>43632</v>
      </c>
      <c r="E130" s="3">
        <v>6370</v>
      </c>
      <c r="F130" s="3">
        <v>891.8</v>
      </c>
      <c r="G130" s="3">
        <v>63.7</v>
      </c>
      <c r="H130" s="3">
        <v>7198.1</v>
      </c>
    </row>
    <row r="131" spans="2:8" x14ac:dyDescent="0.25">
      <c r="B131" s="1">
        <v>832</v>
      </c>
      <c r="C131" s="1">
        <v>1020</v>
      </c>
      <c r="D131" s="2">
        <v>43632</v>
      </c>
      <c r="E131" s="3">
        <v>180000</v>
      </c>
      <c r="F131" s="3">
        <v>25200</v>
      </c>
      <c r="G131" s="3">
        <v>5400</v>
      </c>
      <c r="H131" s="3">
        <v>199800</v>
      </c>
    </row>
    <row r="132" spans="2:8" x14ac:dyDescent="0.25">
      <c r="B132" s="1">
        <v>833</v>
      </c>
      <c r="C132" s="1">
        <v>1056</v>
      </c>
      <c r="D132" s="2">
        <v>43632</v>
      </c>
      <c r="E132" s="3">
        <v>401625</v>
      </c>
      <c r="F132" s="3">
        <v>56227.5</v>
      </c>
      <c r="G132" s="3">
        <v>4016.25</v>
      </c>
      <c r="H132" s="3">
        <v>453836.25</v>
      </c>
    </row>
    <row r="133" spans="2:8" x14ac:dyDescent="0.25">
      <c r="B133" s="1">
        <v>834</v>
      </c>
      <c r="C133" s="1">
        <v>1046</v>
      </c>
      <c r="D133" s="2">
        <v>43632</v>
      </c>
      <c r="E133" s="3">
        <v>32894.362000000001</v>
      </c>
      <c r="F133" s="3">
        <v>4605.2106800000001</v>
      </c>
      <c r="G133" s="3">
        <v>506.75206000000003</v>
      </c>
      <c r="H133" s="3">
        <v>36992.820619999999</v>
      </c>
    </row>
    <row r="134" spans="2:8" x14ac:dyDescent="0.25">
      <c r="B134" s="1">
        <v>835</v>
      </c>
      <c r="C134" s="1">
        <v>1007</v>
      </c>
      <c r="D134" s="2">
        <v>43632</v>
      </c>
      <c r="E134" s="3">
        <v>4342</v>
      </c>
      <c r="F134" s="3">
        <v>607.88</v>
      </c>
      <c r="G134" s="3">
        <v>43.42</v>
      </c>
      <c r="H134" s="3">
        <v>4906.46</v>
      </c>
    </row>
    <row r="135" spans="2:8" x14ac:dyDescent="0.25">
      <c r="B135" s="1">
        <v>836</v>
      </c>
      <c r="C135" s="1">
        <v>1004</v>
      </c>
      <c r="D135" s="2">
        <v>43632</v>
      </c>
      <c r="E135" s="3">
        <v>13942.5</v>
      </c>
      <c r="F135" s="3">
        <v>1951.95</v>
      </c>
      <c r="G135" s="3">
        <v>139.42500000000001</v>
      </c>
      <c r="H135" s="3">
        <v>15755.025000000001</v>
      </c>
    </row>
    <row r="136" spans="2:8" x14ac:dyDescent="0.25">
      <c r="B136" s="1">
        <v>837</v>
      </c>
      <c r="C136" s="1">
        <v>1006</v>
      </c>
      <c r="D136" s="2">
        <v>43632</v>
      </c>
      <c r="E136" s="3">
        <v>13500</v>
      </c>
      <c r="F136" s="3">
        <v>1890</v>
      </c>
      <c r="G136" s="3">
        <v>405</v>
      </c>
      <c r="H136" s="3">
        <v>14985</v>
      </c>
    </row>
    <row r="137" spans="2:8" x14ac:dyDescent="0.25">
      <c r="B137" s="1">
        <v>838</v>
      </c>
      <c r="C137" s="1">
        <v>1009</v>
      </c>
      <c r="D137" s="2">
        <v>43632</v>
      </c>
      <c r="E137" s="3">
        <v>9070</v>
      </c>
      <c r="F137" s="3">
        <v>1269.8</v>
      </c>
      <c r="G137" s="3">
        <v>90.7</v>
      </c>
      <c r="H137" s="3">
        <v>10249.099999999999</v>
      </c>
    </row>
    <row r="138" spans="2:8" x14ac:dyDescent="0.25">
      <c r="B138" s="1">
        <v>839</v>
      </c>
      <c r="C138" s="1">
        <v>1010</v>
      </c>
      <c r="D138" s="2">
        <v>43632</v>
      </c>
      <c r="E138" s="3">
        <v>8525</v>
      </c>
      <c r="F138" s="3">
        <v>1193.5</v>
      </c>
      <c r="G138" s="3">
        <v>85.25</v>
      </c>
      <c r="H138" s="3">
        <v>9633.25</v>
      </c>
    </row>
    <row r="139" spans="2:8" x14ac:dyDescent="0.25">
      <c r="B139" s="1">
        <v>840</v>
      </c>
      <c r="C139" s="1">
        <v>1021</v>
      </c>
      <c r="D139" s="2">
        <v>43633</v>
      </c>
      <c r="E139" s="3">
        <v>42987</v>
      </c>
      <c r="F139" s="3">
        <v>6018.18</v>
      </c>
      <c r="G139" s="3">
        <v>1289.6099999999999</v>
      </c>
      <c r="H139" s="3">
        <v>47715.57</v>
      </c>
    </row>
    <row r="140" spans="2:8" x14ac:dyDescent="0.25">
      <c r="B140" s="1">
        <v>841</v>
      </c>
      <c r="C140" s="1">
        <v>1005</v>
      </c>
      <c r="D140" s="2">
        <v>43635</v>
      </c>
      <c r="E140" s="3">
        <v>8500</v>
      </c>
      <c r="F140" s="3">
        <v>1190</v>
      </c>
      <c r="G140" s="3">
        <v>255</v>
      </c>
      <c r="H140" s="3">
        <v>9435</v>
      </c>
    </row>
    <row r="141" spans="2:8" x14ac:dyDescent="0.25">
      <c r="B141" s="1">
        <v>842</v>
      </c>
      <c r="C141" s="1">
        <v>1008</v>
      </c>
      <c r="D141" s="2">
        <v>43636</v>
      </c>
      <c r="E141" s="3">
        <v>206800</v>
      </c>
      <c r="F141" s="3">
        <v>28952</v>
      </c>
      <c r="G141" s="3">
        <v>2068</v>
      </c>
      <c r="H141" s="3">
        <v>233684</v>
      </c>
    </row>
    <row r="142" spans="2:8" x14ac:dyDescent="0.25">
      <c r="B142" s="1">
        <v>843</v>
      </c>
      <c r="C142" s="1">
        <v>1011</v>
      </c>
      <c r="D142" s="2">
        <v>43636</v>
      </c>
      <c r="E142" s="3">
        <v>120907.2</v>
      </c>
      <c r="F142" s="3">
        <v>16927.008000000002</v>
      </c>
      <c r="G142" s="3">
        <v>1370.0719999999999</v>
      </c>
      <c r="H142" s="3">
        <v>136464.136</v>
      </c>
    </row>
    <row r="143" spans="2:8" x14ac:dyDescent="0.25">
      <c r="B143" s="1">
        <v>844</v>
      </c>
      <c r="C143" s="1">
        <v>1020</v>
      </c>
      <c r="D143" s="2">
        <v>43642</v>
      </c>
      <c r="E143" s="3">
        <v>20647</v>
      </c>
      <c r="F143" s="3">
        <v>2890.58</v>
      </c>
      <c r="G143" s="3">
        <v>206.47</v>
      </c>
      <c r="H143" s="3">
        <v>23331.11</v>
      </c>
    </row>
    <row r="144" spans="2:8" x14ac:dyDescent="0.25">
      <c r="B144" s="1">
        <v>845</v>
      </c>
      <c r="C144" s="1">
        <v>1056</v>
      </c>
      <c r="D144" s="2">
        <v>43642</v>
      </c>
      <c r="E144" s="3">
        <v>9070</v>
      </c>
      <c r="F144" s="3">
        <v>1269.8</v>
      </c>
      <c r="G144" s="3">
        <v>90.7</v>
      </c>
      <c r="H144" s="3">
        <v>10249.099999999999</v>
      </c>
    </row>
    <row r="145" spans="2:8" x14ac:dyDescent="0.25">
      <c r="B145" s="1">
        <v>846</v>
      </c>
      <c r="C145" s="1">
        <v>1046</v>
      </c>
      <c r="D145" s="2">
        <v>43642</v>
      </c>
      <c r="E145" s="3">
        <v>382500</v>
      </c>
      <c r="F145" s="3">
        <v>53550</v>
      </c>
      <c r="G145" s="3">
        <v>3825</v>
      </c>
      <c r="H145" s="3">
        <v>432225</v>
      </c>
    </row>
    <row r="146" spans="2:8" x14ac:dyDescent="0.25">
      <c r="B146" s="1">
        <v>847</v>
      </c>
      <c r="C146" s="1">
        <v>1007</v>
      </c>
      <c r="D146" s="2">
        <v>43642</v>
      </c>
      <c r="E146" s="3">
        <v>7010</v>
      </c>
      <c r="F146" s="3">
        <v>981.4</v>
      </c>
      <c r="G146" s="3">
        <v>70.099999999999994</v>
      </c>
      <c r="H146" s="3">
        <v>7921.2999999999993</v>
      </c>
    </row>
    <row r="147" spans="2:8" x14ac:dyDescent="0.25">
      <c r="B147" s="1">
        <v>848</v>
      </c>
      <c r="C147" s="1">
        <v>1004</v>
      </c>
      <c r="D147" s="2">
        <v>43643</v>
      </c>
      <c r="E147" s="3">
        <v>27048</v>
      </c>
      <c r="F147" s="3">
        <v>3786.72</v>
      </c>
      <c r="G147" s="3">
        <v>811.44</v>
      </c>
      <c r="H147" s="3">
        <v>30023.280000000002</v>
      </c>
    </row>
    <row r="148" spans="2:8" x14ac:dyDescent="0.25">
      <c r="B148" s="1">
        <v>849</v>
      </c>
      <c r="C148" s="1">
        <v>1006</v>
      </c>
      <c r="D148" s="2">
        <v>43643</v>
      </c>
      <c r="E148" s="3">
        <v>11959.88</v>
      </c>
      <c r="F148" s="3">
        <v>1674.3831999999998</v>
      </c>
      <c r="G148" s="3">
        <v>119.5988</v>
      </c>
      <c r="H148" s="3">
        <v>13514.6644</v>
      </c>
    </row>
    <row r="149" spans="2:8" x14ac:dyDescent="0.25">
      <c r="B149" s="1">
        <v>850</v>
      </c>
      <c r="C149" s="1">
        <v>1009</v>
      </c>
      <c r="D149" s="2">
        <v>43647</v>
      </c>
      <c r="E149" s="3">
        <v>5100</v>
      </c>
      <c r="F149" s="3">
        <v>714</v>
      </c>
      <c r="G149" s="3">
        <v>153</v>
      </c>
      <c r="H149" s="3">
        <v>5661</v>
      </c>
    </row>
    <row r="150" spans="2:8" x14ac:dyDescent="0.25">
      <c r="B150" s="1">
        <f>SUBTOTAL(103,Table1[INV'#])</f>
        <v>148</v>
      </c>
      <c r="D150" s="1"/>
      <c r="E150" s="4">
        <f>SUBTOTAL(109,Table1[Sub Total])</f>
        <v>18165011.451999996</v>
      </c>
      <c r="F150" s="4">
        <f>SUBTOTAL(109,Table1[VAT])</f>
        <v>2540721.6032799995</v>
      </c>
      <c r="G150" s="4">
        <f>SUBTOTAL(109,Table1[WHT])</f>
        <v>246702.15356000004</v>
      </c>
      <c r="H150" s="4">
        <f>SUBTOTAL(109,Table1[Final Total])</f>
        <v>20459030.901720006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40"/>
  <sheetViews>
    <sheetView showGridLines="0" rightToLeft="1" tabSelected="1" workbookViewId="0">
      <selection activeCell="I13" sqref="I13"/>
    </sheetView>
  </sheetViews>
  <sheetFormatPr defaultColWidth="9" defaultRowHeight="15.75" x14ac:dyDescent="0.25"/>
  <cols>
    <col min="1" max="1" width="9" style="5"/>
    <col min="2" max="2" width="17.42578125" style="5" customWidth="1"/>
    <col min="3" max="3" width="14.42578125" style="5" customWidth="1"/>
    <col min="4" max="4" width="13" style="5" customWidth="1"/>
    <col min="5" max="5" width="16.140625" style="5" customWidth="1"/>
    <col min="6" max="6" width="14.85546875" style="5" customWidth="1"/>
    <col min="7" max="16384" width="9" style="5"/>
  </cols>
  <sheetData>
    <row r="4" spans="2:6" ht="18" customHeight="1" x14ac:dyDescent="0.25">
      <c r="B4" s="6" t="s">
        <v>9</v>
      </c>
      <c r="E4" s="12">
        <v>43582</v>
      </c>
      <c r="F4" s="11" t="s">
        <v>7</v>
      </c>
    </row>
    <row r="5" spans="2:6" ht="17.25" customHeight="1" x14ac:dyDescent="0.25">
      <c r="B5" s="7">
        <v>1009</v>
      </c>
      <c r="E5" s="12">
        <v>43615</v>
      </c>
      <c r="F5" s="11" t="s">
        <v>8</v>
      </c>
    </row>
    <row r="6" spans="2:6" ht="16.5" thickBot="1" x14ac:dyDescent="0.3"/>
    <row r="7" spans="2:6" ht="16.5" thickBot="1" x14ac:dyDescent="0.3">
      <c r="B7" s="13" t="s">
        <v>1</v>
      </c>
      <c r="C7" s="14" t="s">
        <v>2</v>
      </c>
      <c r="D7" s="14" t="s">
        <v>3</v>
      </c>
      <c r="E7" s="14" t="s">
        <v>4</v>
      </c>
      <c r="F7" s="15" t="s">
        <v>5</v>
      </c>
    </row>
    <row r="8" spans="2:6" x14ac:dyDescent="0.25">
      <c r="B8" s="18">
        <f t="array" ref="B8">IFERROR(INDEX(Table1[Date],SMALL(IF(Table1[Date]&gt;=$E$4,IF(Table1[Date]&lt;=$E$5,IF(Table1[Customer ID]=$B$5,ROW(A$2:A$149)-ROW(A$2)+1))),ROWS($B$8:B8))),"")</f>
        <v>43583</v>
      </c>
      <c r="C8" s="17">
        <f t="array" ref="C8">IFERROR(INDEX(Table1[Sub Total],SMALL(IF(Table1[Date]&gt;=$E$4,IF(Table1[Date]&lt;=$E$5,IF(Table1[Customer ID]=$B$5,ROW(B$2:B$149)-ROW(B$2)+1))),ROWS($B$8:C8))),"")</f>
        <v>41820</v>
      </c>
      <c r="D8" s="16">
        <f t="array" ref="D8">IFERROR(INDEX(Table1[VAT],SMALL(IF(Table1[Date]&gt;=$E$4,IF(Table1[Date]&lt;=$E$5,IF(Table1[Customer ID]=$B$5,ROW(C$2:C$149)-ROW(C$2)+1))),ROWS($B$8:D8))),"")</f>
        <v>5854.8</v>
      </c>
      <c r="E8" s="16">
        <f t="array" ref="E8">IFERROR(INDEX(Table1[WHT],SMALL(IF(Table1[Date]&gt;=$E$4,IF(Table1[Date]&lt;=$E$5,IF(Table1[Customer ID]=$B$5,ROW(D$2:D$149)-ROW(D$2)+1))),ROWS($B$8:E8))),"")</f>
        <v>448.2</v>
      </c>
      <c r="F8" s="16">
        <f t="array" ref="F8">IFERROR(INDEX(Table1[Final Total],SMALL(IF(Table1[Date]&gt;=$E$4,IF(Table1[Date]&lt;=$E$5,IF(Table1[Customer ID]=$B$5,ROW(E$2:E$149)-ROW(E$2)+1))),ROWS($B$8:F8))),"")</f>
        <v>47226.600000000006</v>
      </c>
    </row>
    <row r="9" spans="2:6" x14ac:dyDescent="0.25">
      <c r="B9" s="19">
        <f t="array" ref="B9">IFERROR(INDEX(Table1[Date],SMALL(IF(Table1[Date]&gt;=$E$4,IF(Table1[Date]&lt;=$E$5,IF(Table1[Customer ID]=$B$5,ROW(A$2:A$149)-ROW(A$2)+1))),ROWS($B$8:B9))),"")</f>
        <v>43591</v>
      </c>
      <c r="C9" s="17">
        <f t="array" ref="C9">IFERROR(INDEX(Table1[Sub Total],SMALL(IF(Table1[Date]&gt;=$E$4,IF(Table1[Date]&lt;=$E$5,IF(Table1[Customer ID]=$B$5,ROW(B$2:B$149)-ROW(B$2)+1))),ROWS($B$8:C9))),"")</f>
        <v>18900</v>
      </c>
      <c r="D9" s="16">
        <f t="array" ref="D9">IFERROR(INDEX(Table1[VAT],SMALL(IF(Table1[Date]&gt;=$E$4,IF(Table1[Date]&lt;=$E$5,IF(Table1[Customer ID]=$B$5,ROW(C$2:C$149)-ROW(C$2)+1))),ROWS($B$8:D9))),"")</f>
        <v>2646</v>
      </c>
      <c r="E9" s="16">
        <f t="array" ref="E9">IFERROR(INDEX(Table1[WHT],SMALL(IF(Table1[Date]&gt;=$E$4,IF(Table1[Date]&lt;=$E$5,IF(Table1[Customer ID]=$B$5,ROW(D$2:D$149)-ROW(D$2)+1))),ROWS($B$8:E9))),"")</f>
        <v>567</v>
      </c>
      <c r="F9" s="16">
        <f t="array" ref="F9">IFERROR(INDEX(Table1[Final Total],SMALL(IF(Table1[Date]&gt;=$E$4,IF(Table1[Date]&lt;=$E$5,IF(Table1[Customer ID]=$B$5,ROW(E$2:E$149)-ROW(E$2)+1))),ROWS($B$8:F9))),"")</f>
        <v>20979</v>
      </c>
    </row>
    <row r="10" spans="2:6" x14ac:dyDescent="0.25">
      <c r="B10" s="19">
        <f t="array" ref="B10">IFERROR(INDEX(Table1[Date],SMALL(IF(Table1[Date]&gt;=$E$4,IF(Table1[Date]&lt;=$E$5,IF(Table1[Customer ID]=$B$5,ROW(A$2:A$149)-ROW(A$2)+1))),ROWS($B$8:B10))),"")</f>
        <v>43597</v>
      </c>
      <c r="C10" s="17">
        <f t="array" ref="C10">IFERROR(INDEX(Table1[Sub Total],SMALL(IF(Table1[Date]&gt;=$E$4,IF(Table1[Date]&lt;=$E$5,IF(Table1[Customer ID]=$B$5,ROW(B$2:B$149)-ROW(B$2)+1))),ROWS($B$8:C10))),"")</f>
        <v>144600</v>
      </c>
      <c r="D10" s="16">
        <f t="array" ref="D10">IFERROR(INDEX(Table1[VAT],SMALL(IF(Table1[Date]&gt;=$E$4,IF(Table1[Date]&lt;=$E$5,IF(Table1[Customer ID]=$B$5,ROW(C$2:C$149)-ROW(C$2)+1))),ROWS($B$8:D10))),"")</f>
        <v>20244</v>
      </c>
      <c r="E10" s="16">
        <f t="array" ref="E10">IFERROR(INDEX(Table1[WHT],SMALL(IF(Table1[Date]&gt;=$E$4,IF(Table1[Date]&lt;=$E$5,IF(Table1[Customer ID]=$B$5,ROW(D$2:D$149)-ROW(D$2)+1))),ROWS($B$8:E10))),"")</f>
        <v>4338</v>
      </c>
      <c r="F10" s="16">
        <f t="array" ref="F10">IFERROR(INDEX(Table1[Final Total],SMALL(IF(Table1[Date]&gt;=$E$4,IF(Table1[Date]&lt;=$E$5,IF(Table1[Customer ID]=$B$5,ROW(E$2:E$149)-ROW(E$2)+1))),ROWS($B$8:F10))),"")</f>
        <v>160506</v>
      </c>
    </row>
    <row r="11" spans="2:6" x14ac:dyDescent="0.25">
      <c r="B11" s="19" t="str">
        <f t="array" ref="B11">IFERROR(INDEX(Table1[Date],SMALL(IF(Table1[Date]&gt;=$E$4,IF(Table1[Date]&lt;=$E$5,IF(Table1[Customer ID]=$B$5,ROW(A$2:A$149)-ROW(A$2)+1))),ROWS($B$8:B11))),"")</f>
        <v/>
      </c>
      <c r="C11" s="17" t="str">
        <f t="array" ref="C11">IFERROR(INDEX(Table1[Sub Total],SMALL(IF(Table1[Date]&gt;=$E$4,IF(Table1[Date]&lt;=$E$5,IF(Table1[Customer ID]=$B$5,ROW(B$2:B$149)-ROW(B$2)+1))),ROWS($B$8:C11))),"")</f>
        <v/>
      </c>
      <c r="D11" s="16" t="str">
        <f t="array" ref="D11">IFERROR(INDEX(Table1[VAT],SMALL(IF(Table1[Date]&gt;=$E$4,IF(Table1[Date]&lt;=$E$5,IF(Table1[Customer ID]=$B$5,ROW(C$2:C$149)-ROW(C$2)+1))),ROWS($B$8:D11))),"")</f>
        <v/>
      </c>
      <c r="E11" s="16" t="str">
        <f t="array" ref="E11">IFERROR(INDEX(Table1[WHT],SMALL(IF(Table1[Date]&gt;=$E$4,IF(Table1[Date]&lt;=$E$5,IF(Table1[Customer ID]=$B$5,ROW(D$2:D$149)-ROW(D$2)+1))),ROWS($B$8:E11))),"")</f>
        <v/>
      </c>
      <c r="F11" s="16" t="str">
        <f t="array" ref="F11">IFERROR(INDEX(Table1[Final Total],SMALL(IF(Table1[Date]&gt;=$E$4,IF(Table1[Date]&lt;=$E$5,IF(Table1[Customer ID]=$B$5,ROW(E$2:E$149)-ROW(E$2)+1))),ROWS($B$8:F11))),"")</f>
        <v/>
      </c>
    </row>
    <row r="12" spans="2:6" x14ac:dyDescent="0.25">
      <c r="B12" s="19" t="str">
        <f t="array" ref="B12">IFERROR(INDEX(Table1[Date],SMALL(IF(Table1[Date]&gt;=$E$4,IF(Table1[Date]&lt;=$E$5,IF(Table1[Customer ID]=$B$5,ROW(A$2:A$149)-ROW(A$2)+1))),ROWS($B$8:B12))),"")</f>
        <v/>
      </c>
      <c r="C12" s="17" t="str">
        <f t="array" ref="C12">IFERROR(INDEX(Table1[Sub Total],SMALL(IF(Table1[Date]&gt;=$E$4,IF(Table1[Date]&lt;=$E$5,IF(Table1[Customer ID]=$B$5,ROW(B$2:B$149)-ROW(B$2)+1))),ROWS($B$8:C12))),"")</f>
        <v/>
      </c>
      <c r="D12" s="16" t="str">
        <f t="array" ref="D12">IFERROR(INDEX(Table1[VAT],SMALL(IF(Table1[Date]&gt;=$E$4,IF(Table1[Date]&lt;=$E$5,IF(Table1[Customer ID]=$B$5,ROW(C$2:C$149)-ROW(C$2)+1))),ROWS($B$8:D12))),"")</f>
        <v/>
      </c>
      <c r="E12" s="16" t="str">
        <f t="array" ref="E12">IFERROR(INDEX(Table1[WHT],SMALL(IF(Table1[Date]&gt;=$E$4,IF(Table1[Date]&lt;=$E$5,IF(Table1[Customer ID]=$B$5,ROW(D$2:D$149)-ROW(D$2)+1))),ROWS($B$8:E12))),"")</f>
        <v/>
      </c>
      <c r="F12" s="16" t="str">
        <f t="array" ref="F12">IFERROR(INDEX(Table1[Final Total],SMALL(IF(Table1[Date]&gt;=$E$4,IF(Table1[Date]&lt;=$E$5,IF(Table1[Customer ID]=$B$5,ROW(E$2:E$149)-ROW(E$2)+1))),ROWS($B$8:F12))),"")</f>
        <v/>
      </c>
    </row>
    <row r="13" spans="2:6" x14ac:dyDescent="0.25">
      <c r="B13" s="19" t="str">
        <f t="array" ref="B13">IFERROR(INDEX(Table1[Date],SMALL(IF(Table1[Date]&gt;=$E$4,IF(Table1[Date]&lt;=$E$5,IF(Table1[Customer ID]=$B$5,ROW(A$2:A$149)-ROW(A$2)+1))),ROWS($B$8:B13))),"")</f>
        <v/>
      </c>
      <c r="C13" s="17" t="str">
        <f t="array" ref="C13">IFERROR(INDEX(Table1[Sub Total],SMALL(IF(Table1[Date]&gt;=$E$4,IF(Table1[Date]&lt;=$E$5,IF(Table1[Customer ID]=$B$5,ROW(B$2:B$149)-ROW(B$2)+1))),ROWS($B$8:C13))),"")</f>
        <v/>
      </c>
      <c r="D13" s="16" t="str">
        <f t="array" ref="D13">IFERROR(INDEX(Table1[VAT],SMALL(IF(Table1[Date]&gt;=$E$4,IF(Table1[Date]&lt;=$E$5,IF(Table1[Customer ID]=$B$5,ROW(C$2:C$149)-ROW(C$2)+1))),ROWS($B$8:D13))),"")</f>
        <v/>
      </c>
      <c r="E13" s="16" t="str">
        <f t="array" ref="E13">IFERROR(INDEX(Table1[WHT],SMALL(IF(Table1[Date]&gt;=$E$4,IF(Table1[Date]&lt;=$E$5,IF(Table1[Customer ID]=$B$5,ROW(D$2:D$149)-ROW(D$2)+1))),ROWS($B$8:E13))),"")</f>
        <v/>
      </c>
      <c r="F13" s="16" t="str">
        <f t="array" ref="F13">IFERROR(INDEX(Table1[Final Total],SMALL(IF(Table1[Date]&gt;=$E$4,IF(Table1[Date]&lt;=$E$5,IF(Table1[Customer ID]=$B$5,ROW(E$2:E$149)-ROW(E$2)+1))),ROWS($B$8:F13))),"")</f>
        <v/>
      </c>
    </row>
    <row r="14" spans="2:6" x14ac:dyDescent="0.25">
      <c r="B14" s="19" t="str">
        <f t="array" ref="B14">IFERROR(INDEX(Table1[Date],SMALL(IF(Table1[Date]&gt;=$E$4,IF(Table1[Date]&lt;=$E$5,IF(Table1[Customer ID]=$B$5,ROW(A$2:A$149)-ROW(A$2)+1))),ROWS($B$8:B14))),"")</f>
        <v/>
      </c>
      <c r="C14" s="17" t="str">
        <f t="array" ref="C14">IFERROR(INDEX(Table1[Sub Total],SMALL(IF(Table1[Date]&gt;=$E$4,IF(Table1[Date]&lt;=$E$5,IF(Table1[Customer ID]=$B$5,ROW(B$2:B$149)-ROW(B$2)+1))),ROWS($B$8:C14))),"")</f>
        <v/>
      </c>
      <c r="D14" s="16" t="str">
        <f t="array" ref="D14">IFERROR(INDEX(Table1[VAT],SMALL(IF(Table1[Date]&gt;=$E$4,IF(Table1[Date]&lt;=$E$5,IF(Table1[Customer ID]=$B$5,ROW(C$2:C$149)-ROW(C$2)+1))),ROWS($B$8:D14))),"")</f>
        <v/>
      </c>
      <c r="E14" s="16" t="str">
        <f t="array" ref="E14">IFERROR(INDEX(Table1[WHT],SMALL(IF(Table1[Date]&gt;=$E$4,IF(Table1[Date]&lt;=$E$5,IF(Table1[Customer ID]=$B$5,ROW(D$2:D$149)-ROW(D$2)+1))),ROWS($B$8:E14))),"")</f>
        <v/>
      </c>
      <c r="F14" s="16" t="str">
        <f t="array" ref="F14">IFERROR(INDEX(Table1[Final Total],SMALL(IF(Table1[Date]&gt;=$E$4,IF(Table1[Date]&lt;=$E$5,IF(Table1[Customer ID]=$B$5,ROW(E$2:E$149)-ROW(E$2)+1))),ROWS($B$8:F14))),"")</f>
        <v/>
      </c>
    </row>
    <row r="15" spans="2:6" x14ac:dyDescent="0.25">
      <c r="B15" s="19" t="str">
        <f t="array" ref="B15">IFERROR(INDEX(Table1[Date],SMALL(IF(Table1[Date]&gt;=$E$4,IF(Table1[Date]&lt;=$E$5,IF(Table1[Customer ID]=$B$5,ROW(A$2:A$149)-ROW(A$2)+1))),ROWS($B$8:B15))),"")</f>
        <v/>
      </c>
      <c r="C15" s="17" t="str">
        <f t="array" ref="C15">IFERROR(INDEX(Table1[Sub Total],SMALL(IF(Table1[Date]&gt;=$E$4,IF(Table1[Date]&lt;=$E$5,IF(Table1[Customer ID]=$B$5,ROW(B$2:B$149)-ROW(B$2)+1))),ROWS($B$8:C15))),"")</f>
        <v/>
      </c>
      <c r="D15" s="16" t="str">
        <f t="array" ref="D15">IFERROR(INDEX(Table1[VAT],SMALL(IF(Table1[Date]&gt;=$E$4,IF(Table1[Date]&lt;=$E$5,IF(Table1[Customer ID]=$B$5,ROW(C$2:C$149)-ROW(C$2)+1))),ROWS($B$8:D15))),"")</f>
        <v/>
      </c>
      <c r="E15" s="16" t="str">
        <f t="array" ref="E15">IFERROR(INDEX(Table1[WHT],SMALL(IF(Table1[Date]&gt;=$E$4,IF(Table1[Date]&lt;=$E$5,IF(Table1[Customer ID]=$B$5,ROW(D$2:D$149)-ROW(D$2)+1))),ROWS($B$8:E15))),"")</f>
        <v/>
      </c>
      <c r="F15" s="16" t="str">
        <f t="array" ref="F15">IFERROR(INDEX(Table1[Final Total],SMALL(IF(Table1[Date]&gt;=$E$4,IF(Table1[Date]&lt;=$E$5,IF(Table1[Customer ID]=$B$5,ROW(E$2:E$149)-ROW(E$2)+1))),ROWS($B$8:F15))),"")</f>
        <v/>
      </c>
    </row>
    <row r="16" spans="2:6" x14ac:dyDescent="0.25">
      <c r="B16" s="19" t="str">
        <f t="array" ref="B16">IFERROR(INDEX(Table1[Date],SMALL(IF(Table1[Date]&gt;=$E$4,IF(Table1[Date]&lt;=$E$5,IF(Table1[Customer ID]=$B$5,ROW(A$2:A$149)-ROW(A$2)+1))),ROWS($B$8:B16))),"")</f>
        <v/>
      </c>
      <c r="C16" s="17" t="str">
        <f t="array" ref="C16">IFERROR(INDEX(Table1[Sub Total],SMALL(IF(Table1[Date]&gt;=$E$4,IF(Table1[Date]&lt;=$E$5,IF(Table1[Customer ID]=$B$5,ROW(B$2:B$149)-ROW(B$2)+1))),ROWS($B$8:C16))),"")</f>
        <v/>
      </c>
      <c r="D16" s="16" t="str">
        <f t="array" ref="D16">IFERROR(INDEX(Table1[VAT],SMALL(IF(Table1[Date]&gt;=$E$4,IF(Table1[Date]&lt;=$E$5,IF(Table1[Customer ID]=$B$5,ROW(C$2:C$149)-ROW(C$2)+1))),ROWS($B$8:D16))),"")</f>
        <v/>
      </c>
      <c r="E16" s="16" t="str">
        <f t="array" ref="E16">IFERROR(INDEX(Table1[WHT],SMALL(IF(Table1[Date]&gt;=$E$4,IF(Table1[Date]&lt;=$E$5,IF(Table1[Customer ID]=$B$5,ROW(D$2:D$149)-ROW(D$2)+1))),ROWS($B$8:E16))),"")</f>
        <v/>
      </c>
      <c r="F16" s="16" t="str">
        <f t="array" ref="F16">IFERROR(INDEX(Table1[Final Total],SMALL(IF(Table1[Date]&gt;=$E$4,IF(Table1[Date]&lt;=$E$5,IF(Table1[Customer ID]=$B$5,ROW(E$2:E$149)-ROW(E$2)+1))),ROWS($B$8:F16))),"")</f>
        <v/>
      </c>
    </row>
    <row r="17" spans="2:6" x14ac:dyDescent="0.25">
      <c r="B17" s="19" t="str">
        <f t="array" ref="B17">IFERROR(INDEX(Table1[Date],SMALL(IF(Table1[Date]&gt;=$E$4,IF(Table1[Date]&lt;=$E$5,IF(Table1[Customer ID]=$B$5,ROW(A$2:A$149)-ROW(A$2)+1))),ROWS($B$8:B17))),"")</f>
        <v/>
      </c>
      <c r="C17" s="17" t="str">
        <f t="array" ref="C17">IFERROR(INDEX(Table1[Sub Total],SMALL(IF(Table1[Date]&gt;=$E$4,IF(Table1[Date]&lt;=$E$5,IF(Table1[Customer ID]=$B$5,ROW(B$2:B$149)-ROW(B$2)+1))),ROWS($B$8:C17))),"")</f>
        <v/>
      </c>
      <c r="D17" s="16" t="str">
        <f t="array" ref="D17">IFERROR(INDEX(Table1[VAT],SMALL(IF(Table1[Date]&gt;=$E$4,IF(Table1[Date]&lt;=$E$5,IF(Table1[Customer ID]=$B$5,ROW(C$2:C$149)-ROW(C$2)+1))),ROWS($B$8:D17))),"")</f>
        <v/>
      </c>
      <c r="E17" s="16" t="str">
        <f t="array" ref="E17">IFERROR(INDEX(Table1[WHT],SMALL(IF(Table1[Date]&gt;=$E$4,IF(Table1[Date]&lt;=$E$5,IF(Table1[Customer ID]=$B$5,ROW(D$2:D$149)-ROW(D$2)+1))),ROWS($B$8:E17))),"")</f>
        <v/>
      </c>
      <c r="F17" s="16" t="str">
        <f t="array" ref="F17">IFERROR(INDEX(Table1[Final Total],SMALL(IF(Table1[Date]&gt;=$E$4,IF(Table1[Date]&lt;=$E$5,IF(Table1[Customer ID]=$B$5,ROW(E$2:E$149)-ROW(E$2)+1))),ROWS($B$8:F17))),"")</f>
        <v/>
      </c>
    </row>
    <row r="18" spans="2:6" x14ac:dyDescent="0.25">
      <c r="B18" s="19" t="str">
        <f t="array" ref="B18">IFERROR(INDEX(Table1[Date],SMALL(IF(Table1[Date]&gt;=$E$4,IF(Table1[Date]&lt;=$E$5,IF(Table1[Customer ID]=$B$5,ROW(A$2:A$149)-ROW(A$2)+1))),ROWS($B$8:B18))),"")</f>
        <v/>
      </c>
      <c r="C18" s="17" t="str">
        <f t="array" ref="C18">IFERROR(INDEX(Table1[Sub Total],SMALL(IF(Table1[Date]&gt;=$E$4,IF(Table1[Date]&lt;=$E$5,IF(Table1[Customer ID]=$B$5,ROW(B$2:B$149)-ROW(B$2)+1))),ROWS($B$8:C18))),"")</f>
        <v/>
      </c>
      <c r="D18" s="16" t="str">
        <f t="array" ref="D18">IFERROR(INDEX(Table1[VAT],SMALL(IF(Table1[Date]&gt;=$E$4,IF(Table1[Date]&lt;=$E$5,IF(Table1[Customer ID]=$B$5,ROW(C$2:C$149)-ROW(C$2)+1))),ROWS($B$8:D18))),"")</f>
        <v/>
      </c>
      <c r="E18" s="16" t="str">
        <f t="array" ref="E18">IFERROR(INDEX(Table1[WHT],SMALL(IF(Table1[Date]&gt;=$E$4,IF(Table1[Date]&lt;=$E$5,IF(Table1[Customer ID]=$B$5,ROW(D$2:D$149)-ROW(D$2)+1))),ROWS($B$8:E18))),"")</f>
        <v/>
      </c>
      <c r="F18" s="16" t="str">
        <f t="array" ref="F18">IFERROR(INDEX(Table1[Final Total],SMALL(IF(Table1[Date]&gt;=$E$4,IF(Table1[Date]&lt;=$E$5,IF(Table1[Customer ID]=$B$5,ROW(E$2:E$149)-ROW(E$2)+1))),ROWS($B$8:F18))),"")</f>
        <v/>
      </c>
    </row>
    <row r="19" spans="2:6" x14ac:dyDescent="0.25">
      <c r="B19" s="19" t="str">
        <f t="array" ref="B19">IFERROR(INDEX(Table1[Date],SMALL(IF(Table1[Date]&gt;=$E$4,IF(Table1[Date]&lt;=$E$5,IF(Table1[Customer ID]=$B$5,ROW(A$2:A$149)-ROW(A$2)+1))),ROWS($B$8:B19))),"")</f>
        <v/>
      </c>
      <c r="C19" s="17" t="str">
        <f t="array" ref="C19">IFERROR(INDEX(Table1[Sub Total],SMALL(IF(Table1[Date]&gt;=$E$4,IF(Table1[Date]&lt;=$E$5,IF(Table1[Customer ID]=$B$5,ROW(B$2:B$149)-ROW(B$2)+1))),ROWS($B$8:C19))),"")</f>
        <v/>
      </c>
      <c r="D19" s="16" t="str">
        <f t="array" ref="D19">IFERROR(INDEX(Table1[VAT],SMALL(IF(Table1[Date]&gt;=$E$4,IF(Table1[Date]&lt;=$E$5,IF(Table1[Customer ID]=$B$5,ROW(C$2:C$149)-ROW(C$2)+1))),ROWS($B$8:D19))),"")</f>
        <v/>
      </c>
      <c r="E19" s="16" t="str">
        <f t="array" ref="E19">IFERROR(INDEX(Table1[WHT],SMALL(IF(Table1[Date]&gt;=$E$4,IF(Table1[Date]&lt;=$E$5,IF(Table1[Customer ID]=$B$5,ROW(D$2:D$149)-ROW(D$2)+1))),ROWS($B$8:E19))),"")</f>
        <v/>
      </c>
      <c r="F19" s="16" t="str">
        <f t="array" ref="F19">IFERROR(INDEX(Table1[Final Total],SMALL(IF(Table1[Date]&gt;=$E$4,IF(Table1[Date]&lt;=$E$5,IF(Table1[Customer ID]=$B$5,ROW(E$2:E$149)-ROW(E$2)+1))),ROWS($B$8:F19))),"")</f>
        <v/>
      </c>
    </row>
    <row r="20" spans="2:6" x14ac:dyDescent="0.25">
      <c r="B20" s="19" t="str">
        <f t="array" ref="B20">IFERROR(INDEX(Table1[Date],SMALL(IF(Table1[Date]&gt;=$E$4,IF(Table1[Date]&lt;=$E$5,IF(Table1[Customer ID]=$B$5,ROW(A$2:A$149)-ROW(A$2)+1))),ROWS($B$8:B20))),"")</f>
        <v/>
      </c>
      <c r="C20" s="17" t="str">
        <f t="array" ref="C20">IFERROR(INDEX(Table1[Sub Total],SMALL(IF(Table1[Date]&gt;=$E$4,IF(Table1[Date]&lt;=$E$5,IF(Table1[Customer ID]=$B$5,ROW(B$2:B$149)-ROW(B$2)+1))),ROWS($B$8:C20))),"")</f>
        <v/>
      </c>
      <c r="D20" s="16" t="str">
        <f t="array" ref="D20">IFERROR(INDEX(Table1[VAT],SMALL(IF(Table1[Date]&gt;=$E$4,IF(Table1[Date]&lt;=$E$5,IF(Table1[Customer ID]=$B$5,ROW(C$2:C$149)-ROW(C$2)+1))),ROWS($B$8:D20))),"")</f>
        <v/>
      </c>
      <c r="E20" s="16" t="str">
        <f t="array" ref="E20">IFERROR(INDEX(Table1[WHT],SMALL(IF(Table1[Date]&gt;=$E$4,IF(Table1[Date]&lt;=$E$5,IF(Table1[Customer ID]=$B$5,ROW(D$2:D$149)-ROW(D$2)+1))),ROWS($B$8:E20))),"")</f>
        <v/>
      </c>
      <c r="F20" s="16" t="str">
        <f t="array" ref="F20">IFERROR(INDEX(Table1[Final Total],SMALL(IF(Table1[Date]&gt;=$E$4,IF(Table1[Date]&lt;=$E$5,IF(Table1[Customer ID]=$B$5,ROW(E$2:E$149)-ROW(E$2)+1))),ROWS($B$8:F20))),"")</f>
        <v/>
      </c>
    </row>
    <row r="21" spans="2:6" x14ac:dyDescent="0.25">
      <c r="B21" s="19" t="str">
        <f t="array" ref="B21">IFERROR(INDEX(Table1[Date],SMALL(IF(Table1[Date]&gt;=$E$4,IF(Table1[Date]&lt;=$E$5,IF(Table1[Customer ID]=$B$5,ROW(A$2:A$149)-ROW(A$2)+1))),ROWS($B$8:B21))),"")</f>
        <v/>
      </c>
      <c r="C21" s="17" t="str">
        <f t="array" ref="C21">IFERROR(INDEX(Table1[Sub Total],SMALL(IF(Table1[Date]&gt;=$E$4,IF(Table1[Date]&lt;=$E$5,IF(Table1[Customer ID]=$B$5,ROW(B$2:B$149)-ROW(B$2)+1))),ROWS($B$8:C21))),"")</f>
        <v/>
      </c>
      <c r="D21" s="16" t="str">
        <f t="array" ref="D21">IFERROR(INDEX(Table1[VAT],SMALL(IF(Table1[Date]&gt;=$E$4,IF(Table1[Date]&lt;=$E$5,IF(Table1[Customer ID]=$B$5,ROW(C$2:C$149)-ROW(C$2)+1))),ROWS($B$8:D21))),"")</f>
        <v/>
      </c>
      <c r="E21" s="16" t="str">
        <f t="array" ref="E21">IFERROR(INDEX(Table1[WHT],SMALL(IF(Table1[Date]&gt;=$E$4,IF(Table1[Date]&lt;=$E$5,IF(Table1[Customer ID]=$B$5,ROW(D$2:D$149)-ROW(D$2)+1))),ROWS($B$8:E21))),"")</f>
        <v/>
      </c>
      <c r="F21" s="16" t="str">
        <f t="array" ref="F21">IFERROR(INDEX(Table1[Final Total],SMALL(IF(Table1[Date]&gt;=$E$4,IF(Table1[Date]&lt;=$E$5,IF(Table1[Customer ID]=$B$5,ROW(E$2:E$149)-ROW(E$2)+1))),ROWS($B$8:F21))),"")</f>
        <v/>
      </c>
    </row>
    <row r="22" spans="2:6" x14ac:dyDescent="0.25">
      <c r="B22" s="19" t="str">
        <f t="array" ref="B22">IFERROR(INDEX(Table1[Date],SMALL(IF(Table1[Date]&gt;=$E$4,IF(Table1[Date]&lt;=$E$5,IF(Table1[Customer ID]=$B$5,ROW(A$2:A$149)-ROW(A$2)+1))),ROWS($B$8:B22))),"")</f>
        <v/>
      </c>
      <c r="C22" s="17" t="str">
        <f t="array" ref="C22">IFERROR(INDEX(Table1[Sub Total],SMALL(IF(Table1[Date]&gt;=$E$4,IF(Table1[Date]&lt;=$E$5,IF(Table1[Customer ID]=$B$5,ROW(B$2:B$149)-ROW(B$2)+1))),ROWS($B$8:C22))),"")</f>
        <v/>
      </c>
      <c r="D22" s="16" t="str">
        <f t="array" ref="D22">IFERROR(INDEX(Table1[VAT],SMALL(IF(Table1[Date]&gt;=$E$4,IF(Table1[Date]&lt;=$E$5,IF(Table1[Customer ID]=$B$5,ROW(C$2:C$149)-ROW(C$2)+1))),ROWS($B$8:D22))),"")</f>
        <v/>
      </c>
      <c r="E22" s="16" t="str">
        <f t="array" ref="E22">IFERROR(INDEX(Table1[WHT],SMALL(IF(Table1[Date]&gt;=$E$4,IF(Table1[Date]&lt;=$E$5,IF(Table1[Customer ID]=$B$5,ROW(D$2:D$149)-ROW(D$2)+1))),ROWS($B$8:E22))),"")</f>
        <v/>
      </c>
      <c r="F22" s="16" t="str">
        <f t="array" ref="F22">IFERROR(INDEX(Table1[Final Total],SMALL(IF(Table1[Date]&gt;=$E$4,IF(Table1[Date]&lt;=$E$5,IF(Table1[Customer ID]=$B$5,ROW(E$2:E$149)-ROW(E$2)+1))),ROWS($B$8:F22))),"")</f>
        <v/>
      </c>
    </row>
    <row r="23" spans="2:6" x14ac:dyDescent="0.25">
      <c r="B23" s="19" t="str">
        <f t="array" ref="B23">IFERROR(INDEX(Table1[Date],SMALL(IF(Table1[Date]&gt;=$E$4,IF(Table1[Date]&lt;=$E$5,IF(Table1[Customer ID]=$B$5,ROW(A$2:A$149)-ROW(A$2)+1))),ROWS($B$8:B23))),"")</f>
        <v/>
      </c>
      <c r="C23" s="17" t="str">
        <f t="array" ref="C23">IFERROR(INDEX(Table1[Sub Total],SMALL(IF(Table1[Date]&gt;=$E$4,IF(Table1[Date]&lt;=$E$5,IF(Table1[Customer ID]=$B$5,ROW(B$2:B$149)-ROW(B$2)+1))),ROWS($B$8:C23))),"")</f>
        <v/>
      </c>
      <c r="D23" s="16" t="str">
        <f t="array" ref="D23">IFERROR(INDEX(Table1[VAT],SMALL(IF(Table1[Date]&gt;=$E$4,IF(Table1[Date]&lt;=$E$5,IF(Table1[Customer ID]=$B$5,ROW(C$2:C$149)-ROW(C$2)+1))),ROWS($B$8:D23))),"")</f>
        <v/>
      </c>
      <c r="E23" s="16" t="str">
        <f t="array" ref="E23">IFERROR(INDEX(Table1[WHT],SMALL(IF(Table1[Date]&gt;=$E$4,IF(Table1[Date]&lt;=$E$5,IF(Table1[Customer ID]=$B$5,ROW(D$2:D$149)-ROW(D$2)+1))),ROWS($B$8:E23))),"")</f>
        <v/>
      </c>
      <c r="F23" s="16" t="str">
        <f t="array" ref="F23">IFERROR(INDEX(Table1[Final Total],SMALL(IF(Table1[Date]&gt;=$E$4,IF(Table1[Date]&lt;=$E$5,IF(Table1[Customer ID]=$B$5,ROW(E$2:E$149)-ROW(E$2)+1))),ROWS($B$8:F23))),"")</f>
        <v/>
      </c>
    </row>
    <row r="24" spans="2:6" x14ac:dyDescent="0.25">
      <c r="B24" s="19" t="str">
        <f t="array" ref="B24">IFERROR(INDEX(Table1[Date],SMALL(IF(Table1[Date]&gt;=$E$4,IF(Table1[Date]&lt;=$E$5,IF(Table1[Customer ID]=$B$5,ROW(A$2:A$149)-ROW(A$2)+1))),ROWS($B$8:B24))),"")</f>
        <v/>
      </c>
      <c r="C24" s="17" t="str">
        <f t="array" ref="C24">IFERROR(INDEX(Table1[Sub Total],SMALL(IF(Table1[Date]&gt;=$E$4,IF(Table1[Date]&lt;=$E$5,IF(Table1[Customer ID]=$B$5,ROW(B$2:B$149)-ROW(B$2)+1))),ROWS($B$8:C24))),"")</f>
        <v/>
      </c>
      <c r="D24" s="16" t="str">
        <f t="array" ref="D24">IFERROR(INDEX(Table1[VAT],SMALL(IF(Table1[Date]&gt;=$E$4,IF(Table1[Date]&lt;=$E$5,IF(Table1[Customer ID]=$B$5,ROW(C$2:C$149)-ROW(C$2)+1))),ROWS($B$8:D24))),"")</f>
        <v/>
      </c>
      <c r="E24" s="16" t="str">
        <f t="array" ref="E24">IFERROR(INDEX(Table1[WHT],SMALL(IF(Table1[Date]&gt;=$E$4,IF(Table1[Date]&lt;=$E$5,IF(Table1[Customer ID]=$B$5,ROW(D$2:D$149)-ROW(D$2)+1))),ROWS($B$8:E24))),"")</f>
        <v/>
      </c>
      <c r="F24" s="16" t="str">
        <f t="array" ref="F24">IFERROR(INDEX(Table1[Final Total],SMALL(IF(Table1[Date]&gt;=$E$4,IF(Table1[Date]&lt;=$E$5,IF(Table1[Customer ID]=$B$5,ROW(E$2:E$149)-ROW(E$2)+1))),ROWS($B$8:F24))),"")</f>
        <v/>
      </c>
    </row>
    <row r="25" spans="2:6" x14ac:dyDescent="0.25">
      <c r="B25" s="19" t="str">
        <f t="array" ref="B25">IFERROR(INDEX(Table1[Date],SMALL(IF(Table1[Date]&gt;=$E$4,IF(Table1[Date]&lt;=$E$5,IF(Table1[Customer ID]=$B$5,ROW(A$2:A$149)-ROW(A$2)+1))),ROWS($B$8:B25))),"")</f>
        <v/>
      </c>
      <c r="C25" s="17" t="str">
        <f t="array" ref="C25">IFERROR(INDEX(Table1[Sub Total],SMALL(IF(Table1[Date]&gt;=$E$4,IF(Table1[Date]&lt;=$E$5,IF(Table1[Customer ID]=$B$5,ROW(B$2:B$149)-ROW(B$2)+1))),ROWS($B$8:C25))),"")</f>
        <v/>
      </c>
      <c r="D25" s="16" t="str">
        <f t="array" ref="D25">IFERROR(INDEX(Table1[VAT],SMALL(IF(Table1[Date]&gt;=$E$4,IF(Table1[Date]&lt;=$E$5,IF(Table1[Customer ID]=$B$5,ROW(C$2:C$149)-ROW(C$2)+1))),ROWS($B$8:D25))),"")</f>
        <v/>
      </c>
      <c r="E25" s="16" t="str">
        <f t="array" ref="E25">IFERROR(INDEX(Table1[WHT],SMALL(IF(Table1[Date]&gt;=$E$4,IF(Table1[Date]&lt;=$E$5,IF(Table1[Customer ID]=$B$5,ROW(D$2:D$149)-ROW(D$2)+1))),ROWS($B$8:E25))),"")</f>
        <v/>
      </c>
      <c r="F25" s="16" t="str">
        <f t="array" ref="F25">IFERROR(INDEX(Table1[Final Total],SMALL(IF(Table1[Date]&gt;=$E$4,IF(Table1[Date]&lt;=$E$5,IF(Table1[Customer ID]=$B$5,ROW(E$2:E$149)-ROW(E$2)+1))),ROWS($B$8:F25))),"")</f>
        <v/>
      </c>
    </row>
    <row r="26" spans="2:6" x14ac:dyDescent="0.25">
      <c r="B26" s="19" t="str">
        <f t="array" ref="B26">IFERROR(INDEX(Table1[Date],SMALL(IF(Table1[Date]&gt;=$E$4,IF(Table1[Date]&lt;=$E$5,IF(Table1[Customer ID]=$B$5,ROW(A$2:A$149)-ROW(A$2)+1))),ROWS($B$8:B26))),"")</f>
        <v/>
      </c>
      <c r="C26" s="17" t="str">
        <f t="array" ref="C26">IFERROR(INDEX(Table1[Sub Total],SMALL(IF(Table1[Date]&gt;=$E$4,IF(Table1[Date]&lt;=$E$5,IF(Table1[Customer ID]=$B$5,ROW(B$2:B$149)-ROW(B$2)+1))),ROWS($B$8:C26))),"")</f>
        <v/>
      </c>
      <c r="D26" s="16" t="str">
        <f t="array" ref="D26">IFERROR(INDEX(Table1[VAT],SMALL(IF(Table1[Date]&gt;=$E$4,IF(Table1[Date]&lt;=$E$5,IF(Table1[Customer ID]=$B$5,ROW(C$2:C$149)-ROW(C$2)+1))),ROWS($B$8:D26))),"")</f>
        <v/>
      </c>
      <c r="E26" s="16" t="str">
        <f t="array" ref="E26">IFERROR(INDEX(Table1[WHT],SMALL(IF(Table1[Date]&gt;=$E$4,IF(Table1[Date]&lt;=$E$5,IF(Table1[Customer ID]=$B$5,ROW(D$2:D$149)-ROW(D$2)+1))),ROWS($B$8:E26))),"")</f>
        <v/>
      </c>
      <c r="F26" s="16" t="str">
        <f t="array" ref="F26">IFERROR(INDEX(Table1[Final Total],SMALL(IF(Table1[Date]&gt;=$E$4,IF(Table1[Date]&lt;=$E$5,IF(Table1[Customer ID]=$B$5,ROW(E$2:E$149)-ROW(E$2)+1))),ROWS($B$8:F26))),"")</f>
        <v/>
      </c>
    </row>
    <row r="27" spans="2:6" x14ac:dyDescent="0.25">
      <c r="B27" s="19" t="str">
        <f t="array" ref="B27">IFERROR(INDEX(Table1[Date],SMALL(IF(Table1[Date]&gt;=$E$4,IF(Table1[Date]&lt;=$E$5,IF(Table1[Customer ID]=$B$5,ROW(A$2:A$149)-ROW(A$2)+1))),ROWS($B$8:B27))),"")</f>
        <v/>
      </c>
      <c r="C27" s="17" t="str">
        <f t="array" ref="C27">IFERROR(INDEX(Table1[Sub Total],SMALL(IF(Table1[Date]&gt;=$E$4,IF(Table1[Date]&lt;=$E$5,IF(Table1[Customer ID]=$B$5,ROW(B$2:B$149)-ROW(B$2)+1))),ROWS($B$8:C27))),"")</f>
        <v/>
      </c>
      <c r="D27" s="16" t="str">
        <f t="array" ref="D27">IFERROR(INDEX(Table1[VAT],SMALL(IF(Table1[Date]&gt;=$E$4,IF(Table1[Date]&lt;=$E$5,IF(Table1[Customer ID]=$B$5,ROW(C$2:C$149)-ROW(C$2)+1))),ROWS($B$8:D27))),"")</f>
        <v/>
      </c>
      <c r="E27" s="16" t="str">
        <f t="array" ref="E27">IFERROR(INDEX(Table1[WHT],SMALL(IF(Table1[Date]&gt;=$E$4,IF(Table1[Date]&lt;=$E$5,IF(Table1[Customer ID]=$B$5,ROW(D$2:D$149)-ROW(D$2)+1))),ROWS($B$8:E27))),"")</f>
        <v/>
      </c>
      <c r="F27" s="16" t="str">
        <f t="array" ref="F27">IFERROR(INDEX(Table1[Final Total],SMALL(IF(Table1[Date]&gt;=$E$4,IF(Table1[Date]&lt;=$E$5,IF(Table1[Customer ID]=$B$5,ROW(E$2:E$149)-ROW(E$2)+1))),ROWS($B$8:F27))),"")</f>
        <v/>
      </c>
    </row>
    <row r="28" spans="2:6" x14ac:dyDescent="0.25">
      <c r="B28" s="19" t="str">
        <f t="array" ref="B28">IFERROR(INDEX(Table1[Date],SMALL(IF(Table1[Date]&gt;=$E$4,IF(Table1[Date]&lt;=$E$5,IF(Table1[Customer ID]=$B$5,ROW(A$2:A$149)-ROW(A$2)+1))),ROWS($B$8:B28))),"")</f>
        <v/>
      </c>
      <c r="C28" s="17" t="str">
        <f t="array" ref="C28">IFERROR(INDEX(Table1[Sub Total],SMALL(IF(Table1[Date]&gt;=$E$4,IF(Table1[Date]&lt;=$E$5,IF(Table1[Customer ID]=$B$5,ROW(B$2:B$149)-ROW(B$2)+1))),ROWS($B$8:C28))),"")</f>
        <v/>
      </c>
      <c r="D28" s="16" t="str">
        <f t="array" ref="D28">IFERROR(INDEX(Table1[VAT],SMALL(IF(Table1[Date]&gt;=$E$4,IF(Table1[Date]&lt;=$E$5,IF(Table1[Customer ID]=$B$5,ROW(C$2:C$149)-ROW(C$2)+1))),ROWS($B$8:D28))),"")</f>
        <v/>
      </c>
      <c r="E28" s="16" t="str">
        <f t="array" ref="E28">IFERROR(INDEX(Table1[WHT],SMALL(IF(Table1[Date]&gt;=$E$4,IF(Table1[Date]&lt;=$E$5,IF(Table1[Customer ID]=$B$5,ROW(D$2:D$149)-ROW(D$2)+1))),ROWS($B$8:E28))),"")</f>
        <v/>
      </c>
      <c r="F28" s="16" t="str">
        <f t="array" ref="F28">IFERROR(INDEX(Table1[Final Total],SMALL(IF(Table1[Date]&gt;=$E$4,IF(Table1[Date]&lt;=$E$5,IF(Table1[Customer ID]=$B$5,ROW(E$2:E$149)-ROW(E$2)+1))),ROWS($B$8:F28))),"")</f>
        <v/>
      </c>
    </row>
    <row r="29" spans="2:6" x14ac:dyDescent="0.25">
      <c r="B29" s="19" t="str">
        <f t="array" ref="B29">IFERROR(INDEX(Table1[Date],SMALL(IF(Table1[Date]&gt;=$E$4,IF(Table1[Date]&lt;=$E$5,IF(Table1[Customer ID]=$B$5,ROW(A$2:A$149)-ROW(A$2)+1))),ROWS($B$8:B29))),"")</f>
        <v/>
      </c>
      <c r="C29" s="17" t="str">
        <f t="array" ref="C29">IFERROR(INDEX(Table1[Sub Total],SMALL(IF(Table1[Date]&gt;=$E$4,IF(Table1[Date]&lt;=$E$5,IF(Table1[Customer ID]=$B$5,ROW(B$2:B$149)-ROW(B$2)+1))),ROWS($B$8:C29))),"")</f>
        <v/>
      </c>
      <c r="D29" s="16" t="str">
        <f t="array" ref="D29">IFERROR(INDEX(Table1[VAT],SMALL(IF(Table1[Date]&gt;=$E$4,IF(Table1[Date]&lt;=$E$5,IF(Table1[Customer ID]=$B$5,ROW(C$2:C$149)-ROW(C$2)+1))),ROWS($B$8:D29))),"")</f>
        <v/>
      </c>
      <c r="E29" s="16" t="str">
        <f t="array" ref="E29">IFERROR(INDEX(Table1[WHT],SMALL(IF(Table1[Date]&gt;=$E$4,IF(Table1[Date]&lt;=$E$5,IF(Table1[Customer ID]=$B$5,ROW(D$2:D$149)-ROW(D$2)+1))),ROWS($B$8:E29))),"")</f>
        <v/>
      </c>
      <c r="F29" s="16" t="str">
        <f t="array" ref="F29">IFERROR(INDEX(Table1[Final Total],SMALL(IF(Table1[Date]&gt;=$E$4,IF(Table1[Date]&lt;=$E$5,IF(Table1[Customer ID]=$B$5,ROW(E$2:E$149)-ROW(E$2)+1))),ROWS($B$8:F29))),"")</f>
        <v/>
      </c>
    </row>
    <row r="30" spans="2:6" x14ac:dyDescent="0.25">
      <c r="B30" s="19" t="str">
        <f t="array" ref="B30">IFERROR(INDEX(Table1[Date],SMALL(IF(Table1[Date]&gt;=$E$4,IF(Table1[Date]&lt;=$E$5,IF(Table1[Customer ID]=$B$5,ROW(A$2:A$149)-ROW(A$2)+1))),ROWS($B$8:B30))),"")</f>
        <v/>
      </c>
      <c r="C30" s="17" t="str">
        <f t="array" ref="C30">IFERROR(INDEX(Table1[Sub Total],SMALL(IF(Table1[Date]&gt;=$E$4,IF(Table1[Date]&lt;=$E$5,IF(Table1[Customer ID]=$B$5,ROW(B$2:B$149)-ROW(B$2)+1))),ROWS($B$8:C30))),"")</f>
        <v/>
      </c>
      <c r="D30" s="16" t="str">
        <f t="array" ref="D30">IFERROR(INDEX(Table1[VAT],SMALL(IF(Table1[Date]&gt;=$E$4,IF(Table1[Date]&lt;=$E$5,IF(Table1[Customer ID]=$B$5,ROW(C$2:C$149)-ROW(C$2)+1))),ROWS($B$8:D30))),"")</f>
        <v/>
      </c>
      <c r="E30" s="16" t="str">
        <f t="array" ref="E30">IFERROR(INDEX(Table1[WHT],SMALL(IF(Table1[Date]&gt;=$E$4,IF(Table1[Date]&lt;=$E$5,IF(Table1[Customer ID]=$B$5,ROW(D$2:D$149)-ROW(D$2)+1))),ROWS($B$8:E30))),"")</f>
        <v/>
      </c>
      <c r="F30" s="16" t="str">
        <f t="array" ref="F30">IFERROR(INDEX(Table1[Final Total],SMALL(IF(Table1[Date]&gt;=$E$4,IF(Table1[Date]&lt;=$E$5,IF(Table1[Customer ID]=$B$5,ROW(E$2:E$149)-ROW(E$2)+1))),ROWS($B$8:F30))),"")</f>
        <v/>
      </c>
    </row>
    <row r="31" spans="2:6" x14ac:dyDescent="0.25">
      <c r="B31" s="19" t="str">
        <f t="array" ref="B31">IFERROR(INDEX(Table1[Date],SMALL(IF(Table1[Date]&gt;=$E$4,IF(Table1[Date]&lt;=$E$5,IF(Table1[Customer ID]=$B$5,ROW(A$2:A$149)-ROW(A$2)+1))),ROWS($B$8:B31))),"")</f>
        <v/>
      </c>
      <c r="C31" s="17" t="str">
        <f t="array" ref="C31">IFERROR(INDEX(Table1[Sub Total],SMALL(IF(Table1[Date]&gt;=$E$4,IF(Table1[Date]&lt;=$E$5,IF(Table1[Customer ID]=$B$5,ROW(B$2:B$149)-ROW(B$2)+1))),ROWS($B$8:C31))),"")</f>
        <v/>
      </c>
      <c r="D31" s="16" t="str">
        <f t="array" ref="D31">IFERROR(INDEX(Table1[VAT],SMALL(IF(Table1[Date]&gt;=$E$4,IF(Table1[Date]&lt;=$E$5,IF(Table1[Customer ID]=$B$5,ROW(C$2:C$149)-ROW(C$2)+1))),ROWS($B$8:D31))),"")</f>
        <v/>
      </c>
      <c r="E31" s="16" t="str">
        <f t="array" ref="E31">IFERROR(INDEX(Table1[WHT],SMALL(IF(Table1[Date]&gt;=$E$4,IF(Table1[Date]&lt;=$E$5,IF(Table1[Customer ID]=$B$5,ROW(D$2:D$149)-ROW(D$2)+1))),ROWS($B$8:E31))),"")</f>
        <v/>
      </c>
      <c r="F31" s="16" t="str">
        <f t="array" ref="F31">IFERROR(INDEX(Table1[Final Total],SMALL(IF(Table1[Date]&gt;=$E$4,IF(Table1[Date]&lt;=$E$5,IF(Table1[Customer ID]=$B$5,ROW(E$2:E$149)-ROW(E$2)+1))),ROWS($B$8:F31))),"")</f>
        <v/>
      </c>
    </row>
    <row r="32" spans="2:6" x14ac:dyDescent="0.25">
      <c r="B32" s="19" t="str">
        <f t="array" ref="B32">IFERROR(INDEX(Table1[Date],SMALL(IF(Table1[Date]&gt;=$E$4,IF(Table1[Date]&lt;=$E$5,IF(Table1[Customer ID]=$B$5,ROW(A$2:A$149)-ROW(A$2)+1))),ROWS($B$8:B32))),"")</f>
        <v/>
      </c>
      <c r="C32" s="17" t="str">
        <f t="array" ref="C32">IFERROR(INDEX(Table1[Sub Total],SMALL(IF(Table1[Date]&gt;=$E$4,IF(Table1[Date]&lt;=$E$5,IF(Table1[Customer ID]=$B$5,ROW(B$2:B$149)-ROW(B$2)+1))),ROWS($B$8:C32))),"")</f>
        <v/>
      </c>
      <c r="D32" s="16" t="str">
        <f t="array" ref="D32">IFERROR(INDEX(Table1[VAT],SMALL(IF(Table1[Date]&gt;=$E$4,IF(Table1[Date]&lt;=$E$5,IF(Table1[Customer ID]=$B$5,ROW(C$2:C$149)-ROW(C$2)+1))),ROWS($B$8:D32))),"")</f>
        <v/>
      </c>
      <c r="E32" s="16" t="str">
        <f t="array" ref="E32">IFERROR(INDEX(Table1[WHT],SMALL(IF(Table1[Date]&gt;=$E$4,IF(Table1[Date]&lt;=$E$5,IF(Table1[Customer ID]=$B$5,ROW(D$2:D$149)-ROW(D$2)+1))),ROWS($B$8:E32))),"")</f>
        <v/>
      </c>
      <c r="F32" s="16" t="str">
        <f t="array" ref="F32">IFERROR(INDEX(Table1[Final Total],SMALL(IF(Table1[Date]&gt;=$E$4,IF(Table1[Date]&lt;=$E$5,IF(Table1[Customer ID]=$B$5,ROW(E$2:E$149)-ROW(E$2)+1))),ROWS($B$8:F32))),"")</f>
        <v/>
      </c>
    </row>
    <row r="33" spans="2:6" x14ac:dyDescent="0.25">
      <c r="B33" s="19" t="str">
        <f t="array" ref="B33">IFERROR(INDEX(Table1[Date],SMALL(IF(Table1[Date]&gt;=$E$4,IF(Table1[Date]&lt;=$E$5,IF(Table1[Customer ID]=$B$5,ROW(A$2:A$149)-ROW(A$2)+1))),ROWS($B$8:B33))),"")</f>
        <v/>
      </c>
      <c r="C33" s="17" t="str">
        <f t="array" ref="C33">IFERROR(INDEX(Table1[Sub Total],SMALL(IF(Table1[Date]&gt;=$E$4,IF(Table1[Date]&lt;=$E$5,IF(Table1[Customer ID]=$B$5,ROW(B$2:B$149)-ROW(B$2)+1))),ROWS($B$8:C33))),"")</f>
        <v/>
      </c>
      <c r="D33" s="16" t="str">
        <f t="array" ref="D33">IFERROR(INDEX(Table1[VAT],SMALL(IF(Table1[Date]&gt;=$E$4,IF(Table1[Date]&lt;=$E$5,IF(Table1[Customer ID]=$B$5,ROW(C$2:C$149)-ROW(C$2)+1))),ROWS($B$8:D33))),"")</f>
        <v/>
      </c>
      <c r="E33" s="16" t="str">
        <f t="array" ref="E33">IFERROR(INDEX(Table1[WHT],SMALL(IF(Table1[Date]&gt;=$E$4,IF(Table1[Date]&lt;=$E$5,IF(Table1[Customer ID]=$B$5,ROW(D$2:D$149)-ROW(D$2)+1))),ROWS($B$8:E33))),"")</f>
        <v/>
      </c>
      <c r="F33" s="16" t="str">
        <f t="array" ref="F33">IFERROR(INDEX(Table1[Final Total],SMALL(IF(Table1[Date]&gt;=$E$4,IF(Table1[Date]&lt;=$E$5,IF(Table1[Customer ID]=$B$5,ROW(E$2:E$149)-ROW(E$2)+1))),ROWS($B$8:F33))),"")</f>
        <v/>
      </c>
    </row>
    <row r="34" spans="2:6" x14ac:dyDescent="0.25">
      <c r="B34" s="19" t="str">
        <f t="array" ref="B34">IFERROR(INDEX(Table1[Date],SMALL(IF(Table1[Date]&gt;=$E$4,IF(Table1[Date]&lt;=$E$5,IF(Table1[Customer ID]=$B$5,ROW(A$2:A$149)-ROW(A$2)+1))),ROWS($B$8:B34))),"")</f>
        <v/>
      </c>
      <c r="C34" s="17" t="str">
        <f t="array" ref="C34">IFERROR(INDEX(Table1[Sub Total],SMALL(IF(Table1[Date]&gt;=$E$4,IF(Table1[Date]&lt;=$E$5,IF(Table1[Customer ID]=$B$5,ROW(B$2:B$149)-ROW(B$2)+1))),ROWS($B$8:C34))),"")</f>
        <v/>
      </c>
      <c r="D34" s="16" t="str">
        <f t="array" ref="D34">IFERROR(INDEX(Table1[VAT],SMALL(IF(Table1[Date]&gt;=$E$4,IF(Table1[Date]&lt;=$E$5,IF(Table1[Customer ID]=$B$5,ROW(C$2:C$149)-ROW(C$2)+1))),ROWS($B$8:D34))),"")</f>
        <v/>
      </c>
      <c r="E34" s="16" t="str">
        <f t="array" ref="E34">IFERROR(INDEX(Table1[WHT],SMALL(IF(Table1[Date]&gt;=$E$4,IF(Table1[Date]&lt;=$E$5,IF(Table1[Customer ID]=$B$5,ROW(D$2:D$149)-ROW(D$2)+1))),ROWS($B$8:E34))),"")</f>
        <v/>
      </c>
      <c r="F34" s="16" t="str">
        <f t="array" ref="F34">IFERROR(INDEX(Table1[Final Total],SMALL(IF(Table1[Date]&gt;=$E$4,IF(Table1[Date]&lt;=$E$5,IF(Table1[Customer ID]=$B$5,ROW(E$2:E$149)-ROW(E$2)+1))),ROWS($B$8:F34))),"")</f>
        <v/>
      </c>
    </row>
    <row r="35" spans="2:6" x14ac:dyDescent="0.25">
      <c r="B35" s="19" t="str">
        <f t="array" ref="B35">IFERROR(INDEX(Table1[Date],SMALL(IF(Table1[Date]&gt;=$E$4,IF(Table1[Date]&lt;=$E$5,IF(Table1[Customer ID]=$B$5,ROW(A$2:A$149)-ROW(A$2)+1))),ROWS($B$8:B35))),"")</f>
        <v/>
      </c>
      <c r="C35" s="17" t="str">
        <f t="array" ref="C35">IFERROR(INDEX(Table1[Sub Total],SMALL(IF(Table1[Date]&gt;=$E$4,IF(Table1[Date]&lt;=$E$5,IF(Table1[Customer ID]=$B$5,ROW(B$2:B$149)-ROW(B$2)+1))),ROWS($B$8:C35))),"")</f>
        <v/>
      </c>
      <c r="D35" s="16" t="str">
        <f t="array" ref="D35">IFERROR(INDEX(Table1[VAT],SMALL(IF(Table1[Date]&gt;=$E$4,IF(Table1[Date]&lt;=$E$5,IF(Table1[Customer ID]=$B$5,ROW(C$2:C$149)-ROW(C$2)+1))),ROWS($B$8:D35))),"")</f>
        <v/>
      </c>
      <c r="E35" s="16" t="str">
        <f t="array" ref="E35">IFERROR(INDEX(Table1[WHT],SMALL(IF(Table1[Date]&gt;=$E$4,IF(Table1[Date]&lt;=$E$5,IF(Table1[Customer ID]=$B$5,ROW(D$2:D$149)-ROW(D$2)+1))),ROWS($B$8:E35))),"")</f>
        <v/>
      </c>
      <c r="F35" s="16" t="str">
        <f t="array" ref="F35">IFERROR(INDEX(Table1[Final Total],SMALL(IF(Table1[Date]&gt;=$E$4,IF(Table1[Date]&lt;=$E$5,IF(Table1[Customer ID]=$B$5,ROW(E$2:E$149)-ROW(E$2)+1))),ROWS($B$8:F35))),"")</f>
        <v/>
      </c>
    </row>
    <row r="36" spans="2:6" x14ac:dyDescent="0.25">
      <c r="B36" s="19" t="str">
        <f t="array" ref="B36">IFERROR(INDEX(Table1[Date],SMALL(IF(Table1[Date]&gt;=$E$4,IF(Table1[Date]&lt;=$E$5,IF(Table1[Customer ID]=$B$5,ROW(A$2:A$149)-ROW(A$2)+1))),ROWS($B$8:B36))),"")</f>
        <v/>
      </c>
      <c r="C36" s="17" t="str">
        <f t="array" ref="C36">IFERROR(INDEX(Table1[Sub Total],SMALL(IF(Table1[Date]&gt;=$E$4,IF(Table1[Date]&lt;=$E$5,IF(Table1[Customer ID]=$B$5,ROW(B$2:B$149)-ROW(B$2)+1))),ROWS($B$8:C36))),"")</f>
        <v/>
      </c>
      <c r="D36" s="16" t="str">
        <f t="array" ref="D36">IFERROR(INDEX(Table1[VAT],SMALL(IF(Table1[Date]&gt;=$E$4,IF(Table1[Date]&lt;=$E$5,IF(Table1[Customer ID]=$B$5,ROW(C$2:C$149)-ROW(C$2)+1))),ROWS($B$8:D36))),"")</f>
        <v/>
      </c>
      <c r="E36" s="16" t="str">
        <f t="array" ref="E36">IFERROR(INDEX(Table1[WHT],SMALL(IF(Table1[Date]&gt;=$E$4,IF(Table1[Date]&lt;=$E$5,IF(Table1[Customer ID]=$B$5,ROW(D$2:D$149)-ROW(D$2)+1))),ROWS($B$8:E36))),"")</f>
        <v/>
      </c>
      <c r="F36" s="16" t="str">
        <f t="array" ref="F36">IFERROR(INDEX(Table1[Final Total],SMALL(IF(Table1[Date]&gt;=$E$4,IF(Table1[Date]&lt;=$E$5,IF(Table1[Customer ID]=$B$5,ROW(E$2:E$149)-ROW(E$2)+1))),ROWS($B$8:F36))),"")</f>
        <v/>
      </c>
    </row>
    <row r="37" spans="2:6" x14ac:dyDescent="0.25">
      <c r="B37" s="19" t="str">
        <f t="array" ref="B37">IFERROR(INDEX(Table1[Date],SMALL(IF(Table1[Date]&gt;=$E$4,IF(Table1[Date]&lt;=$E$5,IF(Table1[Customer ID]=$B$5,ROW(A$2:A$149)-ROW(A$2)+1))),ROWS($B$8:B37))),"")</f>
        <v/>
      </c>
      <c r="C37" s="17" t="str">
        <f t="array" ref="C37">IFERROR(INDEX(Table1[Sub Total],SMALL(IF(Table1[Date]&gt;=$E$4,IF(Table1[Date]&lt;=$E$5,IF(Table1[Customer ID]=$B$5,ROW(B$2:B$149)-ROW(B$2)+1))),ROWS($B$8:C37))),"")</f>
        <v/>
      </c>
      <c r="D37" s="16" t="str">
        <f t="array" ref="D37">IFERROR(INDEX(Table1[VAT],SMALL(IF(Table1[Date]&gt;=$E$4,IF(Table1[Date]&lt;=$E$5,IF(Table1[Customer ID]=$B$5,ROW(C$2:C$149)-ROW(C$2)+1))),ROWS($B$8:D37))),"")</f>
        <v/>
      </c>
      <c r="E37" s="16" t="str">
        <f t="array" ref="E37">IFERROR(INDEX(Table1[WHT],SMALL(IF(Table1[Date]&gt;=$E$4,IF(Table1[Date]&lt;=$E$5,IF(Table1[Customer ID]=$B$5,ROW(D$2:D$149)-ROW(D$2)+1))),ROWS($B$8:E37))),"")</f>
        <v/>
      </c>
      <c r="F37" s="16" t="str">
        <f t="array" ref="F37">IFERROR(INDEX(Table1[Final Total],SMALL(IF(Table1[Date]&gt;=$E$4,IF(Table1[Date]&lt;=$E$5,IF(Table1[Customer ID]=$B$5,ROW(E$2:E$149)-ROW(E$2)+1))),ROWS($B$8:F37))),"")</f>
        <v/>
      </c>
    </row>
    <row r="38" spans="2:6" x14ac:dyDescent="0.25">
      <c r="B38" s="19" t="str">
        <f t="array" ref="B38">IFERROR(INDEX(Table1[Date],SMALL(IF(Table1[Date]&gt;=$E$4,IF(Table1[Date]&lt;=$E$5,IF(Table1[Customer ID]=$B$5,ROW(A$2:A$149)-ROW(A$2)+1))),ROWS($B$8:B38))),"")</f>
        <v/>
      </c>
      <c r="C38" s="17" t="str">
        <f t="array" ref="C38">IFERROR(INDEX(Table1[Sub Total],SMALL(IF(Table1[Date]&gt;=$E$4,IF(Table1[Date]&lt;=$E$5,IF(Table1[Customer ID]=$B$5,ROW(B$2:B$149)-ROW(B$2)+1))),ROWS($B$8:C38))),"")</f>
        <v/>
      </c>
      <c r="D38" s="16" t="str">
        <f t="array" ref="D38">IFERROR(INDEX(Table1[VAT],SMALL(IF(Table1[Date]&gt;=$E$4,IF(Table1[Date]&lt;=$E$5,IF(Table1[Customer ID]=$B$5,ROW(C$2:C$149)-ROW(C$2)+1))),ROWS($B$8:D38))),"")</f>
        <v/>
      </c>
      <c r="E38" s="16" t="str">
        <f t="array" ref="E38">IFERROR(INDEX(Table1[WHT],SMALL(IF(Table1[Date]&gt;=$E$4,IF(Table1[Date]&lt;=$E$5,IF(Table1[Customer ID]=$B$5,ROW(D$2:D$149)-ROW(D$2)+1))),ROWS($B$8:E38))),"")</f>
        <v/>
      </c>
      <c r="F38" s="16" t="str">
        <f t="array" ref="F38">IFERROR(INDEX(Table1[Final Total],SMALL(IF(Table1[Date]&gt;=$E$4,IF(Table1[Date]&lt;=$E$5,IF(Table1[Customer ID]=$B$5,ROW(E$2:E$149)-ROW(E$2)+1))),ROWS($B$8:F38))),"")</f>
        <v/>
      </c>
    </row>
    <row r="39" spans="2:6" x14ac:dyDescent="0.25">
      <c r="B39" s="19" t="str">
        <f t="array" ref="B39">IFERROR(INDEX(Table1[Date],SMALL(IF(Table1[Date]&gt;=$E$4,IF(Table1[Date]&lt;=$E$5,IF(Table1[Customer ID]=$B$5,ROW(A$2:A$149)-ROW(A$2)+1))),ROWS($B$8:B39))),"")</f>
        <v/>
      </c>
      <c r="C39" s="17" t="str">
        <f t="array" ref="C39">IFERROR(INDEX(Table1[Sub Total],SMALL(IF(Table1[Date]&gt;=$E$4,IF(Table1[Date]&lt;=$E$5,IF(Table1[Customer ID]=$B$5,ROW(B$2:B$149)-ROW(B$2)+1))),ROWS($B$8:C39))),"")</f>
        <v/>
      </c>
      <c r="D39" s="16" t="str">
        <f t="array" ref="D39">IFERROR(INDEX(Table1[VAT],SMALL(IF(Table1[Date]&gt;=$E$4,IF(Table1[Date]&lt;=$E$5,IF(Table1[Customer ID]=$B$5,ROW(C$2:C$149)-ROW(C$2)+1))),ROWS($B$8:D39))),"")</f>
        <v/>
      </c>
      <c r="E39" s="16" t="str">
        <f t="array" ref="E39">IFERROR(INDEX(Table1[WHT],SMALL(IF(Table1[Date]&gt;=$E$4,IF(Table1[Date]&lt;=$E$5,IF(Table1[Customer ID]=$B$5,ROW(D$2:D$149)-ROW(D$2)+1))),ROWS($B$8:E39))),"")</f>
        <v/>
      </c>
      <c r="F39" s="16" t="str">
        <f t="array" ref="F39">IFERROR(INDEX(Table1[Final Total],SMALL(IF(Table1[Date]&gt;=$E$4,IF(Table1[Date]&lt;=$E$5,IF(Table1[Customer ID]=$B$5,ROW(E$2:E$149)-ROW(E$2)+1))),ROWS($B$8:F39))),"")</f>
        <v/>
      </c>
    </row>
    <row r="40" spans="2:6" x14ac:dyDescent="0.25">
      <c r="B40" s="19" t="str">
        <f t="array" ref="B40">IFERROR(INDEX(Table1[Date],SMALL(IF(Table1[Date]&gt;=$E$4,IF(Table1[Date]&lt;=$E$5,IF(Table1[Customer ID]=$B$5,ROW(A$2:A$149)-ROW(A$2)+1))),ROWS($B$8:B40))),"")</f>
        <v/>
      </c>
      <c r="C40" s="17" t="str">
        <f t="array" ref="C40">IFERROR(INDEX(Table1[Sub Total],SMALL(IF(Table1[Date]&gt;=$E$4,IF(Table1[Date]&lt;=$E$5,IF(Table1[Customer ID]=$B$5,ROW(B$2:B$149)-ROW(B$2)+1))),ROWS($B$8:C40))),"")</f>
        <v/>
      </c>
      <c r="D40" s="16" t="str">
        <f t="array" ref="D40">IFERROR(INDEX(Table1[VAT],SMALL(IF(Table1[Date]&gt;=$E$4,IF(Table1[Date]&lt;=$E$5,IF(Table1[Customer ID]=$B$5,ROW(C$2:C$149)-ROW(C$2)+1))),ROWS($B$8:D40))),"")</f>
        <v/>
      </c>
      <c r="E40" s="16" t="str">
        <f t="array" ref="E40">IFERROR(INDEX(Table1[WHT],SMALL(IF(Table1[Date]&gt;=$E$4,IF(Table1[Date]&lt;=$E$5,IF(Table1[Customer ID]=$B$5,ROW(D$2:D$149)-ROW(D$2)+1))),ROWS($B$8:E40))),"")</f>
        <v/>
      </c>
      <c r="F40" s="16" t="str">
        <f t="array" ref="F40">IFERROR(INDEX(Table1[Final Total],SMALL(IF(Table1[Date]&gt;=$E$4,IF(Table1[Date]&lt;=$E$5,IF(Table1[Customer ID]=$B$5,ROW(E$2:E$149)-ROW(E$2)+1))),ROWS($B$8:F40))),"")</f>
        <v/>
      </c>
    </row>
  </sheetData>
  <dataValidations count="1">
    <dataValidation type="list" allowBlank="1" showInputMessage="1" showErrorMessage="1" sqref="B5">
      <formula1>Customer_ID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Data</vt:lpstr>
      <vt:lpstr>استعلام</vt:lpstr>
      <vt:lpstr>Customer_ID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M.Fouad</dc:creator>
  <cp:lastModifiedBy>Ali Ali</cp:lastModifiedBy>
  <dcterms:created xsi:type="dcterms:W3CDTF">2015-06-05T18:17:20Z</dcterms:created>
  <dcterms:modified xsi:type="dcterms:W3CDTF">2019-08-22T14:03:29Z</dcterms:modified>
</cp:coreProperties>
</file>