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wdp" ContentType="image/vnd.ms-photo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iagrams/data2.xml" ContentType="application/vnd.openxmlformats-officedocument.drawingml.diagramData+xml"/>
  <Override PartName="/xl/diagrams/layout2.xml" ContentType="application/vnd.openxmlformats-officedocument.drawingml.diagramLayout+xml"/>
  <Override PartName="/xl/diagrams/quickStyle2.xml" ContentType="application/vnd.openxmlformats-officedocument.drawingml.diagramStyle+xml"/>
  <Override PartName="/xl/diagrams/colors2.xml" ContentType="application/vnd.openxmlformats-officedocument.drawingml.diagramColors+xml"/>
  <Override PartName="/xl/diagrams/drawing2.xml" ContentType="application/vnd.ms-office.drawingml.diagramDrawing+xml"/>
  <Override PartName="/xl/drawings/drawing4.xml" ContentType="application/vnd.openxmlformats-officedocument.drawing+xml"/>
  <Override PartName="/xl/diagrams/data3.xml" ContentType="application/vnd.openxmlformats-officedocument.drawingml.diagramData+xml"/>
  <Override PartName="/xl/diagrams/layout3.xml" ContentType="application/vnd.openxmlformats-officedocument.drawingml.diagramLayout+xml"/>
  <Override PartName="/xl/diagrams/quickStyle3.xml" ContentType="application/vnd.openxmlformats-officedocument.drawingml.diagramStyle+xml"/>
  <Override PartName="/xl/diagrams/colors3.xml" ContentType="application/vnd.openxmlformats-officedocument.drawingml.diagramColors+xml"/>
  <Override PartName="/xl/diagrams/drawing3.xml" ContentType="application/vnd.ms-office.drawingml.diagramDrawing+xml"/>
  <Override PartName="/xl/diagrams/data4.xml" ContentType="application/vnd.openxmlformats-officedocument.drawingml.diagramData+xml"/>
  <Override PartName="/xl/diagrams/layout4.xml" ContentType="application/vnd.openxmlformats-officedocument.drawingml.diagramLayout+xml"/>
  <Override PartName="/xl/diagrams/quickStyle4.xml" ContentType="application/vnd.openxmlformats-officedocument.drawingml.diagramStyle+xml"/>
  <Override PartName="/xl/diagrams/colors4.xml" ContentType="application/vnd.openxmlformats-officedocument.drawingml.diagramColors+xml"/>
  <Override PartName="/xl/diagrams/drawing4.xml" ContentType="application/vnd.ms-office.drawingml.diagramDrawing+xml"/>
  <Override PartName="/xl/diagrams/data5.xml" ContentType="application/vnd.openxmlformats-officedocument.drawingml.diagramData+xml"/>
  <Override PartName="/xl/diagrams/layout5.xml" ContentType="application/vnd.openxmlformats-officedocument.drawingml.diagramLayout+xml"/>
  <Override PartName="/xl/diagrams/quickStyle5.xml" ContentType="application/vnd.openxmlformats-officedocument.drawingml.diagramStyle+xml"/>
  <Override PartName="/xl/diagrams/colors5.xml" ContentType="application/vnd.openxmlformats-officedocument.drawingml.diagramColors+xml"/>
  <Override PartName="/xl/diagrams/drawing5.xml" ContentType="application/vnd.ms-office.drawingml.diagram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22260" windowHeight="12648" activeTab="1"/>
  </bookViews>
  <sheets>
    <sheet name="Cover page " sheetId="1" r:id="rId1"/>
    <sheet name="Socomec  " sheetId="2" r:id="rId2"/>
    <sheet name="Brekares " sheetId="3" r:id="rId3"/>
    <sheet name="Sheet1" sheetId="4" r:id="rId4"/>
    <sheet name="Sheet2" sheetId="5" r:id="rId5"/>
    <sheet name="Sheet3" sheetId="6" r:id="rId6"/>
    <sheet name="INDEX" sheetId="7" r:id="rId7"/>
    <sheet name="QUOTATION" sheetId="8" r:id="rId8"/>
  </sheets>
  <externalReferences>
    <externalReference r:id="rId9"/>
  </externalReferences>
  <definedNames>
    <definedName name="_xlnm.Print_Area" localSheetId="0">'Cover page '!$A$1:$M$54</definedName>
    <definedName name="_xlnm.Print_Area" localSheetId="7">QUOTATION!$A$1:$J$103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615" i="8" l="1"/>
  <c r="N614" i="8"/>
  <c r="N613" i="8"/>
  <c r="N612" i="8"/>
  <c r="N611" i="8"/>
  <c r="N610" i="8"/>
  <c r="N609" i="8"/>
  <c r="N608" i="8"/>
  <c r="N607" i="8"/>
  <c r="P600" i="8" s="1"/>
  <c r="S600" i="8" s="1"/>
  <c r="L607" i="8"/>
  <c r="I607" i="8"/>
  <c r="D607" i="8"/>
  <c r="N606" i="8"/>
  <c r="L606" i="8"/>
  <c r="I606" i="8"/>
  <c r="D606" i="8"/>
  <c r="S605" i="8"/>
  <c r="L605" i="8" s="1"/>
  <c r="N605" i="8" s="1"/>
  <c r="P601" i="8" s="1"/>
  <c r="S601" i="8" s="1"/>
  <c r="P605" i="8"/>
  <c r="L604" i="8"/>
  <c r="N604" i="8" s="1"/>
  <c r="P598" i="8" s="1"/>
  <c r="R601" i="8"/>
  <c r="K601" i="8"/>
  <c r="M601" i="8" s="1"/>
  <c r="R600" i="8"/>
  <c r="R599" i="8"/>
  <c r="R598" i="8"/>
  <c r="O598" i="8"/>
  <c r="O597" i="8"/>
  <c r="N592" i="8"/>
  <c r="N591" i="8"/>
  <c r="N590" i="8"/>
  <c r="N589" i="8"/>
  <c r="N588" i="8"/>
  <c r="N587" i="8"/>
  <c r="N586" i="8"/>
  <c r="L585" i="8"/>
  <c r="N585" i="8" s="1"/>
  <c r="I585" i="8"/>
  <c r="D585" i="8"/>
  <c r="N584" i="8"/>
  <c r="L584" i="8"/>
  <c r="I584" i="8"/>
  <c r="D584" i="8"/>
  <c r="P583" i="8"/>
  <c r="S583" i="8" s="1"/>
  <c r="L583" i="8" s="1"/>
  <c r="N583" i="8" s="1"/>
  <c r="P579" i="8" s="1"/>
  <c r="N582" i="8"/>
  <c r="P576" i="8" s="1"/>
  <c r="L582" i="8"/>
  <c r="R579" i="8"/>
  <c r="M579" i="8"/>
  <c r="P577" i="8" s="1"/>
  <c r="S577" i="8" s="1"/>
  <c r="K579" i="8"/>
  <c r="K593" i="8" s="1"/>
  <c r="R578" i="8"/>
  <c r="R577" i="8"/>
  <c r="R576" i="8"/>
  <c r="O576" i="8"/>
  <c r="O575" i="8"/>
  <c r="N571" i="8"/>
  <c r="N570" i="8"/>
  <c r="N569" i="8"/>
  <c r="N568" i="8"/>
  <c r="N567" i="8"/>
  <c r="N566" i="8"/>
  <c r="N565" i="8"/>
  <c r="N564" i="8"/>
  <c r="L564" i="8"/>
  <c r="I564" i="8"/>
  <c r="D564" i="8"/>
  <c r="L563" i="8"/>
  <c r="N563" i="8" s="1"/>
  <c r="P557" i="8" s="1"/>
  <c r="S557" i="8" s="1"/>
  <c r="I563" i="8"/>
  <c r="D563" i="8"/>
  <c r="S562" i="8"/>
  <c r="L562" i="8" s="1"/>
  <c r="N562" i="8" s="1"/>
  <c r="P558" i="8" s="1"/>
  <c r="P562" i="8"/>
  <c r="L561" i="8"/>
  <c r="N561" i="8" s="1"/>
  <c r="P555" i="8" s="1"/>
  <c r="R558" i="8"/>
  <c r="K558" i="8"/>
  <c r="K572" i="8" s="1"/>
  <c r="R557" i="8"/>
  <c r="R556" i="8"/>
  <c r="R555" i="8"/>
  <c r="O555" i="8"/>
  <c r="O554" i="8"/>
  <c r="K551" i="8"/>
  <c r="N550" i="8"/>
  <c r="N549" i="8"/>
  <c r="N548" i="8"/>
  <c r="N547" i="8"/>
  <c r="N546" i="8"/>
  <c r="N545" i="8"/>
  <c r="N544" i="8"/>
  <c r="N543" i="8"/>
  <c r="L543" i="8"/>
  <c r="I543" i="8"/>
  <c r="D543" i="8"/>
  <c r="L542" i="8"/>
  <c r="N542" i="8" s="1"/>
  <c r="P536" i="8" s="1"/>
  <c r="I542" i="8"/>
  <c r="D542" i="8"/>
  <c r="S541" i="8"/>
  <c r="L541" i="8" s="1"/>
  <c r="N541" i="8" s="1"/>
  <c r="P537" i="8" s="1"/>
  <c r="S537" i="8" s="1"/>
  <c r="P541" i="8"/>
  <c r="L540" i="8"/>
  <c r="N540" i="8" s="1"/>
  <c r="P534" i="8" s="1"/>
  <c r="P538" i="8" s="1"/>
  <c r="R537" i="8"/>
  <c r="K537" i="8"/>
  <c r="M537" i="8" s="1"/>
  <c r="R536" i="8"/>
  <c r="S536" i="8" s="1"/>
  <c r="R535" i="8"/>
  <c r="R534" i="8"/>
  <c r="S534" i="8" s="1"/>
  <c r="O534" i="8"/>
  <c r="O533" i="8"/>
  <c r="N529" i="8"/>
  <c r="N528" i="8"/>
  <c r="N527" i="8"/>
  <c r="N526" i="8"/>
  <c r="N525" i="8"/>
  <c r="N524" i="8"/>
  <c r="N523" i="8"/>
  <c r="N522" i="8"/>
  <c r="L522" i="8"/>
  <c r="I522" i="8"/>
  <c r="D522" i="8"/>
  <c r="N521" i="8"/>
  <c r="P515" i="8" s="1"/>
  <c r="L521" i="8"/>
  <c r="I521" i="8"/>
  <c r="D521" i="8"/>
  <c r="S520" i="8"/>
  <c r="P520" i="8"/>
  <c r="L520" i="8"/>
  <c r="N520" i="8" s="1"/>
  <c r="P516" i="8" s="1"/>
  <c r="N519" i="8"/>
  <c r="P513" i="8" s="1"/>
  <c r="P517" i="8" s="1"/>
  <c r="L519" i="8"/>
  <c r="R516" i="8"/>
  <c r="M516" i="8"/>
  <c r="P514" i="8" s="1"/>
  <c r="S514" i="8" s="1"/>
  <c r="K516" i="8"/>
  <c r="K530" i="8" s="1"/>
  <c r="R515" i="8"/>
  <c r="R514" i="8"/>
  <c r="R513" i="8"/>
  <c r="S513" i="8" s="1"/>
  <c r="O513" i="8"/>
  <c r="O512" i="8"/>
  <c r="K506" i="8"/>
  <c r="N505" i="8"/>
  <c r="N504" i="8"/>
  <c r="N503" i="8"/>
  <c r="N502" i="8"/>
  <c r="N501" i="8"/>
  <c r="N500" i="8"/>
  <c r="N499" i="8"/>
  <c r="N498" i="8"/>
  <c r="L498" i="8"/>
  <c r="I498" i="8"/>
  <c r="D498" i="8"/>
  <c r="L497" i="8"/>
  <c r="N497" i="8" s="1"/>
  <c r="P491" i="8" s="1"/>
  <c r="S491" i="8" s="1"/>
  <c r="I497" i="8"/>
  <c r="D497" i="8"/>
  <c r="S496" i="8"/>
  <c r="L496" i="8" s="1"/>
  <c r="N496" i="8" s="1"/>
  <c r="P492" i="8" s="1"/>
  <c r="S492" i="8" s="1"/>
  <c r="P496" i="8"/>
  <c r="L495" i="8"/>
  <c r="N495" i="8" s="1"/>
  <c r="P489" i="8" s="1"/>
  <c r="R492" i="8"/>
  <c r="K492" i="8"/>
  <c r="M492" i="8" s="1"/>
  <c r="R491" i="8"/>
  <c r="R490" i="8"/>
  <c r="R489" i="8"/>
  <c r="O489" i="8"/>
  <c r="O488" i="8"/>
  <c r="N481" i="8"/>
  <c r="N480" i="8"/>
  <c r="N479" i="8"/>
  <c r="N478" i="8"/>
  <c r="N477" i="8"/>
  <c r="N476" i="8"/>
  <c r="N475" i="8"/>
  <c r="L474" i="8"/>
  <c r="N474" i="8" s="1"/>
  <c r="P467" i="8" s="1"/>
  <c r="I474" i="8"/>
  <c r="D474" i="8"/>
  <c r="N473" i="8"/>
  <c r="L473" i="8"/>
  <c r="I473" i="8"/>
  <c r="D473" i="8"/>
  <c r="P472" i="8"/>
  <c r="S472" i="8" s="1"/>
  <c r="L472" i="8" s="1"/>
  <c r="N472" i="8" s="1"/>
  <c r="P468" i="8" s="1"/>
  <c r="S468" i="8" s="1"/>
  <c r="N471" i="8"/>
  <c r="L471" i="8"/>
  <c r="R468" i="8"/>
  <c r="M468" i="8"/>
  <c r="P466" i="8" s="1"/>
  <c r="S466" i="8" s="1"/>
  <c r="K468" i="8"/>
  <c r="K482" i="8" s="1"/>
  <c r="R467" i="8"/>
  <c r="S467" i="8" s="1"/>
  <c r="R466" i="8"/>
  <c r="R465" i="8"/>
  <c r="S465" i="8" s="1"/>
  <c r="P465" i="8"/>
  <c r="P469" i="8" s="1"/>
  <c r="O465" i="8"/>
  <c r="O464" i="8"/>
  <c r="N457" i="8"/>
  <c r="N456" i="8"/>
  <c r="N455" i="8"/>
  <c r="N454" i="8"/>
  <c r="P443" i="8" s="1"/>
  <c r="N453" i="8"/>
  <c r="N452" i="8"/>
  <c r="N451" i="8"/>
  <c r="N450" i="8"/>
  <c r="N449" i="8"/>
  <c r="P448" i="8"/>
  <c r="S448" i="8" s="1"/>
  <c r="L448" i="8" s="1"/>
  <c r="N448" i="8" s="1"/>
  <c r="P444" i="8" s="1"/>
  <c r="S444" i="8" s="1"/>
  <c r="N447" i="8"/>
  <c r="L447" i="8"/>
  <c r="I447" i="8"/>
  <c r="D447" i="8"/>
  <c r="R444" i="8"/>
  <c r="K444" i="8"/>
  <c r="R443" i="8"/>
  <c r="R442" i="8"/>
  <c r="R441" i="8"/>
  <c r="S441" i="8" s="1"/>
  <c r="P441" i="8"/>
  <c r="O441" i="8"/>
  <c r="O440" i="8"/>
  <c r="N434" i="8"/>
  <c r="N433" i="8"/>
  <c r="N432" i="8"/>
  <c r="N431" i="8"/>
  <c r="P420" i="8" s="1"/>
  <c r="S420" i="8" s="1"/>
  <c r="N430" i="8"/>
  <c r="N429" i="8"/>
  <c r="N428" i="8"/>
  <c r="N427" i="8"/>
  <c r="N426" i="8"/>
  <c r="P425" i="8"/>
  <c r="S425" i="8" s="1"/>
  <c r="L425" i="8" s="1"/>
  <c r="N424" i="8"/>
  <c r="L424" i="8"/>
  <c r="I424" i="8"/>
  <c r="D424" i="8"/>
  <c r="R421" i="8"/>
  <c r="M421" i="8"/>
  <c r="K421" i="8"/>
  <c r="R420" i="8"/>
  <c r="R419" i="8"/>
  <c r="S418" i="8"/>
  <c r="R418" i="8"/>
  <c r="P418" i="8"/>
  <c r="O418" i="8"/>
  <c r="O417" i="8"/>
  <c r="N410" i="8"/>
  <c r="N409" i="8"/>
  <c r="N408" i="8"/>
  <c r="N407" i="8"/>
  <c r="P396" i="8" s="1"/>
  <c r="S396" i="8" s="1"/>
  <c r="N406" i="8"/>
  <c r="N405" i="8"/>
  <c r="N404" i="8"/>
  <c r="N403" i="8"/>
  <c r="N402" i="8"/>
  <c r="S401" i="8"/>
  <c r="L401" i="8" s="1"/>
  <c r="N401" i="8" s="1"/>
  <c r="P397" i="8" s="1"/>
  <c r="S397" i="8" s="1"/>
  <c r="P401" i="8"/>
  <c r="L400" i="8"/>
  <c r="N400" i="8" s="1"/>
  <c r="P394" i="8" s="1"/>
  <c r="I400" i="8"/>
  <c r="D400" i="8"/>
  <c r="R397" i="8"/>
  <c r="K397" i="8"/>
  <c r="K411" i="8" s="1"/>
  <c r="R396" i="8"/>
  <c r="R395" i="8"/>
  <c r="R394" i="8"/>
  <c r="O394" i="8"/>
  <c r="O393" i="8"/>
  <c r="N387" i="8"/>
  <c r="N386" i="8"/>
  <c r="N385" i="8"/>
  <c r="N384" i="8"/>
  <c r="N383" i="8"/>
  <c r="N382" i="8"/>
  <c r="N381" i="8"/>
  <c r="L380" i="8"/>
  <c r="N380" i="8" s="1"/>
  <c r="P373" i="8" s="1"/>
  <c r="S373" i="8" s="1"/>
  <c r="I380" i="8"/>
  <c r="D380" i="8"/>
  <c r="N379" i="8"/>
  <c r="L379" i="8"/>
  <c r="I379" i="8"/>
  <c r="D379" i="8"/>
  <c r="P378" i="8"/>
  <c r="S378" i="8" s="1"/>
  <c r="L378" i="8" s="1"/>
  <c r="N378" i="8" s="1"/>
  <c r="P374" i="8" s="1"/>
  <c r="S374" i="8" s="1"/>
  <c r="N377" i="8"/>
  <c r="L377" i="8"/>
  <c r="R374" i="8"/>
  <c r="M374" i="8"/>
  <c r="P372" i="8" s="1"/>
  <c r="S372" i="8" s="1"/>
  <c r="K374" i="8"/>
  <c r="K388" i="8" s="1"/>
  <c r="R373" i="8"/>
  <c r="R372" i="8"/>
  <c r="R371" i="8"/>
  <c r="P371" i="8"/>
  <c r="P375" i="8" s="1"/>
  <c r="O371" i="8"/>
  <c r="O370" i="8"/>
  <c r="N363" i="8"/>
  <c r="N362" i="8"/>
  <c r="N361" i="8"/>
  <c r="N360" i="8"/>
  <c r="N359" i="8"/>
  <c r="N358" i="8"/>
  <c r="N357" i="8"/>
  <c r="L356" i="8"/>
  <c r="N356" i="8" s="1"/>
  <c r="I356" i="8"/>
  <c r="D356" i="8"/>
  <c r="L355" i="8"/>
  <c r="N355" i="8" s="1"/>
  <c r="I355" i="8"/>
  <c r="D355" i="8"/>
  <c r="P354" i="8"/>
  <c r="S354" i="8" s="1"/>
  <c r="L354" i="8" s="1"/>
  <c r="N354" i="8" s="1"/>
  <c r="P350" i="8" s="1"/>
  <c r="S350" i="8" s="1"/>
  <c r="L353" i="8"/>
  <c r="N353" i="8" s="1"/>
  <c r="P347" i="8" s="1"/>
  <c r="R350" i="8"/>
  <c r="K350" i="8"/>
  <c r="K364" i="8" s="1"/>
  <c r="R349" i="8"/>
  <c r="R348" i="8"/>
  <c r="R347" i="8"/>
  <c r="O347" i="8"/>
  <c r="O346" i="8"/>
  <c r="M341" i="8"/>
  <c r="K341" i="8"/>
  <c r="N340" i="8"/>
  <c r="N339" i="8"/>
  <c r="N338" i="8"/>
  <c r="N337" i="8"/>
  <c r="N336" i="8"/>
  <c r="N335" i="8"/>
  <c r="N334" i="8"/>
  <c r="N333" i="8"/>
  <c r="P326" i="8" s="1"/>
  <c r="L333" i="8"/>
  <c r="I333" i="8"/>
  <c r="D333" i="8"/>
  <c r="N332" i="8"/>
  <c r="L332" i="8"/>
  <c r="I332" i="8"/>
  <c r="D332" i="8"/>
  <c r="S331" i="8"/>
  <c r="L331" i="8" s="1"/>
  <c r="N331" i="8" s="1"/>
  <c r="P327" i="8" s="1"/>
  <c r="S327" i="8" s="1"/>
  <c r="P331" i="8"/>
  <c r="N330" i="8"/>
  <c r="L330" i="8"/>
  <c r="P328" i="8"/>
  <c r="R327" i="8"/>
  <c r="M327" i="8"/>
  <c r="P325" i="8" s="1"/>
  <c r="K327" i="8"/>
  <c r="R326" i="8"/>
  <c r="S326" i="8" s="1"/>
  <c r="R325" i="8"/>
  <c r="R324" i="8"/>
  <c r="S324" i="8" s="1"/>
  <c r="P324" i="8"/>
  <c r="O324" i="8"/>
  <c r="O323" i="8"/>
  <c r="N316" i="8"/>
  <c r="N315" i="8"/>
  <c r="N314" i="8"/>
  <c r="N313" i="8"/>
  <c r="N312" i="8"/>
  <c r="N311" i="8"/>
  <c r="N310" i="8"/>
  <c r="L309" i="8"/>
  <c r="N309" i="8" s="1"/>
  <c r="P302" i="8" s="1"/>
  <c r="I309" i="8"/>
  <c r="D309" i="8"/>
  <c r="N308" i="8"/>
  <c r="L308" i="8"/>
  <c r="I308" i="8"/>
  <c r="D308" i="8"/>
  <c r="P307" i="8"/>
  <c r="S307" i="8" s="1"/>
  <c r="L307" i="8" s="1"/>
  <c r="N307" i="8" s="1"/>
  <c r="P303" i="8" s="1"/>
  <c r="S303" i="8" s="1"/>
  <c r="N306" i="8"/>
  <c r="L306" i="8"/>
  <c r="I306" i="8"/>
  <c r="D306" i="8"/>
  <c r="R303" i="8"/>
  <c r="K303" i="8"/>
  <c r="M303" i="8" s="1"/>
  <c r="R302" i="8"/>
  <c r="R301" i="8"/>
  <c r="R300" i="8"/>
  <c r="P300" i="8"/>
  <c r="O300" i="8"/>
  <c r="O299" i="8"/>
  <c r="N294" i="8"/>
  <c r="N293" i="8"/>
  <c r="N292" i="8"/>
  <c r="N291" i="8"/>
  <c r="N290" i="8"/>
  <c r="N289" i="8"/>
  <c r="N288" i="8"/>
  <c r="N287" i="8"/>
  <c r="L287" i="8"/>
  <c r="I287" i="8"/>
  <c r="D287" i="8"/>
  <c r="N286" i="8"/>
  <c r="P280" i="8" s="1"/>
  <c r="L286" i="8"/>
  <c r="I286" i="8"/>
  <c r="D286" i="8"/>
  <c r="S285" i="8"/>
  <c r="P285" i="8"/>
  <c r="L285" i="8"/>
  <c r="N285" i="8" s="1"/>
  <c r="P281" i="8" s="1"/>
  <c r="N284" i="8"/>
  <c r="P278" i="8" s="1"/>
  <c r="L284" i="8"/>
  <c r="K295" i="8" s="1"/>
  <c r="I284" i="8"/>
  <c r="D284" i="8"/>
  <c r="R281" i="8"/>
  <c r="M281" i="8"/>
  <c r="K281" i="8"/>
  <c r="R280" i="8"/>
  <c r="S280" i="8" s="1"/>
  <c r="R279" i="8"/>
  <c r="R278" i="8"/>
  <c r="S278" i="8" s="1"/>
  <c r="O278" i="8"/>
  <c r="O277" i="8"/>
  <c r="N273" i="8"/>
  <c r="N272" i="8"/>
  <c r="N271" i="8"/>
  <c r="N270" i="8"/>
  <c r="N269" i="8"/>
  <c r="N268" i="8"/>
  <c r="N267" i="8"/>
  <c r="L266" i="8"/>
  <c r="N266" i="8" s="1"/>
  <c r="I266" i="8"/>
  <c r="D266" i="8"/>
  <c r="L265" i="8"/>
  <c r="N265" i="8" s="1"/>
  <c r="P259" i="8" s="1"/>
  <c r="S259" i="8" s="1"/>
  <c r="I265" i="8"/>
  <c r="D265" i="8"/>
  <c r="P264" i="8"/>
  <c r="S264" i="8" s="1"/>
  <c r="L264" i="8" s="1"/>
  <c r="N264" i="8" s="1"/>
  <c r="L263" i="8"/>
  <c r="N263" i="8" s="1"/>
  <c r="P257" i="8" s="1"/>
  <c r="I263" i="8"/>
  <c r="D263" i="8"/>
  <c r="R260" i="8"/>
  <c r="P260" i="8"/>
  <c r="K260" i="8"/>
  <c r="M260" i="8" s="1"/>
  <c r="R259" i="8"/>
  <c r="R258" i="8"/>
  <c r="R257" i="8"/>
  <c r="O257" i="8"/>
  <c r="O256" i="8"/>
  <c r="N252" i="8"/>
  <c r="N251" i="8"/>
  <c r="N250" i="8"/>
  <c r="N249" i="8"/>
  <c r="N248" i="8"/>
  <c r="N247" i="8"/>
  <c r="N246" i="8"/>
  <c r="N245" i="8"/>
  <c r="L245" i="8"/>
  <c r="I245" i="8"/>
  <c r="D245" i="8"/>
  <c r="L244" i="8"/>
  <c r="N244" i="8" s="1"/>
  <c r="P238" i="8" s="1"/>
  <c r="I244" i="8"/>
  <c r="D244" i="8"/>
  <c r="S243" i="8"/>
  <c r="L243" i="8" s="1"/>
  <c r="N243" i="8" s="1"/>
  <c r="P239" i="8" s="1"/>
  <c r="S239" i="8" s="1"/>
  <c r="P243" i="8"/>
  <c r="L242" i="8"/>
  <c r="N242" i="8" s="1"/>
  <c r="P236" i="8" s="1"/>
  <c r="I242" i="8"/>
  <c r="O236" i="8" s="1"/>
  <c r="D242" i="8"/>
  <c r="R239" i="8"/>
  <c r="M239" i="8"/>
  <c r="K239" i="8"/>
  <c r="R238" i="8"/>
  <c r="R237" i="8"/>
  <c r="R236" i="8"/>
  <c r="S236" i="8" s="1"/>
  <c r="O235" i="8"/>
  <c r="N231" i="8"/>
  <c r="N230" i="8"/>
  <c r="N229" i="8"/>
  <c r="N228" i="8"/>
  <c r="N227" i="8"/>
  <c r="N226" i="8"/>
  <c r="N225" i="8"/>
  <c r="L224" i="8"/>
  <c r="N224" i="8" s="1"/>
  <c r="I224" i="8"/>
  <c r="D224" i="8"/>
  <c r="L223" i="8"/>
  <c r="N223" i="8" s="1"/>
  <c r="P217" i="8" s="1"/>
  <c r="S217" i="8" s="1"/>
  <c r="I223" i="8"/>
  <c r="D223" i="8"/>
  <c r="P222" i="8"/>
  <c r="S222" i="8" s="1"/>
  <c r="L222" i="8" s="1"/>
  <c r="N222" i="8" s="1"/>
  <c r="P218" i="8" s="1"/>
  <c r="S218" i="8" s="1"/>
  <c r="L221" i="8"/>
  <c r="N221" i="8" s="1"/>
  <c r="P215" i="8" s="1"/>
  <c r="I221" i="8"/>
  <c r="O215" i="8" s="1"/>
  <c r="D221" i="8"/>
  <c r="R218" i="8"/>
  <c r="K218" i="8"/>
  <c r="R217" i="8"/>
  <c r="R216" i="8"/>
  <c r="R215" i="8"/>
  <c r="O214" i="8"/>
  <c r="N207" i="8"/>
  <c r="N206" i="8"/>
  <c r="N205" i="8"/>
  <c r="N204" i="8"/>
  <c r="N203" i="8"/>
  <c r="N202" i="8"/>
  <c r="N201" i="8"/>
  <c r="N200" i="8"/>
  <c r="P193" i="8" s="1"/>
  <c r="L200" i="8"/>
  <c r="I200" i="8"/>
  <c r="D200" i="8"/>
  <c r="N199" i="8"/>
  <c r="L199" i="8"/>
  <c r="I199" i="8"/>
  <c r="D199" i="8"/>
  <c r="S198" i="8"/>
  <c r="L198" i="8" s="1"/>
  <c r="N198" i="8" s="1"/>
  <c r="P194" i="8" s="1"/>
  <c r="S194" i="8" s="1"/>
  <c r="P198" i="8"/>
  <c r="N197" i="8"/>
  <c r="L197" i="8"/>
  <c r="I197" i="8"/>
  <c r="D197" i="8"/>
  <c r="R194" i="8"/>
  <c r="K194" i="8"/>
  <c r="M194" i="8" s="1"/>
  <c r="R193" i="8"/>
  <c r="R192" i="8"/>
  <c r="R191" i="8"/>
  <c r="S191" i="8" s="1"/>
  <c r="P191" i="8"/>
  <c r="O191" i="8"/>
  <c r="O190" i="8"/>
  <c r="N183" i="8"/>
  <c r="N182" i="8"/>
  <c r="N181" i="8"/>
  <c r="N180" i="8"/>
  <c r="N179" i="8"/>
  <c r="N178" i="8"/>
  <c r="N177" i="8"/>
  <c r="L176" i="8"/>
  <c r="N176" i="8" s="1"/>
  <c r="I176" i="8"/>
  <c r="D176" i="8"/>
  <c r="N175" i="8"/>
  <c r="L175" i="8"/>
  <c r="I175" i="8"/>
  <c r="D175" i="8"/>
  <c r="P174" i="8"/>
  <c r="S174" i="8" s="1"/>
  <c r="L174" i="8" s="1"/>
  <c r="L173" i="8"/>
  <c r="N173" i="8" s="1"/>
  <c r="P167" i="8" s="1"/>
  <c r="I173" i="8"/>
  <c r="D173" i="8"/>
  <c r="R170" i="8"/>
  <c r="K170" i="8"/>
  <c r="M170" i="8" s="1"/>
  <c r="R169" i="8"/>
  <c r="R168" i="8"/>
  <c r="S167" i="8"/>
  <c r="R167" i="8"/>
  <c r="O167" i="8"/>
  <c r="O166" i="8"/>
  <c r="N158" i="8"/>
  <c r="N157" i="8"/>
  <c r="N156" i="8"/>
  <c r="N155" i="8"/>
  <c r="N154" i="8"/>
  <c r="N153" i="8"/>
  <c r="N152" i="8"/>
  <c r="L151" i="8"/>
  <c r="N151" i="8" s="1"/>
  <c r="I151" i="8"/>
  <c r="D151" i="8"/>
  <c r="N150" i="8"/>
  <c r="L150" i="8"/>
  <c r="I150" i="8"/>
  <c r="D150" i="8"/>
  <c r="P149" i="8"/>
  <c r="S149" i="8" s="1"/>
  <c r="L149" i="8" s="1"/>
  <c r="N149" i="8"/>
  <c r="P145" i="8" s="1"/>
  <c r="N148" i="8"/>
  <c r="L148" i="8"/>
  <c r="I148" i="8"/>
  <c r="D148" i="8"/>
  <c r="R145" i="8"/>
  <c r="M145" i="8"/>
  <c r="K145" i="8"/>
  <c r="K159" i="8" s="1"/>
  <c r="R144" i="8"/>
  <c r="R143" i="8"/>
  <c r="S142" i="8"/>
  <c r="R142" i="8"/>
  <c r="P142" i="8"/>
  <c r="O142" i="8"/>
  <c r="O141" i="8"/>
  <c r="N137" i="8"/>
  <c r="N136" i="8"/>
  <c r="N135" i="8"/>
  <c r="N134" i="8"/>
  <c r="N133" i="8"/>
  <c r="N132" i="8"/>
  <c r="N131" i="8"/>
  <c r="N130" i="8"/>
  <c r="L130" i="8"/>
  <c r="I130" i="8"/>
  <c r="D130" i="8"/>
  <c r="L129" i="8"/>
  <c r="N129" i="8" s="1"/>
  <c r="P123" i="8" s="1"/>
  <c r="I129" i="8"/>
  <c r="D129" i="8"/>
  <c r="S128" i="8"/>
  <c r="P128" i="8"/>
  <c r="L128" i="8"/>
  <c r="N128" i="8" s="1"/>
  <c r="P124" i="8" s="1"/>
  <c r="S124" i="8" s="1"/>
  <c r="L127" i="8"/>
  <c r="N127" i="8" s="1"/>
  <c r="P121" i="8" s="1"/>
  <c r="I127" i="8"/>
  <c r="D127" i="8"/>
  <c r="R124" i="8"/>
  <c r="K124" i="8"/>
  <c r="M124" i="8" s="1"/>
  <c r="R123" i="8"/>
  <c r="R122" i="8"/>
  <c r="R121" i="8"/>
  <c r="O121" i="8"/>
  <c r="O120" i="8"/>
  <c r="N114" i="8"/>
  <c r="N113" i="8"/>
  <c r="N112" i="8"/>
  <c r="N111" i="8"/>
  <c r="N110" i="8"/>
  <c r="N109" i="8"/>
  <c r="N108" i="8"/>
  <c r="N107" i="8"/>
  <c r="L107" i="8"/>
  <c r="I107" i="8"/>
  <c r="D107" i="8"/>
  <c r="N106" i="8"/>
  <c r="P100" i="8" s="1"/>
  <c r="S100" i="8" s="1"/>
  <c r="L106" i="8"/>
  <c r="I106" i="8"/>
  <c r="D106" i="8"/>
  <c r="S105" i="8"/>
  <c r="P105" i="8"/>
  <c r="L105" i="8"/>
  <c r="N105" i="8" s="1"/>
  <c r="P101" i="8" s="1"/>
  <c r="N104" i="8"/>
  <c r="L104" i="8"/>
  <c r="I104" i="8"/>
  <c r="D104" i="8"/>
  <c r="R101" i="8"/>
  <c r="S101" i="8" s="1"/>
  <c r="M101" i="8"/>
  <c r="K101" i="8"/>
  <c r="K115" i="8" s="1"/>
  <c r="R100" i="8"/>
  <c r="R99" i="8"/>
  <c r="R98" i="8"/>
  <c r="P98" i="8"/>
  <c r="O98" i="8"/>
  <c r="O97" i="8"/>
  <c r="N91" i="8"/>
  <c r="N90" i="8"/>
  <c r="N89" i="8"/>
  <c r="N88" i="8"/>
  <c r="N87" i="8"/>
  <c r="N86" i="8"/>
  <c r="N85" i="8"/>
  <c r="N84" i="8"/>
  <c r="L84" i="8"/>
  <c r="I84" i="8"/>
  <c r="D84" i="8"/>
  <c r="L83" i="8"/>
  <c r="N83" i="8" s="1"/>
  <c r="P77" i="8" s="1"/>
  <c r="S77" i="8" s="1"/>
  <c r="I83" i="8"/>
  <c r="D83" i="8"/>
  <c r="S82" i="8"/>
  <c r="L82" i="8" s="1"/>
  <c r="N82" i="8" s="1"/>
  <c r="P78" i="8" s="1"/>
  <c r="S78" i="8" s="1"/>
  <c r="P82" i="8"/>
  <c r="N81" i="8"/>
  <c r="P75" i="8" s="1"/>
  <c r="L81" i="8"/>
  <c r="R78" i="8"/>
  <c r="K78" i="8"/>
  <c r="K92" i="8" s="1"/>
  <c r="R77" i="8"/>
  <c r="R76" i="8"/>
  <c r="R75" i="8"/>
  <c r="O75" i="8"/>
  <c r="O74" i="8"/>
  <c r="N67" i="8"/>
  <c r="N66" i="8"/>
  <c r="N65" i="8"/>
  <c r="N64" i="8"/>
  <c r="N63" i="8"/>
  <c r="N62" i="8"/>
  <c r="N61" i="8"/>
  <c r="N60" i="8"/>
  <c r="P53" i="8" s="1"/>
  <c r="L60" i="8"/>
  <c r="I60" i="8"/>
  <c r="D60" i="8"/>
  <c r="N59" i="8"/>
  <c r="L59" i="8"/>
  <c r="I59" i="8"/>
  <c r="D59" i="8"/>
  <c r="S58" i="8"/>
  <c r="L58" i="8" s="1"/>
  <c r="N58" i="8" s="1"/>
  <c r="P54" i="8" s="1"/>
  <c r="S54" i="8" s="1"/>
  <c r="P58" i="8"/>
  <c r="N57" i="8"/>
  <c r="L57" i="8"/>
  <c r="I57" i="8"/>
  <c r="D57" i="8"/>
  <c r="R54" i="8"/>
  <c r="K54" i="8"/>
  <c r="M54" i="8" s="1"/>
  <c r="M68" i="8" s="1"/>
  <c r="R53" i="8"/>
  <c r="R52" i="8"/>
  <c r="P52" i="8"/>
  <c r="P55" i="8" s="1"/>
  <c r="R51" i="8"/>
  <c r="S51" i="8" s="1"/>
  <c r="P51" i="8"/>
  <c r="O51" i="8"/>
  <c r="O50" i="8"/>
  <c r="K45" i="8"/>
  <c r="N44" i="8"/>
  <c r="N43" i="8"/>
  <c r="N42" i="8"/>
  <c r="N41" i="8"/>
  <c r="N40" i="8"/>
  <c r="N39" i="8"/>
  <c r="N38" i="8"/>
  <c r="L37" i="8"/>
  <c r="N37" i="8" s="1"/>
  <c r="P30" i="8" s="1"/>
  <c r="I37" i="8"/>
  <c r="D37" i="8"/>
  <c r="N36" i="8"/>
  <c r="L36" i="8"/>
  <c r="I36" i="8"/>
  <c r="D36" i="8"/>
  <c r="P35" i="8"/>
  <c r="S35" i="8" s="1"/>
  <c r="L35" i="8" s="1"/>
  <c r="N35" i="8" s="1"/>
  <c r="P31" i="8" s="1"/>
  <c r="S31" i="8" s="1"/>
  <c r="N34" i="8"/>
  <c r="L34" i="8"/>
  <c r="R31" i="8"/>
  <c r="M31" i="8"/>
  <c r="P29" i="8" s="1"/>
  <c r="S29" i="8" s="1"/>
  <c r="K31" i="8"/>
  <c r="R30" i="8"/>
  <c r="R29" i="8"/>
  <c r="R28" i="8"/>
  <c r="P28" i="8"/>
  <c r="P32" i="8" s="1"/>
  <c r="O28" i="8"/>
  <c r="O27" i="8"/>
  <c r="N22" i="8"/>
  <c r="N21" i="8"/>
  <c r="N20" i="8"/>
  <c r="N19" i="8"/>
  <c r="N18" i="8"/>
  <c r="N17" i="8"/>
  <c r="N16" i="8"/>
  <c r="N15" i="8"/>
  <c r="L15" i="8"/>
  <c r="I15" i="8"/>
  <c r="D15" i="8"/>
  <c r="N14" i="8"/>
  <c r="L14" i="8"/>
  <c r="I14" i="8"/>
  <c r="D14" i="8"/>
  <c r="N13" i="8"/>
  <c r="P9" i="8" s="1"/>
  <c r="S9" i="8" s="1"/>
  <c r="L12" i="8"/>
  <c r="N12" i="8" s="1"/>
  <c r="P6" i="8" s="1"/>
  <c r="I12" i="8"/>
  <c r="O6" i="8" s="1"/>
  <c r="D12" i="8"/>
  <c r="R9" i="8"/>
  <c r="K9" i="8"/>
  <c r="K23" i="8" s="1"/>
  <c r="R8" i="8"/>
  <c r="R7" i="8"/>
  <c r="S6" i="8"/>
  <c r="R6" i="8"/>
  <c r="O5" i="8"/>
  <c r="P168" i="8" l="1"/>
  <c r="S168" i="8" s="1"/>
  <c r="S240" i="8"/>
  <c r="T236" i="8" s="1"/>
  <c r="M78" i="8"/>
  <c r="S28" i="8"/>
  <c r="S145" i="8"/>
  <c r="S192" i="8"/>
  <c r="S195" i="8" s="1"/>
  <c r="S238" i="8"/>
  <c r="M295" i="8"/>
  <c r="T326" i="8"/>
  <c r="S469" i="8"/>
  <c r="T467" i="8" s="1"/>
  <c r="T465" i="8"/>
  <c r="T468" i="8"/>
  <c r="K68" i="8"/>
  <c r="M159" i="8"/>
  <c r="M9" i="8"/>
  <c r="P8" i="8"/>
  <c r="S8" i="8" s="1"/>
  <c r="S121" i="8"/>
  <c r="S193" i="8"/>
  <c r="K232" i="8"/>
  <c r="M218" i="8"/>
  <c r="K253" i="8"/>
  <c r="S281" i="8"/>
  <c r="P351" i="8"/>
  <c r="S347" i="8"/>
  <c r="P535" i="8"/>
  <c r="S535" i="8" s="1"/>
  <c r="M551" i="8"/>
  <c r="P304" i="8"/>
  <c r="S517" i="8"/>
  <c r="T513" i="8"/>
  <c r="P79" i="8"/>
  <c r="S75" i="8"/>
  <c r="P261" i="8"/>
  <c r="S257" i="8"/>
  <c r="S52" i="8"/>
  <c r="P169" i="8"/>
  <c r="S169" i="8" s="1"/>
  <c r="M208" i="8"/>
  <c r="P192" i="8"/>
  <c r="P195" i="8" s="1"/>
  <c r="S394" i="8"/>
  <c r="S422" i="8"/>
  <c r="T418" i="8" s="1"/>
  <c r="S558" i="8"/>
  <c r="P578" i="8"/>
  <c r="S578" i="8" s="1"/>
  <c r="M615" i="8"/>
  <c r="P599" i="8"/>
  <c r="S599" i="8" s="1"/>
  <c r="M253" i="8"/>
  <c r="P237" i="8"/>
  <c r="P240" i="8" s="1"/>
  <c r="S30" i="8"/>
  <c r="K184" i="8"/>
  <c r="N174" i="8"/>
  <c r="P170" i="8" s="1"/>
  <c r="S170" i="8" s="1"/>
  <c r="S419" i="8"/>
  <c r="S443" i="8"/>
  <c r="T466" i="8"/>
  <c r="M506" i="8"/>
  <c r="P490" i="8"/>
  <c r="S490" i="8" s="1"/>
  <c r="S515" i="8"/>
  <c r="T515" i="8" s="1"/>
  <c r="P559" i="8"/>
  <c r="S555" i="8"/>
  <c r="S579" i="8"/>
  <c r="K208" i="8"/>
  <c r="S300" i="8"/>
  <c r="S53" i="8"/>
  <c r="S123" i="8"/>
  <c r="M115" i="8"/>
  <c r="M138" i="8"/>
  <c r="P122" i="8"/>
  <c r="S122" i="8" s="1"/>
  <c r="S215" i="8"/>
  <c r="M274" i="8"/>
  <c r="P258" i="8"/>
  <c r="S258" i="8" s="1"/>
  <c r="S302" i="8"/>
  <c r="P349" i="8"/>
  <c r="S349" i="8" s="1"/>
  <c r="N425" i="8"/>
  <c r="P421" i="8" s="1"/>
  <c r="S421" i="8" s="1"/>
  <c r="K435" i="8"/>
  <c r="K458" i="8"/>
  <c r="P602" i="8"/>
  <c r="S598" i="8"/>
  <c r="M317" i="8"/>
  <c r="P301" i="8"/>
  <c r="S301" i="8" s="1"/>
  <c r="S328" i="8"/>
  <c r="T327" i="8" s="1"/>
  <c r="T324" i="8"/>
  <c r="P493" i="8"/>
  <c r="S489" i="8"/>
  <c r="T514" i="8"/>
  <c r="S538" i="8"/>
  <c r="T537" i="8" s="1"/>
  <c r="T534" i="8"/>
  <c r="P580" i="8"/>
  <c r="S576" i="8"/>
  <c r="S98" i="8"/>
  <c r="P144" i="8"/>
  <c r="S144" i="8" s="1"/>
  <c r="S237" i="8"/>
  <c r="S260" i="8"/>
  <c r="S325" i="8"/>
  <c r="S516" i="8"/>
  <c r="T516" i="8" s="1"/>
  <c r="M350" i="8"/>
  <c r="M45" i="8"/>
  <c r="M558" i="8"/>
  <c r="K138" i="8"/>
  <c r="P143" i="8"/>
  <c r="P146" i="8" s="1"/>
  <c r="K317" i="8"/>
  <c r="S371" i="8"/>
  <c r="M388" i="8"/>
  <c r="M397" i="8"/>
  <c r="P419" i="8"/>
  <c r="M482" i="8"/>
  <c r="M593" i="8"/>
  <c r="P99" i="8"/>
  <c r="S99" i="8" s="1"/>
  <c r="K274" i="8"/>
  <c r="P279" i="8"/>
  <c r="P282" i="8" s="1"/>
  <c r="M444" i="8"/>
  <c r="M530" i="8"/>
  <c r="T191" i="8" l="1"/>
  <c r="T194" i="8"/>
  <c r="M232" i="8"/>
  <c r="P216" i="8"/>
  <c r="M458" i="8"/>
  <c r="P442" i="8"/>
  <c r="P348" i="8"/>
  <c r="S348" i="8" s="1"/>
  <c r="M364" i="8"/>
  <c r="T237" i="8"/>
  <c r="T421" i="8"/>
  <c r="T123" i="8"/>
  <c r="T535" i="8"/>
  <c r="M92" i="8"/>
  <c r="P76" i="8"/>
  <c r="S76" i="8" s="1"/>
  <c r="M411" i="8"/>
  <c r="P395" i="8"/>
  <c r="S375" i="8"/>
  <c r="T371" i="8" s="1"/>
  <c r="T193" i="8"/>
  <c r="T536" i="8"/>
  <c r="T239" i="8"/>
  <c r="S32" i="8"/>
  <c r="T28" i="8" s="1"/>
  <c r="S493" i="8"/>
  <c r="T419" i="8"/>
  <c r="T420" i="8"/>
  <c r="S79" i="8"/>
  <c r="S351" i="8"/>
  <c r="T350" i="8" s="1"/>
  <c r="S125" i="8"/>
  <c r="T124" i="8" s="1"/>
  <c r="T121" i="8"/>
  <c r="T238" i="8"/>
  <c r="P171" i="8"/>
  <c r="T599" i="8"/>
  <c r="M435" i="8"/>
  <c r="P102" i="8"/>
  <c r="S304" i="8"/>
  <c r="T303" i="8" s="1"/>
  <c r="T300" i="8"/>
  <c r="S279" i="8"/>
  <c r="T169" i="8"/>
  <c r="S171" i="8"/>
  <c r="T167" i="8" s="1"/>
  <c r="M23" i="8"/>
  <c r="P7" i="8"/>
  <c r="T168" i="8"/>
  <c r="S102" i="8"/>
  <c r="T98" i="8" s="1"/>
  <c r="T192" i="8"/>
  <c r="P556" i="8"/>
  <c r="S556" i="8" s="1"/>
  <c r="M572" i="8"/>
  <c r="S580" i="8"/>
  <c r="T577" i="8" s="1"/>
  <c r="T576" i="8"/>
  <c r="T170" i="8"/>
  <c r="T578" i="8"/>
  <c r="M184" i="8"/>
  <c r="P125" i="8"/>
  <c r="S602" i="8"/>
  <c r="T598" i="8"/>
  <c r="S559" i="8"/>
  <c r="T557" i="8" s="1"/>
  <c r="P422" i="8"/>
  <c r="T325" i="8"/>
  <c r="T301" i="8"/>
  <c r="T490" i="8"/>
  <c r="S261" i="8"/>
  <c r="T259" i="8" s="1"/>
  <c r="S55" i="8"/>
  <c r="S143" i="8"/>
  <c r="T54" i="8" l="1"/>
  <c r="T51" i="8"/>
  <c r="T555" i="8"/>
  <c r="T77" i="8"/>
  <c r="T78" i="8"/>
  <c r="T492" i="8"/>
  <c r="T491" i="8"/>
  <c r="T30" i="8"/>
  <c r="S442" i="8"/>
  <c r="P445" i="8"/>
  <c r="T257" i="8"/>
  <c r="T101" i="8"/>
  <c r="T100" i="8"/>
  <c r="S282" i="8"/>
  <c r="S216" i="8"/>
  <c r="P219" i="8"/>
  <c r="T601" i="8"/>
  <c r="T600" i="8"/>
  <c r="T579" i="8"/>
  <c r="T558" i="8"/>
  <c r="S395" i="8"/>
  <c r="P398" i="8"/>
  <c r="T372" i="8"/>
  <c r="T373" i="8"/>
  <c r="T374" i="8"/>
  <c r="T258" i="8"/>
  <c r="P10" i="8"/>
  <c r="S7" i="8"/>
  <c r="T302" i="8"/>
  <c r="T53" i="8"/>
  <c r="T260" i="8"/>
  <c r="T347" i="8"/>
  <c r="T122" i="8"/>
  <c r="T76" i="8"/>
  <c r="T29" i="8"/>
  <c r="T31" i="8"/>
  <c r="T52" i="8"/>
  <c r="T556" i="8"/>
  <c r="T349" i="8"/>
  <c r="T143" i="8"/>
  <c r="S146" i="8"/>
  <c r="T75" i="8"/>
  <c r="T489" i="8"/>
  <c r="T348" i="8"/>
  <c r="T99" i="8"/>
  <c r="S219" i="8" l="1"/>
  <c r="T278" i="8"/>
  <c r="T280" i="8"/>
  <c r="T281" i="8"/>
  <c r="S398" i="8"/>
  <c r="T279" i="8"/>
  <c r="S10" i="8"/>
  <c r="T7" i="8" s="1"/>
  <c r="S445" i="8"/>
  <c r="T142" i="8"/>
  <c r="T144" i="8"/>
  <c r="T145" i="8"/>
  <c r="T217" i="8" l="1"/>
  <c r="T218" i="8"/>
  <c r="T215" i="8"/>
  <c r="T216" i="8"/>
  <c r="T396" i="8"/>
  <c r="T397" i="8"/>
  <c r="T394" i="8"/>
  <c r="T395" i="8"/>
  <c r="T9" i="8"/>
  <c r="T6" i="8"/>
  <c r="T8" i="8"/>
  <c r="T441" i="8"/>
  <c r="T444" i="8"/>
  <c r="T443" i="8"/>
  <c r="T442" i="8"/>
</calcChain>
</file>

<file path=xl/sharedStrings.xml><?xml version="1.0" encoding="utf-8"?>
<sst xmlns="http://schemas.openxmlformats.org/spreadsheetml/2006/main" count="1628" uniqueCount="246">
  <si>
    <t xml:space="preserve">ATys 125A 3P Chang .over </t>
  </si>
  <si>
    <t xml:space="preserve">ATys 160A 3P Chang .over </t>
  </si>
  <si>
    <t xml:space="preserve">ATys  200A 3P Chang .over </t>
  </si>
  <si>
    <t xml:space="preserve">ATys  250A 3P Chang .over </t>
  </si>
  <si>
    <t xml:space="preserve">ATys 400A 3P Chang .over </t>
  </si>
  <si>
    <t xml:space="preserve">ATys 630A 3P Chang .over </t>
  </si>
  <si>
    <t xml:space="preserve">ATys  800A 3P Chang .over </t>
  </si>
  <si>
    <t xml:space="preserve">ATys  1000A 3P Chang .over </t>
  </si>
  <si>
    <t xml:space="preserve">ATys 1250A 3P Chang .over </t>
  </si>
  <si>
    <t xml:space="preserve">ATys  1600A 3P Chang .over </t>
  </si>
  <si>
    <t xml:space="preserve">ATys  2000A 3P Chang .over </t>
  </si>
  <si>
    <t>ATys 2500A 3P Chang .over</t>
  </si>
  <si>
    <t>ATys  3200A 3P Chang .over</t>
  </si>
  <si>
    <t xml:space="preserve">Enclouser type </t>
  </si>
  <si>
    <t xml:space="preserve">Local </t>
  </si>
  <si>
    <t xml:space="preserve">Selling Price </t>
  </si>
  <si>
    <t>dwg</t>
  </si>
  <si>
    <t xml:space="preserve">ATyS 125A 3P Chang .over </t>
  </si>
  <si>
    <t xml:space="preserve">ATyS 160A 3P Chang .over </t>
  </si>
  <si>
    <t xml:space="preserve">ATyS  200A 3P Chang .over </t>
  </si>
  <si>
    <t xml:space="preserve">ATyS 250A 3P Chang .over </t>
  </si>
  <si>
    <t xml:space="preserve">ATyS 400A 3P Chang .over </t>
  </si>
  <si>
    <t xml:space="preserve">ATyS 630A 3P Chang .over </t>
  </si>
  <si>
    <t xml:space="preserve">ATyS 800A 3P Chang .over </t>
  </si>
  <si>
    <t xml:space="preserve">ATyS 1000A 3P Chang .over </t>
  </si>
  <si>
    <t xml:space="preserve">ATyS 1250A 3P Chang .over </t>
  </si>
  <si>
    <t xml:space="preserve">ATyS 1600A 3P Chang .over </t>
  </si>
  <si>
    <t xml:space="preserve">ATyS  2000A 3P Chang .over </t>
  </si>
  <si>
    <t>ATyS 2500A 3P Chang .over</t>
  </si>
  <si>
    <t>ATyS 3200A 3P Chang .over</t>
  </si>
  <si>
    <t xml:space="preserve">ATyS 100A 4P Chang .over </t>
  </si>
  <si>
    <t xml:space="preserve">ATyS 125A 4P Chang .over </t>
  </si>
  <si>
    <t xml:space="preserve">ATyS 160A 4P Chang .over </t>
  </si>
  <si>
    <t xml:space="preserve">ATyS 200A 4P Chang .over </t>
  </si>
  <si>
    <t>ATyS 250A 4P Chang .over</t>
  </si>
  <si>
    <t xml:space="preserve">ATyS 400A 4P Chang .over </t>
  </si>
  <si>
    <t xml:space="preserve">ATyS 630A 4P Chang .over </t>
  </si>
  <si>
    <t xml:space="preserve">ATyS 800A 4P Chang .over </t>
  </si>
  <si>
    <t xml:space="preserve">ATyS 1000A 4P Chang .over </t>
  </si>
  <si>
    <t xml:space="preserve">ATyS 1250A 4P Chang .over </t>
  </si>
  <si>
    <t xml:space="preserve">ATyS 1600A 4P Chang .over </t>
  </si>
  <si>
    <t xml:space="preserve">ATyS 2000A 4P Chang .over </t>
  </si>
  <si>
    <t>ATyS 2500A 4P Chang .over</t>
  </si>
  <si>
    <t>ATyS 3200A 4P Chang .over</t>
  </si>
  <si>
    <t xml:space="preserve">Enclouser Type </t>
  </si>
  <si>
    <t>No#</t>
  </si>
  <si>
    <t>Description</t>
  </si>
  <si>
    <t xml:space="preserve">Selling Price -SAR </t>
  </si>
  <si>
    <t xml:space="preserve">Drawing </t>
  </si>
  <si>
    <t xml:space="preserve">Technical Submittal </t>
  </si>
  <si>
    <t>DWG-ATyS 125 A-3P</t>
  </si>
  <si>
    <t>TS-ATyS 125 A-3P</t>
  </si>
  <si>
    <t>ATS Socomec  Change.Over 3P</t>
  </si>
  <si>
    <t>ATS Socomec  Change.Over 4P</t>
  </si>
  <si>
    <t>DWG-ATyS 160 A-3P</t>
  </si>
  <si>
    <t>DWG-ATyS 200 A-3P</t>
  </si>
  <si>
    <t>DWG-ATyS 250 A-3P</t>
  </si>
  <si>
    <t>DWG-ATyS 400 A-3P</t>
  </si>
  <si>
    <t>DWG-ATyS 630 A-3P</t>
  </si>
  <si>
    <t>DWG-ATyS 800 A-3P</t>
  </si>
  <si>
    <t>DWG-ATyS 1000 A-3P</t>
  </si>
  <si>
    <t>DWG-ATyS 1250 A-3P</t>
  </si>
  <si>
    <t>DWG-ATyS 1600 A-3P</t>
  </si>
  <si>
    <t>DWG-ATyS 2000 A-3P</t>
  </si>
  <si>
    <t>DWG-ATyS 2500 A-3P</t>
  </si>
  <si>
    <t>DWG-ATyS 3200 A-3P</t>
  </si>
  <si>
    <t>TS-ATyS 160 A-3P</t>
  </si>
  <si>
    <t>TS-ATyS 200 A-3P</t>
  </si>
  <si>
    <t>TS-ATyS 250 A-3P</t>
  </si>
  <si>
    <t>TS-ATyS 400 A-3P</t>
  </si>
  <si>
    <t>TS-ATyS 630 A-3P</t>
  </si>
  <si>
    <t>TS-ATyS 800 A-3P</t>
  </si>
  <si>
    <t>TS-ATyS 1000 A-3P</t>
  </si>
  <si>
    <t>TS-ATyS 1250 A-3P</t>
  </si>
  <si>
    <t>TS-ATyS 1600 A-3P</t>
  </si>
  <si>
    <t>TS-ATyS 2000 A-3P</t>
  </si>
  <si>
    <t>TS-ATyS 2500 A-3P</t>
  </si>
  <si>
    <t>TS-ATyS 3200 A-3P</t>
  </si>
  <si>
    <t>DWG-ATyS 100 A-3P</t>
  </si>
  <si>
    <t>TS-ATyS 100 A-3P</t>
  </si>
  <si>
    <t>* 3P</t>
  </si>
  <si>
    <t>* 4P</t>
  </si>
  <si>
    <r>
      <t>•</t>
    </r>
    <r>
      <rPr>
        <b/>
        <u val="double"/>
        <sz val="18"/>
        <color rgb="FF000000"/>
        <rFont val="Calibri"/>
        <family val="2"/>
        <scheme val="minor"/>
      </rPr>
      <t>STANDARD</t>
    </r>
  </si>
  <si>
    <r>
      <t>•</t>
    </r>
    <r>
      <rPr>
        <b/>
        <u val="double"/>
        <sz val="18"/>
        <color rgb="FF000000"/>
        <rFont val="Calibri"/>
        <family val="2"/>
        <scheme val="minor"/>
      </rPr>
      <t>SINGLE BY PASS</t>
    </r>
  </si>
  <si>
    <r>
      <t>•</t>
    </r>
    <r>
      <rPr>
        <b/>
        <u val="double"/>
        <sz val="18"/>
        <color rgb="FF000000"/>
        <rFont val="Calibri"/>
        <family val="2"/>
        <scheme val="minor"/>
      </rPr>
      <t>DOUBLE BY PASS</t>
    </r>
  </si>
  <si>
    <t>• OPEN TYPE</t>
  </si>
  <si>
    <t>• CLOSE TYPE</t>
  </si>
  <si>
    <t>B.O.M</t>
  </si>
  <si>
    <t>List of Material</t>
  </si>
  <si>
    <t>Copper Busbar</t>
  </si>
  <si>
    <t>KG</t>
  </si>
  <si>
    <t>EUR</t>
  </si>
  <si>
    <t>SAR</t>
  </si>
  <si>
    <t>COST P.P</t>
  </si>
  <si>
    <t>DIS %</t>
  </si>
  <si>
    <t>FACTOR</t>
  </si>
  <si>
    <t>COST</t>
  </si>
  <si>
    <t>%</t>
  </si>
  <si>
    <t>1-</t>
  </si>
  <si>
    <t xml:space="preserve">ATS 100A 4P Chang .over </t>
  </si>
  <si>
    <t>QTY.</t>
  </si>
  <si>
    <t>ENCLOSURE</t>
  </si>
  <si>
    <t>Enclosure type:</t>
  </si>
  <si>
    <t>Local</t>
  </si>
  <si>
    <t xml:space="preserve">Wall Mounted </t>
  </si>
  <si>
    <t>Indoor</t>
  </si>
  <si>
    <t>S.E (P.P)</t>
  </si>
  <si>
    <t>other</t>
  </si>
  <si>
    <t>Total P.P</t>
  </si>
  <si>
    <t>other materials</t>
  </si>
  <si>
    <t>Enclosure Size:</t>
  </si>
  <si>
    <t>100*80*30</t>
  </si>
  <si>
    <t>(HXWXD)Cm</t>
  </si>
  <si>
    <t>Operation Voltage:</t>
  </si>
  <si>
    <t>380/220 V</t>
  </si>
  <si>
    <t>C.B.B</t>
  </si>
  <si>
    <t>TOTAL</t>
  </si>
  <si>
    <t>Articles</t>
  </si>
  <si>
    <t>Reference</t>
  </si>
  <si>
    <t xml:space="preserve">Descriptions   </t>
  </si>
  <si>
    <t>Brand</t>
  </si>
  <si>
    <t>Remarks</t>
  </si>
  <si>
    <t>Main</t>
  </si>
  <si>
    <t>Cupper Busbar</t>
  </si>
  <si>
    <t>100A 3P+N+E</t>
  </si>
  <si>
    <t>Cables + busbar</t>
  </si>
  <si>
    <t>Control</t>
  </si>
  <si>
    <t>DSE331</t>
  </si>
  <si>
    <t>DSE9130</t>
  </si>
  <si>
    <t>Relay 230VAC, 11-PIN , 10A</t>
  </si>
  <si>
    <t>RELAY BAS 11-PIN</t>
  </si>
  <si>
    <t>Relay 12VDC, 14-PIN , 6A</t>
  </si>
  <si>
    <t>RELAY BAS 14-PIN</t>
  </si>
  <si>
    <t>Protection</t>
  </si>
  <si>
    <t>Fuse holder</t>
  </si>
  <si>
    <t>Fuse 2A</t>
  </si>
  <si>
    <t>Accessories</t>
  </si>
  <si>
    <t>WIRING and LABELS</t>
  </si>
  <si>
    <t>2-</t>
  </si>
  <si>
    <t xml:space="preserve">ATS 125A 3P Chang .over </t>
  </si>
  <si>
    <t>ATyS 3*125 ELECTRICAL CTRL 208/277VAC</t>
  </si>
  <si>
    <t>Socomec</t>
  </si>
  <si>
    <t>Busbar KG</t>
  </si>
  <si>
    <t>Price</t>
  </si>
  <si>
    <t>Isolator</t>
  </si>
  <si>
    <t>Tin</t>
  </si>
  <si>
    <t>Total</t>
  </si>
  <si>
    <t>125A 3P+N+E 1bar(20*5)/PH</t>
  </si>
  <si>
    <t>1bar</t>
  </si>
  <si>
    <t>3-</t>
  </si>
  <si>
    <t xml:space="preserve">ATS 160A 3P Chang .over </t>
  </si>
  <si>
    <t>160A 3P+N+E 1bar(20*5)/PH</t>
  </si>
  <si>
    <t>4-</t>
  </si>
  <si>
    <t xml:space="preserve">ATS 200A 3P Chang .over </t>
  </si>
  <si>
    <t>ATyS 3*200 ELECTRICAL CTRL 208/277VAC</t>
  </si>
  <si>
    <t>200A 3P+N+E 1bar(25*5)/PH</t>
  </si>
  <si>
    <t>5-</t>
  </si>
  <si>
    <t xml:space="preserve">ATS 250A 3P Chang .over </t>
  </si>
  <si>
    <t>250A 3P+N+E 1bar(25*5)/PH</t>
  </si>
  <si>
    <t>6-</t>
  </si>
  <si>
    <t xml:space="preserve">ATS 400A 3P Chang .over </t>
  </si>
  <si>
    <t>120*80*30</t>
  </si>
  <si>
    <t>400A 3P+N+E   1bar (30*10)mm/ph</t>
  </si>
  <si>
    <t>DSE9255</t>
  </si>
  <si>
    <t>Relay 24VDC, 14-PIN , 6A</t>
  </si>
  <si>
    <t>7-</t>
  </si>
  <si>
    <t xml:space="preserve">ATS 630A 3P Chang .over </t>
  </si>
  <si>
    <t>Floor Standing</t>
  </si>
  <si>
    <t>140*80*40</t>
  </si>
  <si>
    <t>630A 3P+N+E   1bar (40*10)mm/ph</t>
  </si>
  <si>
    <t>8-</t>
  </si>
  <si>
    <t xml:space="preserve">ATS 800A 3P Chang .over </t>
  </si>
  <si>
    <t>160*120*50</t>
  </si>
  <si>
    <t>800A 3P+N+E  1bar (50*10)mm/ph</t>
  </si>
  <si>
    <t>1.5 bar</t>
  </si>
  <si>
    <t>9-</t>
  </si>
  <si>
    <t xml:space="preserve">ATS 1000A 3P Chang .over </t>
  </si>
  <si>
    <t>160*120*60</t>
  </si>
  <si>
    <t>1000A 3P+N+E  1bar (60*10)mm/ph</t>
  </si>
  <si>
    <t>DSE9470</t>
  </si>
  <si>
    <t>10-</t>
  </si>
  <si>
    <t xml:space="preserve">ATS 1250A 3P Chang .over </t>
  </si>
  <si>
    <t>200*100*60</t>
  </si>
  <si>
    <t>1200A 3P+N+E  1bar (80*10)mm/ph</t>
  </si>
  <si>
    <t>2 bar</t>
  </si>
  <si>
    <t>11-</t>
  </si>
  <si>
    <t xml:space="preserve">ATS 1600A 3P Chang .over </t>
  </si>
  <si>
    <t>1600A 3P+N+E  1bar (100*10)mm/ph</t>
  </si>
  <si>
    <t>12-</t>
  </si>
  <si>
    <t xml:space="preserve">ATS 2000A 3P Chang .over </t>
  </si>
  <si>
    <t>200*100*120</t>
  </si>
  <si>
    <t>2000A 3P+N+E  2bar (80*10)mm/ph</t>
  </si>
  <si>
    <t>5 bar</t>
  </si>
  <si>
    <t>13-</t>
  </si>
  <si>
    <t>ATS 2500A 3P Chang .over</t>
  </si>
  <si>
    <t>2500A 3P+N+E  2bar (80*10)mm/ph</t>
  </si>
  <si>
    <t>14-</t>
  </si>
  <si>
    <t>ATS 3200A 3P Chang .over</t>
  </si>
  <si>
    <t>3200A 3P+N+E  2bar (100*10)mm/ph</t>
  </si>
  <si>
    <t xml:space="preserve"> ATS 4-Poles</t>
  </si>
  <si>
    <t xml:space="preserve">ATS 125A 4P Chang .over </t>
  </si>
  <si>
    <t>ATyS 4*125 ELECTRICAL CTRL 208/277VAC</t>
  </si>
  <si>
    <t xml:space="preserve">ATS 160A 4P Chang .over </t>
  </si>
  <si>
    <t>ATyS 4*160 ELECTRICAL CTRL 208/277VAC</t>
  </si>
  <si>
    <t xml:space="preserve">ATS 200A 4P Chang .over </t>
  </si>
  <si>
    <t>ATyS 4*200 ELECTRICAL CTRL 208/277VAC</t>
  </si>
  <si>
    <t>ATS 250A 4P Chang .over</t>
  </si>
  <si>
    <t>.</t>
  </si>
  <si>
    <t>DSE0331</t>
  </si>
  <si>
    <t>DSE ATS CONTROLLER 12V/24V</t>
  </si>
  <si>
    <t>DSE</t>
  </si>
  <si>
    <t>DSE BATTERY CHARGER 12V/5A</t>
  </si>
  <si>
    <t xml:space="preserve">ATS 400A 4P Chang .over </t>
  </si>
  <si>
    <t>120*100*40</t>
  </si>
  <si>
    <t>DSE BATTERY CHARGER 24V/5A</t>
  </si>
  <si>
    <t xml:space="preserve">ATS 630A 4P Chang .over </t>
  </si>
  <si>
    <t>140*100*40</t>
  </si>
  <si>
    <t xml:space="preserve">ATS 800A 4P Chang .over </t>
  </si>
  <si>
    <t>ATyS 4*800 ELECTRICAL CTRL 208/277VAC</t>
  </si>
  <si>
    <t xml:space="preserve">ATS 1000A 4P Chang .over </t>
  </si>
  <si>
    <t>ATyS 4*1000 ELECTRICAL CTRL 208/277VAC</t>
  </si>
  <si>
    <t xml:space="preserve">ATS 1250A 4P Chang .over </t>
  </si>
  <si>
    <t>200*100*80</t>
  </si>
  <si>
    <t>ATyS 4*1250 ELECTRICAL CTRL 208/277VAC</t>
  </si>
  <si>
    <t xml:space="preserve">ATS 1600A 4P Chang .over </t>
  </si>
  <si>
    <t>ATyS 4*1600 ELECTRICAL CTRL 208/277VAC</t>
  </si>
  <si>
    <t xml:space="preserve">ATS 2000A 4P Chang .over </t>
  </si>
  <si>
    <t>ATyS 4*2000 ELECTRICAL CTRL 208/277VAC</t>
  </si>
  <si>
    <t>6 bar</t>
  </si>
  <si>
    <t>ATS 2500A 4P Chang .over</t>
  </si>
  <si>
    <t>ATyS 4*2500 ELECTRICAL CTRL 208/277VAC</t>
  </si>
  <si>
    <t>ATS 3200A 4P Chang .over</t>
  </si>
  <si>
    <t>ATyS 4*3200 ELECTRICAL CTRL 208/277VAC</t>
  </si>
  <si>
    <t>B.O.M-ATyS 125 A-3P</t>
  </si>
  <si>
    <t>B.O.M-ATyS 160 A-3P</t>
  </si>
  <si>
    <t>B.O.M-ATyS 200 A-3P</t>
  </si>
  <si>
    <t>B.O.M-ATyS 250 A-3P</t>
  </si>
  <si>
    <t>B.O.M-ATyS 400 A-3P</t>
  </si>
  <si>
    <t>B.O.M-ATyS 630 A-3P</t>
  </si>
  <si>
    <t>B.O.M-ATyS 800 A-3P</t>
  </si>
  <si>
    <t>B.O.M-ATyS 1000 A-3P</t>
  </si>
  <si>
    <t>B.O.M-ATyS 1250 A-3P</t>
  </si>
  <si>
    <t>B.O.M-ATyS 1600 A-3P</t>
  </si>
  <si>
    <t>B.O.M-ATyS 2000 A-3P</t>
  </si>
  <si>
    <t>B.O.M-ATyS 2500 A-3P</t>
  </si>
  <si>
    <t>B.O.M-ATyS 3200 A-3P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</si>
</sst>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21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1"/>
      <name val="Times New Roman"/>
      <family val="1"/>
    </font>
    <font>
      <sz val="2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u val="double"/>
      <sz val="18"/>
      <color rgb="FF00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Bodoni MT"/>
      <family val="1"/>
    </font>
    <font>
      <sz val="10"/>
      <color indexed="8"/>
      <name val="MS Sans Serif"/>
      <family val="2"/>
    </font>
    <font>
      <sz val="11"/>
      <color theme="1"/>
      <name val="Calibri"/>
      <family val="2"/>
      <charset val="178"/>
      <scheme val="minor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1"/>
      <color theme="1"/>
      <name val="Calibri"/>
      <family val="2"/>
    </font>
    <font>
      <sz val="10"/>
      <color theme="1"/>
      <name val="Calibri"/>
      <family val="2"/>
      <scheme val="minor"/>
    </font>
    <font>
      <sz val="9"/>
      <color indexed="8"/>
      <name val="Times New Roman"/>
      <family val="1"/>
    </font>
    <font>
      <sz val="11"/>
      <name val="Calibri"/>
      <family val="2"/>
      <scheme val="minor"/>
    </font>
    <font>
      <b/>
      <sz val="15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1">
    <xf numFmtId="0" fontId="0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9" fillId="0" borderId="0"/>
    <xf numFmtId="0" fontId="10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10" fillId="0" borderId="0"/>
    <xf numFmtId="43" fontId="12" fillId="0" borderId="0" applyFont="0" applyFill="0" applyBorder="0" applyAlignment="0" applyProtection="0"/>
  </cellStyleXfs>
  <cellXfs count="130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 vertical="top"/>
    </xf>
    <xf numFmtId="0" fontId="1" fillId="0" borderId="1" xfId="1" applyBorder="1"/>
    <xf numFmtId="0" fontId="0" fillId="0" borderId="1" xfId="0" applyBorder="1" applyAlignment="1">
      <alignment horizontal="left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left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1" xfId="0" applyBorder="1" applyAlignment="1">
      <alignment horizontal="left"/>
    </xf>
    <xf numFmtId="0" fontId="2" fillId="0" borderId="5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1" fillId="0" borderId="11" xfId="1" applyBorder="1" applyAlignment="1">
      <alignment horizontal="center" vertical="center"/>
    </xf>
    <xf numFmtId="0" fontId="1" fillId="0" borderId="12" xfId="1" applyBorder="1" applyAlignment="1">
      <alignment horizontal="center" vertic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left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left"/>
    </xf>
    <xf numFmtId="0" fontId="0" fillId="0" borderId="18" xfId="0" applyBorder="1" applyAlignment="1">
      <alignment horizontal="center"/>
    </xf>
    <xf numFmtId="0" fontId="1" fillId="0" borderId="18" xfId="1" applyBorder="1" applyAlignment="1">
      <alignment horizontal="center" vertical="center"/>
    </xf>
    <xf numFmtId="0" fontId="1" fillId="0" borderId="19" xfId="1" applyBorder="1" applyAlignment="1">
      <alignment horizontal="center" vertical="center"/>
    </xf>
    <xf numFmtId="0" fontId="1" fillId="0" borderId="8" xfId="1" applyBorder="1" applyAlignment="1">
      <alignment horizontal="center" vertical="center"/>
    </xf>
    <xf numFmtId="0" fontId="1" fillId="0" borderId="9" xfId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0" fontId="0" fillId="2" borderId="0" xfId="0" applyFill="1"/>
    <xf numFmtId="0" fontId="0" fillId="2" borderId="0" xfId="0" applyFill="1" applyAlignment="1">
      <alignment horizontal="center"/>
    </xf>
    <xf numFmtId="0" fontId="0" fillId="3" borderId="0" xfId="0" applyFill="1" applyBorder="1"/>
    <xf numFmtId="0" fontId="0" fillId="3" borderId="0" xfId="0" applyFill="1"/>
    <xf numFmtId="0" fontId="4" fillId="3" borderId="0" xfId="0" applyFont="1" applyFill="1" applyBorder="1" applyAlignment="1">
      <alignment horizontal="left" vertical="center" indent="3"/>
    </xf>
    <xf numFmtId="0" fontId="5" fillId="3" borderId="0" xfId="0" applyFont="1" applyFill="1" applyBorder="1"/>
    <xf numFmtId="0" fontId="7" fillId="3" borderId="0" xfId="0" applyFont="1" applyFill="1" applyBorder="1"/>
    <xf numFmtId="0" fontId="0" fillId="0" borderId="0" xfId="0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8" fillId="3" borderId="0" xfId="0" applyFont="1" applyFill="1" applyBorder="1" applyAlignment="1">
      <alignment horizontal="center" vertical="center"/>
    </xf>
    <xf numFmtId="0" fontId="0" fillId="3" borderId="0" xfId="0" applyFill="1" applyAlignment="1">
      <alignment horizontal="center"/>
    </xf>
    <xf numFmtId="0" fontId="0" fillId="0" borderId="0" xfId="0" applyFill="1"/>
    <xf numFmtId="0" fontId="5" fillId="0" borderId="0" xfId="0" applyFont="1" applyFill="1" applyAlignment="1">
      <alignment horizontal="center"/>
    </xf>
    <xf numFmtId="0" fontId="5" fillId="0" borderId="0" xfId="0" applyFont="1" applyFill="1" applyAlignment="1"/>
    <xf numFmtId="0" fontId="14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15" fillId="0" borderId="17" xfId="0" applyFont="1" applyFill="1" applyBorder="1" applyAlignment="1">
      <alignment horizontal="center"/>
    </xf>
    <xf numFmtId="0" fontId="15" fillId="0" borderId="18" xfId="0" applyFont="1" applyFill="1" applyBorder="1" applyAlignment="1">
      <alignment horizontal="center"/>
    </xf>
    <xf numFmtId="0" fontId="15" fillId="0" borderId="19" xfId="0" applyFont="1" applyFill="1" applyBorder="1" applyAlignment="1">
      <alignment horizontal="center"/>
    </xf>
    <xf numFmtId="0" fontId="0" fillId="0" borderId="6" xfId="0" applyFill="1" applyBorder="1" applyAlignment="1">
      <alignment horizontal="center" vertical="center"/>
    </xf>
    <xf numFmtId="3" fontId="0" fillId="0" borderId="1" xfId="0" applyNumberFormat="1" applyFill="1" applyBorder="1"/>
    <xf numFmtId="1" fontId="0" fillId="0" borderId="1" xfId="0" applyNumberFormat="1" applyFill="1" applyBorder="1"/>
    <xf numFmtId="0" fontId="0" fillId="0" borderId="1" xfId="0" applyFill="1" applyBorder="1"/>
    <xf numFmtId="10" fontId="0" fillId="0" borderId="22" xfId="0" applyNumberFormat="1" applyFill="1" applyBorder="1"/>
    <xf numFmtId="49" fontId="2" fillId="0" borderId="0" xfId="0" applyNumberFormat="1" applyFont="1" applyFill="1" applyAlignment="1">
      <alignment horizontal="right"/>
    </xf>
    <xf numFmtId="0" fontId="2" fillId="0" borderId="0" xfId="0" applyFont="1" applyFill="1" applyAlignment="1">
      <alignment horizontal="left"/>
    </xf>
    <xf numFmtId="0" fontId="2" fillId="0" borderId="0" xfId="0" applyFont="1" applyFill="1" applyAlignment="1">
      <alignment horizontal="right"/>
    </xf>
    <xf numFmtId="0" fontId="2" fillId="0" borderId="0" xfId="0" applyFont="1" applyFill="1" applyAlignment="1">
      <alignment horizontal="left" wrapText="1"/>
    </xf>
    <xf numFmtId="0" fontId="2" fillId="0" borderId="17" xfId="0" applyFont="1" applyFill="1" applyBorder="1"/>
    <xf numFmtId="0" fontId="2" fillId="0" borderId="23" xfId="0" applyFont="1" applyFill="1" applyBorder="1" applyAlignment="1">
      <alignment horizontal="center" wrapText="1"/>
    </xf>
    <xf numFmtId="0" fontId="2" fillId="0" borderId="24" xfId="0" applyFont="1" applyFill="1" applyBorder="1" applyAlignment="1">
      <alignment horizontal="center" wrapText="1"/>
    </xf>
    <xf numFmtId="0" fontId="2" fillId="0" borderId="25" xfId="0" applyFont="1" applyFill="1" applyBorder="1" applyAlignment="1">
      <alignment horizontal="center" wrapText="1"/>
    </xf>
    <xf numFmtId="0" fontId="2" fillId="0" borderId="18" xfId="0" applyFont="1" applyFill="1" applyBorder="1" applyAlignment="1">
      <alignment horizontal="center"/>
    </xf>
    <xf numFmtId="0" fontId="2" fillId="0" borderId="19" xfId="0" applyFont="1" applyFill="1" applyBorder="1"/>
    <xf numFmtId="0" fontId="0" fillId="0" borderId="17" xfId="0" applyFill="1" applyBorder="1"/>
    <xf numFmtId="0" fontId="0" fillId="0" borderId="19" xfId="0" applyFill="1" applyBorder="1"/>
    <xf numFmtId="0" fontId="2" fillId="0" borderId="7" xfId="0" applyFont="1" applyFill="1" applyBorder="1"/>
    <xf numFmtId="0" fontId="2" fillId="0" borderId="8" xfId="0" applyFont="1" applyFill="1" applyBorder="1" applyAlignment="1">
      <alignment horizontal="center" wrapText="1"/>
    </xf>
    <xf numFmtId="0" fontId="2" fillId="0" borderId="8" xfId="0" applyFont="1" applyFill="1" applyBorder="1" applyAlignment="1">
      <alignment horizontal="center"/>
    </xf>
    <xf numFmtId="0" fontId="2" fillId="0" borderId="9" xfId="0" applyFont="1" applyFill="1" applyBorder="1" applyAlignment="1">
      <alignment wrapText="1"/>
    </xf>
    <xf numFmtId="0" fontId="0" fillId="0" borderId="26" xfId="0" applyFill="1" applyBorder="1" applyAlignment="1">
      <alignment horizontal="center"/>
    </xf>
    <xf numFmtId="0" fontId="0" fillId="0" borderId="27" xfId="0" applyFill="1" applyBorder="1" applyAlignment="1">
      <alignment horizontal="center"/>
    </xf>
    <xf numFmtId="0" fontId="0" fillId="0" borderId="0" xfId="0" applyFill="1" applyAlignment="1"/>
    <xf numFmtId="0" fontId="0" fillId="0" borderId="28" xfId="0" applyFill="1" applyBorder="1" applyAlignment="1"/>
    <xf numFmtId="0" fontId="0" fillId="0" borderId="29" xfId="0" applyFill="1" applyBorder="1" applyAlignment="1">
      <alignment horizontal="center" vertical="center"/>
    </xf>
    <xf numFmtId="3" fontId="0" fillId="0" borderId="8" xfId="0" applyNumberFormat="1" applyFill="1" applyBorder="1"/>
    <xf numFmtId="9" fontId="0" fillId="0" borderId="21" xfId="0" applyNumberFormat="1" applyFill="1" applyBorder="1"/>
    <xf numFmtId="3" fontId="0" fillId="0" borderId="21" xfId="0" applyNumberFormat="1" applyFill="1" applyBorder="1"/>
    <xf numFmtId="3" fontId="0" fillId="0" borderId="30" xfId="0" applyNumberFormat="1" applyFill="1" applyBorder="1"/>
    <xf numFmtId="0" fontId="16" fillId="0" borderId="17" xfId="0" applyFont="1" applyFill="1" applyBorder="1" applyAlignment="1"/>
    <xf numFmtId="0" fontId="16" fillId="0" borderId="18" xfId="0" applyFont="1" applyFill="1" applyBorder="1" applyAlignment="1"/>
    <xf numFmtId="0" fontId="16" fillId="0" borderId="18" xfId="0" applyFont="1" applyFill="1" applyBorder="1" applyAlignment="1">
      <alignment horizontal="center"/>
    </xf>
    <xf numFmtId="0" fontId="16" fillId="0" borderId="18" xfId="0" applyFont="1" applyFill="1" applyBorder="1" applyAlignment="1">
      <alignment horizontal="center"/>
    </xf>
    <xf numFmtId="0" fontId="16" fillId="0" borderId="19" xfId="0" applyFont="1" applyFill="1" applyBorder="1" applyAlignment="1"/>
    <xf numFmtId="0" fontId="0" fillId="0" borderId="4" xfId="0" applyFill="1" applyBorder="1"/>
    <xf numFmtId="0" fontId="0" fillId="0" borderId="6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 wrapText="1"/>
    </xf>
    <xf numFmtId="0" fontId="17" fillId="0" borderId="1" xfId="0" applyFont="1" applyFill="1" applyBorder="1" applyAlignment="1">
      <alignment horizontal="left"/>
    </xf>
    <xf numFmtId="0" fontId="0" fillId="0" borderId="1" xfId="0" applyFill="1" applyBorder="1" applyAlignment="1">
      <alignment horizontal="center"/>
    </xf>
    <xf numFmtId="0" fontId="0" fillId="0" borderId="22" xfId="0" applyFill="1" applyBorder="1"/>
    <xf numFmtId="0" fontId="0" fillId="0" borderId="6" xfId="0" applyFill="1" applyBorder="1"/>
    <xf numFmtId="0" fontId="0" fillId="0" borderId="1" xfId="0" applyFill="1" applyBorder="1" applyAlignment="1">
      <alignment wrapText="1"/>
    </xf>
    <xf numFmtId="0" fontId="17" fillId="0" borderId="2" xfId="0" applyFont="1" applyFill="1" applyBorder="1" applyAlignment="1">
      <alignment horizontal="left"/>
    </xf>
    <xf numFmtId="0" fontId="17" fillId="0" borderId="3" xfId="0" applyFont="1" applyFill="1" applyBorder="1" applyAlignment="1">
      <alignment horizontal="left"/>
    </xf>
    <xf numFmtId="0" fontId="17" fillId="0" borderId="4" xfId="0" applyFont="1" applyFill="1" applyBorder="1" applyAlignment="1">
      <alignment horizontal="left"/>
    </xf>
    <xf numFmtId="0" fontId="0" fillId="0" borderId="2" xfId="0" applyFill="1" applyBorder="1" applyAlignment="1">
      <alignment horizontal="left" wrapText="1"/>
    </xf>
    <xf numFmtId="0" fontId="0" fillId="0" borderId="27" xfId="0" applyFill="1" applyBorder="1" applyAlignment="1">
      <alignment horizontal="left" wrapText="1"/>
    </xf>
    <xf numFmtId="0" fontId="0" fillId="0" borderId="0" xfId="0" applyFill="1" applyAlignment="1">
      <alignment horizontal="left"/>
    </xf>
    <xf numFmtId="0" fontId="0" fillId="0" borderId="6" xfId="0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18" fillId="0" borderId="1" xfId="0" applyFont="1" applyFill="1" applyBorder="1" applyAlignment="1">
      <alignment vertical="center"/>
    </xf>
    <xf numFmtId="0" fontId="19" fillId="0" borderId="6" xfId="0" applyFont="1" applyFill="1" applyBorder="1" applyAlignment="1">
      <alignment horizontal="center" vertical="center" wrapText="1"/>
    </xf>
    <xf numFmtId="0" fontId="0" fillId="0" borderId="7" xfId="0" applyFill="1" applyBorder="1" applyAlignment="1">
      <alignment vertical="center"/>
    </xf>
    <xf numFmtId="0" fontId="0" fillId="0" borderId="8" xfId="0" applyFill="1" applyBorder="1" applyAlignment="1">
      <alignment wrapText="1"/>
    </xf>
    <xf numFmtId="0" fontId="17" fillId="0" borderId="8" xfId="0" applyFont="1" applyFill="1" applyBorder="1" applyAlignment="1">
      <alignment horizontal="left"/>
    </xf>
    <xf numFmtId="0" fontId="0" fillId="0" borderId="8" xfId="0" applyFill="1" applyBorder="1" applyAlignment="1">
      <alignment horizontal="center"/>
    </xf>
    <xf numFmtId="0" fontId="0" fillId="0" borderId="8" xfId="0" applyFill="1" applyBorder="1"/>
    <xf numFmtId="0" fontId="0" fillId="0" borderId="9" xfId="0" applyFill="1" applyBorder="1"/>
    <xf numFmtId="3" fontId="0" fillId="0" borderId="31" xfId="0" applyNumberFormat="1" applyFill="1" applyBorder="1" applyAlignment="1">
      <alignment horizontal="center" wrapText="1"/>
    </xf>
    <xf numFmtId="3" fontId="0" fillId="0" borderId="32" xfId="0" applyNumberFormat="1" applyFill="1" applyBorder="1" applyAlignment="1">
      <alignment horizontal="center" wrapText="1"/>
    </xf>
    <xf numFmtId="3" fontId="0" fillId="0" borderId="0" xfId="0" applyNumberFormat="1" applyFill="1" applyBorder="1" applyAlignment="1">
      <alignment horizontal="center" wrapText="1"/>
    </xf>
    <xf numFmtId="0" fontId="0" fillId="0" borderId="2" xfId="0" applyFill="1" applyBorder="1"/>
    <xf numFmtId="0" fontId="0" fillId="0" borderId="1" xfId="0" applyFill="1" applyBorder="1" applyAlignment="1">
      <alignment horizontal="center" vertical="center"/>
    </xf>
    <xf numFmtId="0" fontId="2" fillId="0" borderId="33" xfId="0" applyFont="1" applyFill="1" applyBorder="1" applyAlignment="1">
      <alignment horizontal="center" wrapText="1"/>
    </xf>
    <xf numFmtId="0" fontId="2" fillId="0" borderId="29" xfId="0" applyFont="1" applyFill="1" applyBorder="1" applyAlignment="1">
      <alignment horizontal="center" wrapText="1"/>
    </xf>
    <xf numFmtId="0" fontId="2" fillId="0" borderId="33" xfId="0" applyFont="1" applyFill="1" applyBorder="1" applyAlignment="1">
      <alignment horizontal="center"/>
    </xf>
    <xf numFmtId="0" fontId="2" fillId="0" borderId="34" xfId="0" applyFont="1" applyFill="1" applyBorder="1" applyAlignment="1">
      <alignment horizontal="center"/>
    </xf>
    <xf numFmtId="0" fontId="2" fillId="0" borderId="29" xfId="0" applyFont="1" applyFill="1" applyBorder="1" applyAlignment="1">
      <alignment horizontal="center"/>
    </xf>
    <xf numFmtId="4" fontId="0" fillId="0" borderId="6" xfId="0" applyNumberFormat="1" applyFill="1" applyBorder="1"/>
    <xf numFmtId="0" fontId="13" fillId="4" borderId="0" xfId="0" applyFont="1" applyFill="1"/>
    <xf numFmtId="0" fontId="20" fillId="4" borderId="0" xfId="0" applyFont="1" applyFill="1" applyAlignment="1">
      <alignment horizontal="center"/>
    </xf>
    <xf numFmtId="0" fontId="13" fillId="4" borderId="0" xfId="0" applyFont="1" applyFill="1" applyAlignment="1">
      <alignment horizontal="center"/>
    </xf>
    <xf numFmtId="0" fontId="2" fillId="0" borderId="21" xfId="0" applyFont="1" applyFill="1" applyBorder="1" applyAlignment="1">
      <alignment horizontal="left"/>
    </xf>
    <xf numFmtId="0" fontId="2" fillId="0" borderId="21" xfId="0" applyFont="1" applyFill="1" applyBorder="1" applyAlignment="1">
      <alignment horizontal="left" wrapText="1"/>
    </xf>
    <xf numFmtId="0" fontId="2" fillId="0" borderId="23" xfId="0" applyFont="1" applyFill="1" applyBorder="1" applyAlignment="1">
      <alignment horizontal="center"/>
    </xf>
    <xf numFmtId="0" fontId="2" fillId="0" borderId="24" xfId="0" applyFont="1" applyFill="1" applyBorder="1" applyAlignment="1">
      <alignment horizontal="center"/>
    </xf>
  </cellXfs>
  <cellStyles count="11">
    <cellStyle name="Comma 2 2" xfId="10"/>
    <cellStyle name="Hyperlink" xfId="1" builtinId="8"/>
    <cellStyle name="Hyperlink 2" xfId="2"/>
    <cellStyle name="Normal" xfId="0" builtinId="0"/>
    <cellStyle name="Normal 2" xfId="3"/>
    <cellStyle name="Normal 2 3" xfId="4"/>
    <cellStyle name="Normal 3" xfId="5"/>
    <cellStyle name="Normal 4" xfId="6"/>
    <cellStyle name="Normal 5" xfId="7"/>
    <cellStyle name="Normal 6" xfId="8"/>
    <cellStyle name="Normal 6 2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iagrams/_rels/data1.xml.rels><?xml version="1.0" encoding="UTF-8" standalone="yes"?>
<Relationships xmlns="http://schemas.openxmlformats.org/package/2006/relationships"><Relationship Id="rId2" Type="http://schemas.openxmlformats.org/officeDocument/2006/relationships/hyperlink" Target="#'Brekares '!A1"/><Relationship Id="rId1" Type="http://schemas.openxmlformats.org/officeDocument/2006/relationships/hyperlink" Target="#'Socomec  '!A1"/></Relationships>
</file>

<file path=xl/diagrams/_rels/data4.xml.rels><?xml version="1.0" encoding="UTF-8" standalone="yes"?>
<Relationships xmlns="http://schemas.openxmlformats.org/package/2006/relationships"><Relationship Id="rId2" Type="http://schemas.openxmlformats.org/officeDocument/2006/relationships/hyperlink" Target="#Sheet3!A1"/><Relationship Id="rId1" Type="http://schemas.openxmlformats.org/officeDocument/2006/relationships/hyperlink" Target="#Sheet1!A1"/></Relationships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accent5_5">
  <dgm:title val=""/>
  <dgm:desc val=""/>
  <dgm:catLst>
    <dgm:cat type="accent5" pri="11500"/>
  </dgm:catLst>
  <dgm:styleLbl name="node0">
    <dgm:fillClrLst meth="cycle">
      <a:schemeClr val="accent5">
        <a:alpha val="80000"/>
      </a:schemeClr>
    </dgm:fillClrLst>
    <dgm:linClrLst meth="repeat">
      <a:schemeClr val="lt1"/>
    </dgm:linClrLst>
    <dgm:effectClrLst/>
    <dgm:txLinClrLst/>
    <dgm:txFillClrLst/>
    <dgm:txEffectClrLst/>
  </dgm:styleLbl>
  <dgm:styleLbl name="node1">
    <dgm:fillClrLst>
      <a:schemeClr val="accent5">
        <a:alpha val="90000"/>
      </a:schemeClr>
      <a:schemeClr val="accent5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alignNode1">
    <dgm:fillClrLst>
      <a:schemeClr val="accent5">
        <a:alpha val="90000"/>
      </a:schemeClr>
      <a:schemeClr val="accent5">
        <a:alpha val="50000"/>
      </a:schemeClr>
    </dgm:fillClrLst>
    <dgm:linClrLst>
      <a:schemeClr val="accent5">
        <a:alpha val="90000"/>
      </a:schemeClr>
      <a:schemeClr val="accent5">
        <a:alpha val="50000"/>
      </a:schemeClr>
    </dgm:linClrLst>
    <dgm:effectClrLst/>
    <dgm:txLinClrLst/>
    <dgm:txFillClrLst/>
    <dgm:txEffectClrLst/>
  </dgm:styleLbl>
  <dgm:styleLbl name="lnNode1">
    <dgm:fillClrLst>
      <a:schemeClr val="accent5">
        <a:shade val="90000"/>
      </a:schemeClr>
      <a:schemeClr val="accent5">
        <a:alpha val="50000"/>
        <a:tint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vennNode1">
    <dgm:fillClrLst>
      <a:schemeClr val="accent5">
        <a:shade val="80000"/>
        <a:alpha val="50000"/>
      </a:schemeClr>
      <a:schemeClr val="accent5">
        <a:alpha val="2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5">
        <a:alpha val="70000"/>
      </a:schemeClr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5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5">
        <a:alpha val="30000"/>
      </a:schemeClr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>
      <a:schemeClr val="accent5">
        <a:tint val="50000"/>
        <a:alpha val="90000"/>
      </a:schemeClr>
      <a:schemeClr val="accent5">
        <a:tint val="20000"/>
        <a:alpha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5">
        <a:tint val="50000"/>
      </a:schemeClr>
      <a:schemeClr val="accent5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5">
        <a:tint val="50000"/>
      </a:schemeClr>
      <a:schemeClr val="accent5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>
      <a:schemeClr val="accent5">
        <a:shade val="90000"/>
      </a:schemeClr>
      <a:schemeClr val="accent5">
        <a:tint val="50000"/>
      </a:schemeClr>
    </dgm:fillClrLst>
    <dgm:linClrLst>
      <a:schemeClr val="accent5">
        <a:shade val="90000"/>
      </a:schemeClr>
      <a:schemeClr val="accent5">
        <a:tint val="50000"/>
      </a:schemeClr>
    </dgm:linClrLst>
    <dgm:effectClrLst/>
    <dgm:txLinClrLst/>
    <dgm:txFillClrLst/>
    <dgm:txEffectClrLst/>
  </dgm:styleLbl>
  <dgm:styleLbl name="fgSibTrans2D1">
    <dgm:fillClrLst>
      <a:schemeClr val="accent5">
        <a:shade val="90000"/>
      </a:schemeClr>
      <a:schemeClr val="accent5">
        <a:tint val="50000"/>
      </a:schemeClr>
    </dgm:fillClrLst>
    <dgm:linClrLst>
      <a:schemeClr val="accent5">
        <a:shade val="90000"/>
      </a:schemeClr>
      <a:schemeClr val="accent5">
        <a:tint val="50000"/>
      </a:schemeClr>
    </dgm:linClrLst>
    <dgm:effectClrLst/>
    <dgm:txLinClrLst/>
    <dgm:txFillClrLst/>
    <dgm:txEffectClrLst/>
  </dgm:styleLbl>
  <dgm:styleLbl name="bgSibTrans2D1">
    <dgm:fillClrLst>
      <a:schemeClr val="accent5">
        <a:shade val="90000"/>
      </a:schemeClr>
      <a:schemeClr val="accent5">
        <a:tint val="50000"/>
      </a:schemeClr>
    </dgm:fillClrLst>
    <dgm:linClrLst>
      <a:schemeClr val="accent5">
        <a:shade val="90000"/>
      </a:schemeClr>
      <a:schemeClr val="accent5">
        <a:tint val="50000"/>
      </a:schemeClr>
    </dgm:linClrLst>
    <dgm:effectClrLst/>
    <dgm:txLinClrLst/>
    <dgm:txFillClrLst/>
    <dgm:txEffectClrLst/>
  </dgm:styleLbl>
  <dgm:styleLbl name="sibTrans1D1">
    <dgm:fillClrLst>
      <a:schemeClr val="accent5">
        <a:shade val="90000"/>
      </a:schemeClr>
      <a:schemeClr val="accent5">
        <a:tint val="50000"/>
      </a:schemeClr>
    </dgm:fillClrLst>
    <dgm:linClrLst>
      <a:schemeClr val="accent5">
        <a:shade val="90000"/>
      </a:schemeClr>
      <a:schemeClr val="accent5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5"/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5">
        <a:alpha val="90000"/>
      </a:schemeClr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5">
        <a:alpha val="90000"/>
      </a:schemeClr>
    </dgm:fillClrLst>
    <dgm:linClrLst meth="repeat">
      <a:schemeClr val="lt1"/>
    </dgm:linClrLst>
    <dgm:effectClrLst/>
    <dgm:txLinClrLst/>
    <dgm:txFillClrLst/>
    <dgm:txEffectClrLst/>
  </dgm:styleLbl>
  <dgm:styleLbl name="asst2">
    <dgm:fillClrLst>
      <a:schemeClr val="accent5">
        <a:alpha val="90000"/>
      </a:schemeClr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5">
        <a:alpha val="70000"/>
      </a:schemeClr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5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5">
        <a:shade val="80000"/>
      </a:schemeClr>
    </dgm:fillClrLst>
    <dgm:linClrLst meth="repeat">
      <a:schemeClr val="accent5">
        <a:shade val="80000"/>
      </a:schemeClr>
    </dgm:linClrLst>
    <dgm:effectClrLst/>
    <dgm:txLinClrLst/>
    <dgm:txFillClrLst/>
    <dgm:txEffectClrLst/>
  </dgm:styleLbl>
  <dgm:styleLbl name="parChTrans2D2">
    <dgm:fillClrLst meth="repeat">
      <a:schemeClr val="accent5">
        <a:tint val="90000"/>
      </a:schemeClr>
    </dgm:fillClrLst>
    <dgm:linClrLst meth="repeat">
      <a:schemeClr val="accent5">
        <a:tint val="90000"/>
      </a:schemeClr>
    </dgm:linClrLst>
    <dgm:effectClrLst/>
    <dgm:txLinClrLst/>
    <dgm:txFillClrLst/>
    <dgm:txEffectClrLst/>
  </dgm:styleLbl>
  <dgm:styleLbl name="parChTrans2D3">
    <dgm:fillClrLst meth="repeat">
      <a:schemeClr val="accent5">
        <a:tint val="70000"/>
      </a:schemeClr>
    </dgm:fillClrLst>
    <dgm:linClrLst meth="repeat">
      <a:schemeClr val="accent5">
        <a:tint val="70000"/>
      </a:schemeClr>
    </dgm:linClrLst>
    <dgm:effectClrLst/>
    <dgm:txLinClrLst/>
    <dgm:txFillClrLst/>
    <dgm:txEffectClrLst/>
  </dgm:styleLbl>
  <dgm:styleLbl name="parChTrans2D4">
    <dgm:fillClrLst meth="repeat">
      <a:schemeClr val="accent5">
        <a:tint val="50000"/>
      </a:schemeClr>
    </dgm:fillClrLst>
    <dgm:linClrLst meth="repeat">
      <a:schemeClr val="accent5">
        <a:tint val="50000"/>
      </a:schemeClr>
    </dgm:linClrLst>
    <dgm:effectClrLst/>
    <dgm:txLinClrLst/>
    <dgm:txFillClrLst meth="repeat">
      <a:schemeClr val="dk1"/>
    </dgm:txFillClrLst>
    <dgm:txEffectClrLst/>
  </dgm:styleLbl>
  <dgm:styleLbl name="parChTrans1D1">
    <dgm:fillClrLst meth="repeat">
      <a:schemeClr val="accent5">
        <a:shade val="80000"/>
      </a:schemeClr>
    </dgm:fillClrLst>
    <dgm:linClrLst meth="repeat">
      <a:schemeClr val="accent5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5">
        <a:tint val="90000"/>
      </a:schemeClr>
    </dgm:fillClrLst>
    <dgm:linClrLst meth="repeat">
      <a:schemeClr val="accent5">
        <a:tint val="9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5">
        <a:tint val="70000"/>
      </a:schemeClr>
    </dgm:fillClrLst>
    <dgm:linClrLst meth="repeat">
      <a:schemeClr val="accent5">
        <a:tint val="7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5">
        <a:tint val="50000"/>
      </a:schemeClr>
    </dgm:fillClrLst>
    <dgm:linClrLst meth="repeat">
      <a:schemeClr val="accent5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>
      <a:schemeClr val="accent5">
        <a:alpha val="90000"/>
      </a:schemeClr>
      <a:schemeClr val="accent5">
        <a:alpha val="50000"/>
      </a:schemeClr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>
      <a:schemeClr val="accent5">
        <a:alpha val="90000"/>
      </a:schemeClr>
      <a:schemeClr val="accent5">
        <a:alpha val="50000"/>
      </a:schemeClr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>
      <a:schemeClr val="accent5">
        <a:alpha val="90000"/>
      </a:schemeClr>
      <a:schemeClr val="accent5">
        <a:alpha val="50000"/>
      </a:schemeClr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>
      <a:schemeClr val="accent5">
        <a:alpha val="90000"/>
      </a:schemeClr>
      <a:schemeClr val="accent5">
        <a:alpha val="50000"/>
      </a:schemeClr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>
      <a:schemeClr val="accent5">
        <a:alpha val="90000"/>
      </a:schemeClr>
      <a:schemeClr val="accent5">
        <a:alpha val="50000"/>
      </a:schemeClr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>
      <a:schemeClr val="accent5">
        <a:alpha val="90000"/>
      </a:schemeClr>
      <a:schemeClr val="accent5">
        <a:alpha val="50000"/>
      </a:schemeClr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5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5"/>
    </dgm:linClrLst>
    <dgm:effectClrLst/>
    <dgm:txLinClrLst/>
    <dgm:txFillClrLst meth="repeat">
      <a:schemeClr val="dk1"/>
    </dgm:txFillClrLst>
    <dgm:txEffectClrLst/>
  </dgm:styleLbl>
  <dgm:styleLbl name="fgAccFollowNode1">
    <dgm:fillClrLst>
      <a:schemeClr val="accent5">
        <a:alpha val="90000"/>
        <a:tint val="40000"/>
      </a:schemeClr>
      <a:schemeClr val="accent5">
        <a:alpha val="50000"/>
        <a:tint val="40000"/>
      </a:schemeClr>
    </dgm:fillClrLst>
    <dgm:linClrLst meth="repeat">
      <a:schemeClr val="accent5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5">
        <a:alpha val="90000"/>
        <a:tint val="40000"/>
      </a:schemeClr>
    </dgm:fillClrLst>
    <dgm:linClrLst meth="repeat">
      <a:schemeClr val="accent5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5">
        <a:alpha val="90000"/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5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5">
        <a:tint val="90000"/>
      </a:schemeClr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5">
        <a:tint val="70000"/>
      </a:schemeClr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5">
        <a:tint val="50000"/>
      </a:schemeClr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5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5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5">
        <a:tint val="50000"/>
        <a:alpha val="40000"/>
      </a:schemeClr>
    </dgm:fillClrLst>
    <dgm:linClrLst meth="repeat">
      <a:schemeClr val="accent5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5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2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3.xml><?xml version="1.0" encoding="utf-8"?>
<dgm:colorsDef xmlns:dgm="http://schemas.openxmlformats.org/drawingml/2006/diagram" xmlns:a="http://schemas.openxmlformats.org/drawingml/2006/main" uniqueId="urn:microsoft.com/office/officeart/2005/8/colors/accent5_1">
  <dgm:title val=""/>
  <dgm:desc val=""/>
  <dgm:catLst>
    <dgm:cat type="accent5" pri="11100"/>
  </dgm:catLst>
  <dgm:styleLbl name="node0">
    <dgm:fillClrLst meth="repeat">
      <a:schemeClr val="lt1"/>
    </dgm:fillClrLst>
    <dgm:linClrLst meth="repeat">
      <a:schemeClr val="accent5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node1">
    <dgm:fillClrLst meth="repeat">
      <a:schemeClr val="lt1"/>
    </dgm:fillClrLst>
    <dgm:linClrLst meth="repeat">
      <a:schemeClr val="accent5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alignNode1">
    <dgm:fillClrLst meth="repeat">
      <a:schemeClr val="lt1"/>
    </dgm:fillClrLst>
    <dgm:linClrLst meth="repeat">
      <a:schemeClr val="accent5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lnNode1">
    <dgm:fillClrLst meth="repeat">
      <a:schemeClr val="lt1"/>
    </dgm:fillClrLst>
    <dgm:linClrLst meth="repeat">
      <a:schemeClr val="accent5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vennNode1">
    <dgm:fillClrLst meth="repeat">
      <a:schemeClr val="lt1">
        <a:alpha val="50000"/>
      </a:schemeClr>
    </dgm:fillClrLst>
    <dgm:linClrLst meth="repeat">
      <a:schemeClr val="accent5">
        <a:shade val="80000"/>
      </a:schemeClr>
    </dgm:linClrLst>
    <dgm:effectClrLst/>
    <dgm:txLinClrLst/>
    <dgm:txFillClrLst/>
    <dgm:txEffectClrLst/>
  </dgm:styleLbl>
  <dgm:styleLbl name="node2">
    <dgm:fillClrLst meth="repeat">
      <a:schemeClr val="lt1"/>
    </dgm:fillClrLst>
    <dgm:linClrLst meth="repeat">
      <a:schemeClr val="accent5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node3">
    <dgm:fillClrLst meth="repeat">
      <a:schemeClr val="lt1"/>
    </dgm:fillClrLst>
    <dgm:linClrLst meth="repeat">
      <a:schemeClr val="accent5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node4">
    <dgm:fillClrLst meth="repeat">
      <a:schemeClr val="lt1"/>
    </dgm:fillClrLst>
    <dgm:linClrLst meth="repeat">
      <a:schemeClr val="accent5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fgImgPlace1">
    <dgm:fillClrLst meth="repeat">
      <a:schemeClr val="accent5">
        <a:tint val="40000"/>
      </a:schemeClr>
    </dgm:fillClrLst>
    <dgm:linClrLst meth="repeat">
      <a:schemeClr val="accent5">
        <a:shade val="80000"/>
      </a:schemeClr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5">
        <a:tint val="40000"/>
      </a:schemeClr>
    </dgm:fillClrLst>
    <dgm:linClrLst meth="repeat">
      <a:schemeClr val="accent5">
        <a:shade val="80000"/>
      </a:schemeClr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5">
        <a:tint val="40000"/>
      </a:schemeClr>
    </dgm:fillClrLst>
    <dgm:linClrLst meth="repeat">
      <a:schemeClr val="accent5">
        <a:shade val="80000"/>
      </a:schemeClr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5">
        <a:tint val="60000"/>
      </a:schemeClr>
    </dgm:fillClrLst>
    <dgm:linClrLst meth="repeat">
      <a:schemeClr val="accent5">
        <a:tint val="60000"/>
      </a:schemeClr>
    </dgm:linClrLst>
    <dgm:effectClrLst/>
    <dgm:txLinClrLst/>
    <dgm:txFillClrLst meth="repeat">
      <a:schemeClr val="dk1"/>
    </dgm:txFillClrLst>
    <dgm:txEffectClrLst/>
  </dgm:styleLbl>
  <dgm:styleLbl name="fgSibTrans2D1">
    <dgm:fillClrLst meth="repeat">
      <a:schemeClr val="accent5">
        <a:tint val="60000"/>
      </a:schemeClr>
    </dgm:fillClrLst>
    <dgm:linClrLst meth="repeat">
      <a:schemeClr val="accent5">
        <a:tint val="60000"/>
      </a:schemeClr>
    </dgm:linClrLst>
    <dgm:effectClrLst/>
    <dgm:txLinClrLst/>
    <dgm:txFillClrLst meth="repeat">
      <a:schemeClr val="dk1"/>
    </dgm:txFillClrLst>
    <dgm:txEffectClrLst/>
  </dgm:styleLbl>
  <dgm:styleLbl name="bgSibTrans2D1">
    <dgm:fillClrLst meth="repeat">
      <a:schemeClr val="accent5">
        <a:tint val="60000"/>
      </a:schemeClr>
    </dgm:fillClrLst>
    <dgm:linClrLst meth="repeat">
      <a:schemeClr val="accent5">
        <a:tint val="60000"/>
      </a:schemeClr>
    </dgm:linClrLst>
    <dgm:effectClrLst/>
    <dgm:txLinClrLst/>
    <dgm:txFillClrLst meth="repeat">
      <a:schemeClr val="dk1"/>
    </dgm:txFillClrLst>
    <dgm:txEffectClrLst/>
  </dgm:styleLbl>
  <dgm:styleLbl name="sibTrans1D1">
    <dgm:fillClrLst meth="repeat">
      <a:schemeClr val="accent5"/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5"/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lt1"/>
    </dgm:fillClrLst>
    <dgm:linClrLst meth="repeat">
      <a:schemeClr val="accent5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asst1">
    <dgm:fillClrLst meth="repeat">
      <a:schemeClr val="lt1"/>
    </dgm:fillClrLst>
    <dgm:linClrLst meth="repeat">
      <a:schemeClr val="accent5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asst2">
    <dgm:fillClrLst meth="repeat">
      <a:schemeClr val="lt1"/>
    </dgm:fillClrLst>
    <dgm:linClrLst meth="repeat">
      <a:schemeClr val="accent5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asst3">
    <dgm:fillClrLst meth="repeat">
      <a:schemeClr val="lt1"/>
    </dgm:fillClrLst>
    <dgm:linClrLst meth="repeat">
      <a:schemeClr val="accent5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asst4">
    <dgm:fillClrLst meth="repeat">
      <a:schemeClr val="lt1"/>
    </dgm:fillClrLst>
    <dgm:linClrLst meth="repeat">
      <a:schemeClr val="accent5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parChTrans2D1">
    <dgm:fillClrLst meth="repeat">
      <a:schemeClr val="accent5">
        <a:tint val="60000"/>
      </a:schemeClr>
    </dgm:fillClrLst>
    <dgm:linClrLst meth="repeat">
      <a:schemeClr val="accent5">
        <a:tint val="60000"/>
      </a:schemeClr>
    </dgm:linClrLst>
    <dgm:effectClrLst/>
    <dgm:txLinClrLst/>
    <dgm:txFillClrLst/>
    <dgm:txEffectClrLst/>
  </dgm:styleLbl>
  <dgm:styleLbl name="parChTrans2D2">
    <dgm:fillClrLst meth="repeat">
      <a:schemeClr val="accent5"/>
    </dgm:fillClrLst>
    <dgm:linClrLst meth="repeat">
      <a:schemeClr val="accent5"/>
    </dgm:linClrLst>
    <dgm:effectClrLst/>
    <dgm:txLinClrLst/>
    <dgm:txFillClrLst/>
    <dgm:txEffectClrLst/>
  </dgm:styleLbl>
  <dgm:styleLbl name="parChTrans2D3">
    <dgm:fillClrLst meth="repeat">
      <a:schemeClr val="accent5"/>
    </dgm:fillClrLst>
    <dgm:linClrLst meth="repeat">
      <a:schemeClr val="accent5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accent5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5"/>
    </dgm:fillClrLst>
    <dgm:linClrLst meth="repeat">
      <a:schemeClr val="accent5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5"/>
    </dgm:fillClrLst>
    <dgm:linClrLst meth="repeat">
      <a:schemeClr val="accent5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5"/>
    </dgm:fillClrLst>
    <dgm:linClrLst meth="repeat">
      <a:schemeClr val="accent5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5"/>
    </dgm:fillClrLst>
    <dgm:linClrLst meth="repeat">
      <a:schemeClr val="accent5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accent5">
        <a:alpha val="90000"/>
        <a:tint val="40000"/>
      </a:schemeClr>
    </dgm:fillClrLst>
    <dgm:linClrLst meth="repeat">
      <a:schemeClr val="accent5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accent5">
        <a:alpha val="90000"/>
        <a:tint val="40000"/>
      </a:schemeClr>
    </dgm:fillClrLst>
    <dgm:linClrLst meth="repeat">
      <a:schemeClr val="accent5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accent5">
        <a:alpha val="90000"/>
        <a:tint val="40000"/>
      </a:schemeClr>
    </dgm:fillClrLst>
    <dgm:linClrLst meth="repeat">
      <a:schemeClr val="accent5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accent5">
        <a:alpha val="40000"/>
        <a:tint val="40000"/>
      </a:schemeClr>
    </dgm:fillClrLst>
    <dgm:linClrLst meth="repeat">
      <a:schemeClr val="accent5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accent5">
        <a:alpha val="90000"/>
        <a:tint val="40000"/>
      </a:schemeClr>
    </dgm:fillClrLst>
    <dgm:linClrLst meth="repeat">
      <a:schemeClr val="accent5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5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5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5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lt1">
        <a:alpha val="90000"/>
        <a:tint val="40000"/>
      </a:schemeClr>
    </dgm:fillClrLst>
    <dgm:linClrLst meth="repeat">
      <a:schemeClr val="accent5"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lt1">
        <a:alpha val="90000"/>
        <a:tint val="40000"/>
      </a:schemeClr>
    </dgm:fillClrLst>
    <dgm:linClrLst meth="repeat">
      <a:schemeClr val="accent5"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lt1">
        <a:alpha val="90000"/>
        <a:tint val="40000"/>
      </a:schemeClr>
    </dgm:fillClrLst>
    <dgm:linClrLst meth="repeat">
      <a:schemeClr val="accent5"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accent5">
        <a:alpha val="90000"/>
        <a:tint val="40000"/>
      </a:schemeClr>
    </dgm:fillClrLst>
    <dgm:linClrLst meth="repeat">
      <a:schemeClr val="accent5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accent5">
        <a:alpha val="90000"/>
        <a:tint val="40000"/>
      </a:schemeClr>
    </dgm:fillClrLst>
    <dgm:linClrLst meth="repeat">
      <a:schemeClr val="accent5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accent5">
        <a:alpha val="90000"/>
        <a:tint val="40000"/>
      </a:schemeClr>
    </dgm:fillClrLst>
    <dgm:linClrLst meth="repeat">
      <a:schemeClr val="accent5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accent5">
        <a:alpha val="90000"/>
        <a:tint val="40000"/>
      </a:schemeClr>
    </dgm:fillClrLst>
    <dgm:linClrLst meth="repeat">
      <a:schemeClr val="accent5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5">
        <a:tint val="40000"/>
      </a:schemeClr>
    </dgm:fillClrLst>
    <dgm:linClrLst meth="repeat">
      <a:schemeClr val="accent5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5">
        <a:shade val="80000"/>
      </a:schemeClr>
    </dgm:fillClrLst>
    <dgm:linClrLst meth="repeat">
      <a:schemeClr val="accent5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5">
        <a:tint val="50000"/>
        <a:alpha val="40000"/>
      </a:schemeClr>
    </dgm:fillClrLst>
    <dgm:linClrLst meth="repeat">
      <a:schemeClr val="accent5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5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4.xml><?xml version="1.0" encoding="utf-8"?>
<dgm:colorsDef xmlns:dgm="http://schemas.openxmlformats.org/drawingml/2006/diagram" xmlns:a="http://schemas.openxmlformats.org/drawingml/2006/main" uniqueId="urn:microsoft.com/office/officeart/2005/8/colors/accent1_1">
  <dgm:title val=""/>
  <dgm:desc val=""/>
  <dgm:catLst>
    <dgm:cat type="accent1" pri="11100"/>
  </dgm:catLst>
  <dgm:styleLbl name="node0">
    <dgm:fillClrLst meth="repeat">
      <a:schemeClr val="lt1"/>
    </dgm:fillClrLst>
    <dgm:linClrLst meth="repeat">
      <a:schemeClr val="accent1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alignNode1">
    <dgm:fillClrLst meth="repeat">
      <a:schemeClr val="lt1"/>
    </dgm:fillClrLst>
    <dgm:linClrLst meth="repeat">
      <a:schemeClr val="accent1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node1">
    <dgm:fillClrLst meth="repeat">
      <a:schemeClr val="lt1"/>
    </dgm:fillClrLst>
    <dgm:linClrLst meth="repeat">
      <a:schemeClr val="accent1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lnNode1">
    <dgm:fillClrLst meth="repeat">
      <a:schemeClr val="lt1"/>
    </dgm:fillClrLst>
    <dgm:linClrLst meth="repeat">
      <a:schemeClr val="accent1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vennNode1">
    <dgm:fillClrLst meth="repeat">
      <a:schemeClr val="lt1">
        <a:alpha val="50000"/>
      </a:schemeClr>
    </dgm:fillClrLst>
    <dgm:linClrLst meth="repeat">
      <a:schemeClr val="accent1">
        <a:shade val="80000"/>
      </a:schemeClr>
    </dgm:linClrLst>
    <dgm:effectClrLst/>
    <dgm:txLinClrLst/>
    <dgm:txFillClrLst/>
    <dgm:txEffectClrLst/>
  </dgm:styleLbl>
  <dgm:styleLbl name="node2">
    <dgm:fillClrLst meth="repeat">
      <a:schemeClr val="lt1"/>
    </dgm:fillClrLst>
    <dgm:linClrLst meth="repeat">
      <a:schemeClr val="accent1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node3">
    <dgm:fillClrLst meth="repeat">
      <a:schemeClr val="lt1"/>
    </dgm:fillClrLst>
    <dgm:linClrLst meth="repeat">
      <a:schemeClr val="accent1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node4">
    <dgm:fillClrLst meth="repeat">
      <a:schemeClr val="lt1"/>
    </dgm:fillClrLst>
    <dgm:linClrLst meth="repeat">
      <a:schemeClr val="accent1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fgImgPlace1">
    <dgm:fillClrLst meth="repeat">
      <a:schemeClr val="accent1">
        <a:tint val="40000"/>
      </a:schemeClr>
    </dgm:fillClrLst>
    <dgm:linClrLst meth="repeat">
      <a:schemeClr val="accent1">
        <a:shade val="80000"/>
      </a:schemeClr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40000"/>
      </a:schemeClr>
    </dgm:fillClrLst>
    <dgm:linClrLst meth="repeat">
      <a:schemeClr val="accent1">
        <a:shade val="80000"/>
      </a:schemeClr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40000"/>
      </a:schemeClr>
    </dgm:fillClrLst>
    <dgm:linClrLst meth="repeat">
      <a:schemeClr val="accent1">
        <a:shade val="80000"/>
      </a:schemeClr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dk1"/>
    </dgm:txFillClrLst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dk1"/>
    </dgm:txFillClrLst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dk1"/>
    </dgm:txFillClrLst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lt1"/>
    </dgm:fillClrLst>
    <dgm:linClrLst meth="repeat">
      <a:schemeClr val="accent1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asst1">
    <dgm:fillClrLst meth="repeat">
      <a:schemeClr val="lt1"/>
    </dgm:fillClrLst>
    <dgm:linClrLst meth="repeat">
      <a:schemeClr val="accent1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asst2">
    <dgm:fillClrLst meth="repeat">
      <a:schemeClr val="lt1"/>
    </dgm:fillClrLst>
    <dgm:linClrLst meth="repeat">
      <a:schemeClr val="accent1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asst3">
    <dgm:fillClrLst meth="repeat">
      <a:schemeClr val="lt1"/>
    </dgm:fillClrLst>
    <dgm:linClrLst meth="repeat">
      <a:schemeClr val="accent1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asst4">
    <dgm:fillClrLst meth="repeat">
      <a:schemeClr val="lt1"/>
    </dgm:fillClrLst>
    <dgm:linClrLst meth="repeat">
      <a:schemeClr val="accent1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accent1">
        <a:alpha val="90000"/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accent1">
        <a:alpha val="90000"/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accent1">
        <a:alpha val="90000"/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accent1">
        <a:alpha val="40000"/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accent1">
        <a:alpha val="90000"/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lt1">
        <a:alpha val="90000"/>
        <a:tint val="40000"/>
      </a:schemeClr>
    </dgm:fillClrLst>
    <dgm:linClrLst meth="repeat">
      <a:schemeClr val="accent1"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lt1">
        <a:alpha val="90000"/>
        <a:tint val="40000"/>
      </a:schemeClr>
    </dgm:fillClrLst>
    <dgm:linClrLst meth="repeat">
      <a:schemeClr val="accent1"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lt1">
        <a:alpha val="90000"/>
        <a:tint val="40000"/>
      </a:schemeClr>
    </dgm:fillClrLst>
    <dgm:linClrLst meth="repeat">
      <a:schemeClr val="accent1"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accent1">
        <a:alpha val="90000"/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accent1">
        <a:alpha val="90000"/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accent1">
        <a:alpha val="90000"/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accent1">
        <a:alpha val="90000"/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5.xml><?xml version="1.0" encoding="utf-8"?>
<dgm:colorsDef xmlns:dgm="http://schemas.openxmlformats.org/drawingml/2006/diagram" xmlns:a="http://schemas.openxmlformats.org/drawingml/2006/main" uniqueId="urn:microsoft.com/office/officeart/2005/8/colors/accent1_1">
  <dgm:title val=""/>
  <dgm:desc val=""/>
  <dgm:catLst>
    <dgm:cat type="accent1" pri="11100"/>
  </dgm:catLst>
  <dgm:styleLbl name="node0">
    <dgm:fillClrLst meth="repeat">
      <a:schemeClr val="lt1"/>
    </dgm:fillClrLst>
    <dgm:linClrLst meth="repeat">
      <a:schemeClr val="accent1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alignNode1">
    <dgm:fillClrLst meth="repeat">
      <a:schemeClr val="lt1"/>
    </dgm:fillClrLst>
    <dgm:linClrLst meth="repeat">
      <a:schemeClr val="accent1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node1">
    <dgm:fillClrLst meth="repeat">
      <a:schemeClr val="lt1"/>
    </dgm:fillClrLst>
    <dgm:linClrLst meth="repeat">
      <a:schemeClr val="accent1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lnNode1">
    <dgm:fillClrLst meth="repeat">
      <a:schemeClr val="lt1"/>
    </dgm:fillClrLst>
    <dgm:linClrLst meth="repeat">
      <a:schemeClr val="accent1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vennNode1">
    <dgm:fillClrLst meth="repeat">
      <a:schemeClr val="lt1">
        <a:alpha val="50000"/>
      </a:schemeClr>
    </dgm:fillClrLst>
    <dgm:linClrLst meth="repeat">
      <a:schemeClr val="accent1">
        <a:shade val="80000"/>
      </a:schemeClr>
    </dgm:linClrLst>
    <dgm:effectClrLst/>
    <dgm:txLinClrLst/>
    <dgm:txFillClrLst/>
    <dgm:txEffectClrLst/>
  </dgm:styleLbl>
  <dgm:styleLbl name="node2">
    <dgm:fillClrLst meth="repeat">
      <a:schemeClr val="lt1"/>
    </dgm:fillClrLst>
    <dgm:linClrLst meth="repeat">
      <a:schemeClr val="accent1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node3">
    <dgm:fillClrLst meth="repeat">
      <a:schemeClr val="lt1"/>
    </dgm:fillClrLst>
    <dgm:linClrLst meth="repeat">
      <a:schemeClr val="accent1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node4">
    <dgm:fillClrLst meth="repeat">
      <a:schemeClr val="lt1"/>
    </dgm:fillClrLst>
    <dgm:linClrLst meth="repeat">
      <a:schemeClr val="accent1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fgImgPlace1">
    <dgm:fillClrLst meth="repeat">
      <a:schemeClr val="accent1">
        <a:tint val="40000"/>
      </a:schemeClr>
    </dgm:fillClrLst>
    <dgm:linClrLst meth="repeat">
      <a:schemeClr val="accent1">
        <a:shade val="80000"/>
      </a:schemeClr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40000"/>
      </a:schemeClr>
    </dgm:fillClrLst>
    <dgm:linClrLst meth="repeat">
      <a:schemeClr val="accent1">
        <a:shade val="80000"/>
      </a:schemeClr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40000"/>
      </a:schemeClr>
    </dgm:fillClrLst>
    <dgm:linClrLst meth="repeat">
      <a:schemeClr val="accent1">
        <a:shade val="80000"/>
      </a:schemeClr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dk1"/>
    </dgm:txFillClrLst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dk1"/>
    </dgm:txFillClrLst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dk1"/>
    </dgm:txFillClrLst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lt1"/>
    </dgm:fillClrLst>
    <dgm:linClrLst meth="repeat">
      <a:schemeClr val="accent1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asst1">
    <dgm:fillClrLst meth="repeat">
      <a:schemeClr val="lt1"/>
    </dgm:fillClrLst>
    <dgm:linClrLst meth="repeat">
      <a:schemeClr val="accent1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asst2">
    <dgm:fillClrLst meth="repeat">
      <a:schemeClr val="lt1"/>
    </dgm:fillClrLst>
    <dgm:linClrLst meth="repeat">
      <a:schemeClr val="accent1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asst3">
    <dgm:fillClrLst meth="repeat">
      <a:schemeClr val="lt1"/>
    </dgm:fillClrLst>
    <dgm:linClrLst meth="repeat">
      <a:schemeClr val="accent1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asst4">
    <dgm:fillClrLst meth="repeat">
      <a:schemeClr val="lt1"/>
    </dgm:fillClrLst>
    <dgm:linClrLst meth="repeat">
      <a:schemeClr val="accent1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accent1">
        <a:alpha val="90000"/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accent1">
        <a:alpha val="90000"/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accent1">
        <a:alpha val="90000"/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accent1">
        <a:alpha val="40000"/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accent1">
        <a:alpha val="90000"/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lt1">
        <a:alpha val="90000"/>
        <a:tint val="40000"/>
      </a:schemeClr>
    </dgm:fillClrLst>
    <dgm:linClrLst meth="repeat">
      <a:schemeClr val="accent1"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lt1">
        <a:alpha val="90000"/>
        <a:tint val="40000"/>
      </a:schemeClr>
    </dgm:fillClrLst>
    <dgm:linClrLst meth="repeat">
      <a:schemeClr val="accent1"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lt1">
        <a:alpha val="90000"/>
        <a:tint val="40000"/>
      </a:schemeClr>
    </dgm:fillClrLst>
    <dgm:linClrLst meth="repeat">
      <a:schemeClr val="accent1"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accent1">
        <a:alpha val="90000"/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accent1">
        <a:alpha val="90000"/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accent1">
        <a:alpha val="90000"/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accent1">
        <a:alpha val="90000"/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405252C6-0957-4802-B2C6-8407CDC3589B}" type="doc">
      <dgm:prSet loTypeId="urn:microsoft.com/office/officeart/2005/8/layout/hierarchy1" loCatId="hierarchy" qsTypeId="urn:microsoft.com/office/officeart/2005/8/quickstyle/3d4" qsCatId="3D" csTypeId="urn:microsoft.com/office/officeart/2005/8/colors/accent5_5" csCatId="accent5" phldr="1"/>
      <dgm:spPr/>
      <dgm:t>
        <a:bodyPr/>
        <a:lstStyle/>
        <a:p>
          <a:endParaRPr lang="en-US"/>
        </a:p>
      </dgm:t>
    </dgm:pt>
    <dgm:pt modelId="{7371BBFE-61C1-4E83-A5E6-11835549AF1B}">
      <dgm:prSet phldrT="[Text]" custT="1"/>
      <dgm:spPr/>
      <dgm:t>
        <a:bodyPr/>
        <a:lstStyle/>
        <a:p>
          <a:r>
            <a:rPr lang="en-US" sz="3600" b="1" cap="none" spc="0">
              <a:ln w="10541" cmpd="sng">
                <a:prstDash val="solid"/>
              </a:ln>
              <a:effectLst/>
              <a:latin typeface="Adobe Garamond Pro Bold" pitchFamily="18" charset="0"/>
            </a:rPr>
            <a:t>INDEX FOR ATS </a:t>
          </a:r>
          <a:endParaRPr lang="en-US" sz="3600" b="1" cap="none" spc="0">
            <a:ln w="10541" cmpd="sng">
              <a:prstDash val="solid"/>
            </a:ln>
            <a:effectLst/>
          </a:endParaRPr>
        </a:p>
      </dgm:t>
    </dgm:pt>
    <dgm:pt modelId="{DA1E4BC2-C98D-487A-85C9-786325742816}" type="parTrans" cxnId="{3741328E-DB6E-47B1-BA7A-F1BDE66B0A0D}">
      <dgm:prSet/>
      <dgm:spPr/>
      <dgm:t>
        <a:bodyPr/>
        <a:lstStyle/>
        <a:p>
          <a:endParaRPr lang="en-US" b="1" cap="none" spc="0">
            <a:ln w="10541" cmpd="sng">
              <a:solidFill>
                <a:schemeClr val="accent1">
                  <a:shade val="88000"/>
                  <a:satMod val="110000"/>
                </a:schemeClr>
              </a:solidFill>
              <a:prstDash val="solid"/>
            </a:ln>
            <a:gradFill>
              <a:gsLst>
                <a:gs pos="0">
                  <a:schemeClr val="accent1">
                    <a:tint val="40000"/>
                    <a:satMod val="250000"/>
                  </a:schemeClr>
                </a:gs>
                <a:gs pos="9000">
                  <a:schemeClr val="accent1">
                    <a:tint val="52000"/>
                    <a:satMod val="300000"/>
                  </a:schemeClr>
                </a:gs>
                <a:gs pos="50000">
                  <a:schemeClr val="accent1">
                    <a:shade val="20000"/>
                    <a:satMod val="300000"/>
                  </a:schemeClr>
                </a:gs>
                <a:gs pos="79000">
                  <a:schemeClr val="accent1">
                    <a:tint val="52000"/>
                    <a:satMod val="300000"/>
                  </a:schemeClr>
                </a:gs>
                <a:gs pos="100000">
                  <a:schemeClr val="accent1">
                    <a:tint val="40000"/>
                    <a:satMod val="250000"/>
                  </a:schemeClr>
                </a:gs>
              </a:gsLst>
              <a:lin ang="5400000"/>
            </a:gradFill>
            <a:effectLst/>
          </a:endParaRPr>
        </a:p>
      </dgm:t>
    </dgm:pt>
    <dgm:pt modelId="{CD8F7C55-7201-4011-A29B-20197694D31E}" type="sibTrans" cxnId="{3741328E-DB6E-47B1-BA7A-F1BDE66B0A0D}">
      <dgm:prSet/>
      <dgm:spPr/>
      <dgm:t>
        <a:bodyPr/>
        <a:lstStyle/>
        <a:p>
          <a:endParaRPr lang="en-US" b="1" cap="none" spc="0">
            <a:ln w="10541" cmpd="sng">
              <a:solidFill>
                <a:schemeClr val="accent1">
                  <a:shade val="88000"/>
                  <a:satMod val="110000"/>
                </a:schemeClr>
              </a:solidFill>
              <a:prstDash val="solid"/>
            </a:ln>
            <a:gradFill>
              <a:gsLst>
                <a:gs pos="0">
                  <a:schemeClr val="accent1">
                    <a:tint val="40000"/>
                    <a:satMod val="250000"/>
                  </a:schemeClr>
                </a:gs>
                <a:gs pos="9000">
                  <a:schemeClr val="accent1">
                    <a:tint val="52000"/>
                    <a:satMod val="300000"/>
                  </a:schemeClr>
                </a:gs>
                <a:gs pos="50000">
                  <a:schemeClr val="accent1">
                    <a:shade val="20000"/>
                    <a:satMod val="300000"/>
                  </a:schemeClr>
                </a:gs>
                <a:gs pos="79000">
                  <a:schemeClr val="accent1">
                    <a:tint val="52000"/>
                    <a:satMod val="300000"/>
                  </a:schemeClr>
                </a:gs>
                <a:gs pos="100000">
                  <a:schemeClr val="accent1">
                    <a:tint val="40000"/>
                    <a:satMod val="250000"/>
                  </a:schemeClr>
                </a:gs>
              </a:gsLst>
              <a:lin ang="5400000"/>
            </a:gradFill>
            <a:effectLst/>
          </a:endParaRPr>
        </a:p>
      </dgm:t>
    </dgm:pt>
    <dgm:pt modelId="{EE73A419-3566-413A-98A8-B905248F0265}">
      <dgm:prSet phldrT="[Text]" custT="1"/>
      <dgm:spPr/>
      <dgm:t>
        <a:bodyPr/>
        <a:lstStyle/>
        <a:p>
          <a:r>
            <a:rPr lang="en-US" sz="2400" b="1" cap="none" spc="0">
              <a:ln w="10541" cmpd="sng">
                <a:prstDash val="solid"/>
              </a:ln>
              <a:effectLst/>
              <a:latin typeface="Adobe Garamond Pro Bold" pitchFamily="18" charset="0"/>
              <a:ea typeface="+mn-ea"/>
              <a:cs typeface="+mn-cs"/>
            </a:rPr>
            <a:t>Change over swich </a:t>
          </a:r>
          <a:endParaRPr lang="en-US" sz="2400" b="1" cap="none" spc="0">
            <a:ln w="10541" cmpd="sng">
              <a:prstDash val="solid"/>
            </a:ln>
            <a:effectLst/>
          </a:endParaRP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1"/>
          </dgm14:cNvPr>
        </a:ext>
      </dgm:extLst>
    </dgm:pt>
    <dgm:pt modelId="{4B1B6ABC-5835-48DC-AE1D-02A1A58A7E1B}" type="parTrans" cxnId="{0258D6D1-AFB1-47F2-A4B7-D9878BF83E36}">
      <dgm:prSet/>
      <dgm:spPr/>
      <dgm:t>
        <a:bodyPr/>
        <a:lstStyle/>
        <a:p>
          <a:endParaRPr lang="en-US" b="1" cap="none" spc="0">
            <a:ln w="10541" cmpd="sng">
              <a:solidFill>
                <a:schemeClr val="accent1">
                  <a:shade val="88000"/>
                  <a:satMod val="110000"/>
                </a:schemeClr>
              </a:solidFill>
              <a:prstDash val="solid"/>
            </a:ln>
            <a:gradFill>
              <a:gsLst>
                <a:gs pos="0">
                  <a:schemeClr val="accent1">
                    <a:tint val="40000"/>
                    <a:satMod val="250000"/>
                  </a:schemeClr>
                </a:gs>
                <a:gs pos="9000">
                  <a:schemeClr val="accent1">
                    <a:tint val="52000"/>
                    <a:satMod val="300000"/>
                  </a:schemeClr>
                </a:gs>
                <a:gs pos="50000">
                  <a:schemeClr val="accent1">
                    <a:shade val="20000"/>
                    <a:satMod val="300000"/>
                  </a:schemeClr>
                </a:gs>
                <a:gs pos="79000">
                  <a:schemeClr val="accent1">
                    <a:tint val="52000"/>
                    <a:satMod val="300000"/>
                  </a:schemeClr>
                </a:gs>
                <a:gs pos="100000">
                  <a:schemeClr val="accent1">
                    <a:tint val="40000"/>
                    <a:satMod val="250000"/>
                  </a:schemeClr>
                </a:gs>
              </a:gsLst>
              <a:lin ang="5400000"/>
            </a:gradFill>
            <a:effectLst/>
          </a:endParaRPr>
        </a:p>
      </dgm:t>
    </dgm:pt>
    <dgm:pt modelId="{BEEBE6EF-EF06-4384-94B9-3FC579B88DE2}" type="sibTrans" cxnId="{0258D6D1-AFB1-47F2-A4B7-D9878BF83E36}">
      <dgm:prSet/>
      <dgm:spPr/>
      <dgm:t>
        <a:bodyPr/>
        <a:lstStyle/>
        <a:p>
          <a:endParaRPr lang="en-US" b="1" cap="none" spc="0">
            <a:ln w="10541" cmpd="sng">
              <a:solidFill>
                <a:schemeClr val="accent1">
                  <a:shade val="88000"/>
                  <a:satMod val="110000"/>
                </a:schemeClr>
              </a:solidFill>
              <a:prstDash val="solid"/>
            </a:ln>
            <a:gradFill>
              <a:gsLst>
                <a:gs pos="0">
                  <a:schemeClr val="accent1">
                    <a:tint val="40000"/>
                    <a:satMod val="250000"/>
                  </a:schemeClr>
                </a:gs>
                <a:gs pos="9000">
                  <a:schemeClr val="accent1">
                    <a:tint val="52000"/>
                    <a:satMod val="300000"/>
                  </a:schemeClr>
                </a:gs>
                <a:gs pos="50000">
                  <a:schemeClr val="accent1">
                    <a:shade val="20000"/>
                    <a:satMod val="300000"/>
                  </a:schemeClr>
                </a:gs>
                <a:gs pos="79000">
                  <a:schemeClr val="accent1">
                    <a:tint val="52000"/>
                    <a:satMod val="300000"/>
                  </a:schemeClr>
                </a:gs>
                <a:gs pos="100000">
                  <a:schemeClr val="accent1">
                    <a:tint val="40000"/>
                    <a:satMod val="250000"/>
                  </a:schemeClr>
                </a:gs>
              </a:gsLst>
              <a:lin ang="5400000"/>
            </a:gradFill>
            <a:effectLst/>
          </a:endParaRPr>
        </a:p>
      </dgm:t>
    </dgm:pt>
    <dgm:pt modelId="{FC598CBD-37A3-4E37-B57C-4A304CEFC281}">
      <dgm:prSet phldrT="[Text]" custT="1"/>
      <dgm:spPr/>
      <dgm:t>
        <a:bodyPr/>
        <a:lstStyle/>
        <a:p>
          <a:r>
            <a:rPr lang="en-US" sz="2400" b="1" cap="none" spc="0">
              <a:ln w="10541" cmpd="sng">
                <a:prstDash val="solid"/>
              </a:ln>
              <a:effectLst/>
              <a:latin typeface="Adobe Garamond Pro Bold" pitchFamily="18" charset="0"/>
              <a:ea typeface="+mn-ea"/>
              <a:cs typeface="+mn-cs"/>
            </a:rPr>
            <a:t>Brekares </a:t>
          </a:r>
          <a:endParaRPr lang="en-US" sz="5000" b="1" cap="none" spc="0">
            <a:ln w="10541" cmpd="sng">
              <a:prstDash val="solid"/>
            </a:ln>
            <a:effectLst/>
          </a:endParaRP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2"/>
          </dgm14:cNvPr>
        </a:ext>
      </dgm:extLst>
    </dgm:pt>
    <dgm:pt modelId="{6E36BB6F-FD29-43DC-953A-F892FEF7C89B}" type="sibTrans" cxnId="{4BECD0E1-4AA7-4F63-B5BD-D0F997F199C9}">
      <dgm:prSet/>
      <dgm:spPr/>
      <dgm:t>
        <a:bodyPr/>
        <a:lstStyle/>
        <a:p>
          <a:endParaRPr lang="en-US" b="1" cap="none" spc="0">
            <a:ln w="10541" cmpd="sng">
              <a:solidFill>
                <a:schemeClr val="accent1">
                  <a:shade val="88000"/>
                  <a:satMod val="110000"/>
                </a:schemeClr>
              </a:solidFill>
              <a:prstDash val="solid"/>
            </a:ln>
            <a:gradFill>
              <a:gsLst>
                <a:gs pos="0">
                  <a:schemeClr val="accent1">
                    <a:tint val="40000"/>
                    <a:satMod val="250000"/>
                  </a:schemeClr>
                </a:gs>
                <a:gs pos="9000">
                  <a:schemeClr val="accent1">
                    <a:tint val="52000"/>
                    <a:satMod val="300000"/>
                  </a:schemeClr>
                </a:gs>
                <a:gs pos="50000">
                  <a:schemeClr val="accent1">
                    <a:shade val="20000"/>
                    <a:satMod val="300000"/>
                  </a:schemeClr>
                </a:gs>
                <a:gs pos="79000">
                  <a:schemeClr val="accent1">
                    <a:tint val="52000"/>
                    <a:satMod val="300000"/>
                  </a:schemeClr>
                </a:gs>
                <a:gs pos="100000">
                  <a:schemeClr val="accent1">
                    <a:tint val="40000"/>
                    <a:satMod val="250000"/>
                  </a:schemeClr>
                </a:gs>
              </a:gsLst>
              <a:lin ang="5400000"/>
            </a:gradFill>
            <a:effectLst/>
          </a:endParaRPr>
        </a:p>
      </dgm:t>
    </dgm:pt>
    <dgm:pt modelId="{CC726B9E-6AA7-45A5-959C-43CBA5EB009A}" type="parTrans" cxnId="{4BECD0E1-4AA7-4F63-B5BD-D0F997F199C9}">
      <dgm:prSet/>
      <dgm:spPr/>
      <dgm:t>
        <a:bodyPr/>
        <a:lstStyle/>
        <a:p>
          <a:endParaRPr lang="en-US" b="1" cap="none" spc="0">
            <a:ln w="10541" cmpd="sng">
              <a:solidFill>
                <a:schemeClr val="accent1">
                  <a:shade val="88000"/>
                  <a:satMod val="110000"/>
                </a:schemeClr>
              </a:solidFill>
              <a:prstDash val="solid"/>
            </a:ln>
            <a:gradFill>
              <a:gsLst>
                <a:gs pos="0">
                  <a:schemeClr val="accent1">
                    <a:tint val="40000"/>
                    <a:satMod val="250000"/>
                  </a:schemeClr>
                </a:gs>
                <a:gs pos="9000">
                  <a:schemeClr val="accent1">
                    <a:tint val="52000"/>
                    <a:satMod val="300000"/>
                  </a:schemeClr>
                </a:gs>
                <a:gs pos="50000">
                  <a:schemeClr val="accent1">
                    <a:shade val="20000"/>
                    <a:satMod val="300000"/>
                  </a:schemeClr>
                </a:gs>
                <a:gs pos="79000">
                  <a:schemeClr val="accent1">
                    <a:tint val="52000"/>
                    <a:satMod val="300000"/>
                  </a:schemeClr>
                </a:gs>
                <a:gs pos="100000">
                  <a:schemeClr val="accent1">
                    <a:tint val="40000"/>
                    <a:satMod val="250000"/>
                  </a:schemeClr>
                </a:gs>
              </a:gsLst>
              <a:lin ang="5400000"/>
            </a:gradFill>
            <a:effectLst/>
          </a:endParaRPr>
        </a:p>
      </dgm:t>
    </dgm:pt>
    <dgm:pt modelId="{E926AA08-02F8-4732-8240-5647E4F0C1CC}" type="pres">
      <dgm:prSet presAssocID="{405252C6-0957-4802-B2C6-8407CDC3589B}" presName="hierChild1" presStyleCnt="0">
        <dgm:presLayoutVars>
          <dgm:chPref val="1"/>
          <dgm:dir/>
          <dgm:animOne val="branch"/>
          <dgm:animLvl val="lvl"/>
          <dgm:resizeHandles/>
        </dgm:presLayoutVars>
      </dgm:prSet>
      <dgm:spPr/>
      <dgm:t>
        <a:bodyPr/>
        <a:lstStyle/>
        <a:p>
          <a:endParaRPr lang="en-US"/>
        </a:p>
      </dgm:t>
    </dgm:pt>
    <dgm:pt modelId="{1D68CE44-1801-4DF1-942A-736D9DA18547}" type="pres">
      <dgm:prSet presAssocID="{7371BBFE-61C1-4E83-A5E6-11835549AF1B}" presName="hierRoot1" presStyleCnt="0"/>
      <dgm:spPr/>
      <dgm:t>
        <a:bodyPr/>
        <a:lstStyle/>
        <a:p>
          <a:endParaRPr lang="en-US"/>
        </a:p>
      </dgm:t>
    </dgm:pt>
    <dgm:pt modelId="{3FEA2927-B7AB-43BF-8417-9502B49C74E4}" type="pres">
      <dgm:prSet presAssocID="{7371BBFE-61C1-4E83-A5E6-11835549AF1B}" presName="composite" presStyleCnt="0"/>
      <dgm:spPr/>
      <dgm:t>
        <a:bodyPr/>
        <a:lstStyle/>
        <a:p>
          <a:endParaRPr lang="en-US"/>
        </a:p>
      </dgm:t>
    </dgm:pt>
    <dgm:pt modelId="{36AB1826-AFCA-4772-B217-C26B9A6AAA60}" type="pres">
      <dgm:prSet presAssocID="{7371BBFE-61C1-4E83-A5E6-11835549AF1B}" presName="background" presStyleLbl="node0" presStyleIdx="0" presStyleCnt="1"/>
      <dgm:spPr/>
      <dgm:t>
        <a:bodyPr/>
        <a:lstStyle/>
        <a:p>
          <a:endParaRPr lang="en-US"/>
        </a:p>
      </dgm:t>
    </dgm:pt>
    <dgm:pt modelId="{536A6D6C-DF2A-405D-BDD2-F407ACFC553D}" type="pres">
      <dgm:prSet presAssocID="{7371BBFE-61C1-4E83-A5E6-11835549AF1B}" presName="text" presStyleLbl="fgAcc0" presStyleIdx="0" presStyleCnt="1" custScaleX="172926" custScaleY="53744" custLinFactNeighborY="1206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9673D86E-0179-4E2B-B9F4-CB61AFF763FC}" type="pres">
      <dgm:prSet presAssocID="{7371BBFE-61C1-4E83-A5E6-11835549AF1B}" presName="hierChild2" presStyleCnt="0"/>
      <dgm:spPr/>
      <dgm:t>
        <a:bodyPr/>
        <a:lstStyle/>
        <a:p>
          <a:endParaRPr lang="en-US"/>
        </a:p>
      </dgm:t>
    </dgm:pt>
    <dgm:pt modelId="{E9233786-168E-48B3-84F2-686D49D4BCBC}" type="pres">
      <dgm:prSet presAssocID="{4B1B6ABC-5835-48DC-AE1D-02A1A58A7E1B}" presName="Name10" presStyleLbl="parChTrans1D2" presStyleIdx="0" presStyleCnt="2"/>
      <dgm:spPr/>
      <dgm:t>
        <a:bodyPr/>
        <a:lstStyle/>
        <a:p>
          <a:endParaRPr lang="en-US"/>
        </a:p>
      </dgm:t>
    </dgm:pt>
    <dgm:pt modelId="{76AA2525-C93D-4E97-8A14-E682EED539B3}" type="pres">
      <dgm:prSet presAssocID="{EE73A419-3566-413A-98A8-B905248F0265}" presName="hierRoot2" presStyleCnt="0"/>
      <dgm:spPr/>
      <dgm:t>
        <a:bodyPr/>
        <a:lstStyle/>
        <a:p>
          <a:endParaRPr lang="en-US"/>
        </a:p>
      </dgm:t>
    </dgm:pt>
    <dgm:pt modelId="{7BB9C01F-E2E4-481E-AE13-A7AC152E0434}" type="pres">
      <dgm:prSet presAssocID="{EE73A419-3566-413A-98A8-B905248F0265}" presName="composite2" presStyleCnt="0"/>
      <dgm:spPr/>
      <dgm:t>
        <a:bodyPr/>
        <a:lstStyle/>
        <a:p>
          <a:endParaRPr lang="en-US"/>
        </a:p>
      </dgm:t>
    </dgm:pt>
    <dgm:pt modelId="{D85FAE20-0C8C-495D-B86D-A58DFAE58E00}" type="pres">
      <dgm:prSet presAssocID="{EE73A419-3566-413A-98A8-B905248F0265}" presName="background2" presStyleLbl="node2" presStyleIdx="0" presStyleCnt="2"/>
      <dgm:spPr/>
      <dgm:t>
        <a:bodyPr/>
        <a:lstStyle/>
        <a:p>
          <a:endParaRPr lang="en-US"/>
        </a:p>
      </dgm:t>
    </dgm:pt>
    <dgm:pt modelId="{21DB3B99-8BB9-4B9D-BA6E-A1C8B427BF33}" type="pres">
      <dgm:prSet presAssocID="{EE73A419-3566-413A-98A8-B905248F0265}" presName="text2" presStyleLbl="fgAcc2" presStyleIdx="0" presStyleCnt="2" custScaleY="55328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7D7E7EBB-59C5-4A83-9DB6-CEBB3F42276B}" type="pres">
      <dgm:prSet presAssocID="{EE73A419-3566-413A-98A8-B905248F0265}" presName="hierChild3" presStyleCnt="0"/>
      <dgm:spPr/>
      <dgm:t>
        <a:bodyPr/>
        <a:lstStyle/>
        <a:p>
          <a:endParaRPr lang="en-US"/>
        </a:p>
      </dgm:t>
    </dgm:pt>
    <dgm:pt modelId="{753F989F-AE12-4033-B4F0-084C2B8EA38D}" type="pres">
      <dgm:prSet presAssocID="{CC726B9E-6AA7-45A5-959C-43CBA5EB009A}" presName="Name10" presStyleLbl="parChTrans1D2" presStyleIdx="1" presStyleCnt="2"/>
      <dgm:spPr/>
      <dgm:t>
        <a:bodyPr/>
        <a:lstStyle/>
        <a:p>
          <a:endParaRPr lang="en-US"/>
        </a:p>
      </dgm:t>
    </dgm:pt>
    <dgm:pt modelId="{F8AD9889-56C7-48EB-BC1D-C1C064877C39}" type="pres">
      <dgm:prSet presAssocID="{FC598CBD-37A3-4E37-B57C-4A304CEFC281}" presName="hierRoot2" presStyleCnt="0"/>
      <dgm:spPr/>
      <dgm:t>
        <a:bodyPr/>
        <a:lstStyle/>
        <a:p>
          <a:endParaRPr lang="en-US"/>
        </a:p>
      </dgm:t>
    </dgm:pt>
    <dgm:pt modelId="{5773EDE7-2A39-4B42-9574-C5461D5EC81D}" type="pres">
      <dgm:prSet presAssocID="{FC598CBD-37A3-4E37-B57C-4A304CEFC281}" presName="composite2" presStyleCnt="0"/>
      <dgm:spPr/>
      <dgm:t>
        <a:bodyPr/>
        <a:lstStyle/>
        <a:p>
          <a:endParaRPr lang="en-US"/>
        </a:p>
      </dgm:t>
    </dgm:pt>
    <dgm:pt modelId="{88653EA6-AF2B-42E1-A354-B8E74D20D425}" type="pres">
      <dgm:prSet presAssocID="{FC598CBD-37A3-4E37-B57C-4A304CEFC281}" presName="background2" presStyleLbl="node2" presStyleIdx="1" presStyleCnt="2"/>
      <dgm:spPr/>
      <dgm:t>
        <a:bodyPr/>
        <a:lstStyle/>
        <a:p>
          <a:endParaRPr lang="en-US"/>
        </a:p>
      </dgm:t>
    </dgm:pt>
    <dgm:pt modelId="{66B327D4-5346-4256-8327-05F002B7D4A7}" type="pres">
      <dgm:prSet presAssocID="{FC598CBD-37A3-4E37-B57C-4A304CEFC281}" presName="text2" presStyleLbl="fgAcc2" presStyleIdx="1" presStyleCnt="2" custScaleY="5452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107E73DA-6896-4377-812F-2604D3203094}" type="pres">
      <dgm:prSet presAssocID="{FC598CBD-37A3-4E37-B57C-4A304CEFC281}" presName="hierChild3" presStyleCnt="0"/>
      <dgm:spPr/>
      <dgm:t>
        <a:bodyPr/>
        <a:lstStyle/>
        <a:p>
          <a:endParaRPr lang="en-US"/>
        </a:p>
      </dgm:t>
    </dgm:pt>
  </dgm:ptLst>
  <dgm:cxnLst>
    <dgm:cxn modelId="{56BCE739-E3C5-49E2-8D77-73CCA602BCF1}" type="presOf" srcId="{4B1B6ABC-5835-48DC-AE1D-02A1A58A7E1B}" destId="{E9233786-168E-48B3-84F2-686D49D4BCBC}" srcOrd="0" destOrd="0" presId="urn:microsoft.com/office/officeart/2005/8/layout/hierarchy1"/>
    <dgm:cxn modelId="{4FA779A8-35A2-4705-A448-9CE3DC786C24}" type="presOf" srcId="{EE73A419-3566-413A-98A8-B905248F0265}" destId="{21DB3B99-8BB9-4B9D-BA6E-A1C8B427BF33}" srcOrd="0" destOrd="0" presId="urn:microsoft.com/office/officeart/2005/8/layout/hierarchy1"/>
    <dgm:cxn modelId="{5DDE055B-A44D-40B0-AF87-93EDB0F0DB87}" type="presOf" srcId="{7371BBFE-61C1-4E83-A5E6-11835549AF1B}" destId="{536A6D6C-DF2A-405D-BDD2-F407ACFC553D}" srcOrd="0" destOrd="0" presId="urn:microsoft.com/office/officeart/2005/8/layout/hierarchy1"/>
    <dgm:cxn modelId="{32EA501A-D471-44F0-B8CF-FB3EFD49B509}" type="presOf" srcId="{FC598CBD-37A3-4E37-B57C-4A304CEFC281}" destId="{66B327D4-5346-4256-8327-05F002B7D4A7}" srcOrd="0" destOrd="0" presId="urn:microsoft.com/office/officeart/2005/8/layout/hierarchy1"/>
    <dgm:cxn modelId="{4BECD0E1-4AA7-4F63-B5BD-D0F997F199C9}" srcId="{7371BBFE-61C1-4E83-A5E6-11835549AF1B}" destId="{FC598CBD-37A3-4E37-B57C-4A304CEFC281}" srcOrd="1" destOrd="0" parTransId="{CC726B9E-6AA7-45A5-959C-43CBA5EB009A}" sibTransId="{6E36BB6F-FD29-43DC-953A-F892FEF7C89B}"/>
    <dgm:cxn modelId="{0258D6D1-AFB1-47F2-A4B7-D9878BF83E36}" srcId="{7371BBFE-61C1-4E83-A5E6-11835549AF1B}" destId="{EE73A419-3566-413A-98A8-B905248F0265}" srcOrd="0" destOrd="0" parTransId="{4B1B6ABC-5835-48DC-AE1D-02A1A58A7E1B}" sibTransId="{BEEBE6EF-EF06-4384-94B9-3FC579B88DE2}"/>
    <dgm:cxn modelId="{3741328E-DB6E-47B1-BA7A-F1BDE66B0A0D}" srcId="{405252C6-0957-4802-B2C6-8407CDC3589B}" destId="{7371BBFE-61C1-4E83-A5E6-11835549AF1B}" srcOrd="0" destOrd="0" parTransId="{DA1E4BC2-C98D-487A-85C9-786325742816}" sibTransId="{CD8F7C55-7201-4011-A29B-20197694D31E}"/>
    <dgm:cxn modelId="{9B75042A-29D0-4A5D-A78B-C431DCE149F1}" type="presOf" srcId="{405252C6-0957-4802-B2C6-8407CDC3589B}" destId="{E926AA08-02F8-4732-8240-5647E4F0C1CC}" srcOrd="0" destOrd="0" presId="urn:microsoft.com/office/officeart/2005/8/layout/hierarchy1"/>
    <dgm:cxn modelId="{9F02DA3C-26E9-4310-8200-F91C63D76429}" type="presOf" srcId="{CC726B9E-6AA7-45A5-959C-43CBA5EB009A}" destId="{753F989F-AE12-4033-B4F0-084C2B8EA38D}" srcOrd="0" destOrd="0" presId="urn:microsoft.com/office/officeart/2005/8/layout/hierarchy1"/>
    <dgm:cxn modelId="{03FB03FB-858A-47E0-B000-0E5D24F0A12F}" type="presParOf" srcId="{E926AA08-02F8-4732-8240-5647E4F0C1CC}" destId="{1D68CE44-1801-4DF1-942A-736D9DA18547}" srcOrd="0" destOrd="0" presId="urn:microsoft.com/office/officeart/2005/8/layout/hierarchy1"/>
    <dgm:cxn modelId="{8ABDEF58-9461-410B-858C-FE1A834B688A}" type="presParOf" srcId="{1D68CE44-1801-4DF1-942A-736D9DA18547}" destId="{3FEA2927-B7AB-43BF-8417-9502B49C74E4}" srcOrd="0" destOrd="0" presId="urn:microsoft.com/office/officeart/2005/8/layout/hierarchy1"/>
    <dgm:cxn modelId="{9668B728-42FD-4011-9163-ACC236339963}" type="presParOf" srcId="{3FEA2927-B7AB-43BF-8417-9502B49C74E4}" destId="{36AB1826-AFCA-4772-B217-C26B9A6AAA60}" srcOrd="0" destOrd="0" presId="urn:microsoft.com/office/officeart/2005/8/layout/hierarchy1"/>
    <dgm:cxn modelId="{63BAC0B1-DD5C-4AA8-AD91-D648458C566B}" type="presParOf" srcId="{3FEA2927-B7AB-43BF-8417-9502B49C74E4}" destId="{536A6D6C-DF2A-405D-BDD2-F407ACFC553D}" srcOrd="1" destOrd="0" presId="urn:microsoft.com/office/officeart/2005/8/layout/hierarchy1"/>
    <dgm:cxn modelId="{38D00930-0F6B-48DF-9075-2CB76E643E96}" type="presParOf" srcId="{1D68CE44-1801-4DF1-942A-736D9DA18547}" destId="{9673D86E-0179-4E2B-B9F4-CB61AFF763FC}" srcOrd="1" destOrd="0" presId="urn:microsoft.com/office/officeart/2005/8/layout/hierarchy1"/>
    <dgm:cxn modelId="{8F38D7F3-2730-4104-945E-073BE1A773F9}" type="presParOf" srcId="{9673D86E-0179-4E2B-B9F4-CB61AFF763FC}" destId="{E9233786-168E-48B3-84F2-686D49D4BCBC}" srcOrd="0" destOrd="0" presId="urn:microsoft.com/office/officeart/2005/8/layout/hierarchy1"/>
    <dgm:cxn modelId="{DA8D5BB8-71CD-4267-B298-2A647E898D10}" type="presParOf" srcId="{9673D86E-0179-4E2B-B9F4-CB61AFF763FC}" destId="{76AA2525-C93D-4E97-8A14-E682EED539B3}" srcOrd="1" destOrd="0" presId="urn:microsoft.com/office/officeart/2005/8/layout/hierarchy1"/>
    <dgm:cxn modelId="{4894B74E-A0A6-40B6-A0F4-B8E60317F75A}" type="presParOf" srcId="{76AA2525-C93D-4E97-8A14-E682EED539B3}" destId="{7BB9C01F-E2E4-481E-AE13-A7AC152E0434}" srcOrd="0" destOrd="0" presId="urn:microsoft.com/office/officeart/2005/8/layout/hierarchy1"/>
    <dgm:cxn modelId="{8D0A7226-0DAB-4D3C-A512-C98CC56FE9BF}" type="presParOf" srcId="{7BB9C01F-E2E4-481E-AE13-A7AC152E0434}" destId="{D85FAE20-0C8C-495D-B86D-A58DFAE58E00}" srcOrd="0" destOrd="0" presId="urn:microsoft.com/office/officeart/2005/8/layout/hierarchy1"/>
    <dgm:cxn modelId="{9A6F0F08-5B5B-4443-9E62-83F2B55CEACF}" type="presParOf" srcId="{7BB9C01F-E2E4-481E-AE13-A7AC152E0434}" destId="{21DB3B99-8BB9-4B9D-BA6E-A1C8B427BF33}" srcOrd="1" destOrd="0" presId="urn:microsoft.com/office/officeart/2005/8/layout/hierarchy1"/>
    <dgm:cxn modelId="{8A1A955F-A5B1-4A64-9B4C-69AF45BED43E}" type="presParOf" srcId="{76AA2525-C93D-4E97-8A14-E682EED539B3}" destId="{7D7E7EBB-59C5-4A83-9DB6-CEBB3F42276B}" srcOrd="1" destOrd="0" presId="urn:microsoft.com/office/officeart/2005/8/layout/hierarchy1"/>
    <dgm:cxn modelId="{DC16CD02-3CF0-4F73-9128-E64571522192}" type="presParOf" srcId="{9673D86E-0179-4E2B-B9F4-CB61AFF763FC}" destId="{753F989F-AE12-4033-B4F0-084C2B8EA38D}" srcOrd="2" destOrd="0" presId="urn:microsoft.com/office/officeart/2005/8/layout/hierarchy1"/>
    <dgm:cxn modelId="{5EA42C05-5A12-4967-ACD5-9722BBB2D85A}" type="presParOf" srcId="{9673D86E-0179-4E2B-B9F4-CB61AFF763FC}" destId="{F8AD9889-56C7-48EB-BC1D-C1C064877C39}" srcOrd="3" destOrd="0" presId="urn:microsoft.com/office/officeart/2005/8/layout/hierarchy1"/>
    <dgm:cxn modelId="{1D01151C-CC6D-4BAB-ACAF-91AA10F9EB00}" type="presParOf" srcId="{F8AD9889-56C7-48EB-BC1D-C1C064877C39}" destId="{5773EDE7-2A39-4B42-9574-C5461D5EC81D}" srcOrd="0" destOrd="0" presId="urn:microsoft.com/office/officeart/2005/8/layout/hierarchy1"/>
    <dgm:cxn modelId="{75FB8FF8-7CFB-4897-A997-94043B6C8E1B}" type="presParOf" srcId="{5773EDE7-2A39-4B42-9574-C5461D5EC81D}" destId="{88653EA6-AF2B-42E1-A354-B8E74D20D425}" srcOrd="0" destOrd="0" presId="urn:microsoft.com/office/officeart/2005/8/layout/hierarchy1"/>
    <dgm:cxn modelId="{1762C0BE-D0BF-4644-9D85-50788A4B5089}" type="presParOf" srcId="{5773EDE7-2A39-4B42-9574-C5461D5EC81D}" destId="{66B327D4-5346-4256-8327-05F002B7D4A7}" srcOrd="1" destOrd="0" presId="urn:microsoft.com/office/officeart/2005/8/layout/hierarchy1"/>
    <dgm:cxn modelId="{63ED3064-7412-4EFE-80A3-4CFF0ECB6628}" type="presParOf" srcId="{F8AD9889-56C7-48EB-BC1D-C1C064877C39}" destId="{107E73DA-6896-4377-812F-2604D3203094}" srcOrd="1" destOrd="0" presId="urn:microsoft.com/office/officeart/2005/8/layout/hierarchy1"/>
  </dgm:cxnLst>
  <dgm:bg/>
  <dgm:whole/>
  <dgm:extLst>
    <a:ext uri="http://schemas.microsoft.com/office/drawing/2008/diagram">
      <dsp:dataModelExt xmlns:dsp="http://schemas.microsoft.com/office/drawing/2008/diagram" relId="rId7" minVer="http://schemas.openxmlformats.org/drawingml/2006/diagram"/>
    </a:ext>
  </dgm:extLst>
</dgm:dataModel>
</file>

<file path=xl/diagrams/data2.xml><?xml version="1.0" encoding="utf-8"?>
<dgm:dataModel xmlns:dgm="http://schemas.openxmlformats.org/drawingml/2006/diagram" xmlns:a="http://schemas.openxmlformats.org/drawingml/2006/main">
  <dgm:ptLst>
    <dgm:pt modelId="{DBEE39B5-D09C-4813-9403-3B24468F0ACB}" type="doc">
      <dgm:prSet loTypeId="urn:microsoft.com/office/officeart/2005/8/layout/hierarchy4" loCatId="hierarchy" qsTypeId="urn:microsoft.com/office/officeart/2005/8/quickstyle/simple3" qsCatId="simple" csTypeId="urn:microsoft.com/office/officeart/2005/8/colors/accent1_2" csCatId="accent1" phldr="1"/>
      <dgm:spPr/>
      <dgm:t>
        <a:bodyPr/>
        <a:lstStyle/>
        <a:p>
          <a:endParaRPr lang="en-US"/>
        </a:p>
      </dgm:t>
    </dgm:pt>
    <dgm:pt modelId="{783819F6-A051-4B09-A887-D76308BFAD52}">
      <dgm:prSet phldrT="[Text]"/>
      <dgm:spPr/>
      <dgm:t>
        <a:bodyPr/>
        <a:lstStyle/>
        <a:p>
          <a:r>
            <a:rPr lang="en-US">
              <a:latin typeface="Algerian" pitchFamily="82" charset="0"/>
            </a:rPr>
            <a:t>ATS</a:t>
          </a:r>
        </a:p>
      </dgm:t>
    </dgm:pt>
    <dgm:pt modelId="{B2D913B7-F25D-417A-9A7F-859FA7305044}" type="parTrans" cxnId="{99B69A36-1FA3-442E-893B-7B1FCCAD2088}">
      <dgm:prSet/>
      <dgm:spPr/>
      <dgm:t>
        <a:bodyPr/>
        <a:lstStyle/>
        <a:p>
          <a:endParaRPr lang="en-US"/>
        </a:p>
      </dgm:t>
    </dgm:pt>
    <dgm:pt modelId="{55C5BA17-0CD7-45F5-B72E-11374173C5E2}" type="sibTrans" cxnId="{99B69A36-1FA3-442E-893B-7B1FCCAD2088}">
      <dgm:prSet/>
      <dgm:spPr/>
      <dgm:t>
        <a:bodyPr/>
        <a:lstStyle/>
        <a:p>
          <a:endParaRPr lang="en-US"/>
        </a:p>
      </dgm:t>
    </dgm:pt>
    <dgm:pt modelId="{414446B4-AAF4-43D8-9A52-6A9F242797D5}">
      <dgm:prSet phldrT="[Text]"/>
      <dgm:spPr/>
      <dgm:t>
        <a:bodyPr/>
        <a:lstStyle/>
        <a:p>
          <a:r>
            <a:rPr lang="en-US">
              <a:latin typeface="Algerian" pitchFamily="82" charset="0"/>
            </a:rPr>
            <a:t>IEC</a:t>
          </a:r>
        </a:p>
      </dgm:t>
    </dgm:pt>
    <dgm:pt modelId="{EF1814F7-77D8-4A8E-A2EE-D50428F297B5}" type="parTrans" cxnId="{29ECB981-73E3-4546-95C0-3B6284C9AFF3}">
      <dgm:prSet/>
      <dgm:spPr/>
      <dgm:t>
        <a:bodyPr/>
        <a:lstStyle/>
        <a:p>
          <a:endParaRPr lang="en-US"/>
        </a:p>
      </dgm:t>
    </dgm:pt>
    <dgm:pt modelId="{7EF7CF79-34B5-4288-AE57-3D18E158EB39}" type="sibTrans" cxnId="{29ECB981-73E3-4546-95C0-3B6284C9AFF3}">
      <dgm:prSet/>
      <dgm:spPr/>
      <dgm:t>
        <a:bodyPr/>
        <a:lstStyle/>
        <a:p>
          <a:endParaRPr lang="en-US"/>
        </a:p>
      </dgm:t>
    </dgm:pt>
    <dgm:pt modelId="{CEB126E0-0311-4E5B-8274-5B462F0B4FFE}">
      <dgm:prSet phldrT="[Text]"/>
      <dgm:spPr/>
      <dgm:t>
        <a:bodyPr/>
        <a:lstStyle/>
        <a:p>
          <a:r>
            <a:rPr lang="en-US">
              <a:latin typeface="Algerian" pitchFamily="82" charset="0"/>
            </a:rPr>
            <a:t>ANSI-STANDARD</a:t>
          </a:r>
        </a:p>
      </dgm:t>
    </dgm:pt>
    <dgm:pt modelId="{F5EFCEEA-177D-4AF4-BEC3-0EACC55AFD70}" type="parTrans" cxnId="{AF5A2583-E186-4B20-AB93-680FF6EF0E9C}">
      <dgm:prSet/>
      <dgm:spPr/>
      <dgm:t>
        <a:bodyPr/>
        <a:lstStyle/>
        <a:p>
          <a:endParaRPr lang="en-US"/>
        </a:p>
      </dgm:t>
    </dgm:pt>
    <dgm:pt modelId="{63E982FD-82F6-405B-83BE-C833A446F08F}" type="sibTrans" cxnId="{AF5A2583-E186-4B20-AB93-680FF6EF0E9C}">
      <dgm:prSet/>
      <dgm:spPr/>
      <dgm:t>
        <a:bodyPr/>
        <a:lstStyle/>
        <a:p>
          <a:endParaRPr lang="en-US"/>
        </a:p>
      </dgm:t>
    </dgm:pt>
    <dgm:pt modelId="{0A868687-8A80-4462-BDB1-4B5A7B4DA72E}" type="pres">
      <dgm:prSet presAssocID="{DBEE39B5-D09C-4813-9403-3B24468F0ACB}" presName="Name0" presStyleCnt="0">
        <dgm:presLayoutVars>
          <dgm:chPref val="1"/>
          <dgm:dir/>
          <dgm:animOne val="branch"/>
          <dgm:animLvl val="lvl"/>
          <dgm:resizeHandles/>
        </dgm:presLayoutVars>
      </dgm:prSet>
      <dgm:spPr/>
      <dgm:t>
        <a:bodyPr/>
        <a:lstStyle/>
        <a:p>
          <a:endParaRPr lang="en-US"/>
        </a:p>
      </dgm:t>
    </dgm:pt>
    <dgm:pt modelId="{B6118D4C-19D2-449C-A9DE-2D3BCB25AEC6}" type="pres">
      <dgm:prSet presAssocID="{783819F6-A051-4B09-A887-D76308BFAD52}" presName="vertOne" presStyleCnt="0"/>
      <dgm:spPr/>
    </dgm:pt>
    <dgm:pt modelId="{E6933336-0C81-4BC0-B9FC-5A068989C4F6}" type="pres">
      <dgm:prSet presAssocID="{783819F6-A051-4B09-A887-D76308BFAD52}" presName="txOne" presStyleLbl="node0" presStyleIdx="0" presStyleCnt="1" custScaleX="93304" custLinFactNeighborX="-4530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3E67233E-2FA3-4CEA-8050-2E7AA0345953}" type="pres">
      <dgm:prSet presAssocID="{783819F6-A051-4B09-A887-D76308BFAD52}" presName="parTransOne" presStyleCnt="0"/>
      <dgm:spPr/>
    </dgm:pt>
    <dgm:pt modelId="{6468D064-3D2B-4A69-9D40-8995AA839A80}" type="pres">
      <dgm:prSet presAssocID="{783819F6-A051-4B09-A887-D76308BFAD52}" presName="horzOne" presStyleCnt="0"/>
      <dgm:spPr/>
    </dgm:pt>
    <dgm:pt modelId="{D9066ACF-8C40-4E30-8011-58A730947333}" type="pres">
      <dgm:prSet presAssocID="{414446B4-AAF4-43D8-9A52-6A9F242797D5}" presName="vertTwo" presStyleCnt="0"/>
      <dgm:spPr/>
    </dgm:pt>
    <dgm:pt modelId="{ED0F5569-BEDA-46EA-AED7-F2B6E4B44D6F}" type="pres">
      <dgm:prSet presAssocID="{414446B4-AAF4-43D8-9A52-6A9F242797D5}" presName="txTwo" presStyleLbl="node2" presStyleIdx="0" presStyleCnt="2" custScaleX="43704" custLinFactNeighborX="-2145" custLinFactNeighborY="-10681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DA9C376A-D5E6-4253-93CD-E53E51E65B9D}" type="pres">
      <dgm:prSet presAssocID="{414446B4-AAF4-43D8-9A52-6A9F242797D5}" presName="horzTwo" presStyleCnt="0"/>
      <dgm:spPr/>
    </dgm:pt>
    <dgm:pt modelId="{C9C53DE6-E51B-4141-84D8-A1F57CC7FDD1}" type="pres">
      <dgm:prSet presAssocID="{7EF7CF79-34B5-4288-AE57-3D18E158EB39}" presName="sibSpaceTwo" presStyleCnt="0"/>
      <dgm:spPr/>
    </dgm:pt>
    <dgm:pt modelId="{59615FE8-B3FF-4E21-85DF-A37C50022DF8}" type="pres">
      <dgm:prSet presAssocID="{CEB126E0-0311-4E5B-8274-5B462F0B4FFE}" presName="vertTwo" presStyleCnt="0"/>
      <dgm:spPr/>
    </dgm:pt>
    <dgm:pt modelId="{6B7DE6B0-947A-4FFF-A4C0-EB86A86ED44B}" type="pres">
      <dgm:prSet presAssocID="{CEB126E0-0311-4E5B-8274-5B462F0B4FFE}" presName="txTwo" presStyleLbl="node2" presStyleIdx="1" presStyleCnt="2" custScaleX="43704" custLinFactNeighborX="-4083" custLinFactNeighborY="-10681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A16FC376-463F-4276-965A-2054A3A023D3}" type="pres">
      <dgm:prSet presAssocID="{CEB126E0-0311-4E5B-8274-5B462F0B4FFE}" presName="horzTwo" presStyleCnt="0"/>
      <dgm:spPr/>
    </dgm:pt>
  </dgm:ptLst>
  <dgm:cxnLst>
    <dgm:cxn modelId="{AF5A2583-E186-4B20-AB93-680FF6EF0E9C}" srcId="{783819F6-A051-4B09-A887-D76308BFAD52}" destId="{CEB126E0-0311-4E5B-8274-5B462F0B4FFE}" srcOrd="1" destOrd="0" parTransId="{F5EFCEEA-177D-4AF4-BEC3-0EACC55AFD70}" sibTransId="{63E982FD-82F6-405B-83BE-C833A446F08F}"/>
    <dgm:cxn modelId="{C091CC8C-A648-43B2-BB72-4BA202DCC1F8}" type="presOf" srcId="{783819F6-A051-4B09-A887-D76308BFAD52}" destId="{E6933336-0C81-4BC0-B9FC-5A068989C4F6}" srcOrd="0" destOrd="0" presId="urn:microsoft.com/office/officeart/2005/8/layout/hierarchy4"/>
    <dgm:cxn modelId="{99B69A36-1FA3-442E-893B-7B1FCCAD2088}" srcId="{DBEE39B5-D09C-4813-9403-3B24468F0ACB}" destId="{783819F6-A051-4B09-A887-D76308BFAD52}" srcOrd="0" destOrd="0" parTransId="{B2D913B7-F25D-417A-9A7F-859FA7305044}" sibTransId="{55C5BA17-0CD7-45F5-B72E-11374173C5E2}"/>
    <dgm:cxn modelId="{4F572048-D277-454F-BBB6-EC48882B1B0F}" type="presOf" srcId="{CEB126E0-0311-4E5B-8274-5B462F0B4FFE}" destId="{6B7DE6B0-947A-4FFF-A4C0-EB86A86ED44B}" srcOrd="0" destOrd="0" presId="urn:microsoft.com/office/officeart/2005/8/layout/hierarchy4"/>
    <dgm:cxn modelId="{29ECB981-73E3-4546-95C0-3B6284C9AFF3}" srcId="{783819F6-A051-4B09-A887-D76308BFAD52}" destId="{414446B4-AAF4-43D8-9A52-6A9F242797D5}" srcOrd="0" destOrd="0" parTransId="{EF1814F7-77D8-4A8E-A2EE-D50428F297B5}" sibTransId="{7EF7CF79-34B5-4288-AE57-3D18E158EB39}"/>
    <dgm:cxn modelId="{2EEC3C86-B8C5-4E4F-99EE-F3406B33C68B}" type="presOf" srcId="{414446B4-AAF4-43D8-9A52-6A9F242797D5}" destId="{ED0F5569-BEDA-46EA-AED7-F2B6E4B44D6F}" srcOrd="0" destOrd="0" presId="urn:microsoft.com/office/officeart/2005/8/layout/hierarchy4"/>
    <dgm:cxn modelId="{43176908-2E45-471F-AF34-47014831AF9A}" type="presOf" srcId="{DBEE39B5-D09C-4813-9403-3B24468F0ACB}" destId="{0A868687-8A80-4462-BDB1-4B5A7B4DA72E}" srcOrd="0" destOrd="0" presId="urn:microsoft.com/office/officeart/2005/8/layout/hierarchy4"/>
    <dgm:cxn modelId="{F01A841C-AB2F-4F9A-B57B-4AC520BAF7B3}" type="presParOf" srcId="{0A868687-8A80-4462-BDB1-4B5A7B4DA72E}" destId="{B6118D4C-19D2-449C-A9DE-2D3BCB25AEC6}" srcOrd="0" destOrd="0" presId="urn:microsoft.com/office/officeart/2005/8/layout/hierarchy4"/>
    <dgm:cxn modelId="{2E0D9414-9315-4E80-A046-BFE6A308C5A0}" type="presParOf" srcId="{B6118D4C-19D2-449C-A9DE-2D3BCB25AEC6}" destId="{E6933336-0C81-4BC0-B9FC-5A068989C4F6}" srcOrd="0" destOrd="0" presId="urn:microsoft.com/office/officeart/2005/8/layout/hierarchy4"/>
    <dgm:cxn modelId="{8E7D5B79-B5B9-4C2D-8F37-D8E28850E6BF}" type="presParOf" srcId="{B6118D4C-19D2-449C-A9DE-2D3BCB25AEC6}" destId="{3E67233E-2FA3-4CEA-8050-2E7AA0345953}" srcOrd="1" destOrd="0" presId="urn:microsoft.com/office/officeart/2005/8/layout/hierarchy4"/>
    <dgm:cxn modelId="{113335F2-847A-4F36-AE05-EC4C66A31E67}" type="presParOf" srcId="{B6118D4C-19D2-449C-A9DE-2D3BCB25AEC6}" destId="{6468D064-3D2B-4A69-9D40-8995AA839A80}" srcOrd="2" destOrd="0" presId="urn:microsoft.com/office/officeart/2005/8/layout/hierarchy4"/>
    <dgm:cxn modelId="{0CD30D50-117A-4799-8521-2E4291206C16}" type="presParOf" srcId="{6468D064-3D2B-4A69-9D40-8995AA839A80}" destId="{D9066ACF-8C40-4E30-8011-58A730947333}" srcOrd="0" destOrd="0" presId="urn:microsoft.com/office/officeart/2005/8/layout/hierarchy4"/>
    <dgm:cxn modelId="{B2D73B72-87BB-41EE-B5E1-C5B9C345A4ED}" type="presParOf" srcId="{D9066ACF-8C40-4E30-8011-58A730947333}" destId="{ED0F5569-BEDA-46EA-AED7-F2B6E4B44D6F}" srcOrd="0" destOrd="0" presId="urn:microsoft.com/office/officeart/2005/8/layout/hierarchy4"/>
    <dgm:cxn modelId="{9F190A83-610A-4ABF-9012-A454D902FFD6}" type="presParOf" srcId="{D9066ACF-8C40-4E30-8011-58A730947333}" destId="{DA9C376A-D5E6-4253-93CD-E53E51E65B9D}" srcOrd="1" destOrd="0" presId="urn:microsoft.com/office/officeart/2005/8/layout/hierarchy4"/>
    <dgm:cxn modelId="{8F4566D5-6B41-4978-AFDE-50B3CF8E69FD}" type="presParOf" srcId="{6468D064-3D2B-4A69-9D40-8995AA839A80}" destId="{C9C53DE6-E51B-4141-84D8-A1F57CC7FDD1}" srcOrd="1" destOrd="0" presId="urn:microsoft.com/office/officeart/2005/8/layout/hierarchy4"/>
    <dgm:cxn modelId="{264E019E-0FD9-4FE0-88C8-BD69E50D23D9}" type="presParOf" srcId="{6468D064-3D2B-4A69-9D40-8995AA839A80}" destId="{59615FE8-B3FF-4E21-85DF-A37C50022DF8}" srcOrd="2" destOrd="0" presId="urn:microsoft.com/office/officeart/2005/8/layout/hierarchy4"/>
    <dgm:cxn modelId="{F0E625A7-0CFD-4420-B8A7-63B7B9D30A1E}" type="presParOf" srcId="{59615FE8-B3FF-4E21-85DF-A37C50022DF8}" destId="{6B7DE6B0-947A-4FFF-A4C0-EB86A86ED44B}" srcOrd="0" destOrd="0" presId="urn:microsoft.com/office/officeart/2005/8/layout/hierarchy4"/>
    <dgm:cxn modelId="{40EB0626-AE75-42F6-B22E-CD41D7E7133C}" type="presParOf" srcId="{59615FE8-B3FF-4E21-85DF-A37C50022DF8}" destId="{A16FC376-463F-4276-965A-2054A3A023D3}" srcOrd="1" destOrd="0" presId="urn:microsoft.com/office/officeart/2005/8/layout/hierarchy4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ata3.xml><?xml version="1.0" encoding="utf-8"?>
<dgm:dataModel xmlns:dgm="http://schemas.openxmlformats.org/drawingml/2006/diagram" xmlns:a="http://schemas.openxmlformats.org/drawingml/2006/main">
  <dgm:ptLst>
    <dgm:pt modelId="{BC9CF10F-B2EE-465F-9281-1EC0F407533D}" type="doc">
      <dgm:prSet loTypeId="urn:microsoft.com/office/officeart/2005/8/layout/hierarchy4" loCatId="hierarchy" qsTypeId="urn:microsoft.com/office/officeart/2005/8/quickstyle/simple2" qsCatId="simple" csTypeId="urn:microsoft.com/office/officeart/2005/8/colors/accent5_1" csCatId="accent5" phldr="1"/>
      <dgm:spPr/>
      <dgm:t>
        <a:bodyPr/>
        <a:lstStyle/>
        <a:p>
          <a:endParaRPr lang="en-US"/>
        </a:p>
      </dgm:t>
    </dgm:pt>
    <dgm:pt modelId="{84AC31F3-9148-4177-A882-75E03C322E78}">
      <dgm:prSet phldrT="[Text]" custT="1"/>
      <dgm:spPr/>
      <dgm:t>
        <a:bodyPr/>
        <a:lstStyle/>
        <a:p>
          <a:r>
            <a:rPr lang="en-US" sz="3200" b="1">
              <a:latin typeface="Maiandra GD" pitchFamily="34" charset="0"/>
            </a:rPr>
            <a:t>INDEX FOR ATS</a:t>
          </a:r>
        </a:p>
      </dgm:t>
    </dgm:pt>
    <dgm:pt modelId="{A28C51D4-DEBD-43E0-8415-2575D47C0B30}" type="parTrans" cxnId="{E440EEC1-778E-4D0A-BF4F-445703BAE84F}">
      <dgm:prSet/>
      <dgm:spPr/>
      <dgm:t>
        <a:bodyPr/>
        <a:lstStyle/>
        <a:p>
          <a:endParaRPr lang="en-US"/>
        </a:p>
      </dgm:t>
    </dgm:pt>
    <dgm:pt modelId="{64499DDB-B8D1-4419-8CC3-65E7BEF9C7FF}" type="sibTrans" cxnId="{E440EEC1-778E-4D0A-BF4F-445703BAE84F}">
      <dgm:prSet/>
      <dgm:spPr/>
      <dgm:t>
        <a:bodyPr/>
        <a:lstStyle/>
        <a:p>
          <a:endParaRPr lang="en-US"/>
        </a:p>
      </dgm:t>
    </dgm:pt>
    <dgm:pt modelId="{7D7FE012-FC7E-424F-8530-FB994A20C8BC}">
      <dgm:prSet phldrT="[Text]" custT="1"/>
      <dgm:spPr/>
      <dgm:t>
        <a:bodyPr/>
        <a:lstStyle/>
        <a:p>
          <a:r>
            <a:rPr lang="en-US" sz="3200">
              <a:latin typeface="Maiandra GD" pitchFamily="34" charset="0"/>
            </a:rPr>
            <a:t>IEC</a:t>
          </a:r>
        </a:p>
      </dgm:t>
    </dgm:pt>
    <dgm:pt modelId="{8D1296FB-872D-4668-A70B-65E47F63504C}" type="parTrans" cxnId="{6DBE2A7B-B161-452C-95BB-095531CD645D}">
      <dgm:prSet/>
      <dgm:spPr/>
      <dgm:t>
        <a:bodyPr/>
        <a:lstStyle/>
        <a:p>
          <a:endParaRPr lang="en-US"/>
        </a:p>
      </dgm:t>
    </dgm:pt>
    <dgm:pt modelId="{5C0E247B-295D-4A04-B08D-E44E64B5FD67}" type="sibTrans" cxnId="{6DBE2A7B-B161-452C-95BB-095531CD645D}">
      <dgm:prSet/>
      <dgm:spPr/>
      <dgm:t>
        <a:bodyPr/>
        <a:lstStyle/>
        <a:p>
          <a:endParaRPr lang="en-US"/>
        </a:p>
      </dgm:t>
    </dgm:pt>
    <dgm:pt modelId="{69611D9D-2C6A-4D06-AD2A-13F94CD7EBA4}">
      <dgm:prSet phldrT="[Text]" custT="1"/>
      <dgm:spPr/>
      <dgm:t>
        <a:bodyPr/>
        <a:lstStyle/>
        <a:p>
          <a:r>
            <a:rPr lang="en-US" sz="1800" b="1">
              <a:latin typeface="Maiandra GD" pitchFamily="34" charset="0"/>
            </a:rPr>
            <a:t>CONTACTOR</a:t>
          </a:r>
        </a:p>
      </dgm:t>
    </dgm:pt>
    <dgm:pt modelId="{48C5AD60-D4AD-44D4-8F69-7F052FC9A084}" type="parTrans" cxnId="{B855096D-1D8B-405E-A2F1-DF9628FA8A7F}">
      <dgm:prSet/>
      <dgm:spPr/>
      <dgm:t>
        <a:bodyPr/>
        <a:lstStyle/>
        <a:p>
          <a:endParaRPr lang="en-US"/>
        </a:p>
      </dgm:t>
    </dgm:pt>
    <dgm:pt modelId="{0B185635-CEF5-4546-A267-AD4BABA03143}" type="sibTrans" cxnId="{B855096D-1D8B-405E-A2F1-DF9628FA8A7F}">
      <dgm:prSet/>
      <dgm:spPr/>
      <dgm:t>
        <a:bodyPr/>
        <a:lstStyle/>
        <a:p>
          <a:endParaRPr lang="en-US"/>
        </a:p>
      </dgm:t>
    </dgm:pt>
    <dgm:pt modelId="{C40F04F0-1BF3-4022-B47D-57AD3F537882}">
      <dgm:prSet phldrT="[Text]" custT="1"/>
      <dgm:spPr/>
      <dgm:t>
        <a:bodyPr/>
        <a:lstStyle/>
        <a:p>
          <a:r>
            <a:rPr lang="en-US" sz="1800" b="1">
              <a:latin typeface="Maiandra GD" pitchFamily="34" charset="0"/>
            </a:rPr>
            <a:t>BREAKERS</a:t>
          </a:r>
        </a:p>
      </dgm:t>
    </dgm:pt>
    <dgm:pt modelId="{98653575-F00D-4548-A7C2-62D35C18041B}" type="parTrans" cxnId="{10A7C6A7-A0DC-4531-A76C-66D96C0F3760}">
      <dgm:prSet/>
      <dgm:spPr/>
      <dgm:t>
        <a:bodyPr/>
        <a:lstStyle/>
        <a:p>
          <a:endParaRPr lang="en-US"/>
        </a:p>
      </dgm:t>
    </dgm:pt>
    <dgm:pt modelId="{A859EF4B-549F-4263-BAC4-5CCBF755A7A2}" type="sibTrans" cxnId="{10A7C6A7-A0DC-4531-A76C-66D96C0F3760}">
      <dgm:prSet/>
      <dgm:spPr/>
      <dgm:t>
        <a:bodyPr/>
        <a:lstStyle/>
        <a:p>
          <a:endParaRPr lang="en-US"/>
        </a:p>
      </dgm:t>
    </dgm:pt>
    <dgm:pt modelId="{403B19E5-0481-4B35-87A9-0CC7B4A503B2}">
      <dgm:prSet phldrT="[Text]" custT="1"/>
      <dgm:spPr/>
      <dgm:t>
        <a:bodyPr/>
        <a:lstStyle/>
        <a:p>
          <a:r>
            <a:rPr lang="en-US" sz="3200">
              <a:latin typeface="Maiandra GD" pitchFamily="34" charset="0"/>
            </a:rPr>
            <a:t>ANSI-STANDARD</a:t>
          </a:r>
        </a:p>
      </dgm:t>
    </dgm:pt>
    <dgm:pt modelId="{00BB1106-3C52-4666-8832-D71D7F489E31}" type="parTrans" cxnId="{84687A60-0DD9-47D3-8E0C-8526BCC1E3D0}">
      <dgm:prSet/>
      <dgm:spPr/>
      <dgm:t>
        <a:bodyPr/>
        <a:lstStyle/>
        <a:p>
          <a:endParaRPr lang="en-US"/>
        </a:p>
      </dgm:t>
    </dgm:pt>
    <dgm:pt modelId="{2C34ACD3-9EDF-4BBF-817F-AA7031AC0DD9}" type="sibTrans" cxnId="{84687A60-0DD9-47D3-8E0C-8526BCC1E3D0}">
      <dgm:prSet/>
      <dgm:spPr/>
      <dgm:t>
        <a:bodyPr/>
        <a:lstStyle/>
        <a:p>
          <a:endParaRPr lang="en-US"/>
        </a:p>
      </dgm:t>
    </dgm:pt>
    <dgm:pt modelId="{49126520-9706-42FD-98B1-E716041EB76E}">
      <dgm:prSet phldrT="[Text]" custT="1"/>
      <dgm:spPr/>
      <dgm:t>
        <a:bodyPr/>
        <a:lstStyle/>
        <a:p>
          <a:r>
            <a:rPr lang="en-US" sz="1800" b="1">
              <a:latin typeface="Maiandra GD" pitchFamily="34" charset="0"/>
            </a:rPr>
            <a:t>OPEN TYPE</a:t>
          </a:r>
        </a:p>
      </dgm:t>
    </dgm:pt>
    <dgm:pt modelId="{C52491F0-293F-493D-8BEA-E0097BCA1454}" type="parTrans" cxnId="{5529EB0C-F83E-4D84-86AB-ACEF8F40C913}">
      <dgm:prSet/>
      <dgm:spPr/>
      <dgm:t>
        <a:bodyPr/>
        <a:lstStyle/>
        <a:p>
          <a:endParaRPr lang="en-US"/>
        </a:p>
      </dgm:t>
    </dgm:pt>
    <dgm:pt modelId="{DEF749B2-1A38-4491-835B-11CF1F255E9A}" type="sibTrans" cxnId="{5529EB0C-F83E-4D84-86AB-ACEF8F40C913}">
      <dgm:prSet/>
      <dgm:spPr/>
      <dgm:t>
        <a:bodyPr/>
        <a:lstStyle/>
        <a:p>
          <a:endParaRPr lang="en-US"/>
        </a:p>
      </dgm:t>
    </dgm:pt>
    <dgm:pt modelId="{46533B52-B561-46BB-A575-3C802D794216}">
      <dgm:prSet phldrT="[Text]" custT="1"/>
      <dgm:spPr/>
      <dgm:t>
        <a:bodyPr/>
        <a:lstStyle/>
        <a:p>
          <a:r>
            <a:rPr lang="en-US" sz="1800" b="1">
              <a:latin typeface="Maiandra GD" pitchFamily="34" charset="0"/>
            </a:rPr>
            <a:t>CLOSE TYPE</a:t>
          </a:r>
        </a:p>
      </dgm:t>
    </dgm:pt>
    <dgm:pt modelId="{6C840C8C-116C-4373-85E9-354BBE37C15F}" type="parTrans" cxnId="{AF2C261C-DE82-4F1F-8BB5-99E2D42440C9}">
      <dgm:prSet/>
      <dgm:spPr/>
      <dgm:t>
        <a:bodyPr/>
        <a:lstStyle/>
        <a:p>
          <a:endParaRPr lang="en-US"/>
        </a:p>
      </dgm:t>
    </dgm:pt>
    <dgm:pt modelId="{95B85CF0-BA74-4187-90B2-96A81294E935}" type="sibTrans" cxnId="{AF2C261C-DE82-4F1F-8BB5-99E2D42440C9}">
      <dgm:prSet/>
      <dgm:spPr/>
      <dgm:t>
        <a:bodyPr/>
        <a:lstStyle/>
        <a:p>
          <a:endParaRPr lang="en-US"/>
        </a:p>
      </dgm:t>
    </dgm:pt>
    <dgm:pt modelId="{72B9900B-AFBD-479C-8A99-97D4099E53D9}">
      <dgm:prSet phldrT="[Text]" custT="1"/>
      <dgm:spPr/>
      <dgm:t>
        <a:bodyPr/>
        <a:lstStyle/>
        <a:p>
          <a:r>
            <a:rPr lang="en-US" sz="1800" b="1">
              <a:latin typeface="Maiandra GD" pitchFamily="34" charset="0"/>
            </a:rPr>
            <a:t>CHANGE OVER</a:t>
          </a:r>
        </a:p>
      </dgm:t>
    </dgm:pt>
    <dgm:pt modelId="{A995BA4E-E9E3-499B-AC00-0462E88F22CC}" type="parTrans" cxnId="{60290783-667E-4082-A521-208E39E78856}">
      <dgm:prSet/>
      <dgm:spPr/>
      <dgm:t>
        <a:bodyPr/>
        <a:lstStyle/>
        <a:p>
          <a:endParaRPr lang="en-US"/>
        </a:p>
      </dgm:t>
    </dgm:pt>
    <dgm:pt modelId="{DC7CE8CB-607D-4999-A067-36104ECB1276}" type="sibTrans" cxnId="{60290783-667E-4082-A521-208E39E78856}">
      <dgm:prSet/>
      <dgm:spPr/>
      <dgm:t>
        <a:bodyPr/>
        <a:lstStyle/>
        <a:p>
          <a:endParaRPr lang="en-US"/>
        </a:p>
      </dgm:t>
    </dgm:pt>
    <dgm:pt modelId="{02145915-4F8D-4AF3-81B4-FE8E8865B260}" type="pres">
      <dgm:prSet presAssocID="{BC9CF10F-B2EE-465F-9281-1EC0F407533D}" presName="Name0" presStyleCnt="0">
        <dgm:presLayoutVars>
          <dgm:chPref val="1"/>
          <dgm:dir/>
          <dgm:animOne val="branch"/>
          <dgm:animLvl val="lvl"/>
          <dgm:resizeHandles/>
        </dgm:presLayoutVars>
      </dgm:prSet>
      <dgm:spPr/>
      <dgm:t>
        <a:bodyPr/>
        <a:lstStyle/>
        <a:p>
          <a:endParaRPr lang="en-US"/>
        </a:p>
      </dgm:t>
    </dgm:pt>
    <dgm:pt modelId="{ED3B7798-D7BB-4170-B783-732497062FF6}" type="pres">
      <dgm:prSet presAssocID="{84AC31F3-9148-4177-A882-75E03C322E78}" presName="vertOne" presStyleCnt="0"/>
      <dgm:spPr/>
      <dgm:t>
        <a:bodyPr/>
        <a:lstStyle/>
        <a:p>
          <a:endParaRPr lang="en-US"/>
        </a:p>
      </dgm:t>
    </dgm:pt>
    <dgm:pt modelId="{BEDB03FD-2878-47E7-8258-3426DF6E3D6C}" type="pres">
      <dgm:prSet presAssocID="{84AC31F3-9148-4177-A882-75E03C322E78}" presName="txOne" presStyleLbl="node0" presStyleIdx="0" presStyleCnt="1" custScaleY="63883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39976158-B859-4817-BF7D-54B08491AE27}" type="pres">
      <dgm:prSet presAssocID="{84AC31F3-9148-4177-A882-75E03C322E78}" presName="parTransOne" presStyleCnt="0"/>
      <dgm:spPr/>
      <dgm:t>
        <a:bodyPr/>
        <a:lstStyle/>
        <a:p>
          <a:endParaRPr lang="en-US"/>
        </a:p>
      </dgm:t>
    </dgm:pt>
    <dgm:pt modelId="{BA8D1B16-B7CA-46C3-BB72-00CA5AC29774}" type="pres">
      <dgm:prSet presAssocID="{84AC31F3-9148-4177-A882-75E03C322E78}" presName="horzOne" presStyleCnt="0"/>
      <dgm:spPr/>
      <dgm:t>
        <a:bodyPr/>
        <a:lstStyle/>
        <a:p>
          <a:endParaRPr lang="en-US"/>
        </a:p>
      </dgm:t>
    </dgm:pt>
    <dgm:pt modelId="{5C7A4D3B-B42B-4281-A138-19BB7CBAE357}" type="pres">
      <dgm:prSet presAssocID="{7D7FE012-FC7E-424F-8530-FB994A20C8BC}" presName="vertTwo" presStyleCnt="0"/>
      <dgm:spPr/>
      <dgm:t>
        <a:bodyPr/>
        <a:lstStyle/>
        <a:p>
          <a:endParaRPr lang="en-US"/>
        </a:p>
      </dgm:t>
    </dgm:pt>
    <dgm:pt modelId="{CB3EF3B6-BB58-46A3-A959-145B89257251}" type="pres">
      <dgm:prSet presAssocID="{7D7FE012-FC7E-424F-8530-FB994A20C8BC}" presName="txTwo" presStyleLbl="node2" presStyleIdx="0" presStyleCnt="2" custScaleY="50486" custLinFactNeighborX="-262" custLinFactNeighborY="-77125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BF7D074F-B1CE-4DEB-8B9F-3BB7CE919956}" type="pres">
      <dgm:prSet presAssocID="{7D7FE012-FC7E-424F-8530-FB994A20C8BC}" presName="parTransTwo" presStyleCnt="0"/>
      <dgm:spPr/>
      <dgm:t>
        <a:bodyPr/>
        <a:lstStyle/>
        <a:p>
          <a:endParaRPr lang="en-US"/>
        </a:p>
      </dgm:t>
    </dgm:pt>
    <dgm:pt modelId="{B3338033-CC58-4988-9FA3-A3D2962BDE94}" type="pres">
      <dgm:prSet presAssocID="{7D7FE012-FC7E-424F-8530-FB994A20C8BC}" presName="horzTwo" presStyleCnt="0"/>
      <dgm:spPr/>
      <dgm:t>
        <a:bodyPr/>
        <a:lstStyle/>
        <a:p>
          <a:endParaRPr lang="en-US"/>
        </a:p>
      </dgm:t>
    </dgm:pt>
    <dgm:pt modelId="{DBD5EF29-FD7A-4ED0-B489-F72F37E50867}" type="pres">
      <dgm:prSet presAssocID="{69611D9D-2C6A-4D06-AD2A-13F94CD7EBA4}" presName="vertThree" presStyleCnt="0"/>
      <dgm:spPr/>
      <dgm:t>
        <a:bodyPr/>
        <a:lstStyle/>
        <a:p>
          <a:endParaRPr lang="en-US"/>
        </a:p>
      </dgm:t>
    </dgm:pt>
    <dgm:pt modelId="{42C24DA9-0A00-418B-A018-255067DE250B}" type="pres">
      <dgm:prSet presAssocID="{69611D9D-2C6A-4D06-AD2A-13F94CD7EBA4}" presName="txThree" presStyleLbl="node3" presStyleIdx="0" presStyleCnt="5" custScaleY="37583" custLinFactNeighborX="-810" custLinFactNeighborY="-30952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6F0E4D9E-24F7-4B11-B010-EF6B6D89BA58}" type="pres">
      <dgm:prSet presAssocID="{69611D9D-2C6A-4D06-AD2A-13F94CD7EBA4}" presName="horzThree" presStyleCnt="0"/>
      <dgm:spPr/>
      <dgm:t>
        <a:bodyPr/>
        <a:lstStyle/>
        <a:p>
          <a:endParaRPr lang="en-US"/>
        </a:p>
      </dgm:t>
    </dgm:pt>
    <dgm:pt modelId="{401B9ADF-049E-4684-930D-07EF9F8DC9FC}" type="pres">
      <dgm:prSet presAssocID="{0B185635-CEF5-4546-A267-AD4BABA03143}" presName="sibSpaceThree" presStyleCnt="0"/>
      <dgm:spPr/>
      <dgm:t>
        <a:bodyPr/>
        <a:lstStyle/>
        <a:p>
          <a:endParaRPr lang="en-US"/>
        </a:p>
      </dgm:t>
    </dgm:pt>
    <dgm:pt modelId="{31B56D95-8599-45CC-B8BA-7A54E002DF18}" type="pres">
      <dgm:prSet presAssocID="{C40F04F0-1BF3-4022-B47D-57AD3F537882}" presName="vertThree" presStyleCnt="0"/>
      <dgm:spPr/>
      <dgm:t>
        <a:bodyPr/>
        <a:lstStyle/>
        <a:p>
          <a:endParaRPr lang="en-US"/>
        </a:p>
      </dgm:t>
    </dgm:pt>
    <dgm:pt modelId="{7618EA60-C0C5-4A4A-8CD4-E6F2208D9F7F}" type="pres">
      <dgm:prSet presAssocID="{C40F04F0-1BF3-4022-B47D-57AD3F537882}" presName="txThree" presStyleLbl="node3" presStyleIdx="1" presStyleCnt="5" custScaleY="37583" custLinFactNeighborX="-810" custLinFactNeighborY="-30952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0895A142-711D-4B9F-874E-87E7EE5F696C}" type="pres">
      <dgm:prSet presAssocID="{C40F04F0-1BF3-4022-B47D-57AD3F537882}" presName="horzThree" presStyleCnt="0"/>
      <dgm:spPr/>
      <dgm:t>
        <a:bodyPr/>
        <a:lstStyle/>
        <a:p>
          <a:endParaRPr lang="en-US"/>
        </a:p>
      </dgm:t>
    </dgm:pt>
    <dgm:pt modelId="{99CC23D6-98E5-4E97-A61C-7216E0604F88}" type="pres">
      <dgm:prSet presAssocID="{A859EF4B-549F-4263-BAC4-5CCBF755A7A2}" presName="sibSpaceThree" presStyleCnt="0"/>
      <dgm:spPr/>
      <dgm:t>
        <a:bodyPr/>
        <a:lstStyle/>
        <a:p>
          <a:endParaRPr lang="en-US"/>
        </a:p>
      </dgm:t>
    </dgm:pt>
    <dgm:pt modelId="{34939382-304D-4349-B223-854B89D61277}" type="pres">
      <dgm:prSet presAssocID="{72B9900B-AFBD-479C-8A99-97D4099E53D9}" presName="vertThree" presStyleCnt="0"/>
      <dgm:spPr/>
      <dgm:t>
        <a:bodyPr/>
        <a:lstStyle/>
        <a:p>
          <a:endParaRPr lang="en-US"/>
        </a:p>
      </dgm:t>
    </dgm:pt>
    <dgm:pt modelId="{7CCC30FB-1920-47C3-8F58-2ED65A82AA28}" type="pres">
      <dgm:prSet presAssocID="{72B9900B-AFBD-479C-8A99-97D4099E53D9}" presName="txThree" presStyleLbl="node3" presStyleIdx="2" presStyleCnt="5" custScaleY="37583" custLinFactNeighborX="-810" custLinFactNeighborY="-30952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E88FDEFA-2A0C-4B98-9229-376812F1296E}" type="pres">
      <dgm:prSet presAssocID="{72B9900B-AFBD-479C-8A99-97D4099E53D9}" presName="horzThree" presStyleCnt="0"/>
      <dgm:spPr/>
      <dgm:t>
        <a:bodyPr/>
        <a:lstStyle/>
        <a:p>
          <a:endParaRPr lang="en-US"/>
        </a:p>
      </dgm:t>
    </dgm:pt>
    <dgm:pt modelId="{51833054-7B5F-4EC5-AD15-0C865735D980}" type="pres">
      <dgm:prSet presAssocID="{5C0E247B-295D-4A04-B08D-E44E64B5FD67}" presName="sibSpaceTwo" presStyleCnt="0"/>
      <dgm:spPr/>
      <dgm:t>
        <a:bodyPr/>
        <a:lstStyle/>
        <a:p>
          <a:endParaRPr lang="en-US"/>
        </a:p>
      </dgm:t>
    </dgm:pt>
    <dgm:pt modelId="{9099F31E-4B5C-4B7D-A62A-A2F318249964}" type="pres">
      <dgm:prSet presAssocID="{403B19E5-0481-4B35-87A9-0CC7B4A503B2}" presName="vertTwo" presStyleCnt="0"/>
      <dgm:spPr/>
      <dgm:t>
        <a:bodyPr/>
        <a:lstStyle/>
        <a:p>
          <a:endParaRPr lang="en-US"/>
        </a:p>
      </dgm:t>
    </dgm:pt>
    <dgm:pt modelId="{CE8CAA99-C47C-4413-B41D-F5AB49061A6E}" type="pres">
      <dgm:prSet presAssocID="{403B19E5-0481-4B35-87A9-0CC7B4A503B2}" presName="txTwo" presStyleLbl="node2" presStyleIdx="1" presStyleCnt="2" custScaleY="49174" custLinFactNeighborX="-396" custLinFactNeighborY="-77125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1E6B4915-FF5A-408B-B92D-C9A5B89951F9}" type="pres">
      <dgm:prSet presAssocID="{403B19E5-0481-4B35-87A9-0CC7B4A503B2}" presName="parTransTwo" presStyleCnt="0"/>
      <dgm:spPr/>
      <dgm:t>
        <a:bodyPr/>
        <a:lstStyle/>
        <a:p>
          <a:endParaRPr lang="en-US"/>
        </a:p>
      </dgm:t>
    </dgm:pt>
    <dgm:pt modelId="{E85629E7-3FE3-4848-B0A4-BE5314BDB5A9}" type="pres">
      <dgm:prSet presAssocID="{403B19E5-0481-4B35-87A9-0CC7B4A503B2}" presName="horzTwo" presStyleCnt="0"/>
      <dgm:spPr/>
      <dgm:t>
        <a:bodyPr/>
        <a:lstStyle/>
        <a:p>
          <a:endParaRPr lang="en-US"/>
        </a:p>
      </dgm:t>
    </dgm:pt>
    <dgm:pt modelId="{EF83B61F-93D2-461B-BA41-2BBBE2403B79}" type="pres">
      <dgm:prSet presAssocID="{49126520-9706-42FD-98B1-E716041EB76E}" presName="vertThree" presStyleCnt="0"/>
      <dgm:spPr/>
      <dgm:t>
        <a:bodyPr/>
        <a:lstStyle/>
        <a:p>
          <a:endParaRPr lang="en-US"/>
        </a:p>
      </dgm:t>
    </dgm:pt>
    <dgm:pt modelId="{753A9FC4-88FC-45AC-94EE-02243A8A86AD}" type="pres">
      <dgm:prSet presAssocID="{49126520-9706-42FD-98B1-E716041EB76E}" presName="txThree" presStyleLbl="node3" presStyleIdx="3" presStyleCnt="5" custScaleY="37583" custLinFactNeighborX="-810" custLinFactNeighborY="-30952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73DE8EDF-0DF1-480D-BDCA-A09F19F7A83E}" type="pres">
      <dgm:prSet presAssocID="{49126520-9706-42FD-98B1-E716041EB76E}" presName="horzThree" presStyleCnt="0"/>
      <dgm:spPr/>
      <dgm:t>
        <a:bodyPr/>
        <a:lstStyle/>
        <a:p>
          <a:endParaRPr lang="en-US"/>
        </a:p>
      </dgm:t>
    </dgm:pt>
    <dgm:pt modelId="{F180455C-BA6F-4C90-BA35-E5E321317EC6}" type="pres">
      <dgm:prSet presAssocID="{DEF749B2-1A38-4491-835B-11CF1F255E9A}" presName="sibSpaceThree" presStyleCnt="0"/>
      <dgm:spPr/>
      <dgm:t>
        <a:bodyPr/>
        <a:lstStyle/>
        <a:p>
          <a:endParaRPr lang="en-US"/>
        </a:p>
      </dgm:t>
    </dgm:pt>
    <dgm:pt modelId="{CB8D649A-4366-424B-B275-D3AFEE6030AE}" type="pres">
      <dgm:prSet presAssocID="{46533B52-B561-46BB-A575-3C802D794216}" presName="vertThree" presStyleCnt="0"/>
      <dgm:spPr/>
      <dgm:t>
        <a:bodyPr/>
        <a:lstStyle/>
        <a:p>
          <a:endParaRPr lang="en-US"/>
        </a:p>
      </dgm:t>
    </dgm:pt>
    <dgm:pt modelId="{19ACC456-C0D0-4C5B-9B27-B5541FD0B9F6}" type="pres">
      <dgm:prSet presAssocID="{46533B52-B561-46BB-A575-3C802D794216}" presName="txThree" presStyleLbl="node3" presStyleIdx="4" presStyleCnt="5" custScaleY="37583" custLinFactNeighborX="-810" custLinFactNeighborY="-30952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B59636FF-6723-48BD-AA16-C56BEB7B578F}" type="pres">
      <dgm:prSet presAssocID="{46533B52-B561-46BB-A575-3C802D794216}" presName="horzThree" presStyleCnt="0"/>
      <dgm:spPr/>
      <dgm:t>
        <a:bodyPr/>
        <a:lstStyle/>
        <a:p>
          <a:endParaRPr lang="en-US"/>
        </a:p>
      </dgm:t>
    </dgm:pt>
  </dgm:ptLst>
  <dgm:cxnLst>
    <dgm:cxn modelId="{10A7C6A7-A0DC-4531-A76C-66D96C0F3760}" srcId="{7D7FE012-FC7E-424F-8530-FB994A20C8BC}" destId="{C40F04F0-1BF3-4022-B47D-57AD3F537882}" srcOrd="1" destOrd="0" parTransId="{98653575-F00D-4548-A7C2-62D35C18041B}" sibTransId="{A859EF4B-549F-4263-BAC4-5CCBF755A7A2}"/>
    <dgm:cxn modelId="{F969A937-353B-4F17-B905-1F08D612F350}" type="presOf" srcId="{7D7FE012-FC7E-424F-8530-FB994A20C8BC}" destId="{CB3EF3B6-BB58-46A3-A959-145B89257251}" srcOrd="0" destOrd="0" presId="urn:microsoft.com/office/officeart/2005/8/layout/hierarchy4"/>
    <dgm:cxn modelId="{BE52BF06-9171-4CFB-B8BA-02DB074512F3}" type="presOf" srcId="{46533B52-B561-46BB-A575-3C802D794216}" destId="{19ACC456-C0D0-4C5B-9B27-B5541FD0B9F6}" srcOrd="0" destOrd="0" presId="urn:microsoft.com/office/officeart/2005/8/layout/hierarchy4"/>
    <dgm:cxn modelId="{E03A8E7D-A47D-421F-9A61-EC4C10562452}" type="presOf" srcId="{72B9900B-AFBD-479C-8A99-97D4099E53D9}" destId="{7CCC30FB-1920-47C3-8F58-2ED65A82AA28}" srcOrd="0" destOrd="0" presId="urn:microsoft.com/office/officeart/2005/8/layout/hierarchy4"/>
    <dgm:cxn modelId="{C8D8E520-0DF2-4EFF-A6B1-FBB362F4FFB0}" type="presOf" srcId="{BC9CF10F-B2EE-465F-9281-1EC0F407533D}" destId="{02145915-4F8D-4AF3-81B4-FE8E8865B260}" srcOrd="0" destOrd="0" presId="urn:microsoft.com/office/officeart/2005/8/layout/hierarchy4"/>
    <dgm:cxn modelId="{37E245C6-26CA-4691-B700-E8CA7EFCDC55}" type="presOf" srcId="{C40F04F0-1BF3-4022-B47D-57AD3F537882}" destId="{7618EA60-C0C5-4A4A-8CD4-E6F2208D9F7F}" srcOrd="0" destOrd="0" presId="urn:microsoft.com/office/officeart/2005/8/layout/hierarchy4"/>
    <dgm:cxn modelId="{B855096D-1D8B-405E-A2F1-DF9628FA8A7F}" srcId="{7D7FE012-FC7E-424F-8530-FB994A20C8BC}" destId="{69611D9D-2C6A-4D06-AD2A-13F94CD7EBA4}" srcOrd="0" destOrd="0" parTransId="{48C5AD60-D4AD-44D4-8F69-7F052FC9A084}" sibTransId="{0B185635-CEF5-4546-A267-AD4BABA03143}"/>
    <dgm:cxn modelId="{84687A60-0DD9-47D3-8E0C-8526BCC1E3D0}" srcId="{84AC31F3-9148-4177-A882-75E03C322E78}" destId="{403B19E5-0481-4B35-87A9-0CC7B4A503B2}" srcOrd="1" destOrd="0" parTransId="{00BB1106-3C52-4666-8832-D71D7F489E31}" sibTransId="{2C34ACD3-9EDF-4BBF-817F-AA7031AC0DD9}"/>
    <dgm:cxn modelId="{44EDC507-3A59-4940-867A-68A74170C96F}" type="presOf" srcId="{84AC31F3-9148-4177-A882-75E03C322E78}" destId="{BEDB03FD-2878-47E7-8258-3426DF6E3D6C}" srcOrd="0" destOrd="0" presId="urn:microsoft.com/office/officeart/2005/8/layout/hierarchy4"/>
    <dgm:cxn modelId="{AF2C261C-DE82-4F1F-8BB5-99E2D42440C9}" srcId="{403B19E5-0481-4B35-87A9-0CC7B4A503B2}" destId="{46533B52-B561-46BB-A575-3C802D794216}" srcOrd="1" destOrd="0" parTransId="{6C840C8C-116C-4373-85E9-354BBE37C15F}" sibTransId="{95B85CF0-BA74-4187-90B2-96A81294E935}"/>
    <dgm:cxn modelId="{6DBE2A7B-B161-452C-95BB-095531CD645D}" srcId="{84AC31F3-9148-4177-A882-75E03C322E78}" destId="{7D7FE012-FC7E-424F-8530-FB994A20C8BC}" srcOrd="0" destOrd="0" parTransId="{8D1296FB-872D-4668-A70B-65E47F63504C}" sibTransId="{5C0E247B-295D-4A04-B08D-E44E64B5FD67}"/>
    <dgm:cxn modelId="{60290783-667E-4082-A521-208E39E78856}" srcId="{7D7FE012-FC7E-424F-8530-FB994A20C8BC}" destId="{72B9900B-AFBD-479C-8A99-97D4099E53D9}" srcOrd="2" destOrd="0" parTransId="{A995BA4E-E9E3-499B-AC00-0462E88F22CC}" sibTransId="{DC7CE8CB-607D-4999-A067-36104ECB1276}"/>
    <dgm:cxn modelId="{B1DE875C-DA19-48E4-9985-01D78715DB10}" type="presOf" srcId="{403B19E5-0481-4B35-87A9-0CC7B4A503B2}" destId="{CE8CAA99-C47C-4413-B41D-F5AB49061A6E}" srcOrd="0" destOrd="0" presId="urn:microsoft.com/office/officeart/2005/8/layout/hierarchy4"/>
    <dgm:cxn modelId="{2FAD935B-82B4-478F-96A2-7340F8F4E6CF}" type="presOf" srcId="{49126520-9706-42FD-98B1-E716041EB76E}" destId="{753A9FC4-88FC-45AC-94EE-02243A8A86AD}" srcOrd="0" destOrd="0" presId="urn:microsoft.com/office/officeart/2005/8/layout/hierarchy4"/>
    <dgm:cxn modelId="{E440EEC1-778E-4D0A-BF4F-445703BAE84F}" srcId="{BC9CF10F-B2EE-465F-9281-1EC0F407533D}" destId="{84AC31F3-9148-4177-A882-75E03C322E78}" srcOrd="0" destOrd="0" parTransId="{A28C51D4-DEBD-43E0-8415-2575D47C0B30}" sibTransId="{64499DDB-B8D1-4419-8CC3-65E7BEF9C7FF}"/>
    <dgm:cxn modelId="{EDFFB1EF-399B-4DDC-B652-C3D4FDEB2460}" type="presOf" srcId="{69611D9D-2C6A-4D06-AD2A-13F94CD7EBA4}" destId="{42C24DA9-0A00-418B-A018-255067DE250B}" srcOrd="0" destOrd="0" presId="urn:microsoft.com/office/officeart/2005/8/layout/hierarchy4"/>
    <dgm:cxn modelId="{5529EB0C-F83E-4D84-86AB-ACEF8F40C913}" srcId="{403B19E5-0481-4B35-87A9-0CC7B4A503B2}" destId="{49126520-9706-42FD-98B1-E716041EB76E}" srcOrd="0" destOrd="0" parTransId="{C52491F0-293F-493D-8BEA-E0097BCA1454}" sibTransId="{DEF749B2-1A38-4491-835B-11CF1F255E9A}"/>
    <dgm:cxn modelId="{8A274876-912A-4DEA-B665-2CD97D73A25F}" type="presParOf" srcId="{02145915-4F8D-4AF3-81B4-FE8E8865B260}" destId="{ED3B7798-D7BB-4170-B783-732497062FF6}" srcOrd="0" destOrd="0" presId="urn:microsoft.com/office/officeart/2005/8/layout/hierarchy4"/>
    <dgm:cxn modelId="{CF3270DE-2377-48C5-BC27-1B1F4E59DB02}" type="presParOf" srcId="{ED3B7798-D7BB-4170-B783-732497062FF6}" destId="{BEDB03FD-2878-47E7-8258-3426DF6E3D6C}" srcOrd="0" destOrd="0" presId="urn:microsoft.com/office/officeart/2005/8/layout/hierarchy4"/>
    <dgm:cxn modelId="{41136929-D72D-49B4-B94D-B1E1F234B034}" type="presParOf" srcId="{ED3B7798-D7BB-4170-B783-732497062FF6}" destId="{39976158-B859-4817-BF7D-54B08491AE27}" srcOrd="1" destOrd="0" presId="urn:microsoft.com/office/officeart/2005/8/layout/hierarchy4"/>
    <dgm:cxn modelId="{17459FCA-3B48-4E53-A08B-8F034A479645}" type="presParOf" srcId="{ED3B7798-D7BB-4170-B783-732497062FF6}" destId="{BA8D1B16-B7CA-46C3-BB72-00CA5AC29774}" srcOrd="2" destOrd="0" presId="urn:microsoft.com/office/officeart/2005/8/layout/hierarchy4"/>
    <dgm:cxn modelId="{831B7E18-EB0A-4227-B5F4-E4310B61A7E0}" type="presParOf" srcId="{BA8D1B16-B7CA-46C3-BB72-00CA5AC29774}" destId="{5C7A4D3B-B42B-4281-A138-19BB7CBAE357}" srcOrd="0" destOrd="0" presId="urn:microsoft.com/office/officeart/2005/8/layout/hierarchy4"/>
    <dgm:cxn modelId="{D12E00E0-3F53-4757-A9E0-5032FC7B9B5E}" type="presParOf" srcId="{5C7A4D3B-B42B-4281-A138-19BB7CBAE357}" destId="{CB3EF3B6-BB58-46A3-A959-145B89257251}" srcOrd="0" destOrd="0" presId="urn:microsoft.com/office/officeart/2005/8/layout/hierarchy4"/>
    <dgm:cxn modelId="{B47FB8B9-A338-48BA-9F4C-46324BB28DC8}" type="presParOf" srcId="{5C7A4D3B-B42B-4281-A138-19BB7CBAE357}" destId="{BF7D074F-B1CE-4DEB-8B9F-3BB7CE919956}" srcOrd="1" destOrd="0" presId="urn:microsoft.com/office/officeart/2005/8/layout/hierarchy4"/>
    <dgm:cxn modelId="{1C655DC3-4893-473A-936D-395975F8499B}" type="presParOf" srcId="{5C7A4D3B-B42B-4281-A138-19BB7CBAE357}" destId="{B3338033-CC58-4988-9FA3-A3D2962BDE94}" srcOrd="2" destOrd="0" presId="urn:microsoft.com/office/officeart/2005/8/layout/hierarchy4"/>
    <dgm:cxn modelId="{7EB1312D-BE3B-4F94-8D12-779B07737CC7}" type="presParOf" srcId="{B3338033-CC58-4988-9FA3-A3D2962BDE94}" destId="{DBD5EF29-FD7A-4ED0-B489-F72F37E50867}" srcOrd="0" destOrd="0" presId="urn:microsoft.com/office/officeart/2005/8/layout/hierarchy4"/>
    <dgm:cxn modelId="{FB27F962-F48B-4C07-A890-BB377AE41DA4}" type="presParOf" srcId="{DBD5EF29-FD7A-4ED0-B489-F72F37E50867}" destId="{42C24DA9-0A00-418B-A018-255067DE250B}" srcOrd="0" destOrd="0" presId="urn:microsoft.com/office/officeart/2005/8/layout/hierarchy4"/>
    <dgm:cxn modelId="{6CC36D77-282B-4C6B-82E3-DA0E455BDDD6}" type="presParOf" srcId="{DBD5EF29-FD7A-4ED0-B489-F72F37E50867}" destId="{6F0E4D9E-24F7-4B11-B010-EF6B6D89BA58}" srcOrd="1" destOrd="0" presId="urn:microsoft.com/office/officeart/2005/8/layout/hierarchy4"/>
    <dgm:cxn modelId="{BC504C3F-C975-45C9-8680-3C7212274FF6}" type="presParOf" srcId="{B3338033-CC58-4988-9FA3-A3D2962BDE94}" destId="{401B9ADF-049E-4684-930D-07EF9F8DC9FC}" srcOrd="1" destOrd="0" presId="urn:microsoft.com/office/officeart/2005/8/layout/hierarchy4"/>
    <dgm:cxn modelId="{21D5AA21-1DD2-4A65-86C2-AFABA8A48534}" type="presParOf" srcId="{B3338033-CC58-4988-9FA3-A3D2962BDE94}" destId="{31B56D95-8599-45CC-B8BA-7A54E002DF18}" srcOrd="2" destOrd="0" presId="urn:microsoft.com/office/officeart/2005/8/layout/hierarchy4"/>
    <dgm:cxn modelId="{834772A6-5A29-46C7-B6E3-461A3E7261EC}" type="presParOf" srcId="{31B56D95-8599-45CC-B8BA-7A54E002DF18}" destId="{7618EA60-C0C5-4A4A-8CD4-E6F2208D9F7F}" srcOrd="0" destOrd="0" presId="urn:microsoft.com/office/officeart/2005/8/layout/hierarchy4"/>
    <dgm:cxn modelId="{A35B74BE-FCC3-4CC6-8A51-D3175A41F48B}" type="presParOf" srcId="{31B56D95-8599-45CC-B8BA-7A54E002DF18}" destId="{0895A142-711D-4B9F-874E-87E7EE5F696C}" srcOrd="1" destOrd="0" presId="urn:microsoft.com/office/officeart/2005/8/layout/hierarchy4"/>
    <dgm:cxn modelId="{6967713C-2C91-4D71-9F8A-539040FB68FF}" type="presParOf" srcId="{B3338033-CC58-4988-9FA3-A3D2962BDE94}" destId="{99CC23D6-98E5-4E97-A61C-7216E0604F88}" srcOrd="3" destOrd="0" presId="urn:microsoft.com/office/officeart/2005/8/layout/hierarchy4"/>
    <dgm:cxn modelId="{A53CD178-7012-4F32-BC23-79E50CFAFDDD}" type="presParOf" srcId="{B3338033-CC58-4988-9FA3-A3D2962BDE94}" destId="{34939382-304D-4349-B223-854B89D61277}" srcOrd="4" destOrd="0" presId="urn:microsoft.com/office/officeart/2005/8/layout/hierarchy4"/>
    <dgm:cxn modelId="{889A3EF9-728B-488F-B279-1D00B3F0313E}" type="presParOf" srcId="{34939382-304D-4349-B223-854B89D61277}" destId="{7CCC30FB-1920-47C3-8F58-2ED65A82AA28}" srcOrd="0" destOrd="0" presId="urn:microsoft.com/office/officeart/2005/8/layout/hierarchy4"/>
    <dgm:cxn modelId="{4360E31E-F4AF-4B98-882C-42B9F5F51206}" type="presParOf" srcId="{34939382-304D-4349-B223-854B89D61277}" destId="{E88FDEFA-2A0C-4B98-9229-376812F1296E}" srcOrd="1" destOrd="0" presId="urn:microsoft.com/office/officeart/2005/8/layout/hierarchy4"/>
    <dgm:cxn modelId="{BBF5C54E-2630-49BB-ADD6-C0EEF6570BD7}" type="presParOf" srcId="{BA8D1B16-B7CA-46C3-BB72-00CA5AC29774}" destId="{51833054-7B5F-4EC5-AD15-0C865735D980}" srcOrd="1" destOrd="0" presId="urn:microsoft.com/office/officeart/2005/8/layout/hierarchy4"/>
    <dgm:cxn modelId="{11676ECA-34B1-4239-9E1B-AB277F687B24}" type="presParOf" srcId="{BA8D1B16-B7CA-46C3-BB72-00CA5AC29774}" destId="{9099F31E-4B5C-4B7D-A62A-A2F318249964}" srcOrd="2" destOrd="0" presId="urn:microsoft.com/office/officeart/2005/8/layout/hierarchy4"/>
    <dgm:cxn modelId="{E35D81C5-B4EE-45F3-B0D8-040BDDD960D0}" type="presParOf" srcId="{9099F31E-4B5C-4B7D-A62A-A2F318249964}" destId="{CE8CAA99-C47C-4413-B41D-F5AB49061A6E}" srcOrd="0" destOrd="0" presId="urn:microsoft.com/office/officeart/2005/8/layout/hierarchy4"/>
    <dgm:cxn modelId="{8E3F6132-D7B5-4CD2-972A-3EA0EE7565BB}" type="presParOf" srcId="{9099F31E-4B5C-4B7D-A62A-A2F318249964}" destId="{1E6B4915-FF5A-408B-B92D-C9A5B89951F9}" srcOrd="1" destOrd="0" presId="urn:microsoft.com/office/officeart/2005/8/layout/hierarchy4"/>
    <dgm:cxn modelId="{924D97B3-C44F-4CF6-80DD-24E89B4B7ED9}" type="presParOf" srcId="{9099F31E-4B5C-4B7D-A62A-A2F318249964}" destId="{E85629E7-3FE3-4848-B0A4-BE5314BDB5A9}" srcOrd="2" destOrd="0" presId="urn:microsoft.com/office/officeart/2005/8/layout/hierarchy4"/>
    <dgm:cxn modelId="{01F17512-B88B-490F-AE3D-CF68888BFD16}" type="presParOf" srcId="{E85629E7-3FE3-4848-B0A4-BE5314BDB5A9}" destId="{EF83B61F-93D2-461B-BA41-2BBBE2403B79}" srcOrd="0" destOrd="0" presId="urn:microsoft.com/office/officeart/2005/8/layout/hierarchy4"/>
    <dgm:cxn modelId="{1DE72BBB-14A1-496F-BB38-78ED83AF9A17}" type="presParOf" srcId="{EF83B61F-93D2-461B-BA41-2BBBE2403B79}" destId="{753A9FC4-88FC-45AC-94EE-02243A8A86AD}" srcOrd="0" destOrd="0" presId="urn:microsoft.com/office/officeart/2005/8/layout/hierarchy4"/>
    <dgm:cxn modelId="{DB30DDBF-042B-4866-BD9B-CE991077EADD}" type="presParOf" srcId="{EF83B61F-93D2-461B-BA41-2BBBE2403B79}" destId="{73DE8EDF-0DF1-480D-BDCA-A09F19F7A83E}" srcOrd="1" destOrd="0" presId="urn:microsoft.com/office/officeart/2005/8/layout/hierarchy4"/>
    <dgm:cxn modelId="{845C093C-B58D-4D77-9127-30F14E4A7FA4}" type="presParOf" srcId="{E85629E7-3FE3-4848-B0A4-BE5314BDB5A9}" destId="{F180455C-BA6F-4C90-BA35-E5E321317EC6}" srcOrd="1" destOrd="0" presId="urn:microsoft.com/office/officeart/2005/8/layout/hierarchy4"/>
    <dgm:cxn modelId="{FD0750D7-FF9E-41D4-B529-688A3B6BB415}" type="presParOf" srcId="{E85629E7-3FE3-4848-B0A4-BE5314BDB5A9}" destId="{CB8D649A-4366-424B-B275-D3AFEE6030AE}" srcOrd="2" destOrd="0" presId="urn:microsoft.com/office/officeart/2005/8/layout/hierarchy4"/>
    <dgm:cxn modelId="{2CA5AEB5-1808-4BB6-97A2-E7D933E7957D}" type="presParOf" srcId="{CB8D649A-4366-424B-B275-D3AFEE6030AE}" destId="{19ACC456-C0D0-4C5B-9B27-B5541FD0B9F6}" srcOrd="0" destOrd="0" presId="urn:microsoft.com/office/officeart/2005/8/layout/hierarchy4"/>
    <dgm:cxn modelId="{746AB691-8BD5-455F-846B-81628B88E9CD}" type="presParOf" srcId="{CB8D649A-4366-424B-B275-D3AFEE6030AE}" destId="{B59636FF-6723-48BD-AA16-C56BEB7B578F}" srcOrd="1" destOrd="0" presId="urn:microsoft.com/office/officeart/2005/8/layout/hierarchy4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ata4.xml><?xml version="1.0" encoding="utf-8"?>
<dgm:dataModel xmlns:dgm="http://schemas.openxmlformats.org/drawingml/2006/diagram" xmlns:a="http://schemas.openxmlformats.org/drawingml/2006/main">
  <dgm:ptLst>
    <dgm:pt modelId="{39AC7055-01BE-47F5-8632-3F6D6813CB68}" type="doc">
      <dgm:prSet loTypeId="urn:microsoft.com/office/officeart/2005/8/layout/process4" loCatId="list" qsTypeId="urn:microsoft.com/office/officeart/2005/8/quickstyle/simple1" qsCatId="simple" csTypeId="urn:microsoft.com/office/officeart/2005/8/colors/accent1_1" csCatId="accent1" phldr="1"/>
      <dgm:spPr/>
      <dgm:t>
        <a:bodyPr/>
        <a:lstStyle/>
        <a:p>
          <a:endParaRPr lang="en-US"/>
        </a:p>
      </dgm:t>
    </dgm:pt>
    <dgm:pt modelId="{D85D36F8-2CB3-4211-B35C-5E606730B875}">
      <dgm:prSet phldrT="[Text]" custT="1"/>
      <dgm:spPr/>
      <dgm:t>
        <a:bodyPr/>
        <a:lstStyle/>
        <a:p>
          <a:r>
            <a:rPr lang="en-US" sz="1400" b="1">
              <a:latin typeface="Comic Sans MS" pitchFamily="66" charset="0"/>
              <a:ea typeface="Adobe Gothic Std B" pitchFamily="34" charset="-128"/>
            </a:rPr>
            <a:t>STANDARD</a:t>
          </a:r>
        </a:p>
      </dgm:t>
    </dgm:pt>
    <dgm:pt modelId="{5B107BA7-3B2A-4B17-80AD-8BAFAAAB9AE2}" type="parTrans" cxnId="{1A411E16-079A-4A4A-AE19-F61475B1C225}">
      <dgm:prSet/>
      <dgm:spPr/>
      <dgm:t>
        <a:bodyPr/>
        <a:lstStyle/>
        <a:p>
          <a:endParaRPr lang="en-US"/>
        </a:p>
      </dgm:t>
    </dgm:pt>
    <dgm:pt modelId="{0C86DB18-A8DE-4E18-9B56-1D2B2E490275}" type="sibTrans" cxnId="{1A411E16-079A-4A4A-AE19-F61475B1C225}">
      <dgm:prSet/>
      <dgm:spPr/>
      <dgm:t>
        <a:bodyPr/>
        <a:lstStyle/>
        <a:p>
          <a:endParaRPr lang="en-US"/>
        </a:p>
      </dgm:t>
    </dgm:pt>
    <dgm:pt modelId="{256CFB96-0738-47D3-898D-AA7AE66FE77E}">
      <dgm:prSet phldrT="[Text]" custT="1"/>
      <dgm:spPr/>
      <dgm:t>
        <a:bodyPr/>
        <a:lstStyle/>
        <a:p>
          <a:r>
            <a:rPr lang="en-US" sz="1400" b="1">
              <a:latin typeface="Comic Sans MS" pitchFamily="66" charset="0"/>
              <a:ea typeface="Adobe Gothic Std B" pitchFamily="34" charset="-128"/>
            </a:rPr>
            <a:t>3 POLE</a:t>
          </a:r>
        </a:p>
      </dgm:t>
    </dgm:pt>
    <dgm:pt modelId="{BFDB1017-67A5-4F73-9708-C9374F9D17D8}" type="parTrans" cxnId="{E00EF9A4-BFCF-403A-9481-468787BBD513}">
      <dgm:prSet/>
      <dgm:spPr/>
      <dgm:t>
        <a:bodyPr/>
        <a:lstStyle/>
        <a:p>
          <a:endParaRPr lang="en-US"/>
        </a:p>
      </dgm:t>
    </dgm:pt>
    <dgm:pt modelId="{8F7C53D9-6D2A-485A-80DD-3359A606F873}" type="sibTrans" cxnId="{E00EF9A4-BFCF-403A-9481-468787BBD513}">
      <dgm:prSet/>
      <dgm:spPr/>
      <dgm:t>
        <a:bodyPr/>
        <a:lstStyle/>
        <a:p>
          <a:endParaRPr lang="en-US"/>
        </a:p>
      </dgm:t>
    </dgm:pt>
    <dgm:pt modelId="{A5AA6812-C637-4E7A-B546-0C24364E1F62}">
      <dgm:prSet phldrT="[Text]" custT="1"/>
      <dgm:spPr/>
      <dgm:t>
        <a:bodyPr/>
        <a:lstStyle/>
        <a:p>
          <a:r>
            <a:rPr lang="en-US" sz="1400" b="1">
              <a:latin typeface="Comic Sans MS" pitchFamily="66" charset="0"/>
              <a:ea typeface="Adobe Gothic Std B" pitchFamily="34" charset="-128"/>
            </a:rPr>
            <a:t>4 POLE</a:t>
          </a:r>
        </a:p>
      </dgm:t>
    </dgm:pt>
    <dgm:pt modelId="{350F3951-2316-43A8-AA11-684FC3E969E3}" type="parTrans" cxnId="{E0CA4DD2-641E-4EDF-9E28-357F4D079187}">
      <dgm:prSet/>
      <dgm:spPr/>
      <dgm:t>
        <a:bodyPr/>
        <a:lstStyle/>
        <a:p>
          <a:endParaRPr lang="en-US"/>
        </a:p>
      </dgm:t>
    </dgm:pt>
    <dgm:pt modelId="{16352928-2D20-4C1E-9279-BD63B275F509}" type="sibTrans" cxnId="{E0CA4DD2-641E-4EDF-9E28-357F4D079187}">
      <dgm:prSet/>
      <dgm:spPr/>
      <dgm:t>
        <a:bodyPr/>
        <a:lstStyle/>
        <a:p>
          <a:endParaRPr lang="en-US"/>
        </a:p>
      </dgm:t>
    </dgm:pt>
    <dgm:pt modelId="{2304A7C0-CE46-42B5-AA5B-EC7B7805C76B}">
      <dgm:prSet phldrT="[Text]" custT="1"/>
      <dgm:spPr/>
      <dgm:t>
        <a:bodyPr/>
        <a:lstStyle/>
        <a:p>
          <a:r>
            <a:rPr lang="en-US" sz="1400" b="1">
              <a:latin typeface="Comic Sans MS" pitchFamily="66" charset="0"/>
              <a:ea typeface="Adobe Gothic Std B" pitchFamily="34" charset="-128"/>
            </a:rPr>
            <a:t>SINGLE</a:t>
          </a:r>
          <a:r>
            <a:rPr lang="en-US" sz="1200" b="1"/>
            <a:t> </a:t>
          </a:r>
          <a:r>
            <a:rPr lang="en-US" sz="1400" b="1">
              <a:latin typeface="Comic Sans MS" pitchFamily="66" charset="0"/>
              <a:ea typeface="Adobe Gothic Std B" pitchFamily="34" charset="-128"/>
            </a:rPr>
            <a:t>BY</a:t>
          </a:r>
          <a:r>
            <a:rPr lang="en-US" sz="1200" b="1"/>
            <a:t> </a:t>
          </a:r>
          <a:r>
            <a:rPr lang="en-US" sz="1400" b="1">
              <a:latin typeface="Comic Sans MS" pitchFamily="66" charset="0"/>
              <a:ea typeface="Adobe Gothic Std B" pitchFamily="34" charset="-128"/>
            </a:rPr>
            <a:t>PASS</a:t>
          </a:r>
        </a:p>
      </dgm:t>
    </dgm:pt>
    <dgm:pt modelId="{1554C930-B5BE-4047-8BC3-F48D4AAA25F8}" type="parTrans" cxnId="{F05D22ED-3C71-4BC0-A7C3-F495E51AC749}">
      <dgm:prSet/>
      <dgm:spPr/>
      <dgm:t>
        <a:bodyPr/>
        <a:lstStyle/>
        <a:p>
          <a:endParaRPr lang="en-US"/>
        </a:p>
      </dgm:t>
    </dgm:pt>
    <dgm:pt modelId="{EA108731-407C-4489-91AD-2B4515CDF16D}" type="sibTrans" cxnId="{F05D22ED-3C71-4BC0-A7C3-F495E51AC749}">
      <dgm:prSet/>
      <dgm:spPr/>
      <dgm:t>
        <a:bodyPr/>
        <a:lstStyle/>
        <a:p>
          <a:endParaRPr lang="en-US"/>
        </a:p>
      </dgm:t>
    </dgm:pt>
    <dgm:pt modelId="{3A7CDFEE-21BD-46BD-BEF0-CDD1554AC814}">
      <dgm:prSet phldrT="[Text]" custT="1"/>
      <dgm:spPr/>
      <dgm:t>
        <a:bodyPr/>
        <a:lstStyle/>
        <a:p>
          <a:r>
            <a:rPr lang="en-US" sz="1400" b="1">
              <a:latin typeface="Comic Sans MS" pitchFamily="66" charset="0"/>
              <a:ea typeface="Adobe Gothic Std B" pitchFamily="34" charset="-128"/>
            </a:rPr>
            <a:t>3 POLE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1"/>
          </dgm14:cNvPr>
        </a:ext>
      </dgm:extLst>
    </dgm:pt>
    <dgm:pt modelId="{6A6BFCB6-FD24-45F9-BF03-DB17A4B41591}" type="parTrans" cxnId="{3194F405-8B20-416C-BFD2-FACEAA527263}">
      <dgm:prSet/>
      <dgm:spPr/>
      <dgm:t>
        <a:bodyPr/>
        <a:lstStyle/>
        <a:p>
          <a:endParaRPr lang="en-US"/>
        </a:p>
      </dgm:t>
    </dgm:pt>
    <dgm:pt modelId="{281EAE95-19B3-4A1C-81F3-81BB76595004}" type="sibTrans" cxnId="{3194F405-8B20-416C-BFD2-FACEAA527263}">
      <dgm:prSet/>
      <dgm:spPr/>
      <dgm:t>
        <a:bodyPr/>
        <a:lstStyle/>
        <a:p>
          <a:endParaRPr lang="en-US"/>
        </a:p>
      </dgm:t>
    </dgm:pt>
    <dgm:pt modelId="{D2C4BA6C-9AEA-4CC5-877F-3ED56E227059}">
      <dgm:prSet phldrT="[Text]" custT="1"/>
      <dgm:spPr/>
      <dgm:t>
        <a:bodyPr/>
        <a:lstStyle/>
        <a:p>
          <a:r>
            <a:rPr lang="en-US" sz="1400" b="1">
              <a:latin typeface="Comic Sans MS" pitchFamily="66" charset="0"/>
              <a:ea typeface="Adobe Gothic Std B" pitchFamily="34" charset="-128"/>
            </a:rPr>
            <a:t>4 POLE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2"/>
          </dgm14:cNvPr>
        </a:ext>
      </dgm:extLst>
    </dgm:pt>
    <dgm:pt modelId="{FE212E3E-A003-4567-B782-BB296B26523B}" type="parTrans" cxnId="{C74AE9B1-7CA0-40A9-9EB4-F37F16675A7B}">
      <dgm:prSet/>
      <dgm:spPr/>
      <dgm:t>
        <a:bodyPr/>
        <a:lstStyle/>
        <a:p>
          <a:endParaRPr lang="en-US"/>
        </a:p>
      </dgm:t>
    </dgm:pt>
    <dgm:pt modelId="{DD8A8DA9-E979-45B4-94B8-57FB418A3AF1}" type="sibTrans" cxnId="{C74AE9B1-7CA0-40A9-9EB4-F37F16675A7B}">
      <dgm:prSet/>
      <dgm:spPr/>
      <dgm:t>
        <a:bodyPr/>
        <a:lstStyle/>
        <a:p>
          <a:endParaRPr lang="en-US"/>
        </a:p>
      </dgm:t>
    </dgm:pt>
    <dgm:pt modelId="{0DC0CFF9-3979-4E24-B1C7-2057BD72FDCE}">
      <dgm:prSet phldrT="[Text]" custT="1"/>
      <dgm:spPr/>
      <dgm:t>
        <a:bodyPr/>
        <a:lstStyle/>
        <a:p>
          <a:r>
            <a:rPr lang="en-US" sz="1400" b="1">
              <a:latin typeface="Comic Sans MS" pitchFamily="66" charset="0"/>
              <a:ea typeface="Adobe Gothic Std B" pitchFamily="34" charset="-128"/>
            </a:rPr>
            <a:t>DOUBLE</a:t>
          </a:r>
          <a:r>
            <a:rPr lang="en-US" sz="1200" b="1"/>
            <a:t> </a:t>
          </a:r>
          <a:r>
            <a:rPr lang="en-US" sz="1400" b="1">
              <a:latin typeface="Comic Sans MS" pitchFamily="66" charset="0"/>
              <a:ea typeface="Adobe Gothic Std B" pitchFamily="34" charset="-128"/>
            </a:rPr>
            <a:t>BY</a:t>
          </a:r>
          <a:r>
            <a:rPr lang="en-US" sz="1200" b="1"/>
            <a:t> </a:t>
          </a:r>
          <a:r>
            <a:rPr lang="en-US" sz="1400" b="1">
              <a:latin typeface="Comic Sans MS" pitchFamily="66" charset="0"/>
              <a:ea typeface="Adobe Gothic Std B" pitchFamily="34" charset="-128"/>
            </a:rPr>
            <a:t>PASS</a:t>
          </a:r>
        </a:p>
      </dgm:t>
    </dgm:pt>
    <dgm:pt modelId="{1927F8AC-A253-44E1-915E-2FDAFC728299}" type="parTrans" cxnId="{8E77D1BF-9CCD-4D33-B64A-E19AFAFF0D77}">
      <dgm:prSet/>
      <dgm:spPr/>
      <dgm:t>
        <a:bodyPr/>
        <a:lstStyle/>
        <a:p>
          <a:endParaRPr lang="en-US"/>
        </a:p>
      </dgm:t>
    </dgm:pt>
    <dgm:pt modelId="{DB70A72F-579A-49D4-B44C-B92BAC57186F}" type="sibTrans" cxnId="{8E77D1BF-9CCD-4D33-B64A-E19AFAFF0D77}">
      <dgm:prSet/>
      <dgm:spPr/>
      <dgm:t>
        <a:bodyPr/>
        <a:lstStyle/>
        <a:p>
          <a:endParaRPr lang="en-US"/>
        </a:p>
      </dgm:t>
    </dgm:pt>
    <dgm:pt modelId="{F37578E0-B7E0-474A-A5B5-EB8E04AC4675}">
      <dgm:prSet phldrT="[Text]" custT="1"/>
      <dgm:spPr/>
      <dgm:t>
        <a:bodyPr/>
        <a:lstStyle/>
        <a:p>
          <a:r>
            <a:rPr lang="en-US" sz="1400" b="1">
              <a:latin typeface="Comic Sans MS" pitchFamily="66" charset="0"/>
              <a:ea typeface="Adobe Gothic Std B" pitchFamily="34" charset="-128"/>
            </a:rPr>
            <a:t>3 POLE</a:t>
          </a:r>
        </a:p>
      </dgm:t>
    </dgm:pt>
    <dgm:pt modelId="{E48AAF67-14FB-4612-BAA7-851BD9EA1256}" type="parTrans" cxnId="{239B42F3-8EB9-4487-BC8E-EEA20B34D0DE}">
      <dgm:prSet/>
      <dgm:spPr/>
      <dgm:t>
        <a:bodyPr/>
        <a:lstStyle/>
        <a:p>
          <a:endParaRPr lang="en-US"/>
        </a:p>
      </dgm:t>
    </dgm:pt>
    <dgm:pt modelId="{E198DCD4-6951-40B7-A790-74742CD41F9C}" type="sibTrans" cxnId="{239B42F3-8EB9-4487-BC8E-EEA20B34D0DE}">
      <dgm:prSet/>
      <dgm:spPr/>
      <dgm:t>
        <a:bodyPr/>
        <a:lstStyle/>
        <a:p>
          <a:endParaRPr lang="en-US"/>
        </a:p>
      </dgm:t>
    </dgm:pt>
    <dgm:pt modelId="{CBC334C6-9880-4DE6-B8CE-A3EFC592F771}">
      <dgm:prSet phldrT="[Text]" custT="1"/>
      <dgm:spPr/>
      <dgm:t>
        <a:bodyPr/>
        <a:lstStyle/>
        <a:p>
          <a:r>
            <a:rPr lang="en-US" sz="1400" b="1">
              <a:latin typeface="Comic Sans MS" pitchFamily="66" charset="0"/>
              <a:ea typeface="Adobe Gothic Std B" pitchFamily="34" charset="-128"/>
            </a:rPr>
            <a:t>4 POLE</a:t>
          </a:r>
        </a:p>
      </dgm:t>
    </dgm:pt>
    <dgm:pt modelId="{7BEDC1C3-1031-4996-913B-F643237680BC}" type="parTrans" cxnId="{FE68B88A-9327-4390-A3CC-C8531FE04F9E}">
      <dgm:prSet/>
      <dgm:spPr/>
      <dgm:t>
        <a:bodyPr/>
        <a:lstStyle/>
        <a:p>
          <a:endParaRPr lang="en-US"/>
        </a:p>
      </dgm:t>
    </dgm:pt>
    <dgm:pt modelId="{D7FA1B2D-6BDB-4638-A127-D52928814DA3}" type="sibTrans" cxnId="{FE68B88A-9327-4390-A3CC-C8531FE04F9E}">
      <dgm:prSet/>
      <dgm:spPr/>
      <dgm:t>
        <a:bodyPr/>
        <a:lstStyle/>
        <a:p>
          <a:endParaRPr lang="en-US"/>
        </a:p>
      </dgm:t>
    </dgm:pt>
    <dgm:pt modelId="{8E19F51F-EB1F-4D02-A372-AA05DE126E21}" type="pres">
      <dgm:prSet presAssocID="{39AC7055-01BE-47F5-8632-3F6D6813CB68}" presName="Name0" presStyleCnt="0">
        <dgm:presLayoutVars>
          <dgm:dir/>
          <dgm:animLvl val="lvl"/>
          <dgm:resizeHandles val="exact"/>
        </dgm:presLayoutVars>
      </dgm:prSet>
      <dgm:spPr/>
      <dgm:t>
        <a:bodyPr/>
        <a:lstStyle/>
        <a:p>
          <a:endParaRPr lang="en-US"/>
        </a:p>
      </dgm:t>
    </dgm:pt>
    <dgm:pt modelId="{DEC44099-62C6-414C-BF81-0F5BBD3BBA3F}" type="pres">
      <dgm:prSet presAssocID="{0DC0CFF9-3979-4E24-B1C7-2057BD72FDCE}" presName="boxAndChildren" presStyleCnt="0"/>
      <dgm:spPr/>
    </dgm:pt>
    <dgm:pt modelId="{89DBEC17-29BE-4B67-B43F-82A45C3B9CF5}" type="pres">
      <dgm:prSet presAssocID="{0DC0CFF9-3979-4E24-B1C7-2057BD72FDCE}" presName="parentTextBox" presStyleLbl="node1" presStyleIdx="0" presStyleCnt="3"/>
      <dgm:spPr/>
      <dgm:t>
        <a:bodyPr/>
        <a:lstStyle/>
        <a:p>
          <a:endParaRPr lang="en-US"/>
        </a:p>
      </dgm:t>
    </dgm:pt>
    <dgm:pt modelId="{1E147153-E711-43C6-BDC6-DF4DCDBDA7E0}" type="pres">
      <dgm:prSet presAssocID="{0DC0CFF9-3979-4E24-B1C7-2057BD72FDCE}" presName="entireBox" presStyleLbl="node1" presStyleIdx="0" presStyleCnt="3"/>
      <dgm:spPr/>
      <dgm:t>
        <a:bodyPr/>
        <a:lstStyle/>
        <a:p>
          <a:endParaRPr lang="en-US"/>
        </a:p>
      </dgm:t>
    </dgm:pt>
    <dgm:pt modelId="{4F7AB40E-CE64-483C-BA65-E58BF6C30424}" type="pres">
      <dgm:prSet presAssocID="{0DC0CFF9-3979-4E24-B1C7-2057BD72FDCE}" presName="descendantBox" presStyleCnt="0"/>
      <dgm:spPr/>
    </dgm:pt>
    <dgm:pt modelId="{29D5B88A-0622-4BF6-B0C0-D833E1918EA0}" type="pres">
      <dgm:prSet presAssocID="{F37578E0-B7E0-474A-A5B5-EB8E04AC4675}" presName="childTextBox" presStyleLbl="fgAccFollowNode1" presStyleIdx="0" presStyleCnt="6">
        <dgm:presLayoutVars>
          <dgm:bulletEnabled val="1"/>
        </dgm:presLayoutVars>
      </dgm:prSet>
      <dgm:spPr/>
      <dgm:t>
        <a:bodyPr/>
        <a:lstStyle/>
        <a:p>
          <a:endParaRPr lang="en-US"/>
        </a:p>
      </dgm:t>
    </dgm:pt>
    <dgm:pt modelId="{63402230-63A0-4FD4-8D23-5D96B8CCE8DC}" type="pres">
      <dgm:prSet presAssocID="{CBC334C6-9880-4DE6-B8CE-A3EFC592F771}" presName="childTextBox" presStyleLbl="fgAccFollowNode1" presStyleIdx="1" presStyleCnt="6">
        <dgm:presLayoutVars>
          <dgm:bulletEnabled val="1"/>
        </dgm:presLayoutVars>
      </dgm:prSet>
      <dgm:spPr/>
      <dgm:t>
        <a:bodyPr/>
        <a:lstStyle/>
        <a:p>
          <a:endParaRPr lang="en-US"/>
        </a:p>
      </dgm:t>
    </dgm:pt>
    <dgm:pt modelId="{09E764B5-F623-4BBD-8823-07B7791AF502}" type="pres">
      <dgm:prSet presAssocID="{EA108731-407C-4489-91AD-2B4515CDF16D}" presName="sp" presStyleCnt="0"/>
      <dgm:spPr/>
    </dgm:pt>
    <dgm:pt modelId="{299C3253-0DBB-4270-ABE2-468FD2EA3659}" type="pres">
      <dgm:prSet presAssocID="{2304A7C0-CE46-42B5-AA5B-EC7B7805C76B}" presName="arrowAndChildren" presStyleCnt="0"/>
      <dgm:spPr/>
    </dgm:pt>
    <dgm:pt modelId="{0A080B72-32CD-44AB-9F40-4F7548E1A509}" type="pres">
      <dgm:prSet presAssocID="{2304A7C0-CE46-42B5-AA5B-EC7B7805C76B}" presName="parentTextArrow" presStyleLbl="node1" presStyleIdx="0" presStyleCnt="3"/>
      <dgm:spPr/>
      <dgm:t>
        <a:bodyPr/>
        <a:lstStyle/>
        <a:p>
          <a:endParaRPr lang="en-US"/>
        </a:p>
      </dgm:t>
    </dgm:pt>
    <dgm:pt modelId="{8883E9E7-859D-4FCA-94E9-1AB0281E2FD2}" type="pres">
      <dgm:prSet presAssocID="{2304A7C0-CE46-42B5-AA5B-EC7B7805C76B}" presName="arrow" presStyleLbl="node1" presStyleIdx="1" presStyleCnt="3"/>
      <dgm:spPr/>
      <dgm:t>
        <a:bodyPr/>
        <a:lstStyle/>
        <a:p>
          <a:endParaRPr lang="en-US"/>
        </a:p>
      </dgm:t>
    </dgm:pt>
    <dgm:pt modelId="{0A7B7CFB-0712-4752-9BFD-143495AF7BF9}" type="pres">
      <dgm:prSet presAssocID="{2304A7C0-CE46-42B5-AA5B-EC7B7805C76B}" presName="descendantArrow" presStyleCnt="0"/>
      <dgm:spPr/>
    </dgm:pt>
    <dgm:pt modelId="{C20C8E02-D589-4A85-8352-3193857ACE84}" type="pres">
      <dgm:prSet presAssocID="{3A7CDFEE-21BD-46BD-BEF0-CDD1554AC814}" presName="childTextArrow" presStyleLbl="fgAccFollowNode1" presStyleIdx="2" presStyleCnt="6">
        <dgm:presLayoutVars>
          <dgm:bulletEnabled val="1"/>
        </dgm:presLayoutVars>
      </dgm:prSet>
      <dgm:spPr/>
      <dgm:t>
        <a:bodyPr/>
        <a:lstStyle/>
        <a:p>
          <a:endParaRPr lang="en-US"/>
        </a:p>
      </dgm:t>
    </dgm:pt>
    <dgm:pt modelId="{623EF3B8-DB0C-4669-9BEB-27D7C32B2CA8}" type="pres">
      <dgm:prSet presAssocID="{D2C4BA6C-9AEA-4CC5-877F-3ED56E227059}" presName="childTextArrow" presStyleLbl="fgAccFollowNode1" presStyleIdx="3" presStyleCnt="6">
        <dgm:presLayoutVars>
          <dgm:bulletEnabled val="1"/>
        </dgm:presLayoutVars>
      </dgm:prSet>
      <dgm:spPr/>
      <dgm:t>
        <a:bodyPr/>
        <a:lstStyle/>
        <a:p>
          <a:endParaRPr lang="en-US"/>
        </a:p>
      </dgm:t>
    </dgm:pt>
    <dgm:pt modelId="{6589AC2F-8501-42B1-A23A-C582003F5B27}" type="pres">
      <dgm:prSet presAssocID="{0C86DB18-A8DE-4E18-9B56-1D2B2E490275}" presName="sp" presStyleCnt="0"/>
      <dgm:spPr/>
    </dgm:pt>
    <dgm:pt modelId="{F23A5017-7F6F-4D03-B037-D6416E208319}" type="pres">
      <dgm:prSet presAssocID="{D85D36F8-2CB3-4211-B35C-5E606730B875}" presName="arrowAndChildren" presStyleCnt="0"/>
      <dgm:spPr/>
    </dgm:pt>
    <dgm:pt modelId="{F20045CB-F431-481F-BBAF-245A6F32B0AF}" type="pres">
      <dgm:prSet presAssocID="{D85D36F8-2CB3-4211-B35C-5E606730B875}" presName="parentTextArrow" presStyleLbl="node1" presStyleIdx="1" presStyleCnt="3"/>
      <dgm:spPr/>
      <dgm:t>
        <a:bodyPr/>
        <a:lstStyle/>
        <a:p>
          <a:endParaRPr lang="en-US"/>
        </a:p>
      </dgm:t>
    </dgm:pt>
    <dgm:pt modelId="{A50133A7-A853-4C7F-8F63-A672CAA69552}" type="pres">
      <dgm:prSet presAssocID="{D85D36F8-2CB3-4211-B35C-5E606730B875}" presName="arrow" presStyleLbl="node1" presStyleIdx="2" presStyleCnt="3" custLinFactNeighborX="2679" custLinFactNeighborY="-67252"/>
      <dgm:spPr/>
      <dgm:t>
        <a:bodyPr/>
        <a:lstStyle/>
        <a:p>
          <a:endParaRPr lang="en-US"/>
        </a:p>
      </dgm:t>
    </dgm:pt>
    <dgm:pt modelId="{D46408EF-BB30-47DD-A4C5-640023529FE0}" type="pres">
      <dgm:prSet presAssocID="{D85D36F8-2CB3-4211-B35C-5E606730B875}" presName="descendantArrow" presStyleCnt="0"/>
      <dgm:spPr/>
    </dgm:pt>
    <dgm:pt modelId="{C3211906-0F77-4888-B083-9838F7C09E16}" type="pres">
      <dgm:prSet presAssocID="{256CFB96-0738-47D3-898D-AA7AE66FE77E}" presName="childTextArrow" presStyleLbl="fgAccFollowNode1" presStyleIdx="4" presStyleCnt="6">
        <dgm:presLayoutVars>
          <dgm:bulletEnabled val="1"/>
        </dgm:presLayoutVars>
      </dgm:prSet>
      <dgm:spPr/>
      <dgm:t>
        <a:bodyPr/>
        <a:lstStyle/>
        <a:p>
          <a:endParaRPr lang="en-US"/>
        </a:p>
      </dgm:t>
    </dgm:pt>
    <dgm:pt modelId="{A5A2020C-C154-46AC-BCB8-CB8D6C82E068}" type="pres">
      <dgm:prSet presAssocID="{A5AA6812-C637-4E7A-B546-0C24364E1F62}" presName="childTextArrow" presStyleLbl="fgAccFollowNode1" presStyleIdx="5" presStyleCnt="6">
        <dgm:presLayoutVars>
          <dgm:bulletEnabled val="1"/>
        </dgm:presLayoutVars>
      </dgm:prSet>
      <dgm:spPr/>
      <dgm:t>
        <a:bodyPr/>
        <a:lstStyle/>
        <a:p>
          <a:endParaRPr lang="en-US"/>
        </a:p>
      </dgm:t>
    </dgm:pt>
  </dgm:ptLst>
  <dgm:cxnLst>
    <dgm:cxn modelId="{FE68B88A-9327-4390-A3CC-C8531FE04F9E}" srcId="{0DC0CFF9-3979-4E24-B1C7-2057BD72FDCE}" destId="{CBC334C6-9880-4DE6-B8CE-A3EFC592F771}" srcOrd="1" destOrd="0" parTransId="{7BEDC1C3-1031-4996-913B-F643237680BC}" sibTransId="{D7FA1B2D-6BDB-4638-A127-D52928814DA3}"/>
    <dgm:cxn modelId="{8C400AC8-23B0-4BCA-AE91-F3A3633E0592}" type="presOf" srcId="{2304A7C0-CE46-42B5-AA5B-EC7B7805C76B}" destId="{8883E9E7-859D-4FCA-94E9-1AB0281E2FD2}" srcOrd="1" destOrd="0" presId="urn:microsoft.com/office/officeart/2005/8/layout/process4"/>
    <dgm:cxn modelId="{C74AE9B1-7CA0-40A9-9EB4-F37F16675A7B}" srcId="{2304A7C0-CE46-42B5-AA5B-EC7B7805C76B}" destId="{D2C4BA6C-9AEA-4CC5-877F-3ED56E227059}" srcOrd="1" destOrd="0" parTransId="{FE212E3E-A003-4567-B782-BB296B26523B}" sibTransId="{DD8A8DA9-E979-45B4-94B8-57FB418A3AF1}"/>
    <dgm:cxn modelId="{A8775B1A-C0F8-4B0A-8376-D463F623991A}" type="presOf" srcId="{F37578E0-B7E0-474A-A5B5-EB8E04AC4675}" destId="{29D5B88A-0622-4BF6-B0C0-D833E1918EA0}" srcOrd="0" destOrd="0" presId="urn:microsoft.com/office/officeart/2005/8/layout/process4"/>
    <dgm:cxn modelId="{559C6101-E8D6-4281-B847-4361D1689CAA}" type="presOf" srcId="{256CFB96-0738-47D3-898D-AA7AE66FE77E}" destId="{C3211906-0F77-4888-B083-9838F7C09E16}" srcOrd="0" destOrd="0" presId="urn:microsoft.com/office/officeart/2005/8/layout/process4"/>
    <dgm:cxn modelId="{1A411E16-079A-4A4A-AE19-F61475B1C225}" srcId="{39AC7055-01BE-47F5-8632-3F6D6813CB68}" destId="{D85D36F8-2CB3-4211-B35C-5E606730B875}" srcOrd="0" destOrd="0" parTransId="{5B107BA7-3B2A-4B17-80AD-8BAFAAAB9AE2}" sibTransId="{0C86DB18-A8DE-4E18-9B56-1D2B2E490275}"/>
    <dgm:cxn modelId="{8E77D1BF-9CCD-4D33-B64A-E19AFAFF0D77}" srcId="{39AC7055-01BE-47F5-8632-3F6D6813CB68}" destId="{0DC0CFF9-3979-4E24-B1C7-2057BD72FDCE}" srcOrd="2" destOrd="0" parTransId="{1927F8AC-A253-44E1-915E-2FDAFC728299}" sibTransId="{DB70A72F-579A-49D4-B44C-B92BAC57186F}"/>
    <dgm:cxn modelId="{3194F405-8B20-416C-BFD2-FACEAA527263}" srcId="{2304A7C0-CE46-42B5-AA5B-EC7B7805C76B}" destId="{3A7CDFEE-21BD-46BD-BEF0-CDD1554AC814}" srcOrd="0" destOrd="0" parTransId="{6A6BFCB6-FD24-45F9-BF03-DB17A4B41591}" sibTransId="{281EAE95-19B3-4A1C-81F3-81BB76595004}"/>
    <dgm:cxn modelId="{E0CA4DD2-641E-4EDF-9E28-357F4D079187}" srcId="{D85D36F8-2CB3-4211-B35C-5E606730B875}" destId="{A5AA6812-C637-4E7A-B546-0C24364E1F62}" srcOrd="1" destOrd="0" parTransId="{350F3951-2316-43A8-AA11-684FC3E969E3}" sibTransId="{16352928-2D20-4C1E-9279-BD63B275F509}"/>
    <dgm:cxn modelId="{83C7E350-2290-4D41-86F0-2476706C35A0}" type="presOf" srcId="{CBC334C6-9880-4DE6-B8CE-A3EFC592F771}" destId="{63402230-63A0-4FD4-8D23-5D96B8CCE8DC}" srcOrd="0" destOrd="0" presId="urn:microsoft.com/office/officeart/2005/8/layout/process4"/>
    <dgm:cxn modelId="{239B42F3-8EB9-4487-BC8E-EEA20B34D0DE}" srcId="{0DC0CFF9-3979-4E24-B1C7-2057BD72FDCE}" destId="{F37578E0-B7E0-474A-A5B5-EB8E04AC4675}" srcOrd="0" destOrd="0" parTransId="{E48AAF67-14FB-4612-BAA7-851BD9EA1256}" sibTransId="{E198DCD4-6951-40B7-A790-74742CD41F9C}"/>
    <dgm:cxn modelId="{850E58D9-FD22-4DDF-9D7E-D2DA40681B61}" type="presOf" srcId="{2304A7C0-CE46-42B5-AA5B-EC7B7805C76B}" destId="{0A080B72-32CD-44AB-9F40-4F7548E1A509}" srcOrd="0" destOrd="0" presId="urn:microsoft.com/office/officeart/2005/8/layout/process4"/>
    <dgm:cxn modelId="{B1F020C8-345F-4A06-9F4D-525761C0808E}" type="presOf" srcId="{A5AA6812-C637-4E7A-B546-0C24364E1F62}" destId="{A5A2020C-C154-46AC-BCB8-CB8D6C82E068}" srcOrd="0" destOrd="0" presId="urn:microsoft.com/office/officeart/2005/8/layout/process4"/>
    <dgm:cxn modelId="{4579850E-D07A-49A3-BAE5-E95FAF8FC36C}" type="presOf" srcId="{D85D36F8-2CB3-4211-B35C-5E606730B875}" destId="{F20045CB-F431-481F-BBAF-245A6F32B0AF}" srcOrd="0" destOrd="0" presId="urn:microsoft.com/office/officeart/2005/8/layout/process4"/>
    <dgm:cxn modelId="{66E8E94F-257E-4736-ADF8-051C5F976A60}" type="presOf" srcId="{D85D36F8-2CB3-4211-B35C-5E606730B875}" destId="{A50133A7-A853-4C7F-8F63-A672CAA69552}" srcOrd="1" destOrd="0" presId="urn:microsoft.com/office/officeart/2005/8/layout/process4"/>
    <dgm:cxn modelId="{EEF64083-7216-49C2-99ED-4682892E18FA}" type="presOf" srcId="{3A7CDFEE-21BD-46BD-BEF0-CDD1554AC814}" destId="{C20C8E02-D589-4A85-8352-3193857ACE84}" srcOrd="0" destOrd="0" presId="urn:microsoft.com/office/officeart/2005/8/layout/process4"/>
    <dgm:cxn modelId="{927073FA-3ADE-4133-9AFC-6312569344A2}" type="presOf" srcId="{39AC7055-01BE-47F5-8632-3F6D6813CB68}" destId="{8E19F51F-EB1F-4D02-A372-AA05DE126E21}" srcOrd="0" destOrd="0" presId="urn:microsoft.com/office/officeart/2005/8/layout/process4"/>
    <dgm:cxn modelId="{E00EF9A4-BFCF-403A-9481-468787BBD513}" srcId="{D85D36F8-2CB3-4211-B35C-5E606730B875}" destId="{256CFB96-0738-47D3-898D-AA7AE66FE77E}" srcOrd="0" destOrd="0" parTransId="{BFDB1017-67A5-4F73-9708-C9374F9D17D8}" sibTransId="{8F7C53D9-6D2A-485A-80DD-3359A606F873}"/>
    <dgm:cxn modelId="{F05D22ED-3C71-4BC0-A7C3-F495E51AC749}" srcId="{39AC7055-01BE-47F5-8632-3F6D6813CB68}" destId="{2304A7C0-CE46-42B5-AA5B-EC7B7805C76B}" srcOrd="1" destOrd="0" parTransId="{1554C930-B5BE-4047-8BC3-F48D4AAA25F8}" sibTransId="{EA108731-407C-4489-91AD-2B4515CDF16D}"/>
    <dgm:cxn modelId="{D275B440-F65E-449D-9CE8-E09B338F4C70}" type="presOf" srcId="{D2C4BA6C-9AEA-4CC5-877F-3ED56E227059}" destId="{623EF3B8-DB0C-4669-9BEB-27D7C32B2CA8}" srcOrd="0" destOrd="0" presId="urn:microsoft.com/office/officeart/2005/8/layout/process4"/>
    <dgm:cxn modelId="{48DC3F23-331D-44B4-BBC7-1423C351089D}" type="presOf" srcId="{0DC0CFF9-3979-4E24-B1C7-2057BD72FDCE}" destId="{89DBEC17-29BE-4B67-B43F-82A45C3B9CF5}" srcOrd="0" destOrd="0" presId="urn:microsoft.com/office/officeart/2005/8/layout/process4"/>
    <dgm:cxn modelId="{2F4FAAE3-DDF1-4B35-B964-48A8F26F28BE}" type="presOf" srcId="{0DC0CFF9-3979-4E24-B1C7-2057BD72FDCE}" destId="{1E147153-E711-43C6-BDC6-DF4DCDBDA7E0}" srcOrd="1" destOrd="0" presId="urn:microsoft.com/office/officeart/2005/8/layout/process4"/>
    <dgm:cxn modelId="{9EE76489-8143-4B34-916B-1ABC2FCC2131}" type="presParOf" srcId="{8E19F51F-EB1F-4D02-A372-AA05DE126E21}" destId="{DEC44099-62C6-414C-BF81-0F5BBD3BBA3F}" srcOrd="0" destOrd="0" presId="urn:microsoft.com/office/officeart/2005/8/layout/process4"/>
    <dgm:cxn modelId="{9EDFB833-D6DB-45EB-A8E1-428C6B80C0BC}" type="presParOf" srcId="{DEC44099-62C6-414C-BF81-0F5BBD3BBA3F}" destId="{89DBEC17-29BE-4B67-B43F-82A45C3B9CF5}" srcOrd="0" destOrd="0" presId="urn:microsoft.com/office/officeart/2005/8/layout/process4"/>
    <dgm:cxn modelId="{E042CD26-B254-4D10-915E-8266357E8C18}" type="presParOf" srcId="{DEC44099-62C6-414C-BF81-0F5BBD3BBA3F}" destId="{1E147153-E711-43C6-BDC6-DF4DCDBDA7E0}" srcOrd="1" destOrd="0" presId="urn:microsoft.com/office/officeart/2005/8/layout/process4"/>
    <dgm:cxn modelId="{5EF84D96-7F57-4B02-B0C1-51D631BE8B9E}" type="presParOf" srcId="{DEC44099-62C6-414C-BF81-0F5BBD3BBA3F}" destId="{4F7AB40E-CE64-483C-BA65-E58BF6C30424}" srcOrd="2" destOrd="0" presId="urn:microsoft.com/office/officeart/2005/8/layout/process4"/>
    <dgm:cxn modelId="{699EE665-C051-4746-B378-FB998942BE0B}" type="presParOf" srcId="{4F7AB40E-CE64-483C-BA65-E58BF6C30424}" destId="{29D5B88A-0622-4BF6-B0C0-D833E1918EA0}" srcOrd="0" destOrd="0" presId="urn:microsoft.com/office/officeart/2005/8/layout/process4"/>
    <dgm:cxn modelId="{7F6A90FF-C0B8-475C-9D5F-223740CB2548}" type="presParOf" srcId="{4F7AB40E-CE64-483C-BA65-E58BF6C30424}" destId="{63402230-63A0-4FD4-8D23-5D96B8CCE8DC}" srcOrd="1" destOrd="0" presId="urn:microsoft.com/office/officeart/2005/8/layout/process4"/>
    <dgm:cxn modelId="{5B98203F-A8CA-4892-ACC1-B047C7A46756}" type="presParOf" srcId="{8E19F51F-EB1F-4D02-A372-AA05DE126E21}" destId="{09E764B5-F623-4BBD-8823-07B7791AF502}" srcOrd="1" destOrd="0" presId="urn:microsoft.com/office/officeart/2005/8/layout/process4"/>
    <dgm:cxn modelId="{1B4BDF33-999E-48FF-BC4B-88B8FC87AA6B}" type="presParOf" srcId="{8E19F51F-EB1F-4D02-A372-AA05DE126E21}" destId="{299C3253-0DBB-4270-ABE2-468FD2EA3659}" srcOrd="2" destOrd="0" presId="urn:microsoft.com/office/officeart/2005/8/layout/process4"/>
    <dgm:cxn modelId="{AE06566A-593E-4FBE-B07C-BF84F959900B}" type="presParOf" srcId="{299C3253-0DBB-4270-ABE2-468FD2EA3659}" destId="{0A080B72-32CD-44AB-9F40-4F7548E1A509}" srcOrd="0" destOrd="0" presId="urn:microsoft.com/office/officeart/2005/8/layout/process4"/>
    <dgm:cxn modelId="{7E367DC9-40D5-444B-8673-20F0A4F8CFD8}" type="presParOf" srcId="{299C3253-0DBB-4270-ABE2-468FD2EA3659}" destId="{8883E9E7-859D-4FCA-94E9-1AB0281E2FD2}" srcOrd="1" destOrd="0" presId="urn:microsoft.com/office/officeart/2005/8/layout/process4"/>
    <dgm:cxn modelId="{9FD7DBB0-15D7-4388-A09F-AD565F8CB07D}" type="presParOf" srcId="{299C3253-0DBB-4270-ABE2-468FD2EA3659}" destId="{0A7B7CFB-0712-4752-9BFD-143495AF7BF9}" srcOrd="2" destOrd="0" presId="urn:microsoft.com/office/officeart/2005/8/layout/process4"/>
    <dgm:cxn modelId="{8FEEF083-F93C-4DB2-A2FA-4E797AC88E57}" type="presParOf" srcId="{0A7B7CFB-0712-4752-9BFD-143495AF7BF9}" destId="{C20C8E02-D589-4A85-8352-3193857ACE84}" srcOrd="0" destOrd="0" presId="urn:microsoft.com/office/officeart/2005/8/layout/process4"/>
    <dgm:cxn modelId="{A82CFC24-CFF9-4AC9-B7EC-D848DB9356EF}" type="presParOf" srcId="{0A7B7CFB-0712-4752-9BFD-143495AF7BF9}" destId="{623EF3B8-DB0C-4669-9BEB-27D7C32B2CA8}" srcOrd="1" destOrd="0" presId="urn:microsoft.com/office/officeart/2005/8/layout/process4"/>
    <dgm:cxn modelId="{E26BA0CC-0254-4C90-8C27-9D4E29D5B719}" type="presParOf" srcId="{8E19F51F-EB1F-4D02-A372-AA05DE126E21}" destId="{6589AC2F-8501-42B1-A23A-C582003F5B27}" srcOrd="3" destOrd="0" presId="urn:microsoft.com/office/officeart/2005/8/layout/process4"/>
    <dgm:cxn modelId="{A5858DC1-4633-4427-BA7B-FEC266BEAA91}" type="presParOf" srcId="{8E19F51F-EB1F-4D02-A372-AA05DE126E21}" destId="{F23A5017-7F6F-4D03-B037-D6416E208319}" srcOrd="4" destOrd="0" presId="urn:microsoft.com/office/officeart/2005/8/layout/process4"/>
    <dgm:cxn modelId="{075203DE-3B9E-42EE-B887-7ACE047E2C72}" type="presParOf" srcId="{F23A5017-7F6F-4D03-B037-D6416E208319}" destId="{F20045CB-F431-481F-BBAF-245A6F32B0AF}" srcOrd="0" destOrd="0" presId="urn:microsoft.com/office/officeart/2005/8/layout/process4"/>
    <dgm:cxn modelId="{B91B403E-0203-482A-8281-A50C47BD4854}" type="presParOf" srcId="{F23A5017-7F6F-4D03-B037-D6416E208319}" destId="{A50133A7-A853-4C7F-8F63-A672CAA69552}" srcOrd="1" destOrd="0" presId="urn:microsoft.com/office/officeart/2005/8/layout/process4"/>
    <dgm:cxn modelId="{70503FAF-DE26-4B8C-B0A2-A0E029AADFEB}" type="presParOf" srcId="{F23A5017-7F6F-4D03-B037-D6416E208319}" destId="{D46408EF-BB30-47DD-A4C5-640023529FE0}" srcOrd="2" destOrd="0" presId="urn:microsoft.com/office/officeart/2005/8/layout/process4"/>
    <dgm:cxn modelId="{5C464A07-2EC9-4B2F-A360-40E7E477C49E}" type="presParOf" srcId="{D46408EF-BB30-47DD-A4C5-640023529FE0}" destId="{C3211906-0F77-4888-B083-9838F7C09E16}" srcOrd="0" destOrd="0" presId="urn:microsoft.com/office/officeart/2005/8/layout/process4"/>
    <dgm:cxn modelId="{8687130B-F065-4151-A0C9-0487498EFC97}" type="presParOf" srcId="{D46408EF-BB30-47DD-A4C5-640023529FE0}" destId="{A5A2020C-C154-46AC-BCB8-CB8D6C82E068}" srcOrd="1" destOrd="0" presId="urn:microsoft.com/office/officeart/2005/8/layout/process4"/>
  </dgm:cxnLst>
  <dgm:bg/>
  <dgm:whole/>
  <dgm:extLst>
    <a:ext uri="http://schemas.microsoft.com/office/drawing/2008/diagram">
      <dsp:dataModelExt xmlns:dsp="http://schemas.microsoft.com/office/drawing/2008/diagram" relId="rId10" minVer="http://schemas.openxmlformats.org/drawingml/2006/diagram"/>
    </a:ext>
  </dgm:extLst>
</dgm:dataModel>
</file>

<file path=xl/diagrams/data5.xml><?xml version="1.0" encoding="utf-8"?>
<dgm:dataModel xmlns:dgm="http://schemas.openxmlformats.org/drawingml/2006/diagram" xmlns:a="http://schemas.openxmlformats.org/drawingml/2006/main">
  <dgm:ptLst>
    <dgm:pt modelId="{39AC7055-01BE-47F5-8632-3F6D6813CB68}" type="doc">
      <dgm:prSet loTypeId="urn:microsoft.com/office/officeart/2005/8/layout/process4" loCatId="list" qsTypeId="urn:microsoft.com/office/officeart/2005/8/quickstyle/simple1" qsCatId="simple" csTypeId="urn:microsoft.com/office/officeart/2005/8/colors/accent1_1" csCatId="accent1" phldr="1"/>
      <dgm:spPr/>
      <dgm:t>
        <a:bodyPr/>
        <a:lstStyle/>
        <a:p>
          <a:endParaRPr lang="en-US"/>
        </a:p>
      </dgm:t>
    </dgm:pt>
    <dgm:pt modelId="{D85D36F8-2CB3-4211-B35C-5E606730B875}">
      <dgm:prSet phldrT="[Text]" custT="1"/>
      <dgm:spPr/>
      <dgm:t>
        <a:bodyPr/>
        <a:lstStyle/>
        <a:p>
          <a:r>
            <a:rPr lang="en-US" sz="1400" b="1">
              <a:latin typeface="Comic Sans MS" pitchFamily="66" charset="0"/>
              <a:ea typeface="Adobe Gothic Std B" pitchFamily="34" charset="-128"/>
            </a:rPr>
            <a:t>STANDARD</a:t>
          </a:r>
          <a:endParaRPr lang="en-US" sz="1200" b="1">
            <a:latin typeface="Comic Sans MS" pitchFamily="66" charset="0"/>
            <a:ea typeface="Adobe Gothic Std B" pitchFamily="34" charset="-128"/>
          </a:endParaRPr>
        </a:p>
      </dgm:t>
    </dgm:pt>
    <dgm:pt modelId="{5B107BA7-3B2A-4B17-80AD-8BAFAAAB9AE2}" type="parTrans" cxnId="{1A411E16-079A-4A4A-AE19-F61475B1C225}">
      <dgm:prSet/>
      <dgm:spPr/>
      <dgm:t>
        <a:bodyPr/>
        <a:lstStyle/>
        <a:p>
          <a:endParaRPr lang="en-US"/>
        </a:p>
      </dgm:t>
    </dgm:pt>
    <dgm:pt modelId="{0C86DB18-A8DE-4E18-9B56-1D2B2E490275}" type="sibTrans" cxnId="{1A411E16-079A-4A4A-AE19-F61475B1C225}">
      <dgm:prSet/>
      <dgm:spPr/>
      <dgm:t>
        <a:bodyPr/>
        <a:lstStyle/>
        <a:p>
          <a:endParaRPr lang="en-US"/>
        </a:p>
      </dgm:t>
    </dgm:pt>
    <dgm:pt modelId="{256CFB96-0738-47D3-898D-AA7AE66FE77E}">
      <dgm:prSet phldrT="[Text]" custT="1"/>
      <dgm:spPr/>
      <dgm:t>
        <a:bodyPr/>
        <a:lstStyle/>
        <a:p>
          <a:r>
            <a:rPr lang="en-US" sz="1400" b="1">
              <a:latin typeface="Comic Sans MS" pitchFamily="66" charset="0"/>
              <a:ea typeface="Adobe Gothic Std B" pitchFamily="34" charset="-128"/>
            </a:rPr>
            <a:t>3 POLE</a:t>
          </a:r>
        </a:p>
      </dgm:t>
    </dgm:pt>
    <dgm:pt modelId="{BFDB1017-67A5-4F73-9708-C9374F9D17D8}" type="parTrans" cxnId="{E00EF9A4-BFCF-403A-9481-468787BBD513}">
      <dgm:prSet/>
      <dgm:spPr/>
      <dgm:t>
        <a:bodyPr/>
        <a:lstStyle/>
        <a:p>
          <a:endParaRPr lang="en-US"/>
        </a:p>
      </dgm:t>
    </dgm:pt>
    <dgm:pt modelId="{8F7C53D9-6D2A-485A-80DD-3359A606F873}" type="sibTrans" cxnId="{E00EF9A4-BFCF-403A-9481-468787BBD513}">
      <dgm:prSet/>
      <dgm:spPr/>
      <dgm:t>
        <a:bodyPr/>
        <a:lstStyle/>
        <a:p>
          <a:endParaRPr lang="en-US"/>
        </a:p>
      </dgm:t>
    </dgm:pt>
    <dgm:pt modelId="{A5AA6812-C637-4E7A-B546-0C24364E1F62}">
      <dgm:prSet phldrT="[Text]" custT="1"/>
      <dgm:spPr/>
      <dgm:t>
        <a:bodyPr/>
        <a:lstStyle/>
        <a:p>
          <a:r>
            <a:rPr lang="en-US" sz="1400" b="1">
              <a:latin typeface="Comic Sans MS" pitchFamily="66" charset="0"/>
              <a:ea typeface="Adobe Gothic Std B" pitchFamily="34" charset="-128"/>
            </a:rPr>
            <a:t>4 POLE</a:t>
          </a:r>
        </a:p>
      </dgm:t>
    </dgm:pt>
    <dgm:pt modelId="{350F3951-2316-43A8-AA11-684FC3E969E3}" type="parTrans" cxnId="{E0CA4DD2-641E-4EDF-9E28-357F4D079187}">
      <dgm:prSet/>
      <dgm:spPr/>
      <dgm:t>
        <a:bodyPr/>
        <a:lstStyle/>
        <a:p>
          <a:endParaRPr lang="en-US"/>
        </a:p>
      </dgm:t>
    </dgm:pt>
    <dgm:pt modelId="{16352928-2D20-4C1E-9279-BD63B275F509}" type="sibTrans" cxnId="{E0CA4DD2-641E-4EDF-9E28-357F4D079187}">
      <dgm:prSet/>
      <dgm:spPr/>
      <dgm:t>
        <a:bodyPr/>
        <a:lstStyle/>
        <a:p>
          <a:endParaRPr lang="en-US"/>
        </a:p>
      </dgm:t>
    </dgm:pt>
    <dgm:pt modelId="{2304A7C0-CE46-42B5-AA5B-EC7B7805C76B}">
      <dgm:prSet phldrT="[Text]" custT="1"/>
      <dgm:spPr/>
      <dgm:t>
        <a:bodyPr/>
        <a:lstStyle/>
        <a:p>
          <a:r>
            <a:rPr lang="en-US" sz="1400" b="1">
              <a:latin typeface="Comic Sans MS" pitchFamily="66" charset="0"/>
              <a:ea typeface="Adobe Gothic Std B" pitchFamily="34" charset="-128"/>
            </a:rPr>
            <a:t>SINGLE</a:t>
          </a:r>
          <a:r>
            <a:rPr lang="en-US" sz="1200" b="1"/>
            <a:t> </a:t>
          </a:r>
          <a:r>
            <a:rPr lang="en-US" sz="1400" b="1">
              <a:latin typeface="Comic Sans MS" pitchFamily="66" charset="0"/>
              <a:ea typeface="Adobe Gothic Std B" pitchFamily="34" charset="-128"/>
            </a:rPr>
            <a:t>BY</a:t>
          </a:r>
          <a:r>
            <a:rPr lang="en-US" sz="1200" b="1"/>
            <a:t> </a:t>
          </a:r>
          <a:r>
            <a:rPr lang="en-US" sz="1400" b="1">
              <a:latin typeface="Comic Sans MS" pitchFamily="66" charset="0"/>
              <a:ea typeface="Adobe Gothic Std B" pitchFamily="34" charset="-128"/>
            </a:rPr>
            <a:t>PASS</a:t>
          </a:r>
        </a:p>
      </dgm:t>
    </dgm:pt>
    <dgm:pt modelId="{1554C930-B5BE-4047-8BC3-F48D4AAA25F8}" type="parTrans" cxnId="{F05D22ED-3C71-4BC0-A7C3-F495E51AC749}">
      <dgm:prSet/>
      <dgm:spPr/>
      <dgm:t>
        <a:bodyPr/>
        <a:lstStyle/>
        <a:p>
          <a:endParaRPr lang="en-US"/>
        </a:p>
      </dgm:t>
    </dgm:pt>
    <dgm:pt modelId="{EA108731-407C-4489-91AD-2B4515CDF16D}" type="sibTrans" cxnId="{F05D22ED-3C71-4BC0-A7C3-F495E51AC749}">
      <dgm:prSet/>
      <dgm:spPr/>
      <dgm:t>
        <a:bodyPr/>
        <a:lstStyle/>
        <a:p>
          <a:endParaRPr lang="en-US"/>
        </a:p>
      </dgm:t>
    </dgm:pt>
    <dgm:pt modelId="{3A7CDFEE-21BD-46BD-BEF0-CDD1554AC814}">
      <dgm:prSet phldrT="[Text]" custT="1"/>
      <dgm:spPr/>
      <dgm:t>
        <a:bodyPr/>
        <a:lstStyle/>
        <a:p>
          <a:r>
            <a:rPr lang="en-US" sz="1400" b="1">
              <a:latin typeface="Comic Sans MS" pitchFamily="66" charset="0"/>
              <a:ea typeface="Adobe Gothic Std B" pitchFamily="34" charset="-128"/>
            </a:rPr>
            <a:t>3 POLE</a:t>
          </a:r>
        </a:p>
      </dgm:t>
    </dgm:pt>
    <dgm:pt modelId="{6A6BFCB6-FD24-45F9-BF03-DB17A4B41591}" type="parTrans" cxnId="{3194F405-8B20-416C-BFD2-FACEAA527263}">
      <dgm:prSet/>
      <dgm:spPr/>
      <dgm:t>
        <a:bodyPr/>
        <a:lstStyle/>
        <a:p>
          <a:endParaRPr lang="en-US"/>
        </a:p>
      </dgm:t>
    </dgm:pt>
    <dgm:pt modelId="{281EAE95-19B3-4A1C-81F3-81BB76595004}" type="sibTrans" cxnId="{3194F405-8B20-416C-BFD2-FACEAA527263}">
      <dgm:prSet/>
      <dgm:spPr/>
      <dgm:t>
        <a:bodyPr/>
        <a:lstStyle/>
        <a:p>
          <a:endParaRPr lang="en-US"/>
        </a:p>
      </dgm:t>
    </dgm:pt>
    <dgm:pt modelId="{D2C4BA6C-9AEA-4CC5-877F-3ED56E227059}">
      <dgm:prSet phldrT="[Text]" custT="1"/>
      <dgm:spPr/>
      <dgm:t>
        <a:bodyPr/>
        <a:lstStyle/>
        <a:p>
          <a:r>
            <a:rPr lang="en-US" sz="1400" b="1">
              <a:latin typeface="Comic Sans MS" pitchFamily="66" charset="0"/>
              <a:ea typeface="Adobe Gothic Std B" pitchFamily="34" charset="-128"/>
            </a:rPr>
            <a:t>4 POLE</a:t>
          </a:r>
        </a:p>
      </dgm:t>
    </dgm:pt>
    <dgm:pt modelId="{FE212E3E-A003-4567-B782-BB296B26523B}" type="parTrans" cxnId="{C74AE9B1-7CA0-40A9-9EB4-F37F16675A7B}">
      <dgm:prSet/>
      <dgm:spPr/>
      <dgm:t>
        <a:bodyPr/>
        <a:lstStyle/>
        <a:p>
          <a:endParaRPr lang="en-US"/>
        </a:p>
      </dgm:t>
    </dgm:pt>
    <dgm:pt modelId="{DD8A8DA9-E979-45B4-94B8-57FB418A3AF1}" type="sibTrans" cxnId="{C74AE9B1-7CA0-40A9-9EB4-F37F16675A7B}">
      <dgm:prSet/>
      <dgm:spPr/>
      <dgm:t>
        <a:bodyPr/>
        <a:lstStyle/>
        <a:p>
          <a:endParaRPr lang="en-US"/>
        </a:p>
      </dgm:t>
    </dgm:pt>
    <dgm:pt modelId="{0DC0CFF9-3979-4E24-B1C7-2057BD72FDCE}">
      <dgm:prSet phldrT="[Text]" custT="1"/>
      <dgm:spPr/>
      <dgm:t>
        <a:bodyPr/>
        <a:lstStyle/>
        <a:p>
          <a:r>
            <a:rPr lang="en-US" sz="1400" b="1">
              <a:latin typeface="Comic Sans MS" pitchFamily="66" charset="0"/>
              <a:ea typeface="Adobe Gothic Std B" pitchFamily="34" charset="-128"/>
            </a:rPr>
            <a:t>DOUBLE</a:t>
          </a:r>
          <a:r>
            <a:rPr lang="en-US" sz="1200" b="1"/>
            <a:t> </a:t>
          </a:r>
          <a:r>
            <a:rPr lang="en-US" sz="1400" b="1">
              <a:latin typeface="Comic Sans MS" pitchFamily="66" charset="0"/>
              <a:ea typeface="Adobe Gothic Std B" pitchFamily="34" charset="-128"/>
            </a:rPr>
            <a:t>BY</a:t>
          </a:r>
          <a:r>
            <a:rPr lang="en-US" sz="1200" b="1"/>
            <a:t> </a:t>
          </a:r>
          <a:r>
            <a:rPr lang="en-US" sz="1400" b="1">
              <a:latin typeface="Comic Sans MS" pitchFamily="66" charset="0"/>
              <a:ea typeface="Adobe Gothic Std B" pitchFamily="34" charset="-128"/>
            </a:rPr>
            <a:t>PASS</a:t>
          </a:r>
        </a:p>
      </dgm:t>
    </dgm:pt>
    <dgm:pt modelId="{1927F8AC-A253-44E1-915E-2FDAFC728299}" type="parTrans" cxnId="{8E77D1BF-9CCD-4D33-B64A-E19AFAFF0D77}">
      <dgm:prSet/>
      <dgm:spPr/>
      <dgm:t>
        <a:bodyPr/>
        <a:lstStyle/>
        <a:p>
          <a:endParaRPr lang="en-US"/>
        </a:p>
      </dgm:t>
    </dgm:pt>
    <dgm:pt modelId="{DB70A72F-579A-49D4-B44C-B92BAC57186F}" type="sibTrans" cxnId="{8E77D1BF-9CCD-4D33-B64A-E19AFAFF0D77}">
      <dgm:prSet/>
      <dgm:spPr/>
      <dgm:t>
        <a:bodyPr/>
        <a:lstStyle/>
        <a:p>
          <a:endParaRPr lang="en-US"/>
        </a:p>
      </dgm:t>
    </dgm:pt>
    <dgm:pt modelId="{F37578E0-B7E0-474A-A5B5-EB8E04AC4675}">
      <dgm:prSet phldrT="[Text]" custT="1"/>
      <dgm:spPr/>
      <dgm:t>
        <a:bodyPr/>
        <a:lstStyle/>
        <a:p>
          <a:r>
            <a:rPr lang="en-US" sz="1400" b="1">
              <a:latin typeface="Comic Sans MS" pitchFamily="66" charset="0"/>
              <a:ea typeface="Adobe Gothic Std B" pitchFamily="34" charset="-128"/>
            </a:rPr>
            <a:t>3 POLE</a:t>
          </a:r>
        </a:p>
      </dgm:t>
    </dgm:pt>
    <dgm:pt modelId="{E48AAF67-14FB-4612-BAA7-851BD9EA1256}" type="parTrans" cxnId="{239B42F3-8EB9-4487-BC8E-EEA20B34D0DE}">
      <dgm:prSet/>
      <dgm:spPr/>
      <dgm:t>
        <a:bodyPr/>
        <a:lstStyle/>
        <a:p>
          <a:endParaRPr lang="en-US"/>
        </a:p>
      </dgm:t>
    </dgm:pt>
    <dgm:pt modelId="{E198DCD4-6951-40B7-A790-74742CD41F9C}" type="sibTrans" cxnId="{239B42F3-8EB9-4487-BC8E-EEA20B34D0DE}">
      <dgm:prSet/>
      <dgm:spPr/>
      <dgm:t>
        <a:bodyPr/>
        <a:lstStyle/>
        <a:p>
          <a:endParaRPr lang="en-US"/>
        </a:p>
      </dgm:t>
    </dgm:pt>
    <dgm:pt modelId="{CBC334C6-9880-4DE6-B8CE-A3EFC592F771}">
      <dgm:prSet phldrT="[Text]" custT="1"/>
      <dgm:spPr/>
      <dgm:t>
        <a:bodyPr/>
        <a:lstStyle/>
        <a:p>
          <a:r>
            <a:rPr lang="en-US" sz="1400" b="1">
              <a:latin typeface="Comic Sans MS" pitchFamily="66" charset="0"/>
              <a:ea typeface="Adobe Gothic Std B" pitchFamily="34" charset="-128"/>
            </a:rPr>
            <a:t>4 POLE</a:t>
          </a:r>
        </a:p>
      </dgm:t>
    </dgm:pt>
    <dgm:pt modelId="{7BEDC1C3-1031-4996-913B-F643237680BC}" type="parTrans" cxnId="{FE68B88A-9327-4390-A3CC-C8531FE04F9E}">
      <dgm:prSet/>
      <dgm:spPr/>
      <dgm:t>
        <a:bodyPr/>
        <a:lstStyle/>
        <a:p>
          <a:endParaRPr lang="en-US"/>
        </a:p>
      </dgm:t>
    </dgm:pt>
    <dgm:pt modelId="{D7FA1B2D-6BDB-4638-A127-D52928814DA3}" type="sibTrans" cxnId="{FE68B88A-9327-4390-A3CC-C8531FE04F9E}">
      <dgm:prSet/>
      <dgm:spPr/>
      <dgm:t>
        <a:bodyPr/>
        <a:lstStyle/>
        <a:p>
          <a:endParaRPr lang="en-US"/>
        </a:p>
      </dgm:t>
    </dgm:pt>
    <dgm:pt modelId="{8E19F51F-EB1F-4D02-A372-AA05DE126E21}" type="pres">
      <dgm:prSet presAssocID="{39AC7055-01BE-47F5-8632-3F6D6813CB68}" presName="Name0" presStyleCnt="0">
        <dgm:presLayoutVars>
          <dgm:dir/>
          <dgm:animLvl val="lvl"/>
          <dgm:resizeHandles val="exact"/>
        </dgm:presLayoutVars>
      </dgm:prSet>
      <dgm:spPr/>
      <dgm:t>
        <a:bodyPr/>
        <a:lstStyle/>
        <a:p>
          <a:endParaRPr lang="en-US"/>
        </a:p>
      </dgm:t>
    </dgm:pt>
    <dgm:pt modelId="{DEC44099-62C6-414C-BF81-0F5BBD3BBA3F}" type="pres">
      <dgm:prSet presAssocID="{0DC0CFF9-3979-4E24-B1C7-2057BD72FDCE}" presName="boxAndChildren" presStyleCnt="0"/>
      <dgm:spPr/>
    </dgm:pt>
    <dgm:pt modelId="{89DBEC17-29BE-4B67-B43F-82A45C3B9CF5}" type="pres">
      <dgm:prSet presAssocID="{0DC0CFF9-3979-4E24-B1C7-2057BD72FDCE}" presName="parentTextBox" presStyleLbl="node1" presStyleIdx="0" presStyleCnt="3"/>
      <dgm:spPr/>
      <dgm:t>
        <a:bodyPr/>
        <a:lstStyle/>
        <a:p>
          <a:endParaRPr lang="en-US"/>
        </a:p>
      </dgm:t>
    </dgm:pt>
    <dgm:pt modelId="{1E147153-E711-43C6-BDC6-DF4DCDBDA7E0}" type="pres">
      <dgm:prSet presAssocID="{0DC0CFF9-3979-4E24-B1C7-2057BD72FDCE}" presName="entireBox" presStyleLbl="node1" presStyleIdx="0" presStyleCnt="3"/>
      <dgm:spPr/>
      <dgm:t>
        <a:bodyPr/>
        <a:lstStyle/>
        <a:p>
          <a:endParaRPr lang="en-US"/>
        </a:p>
      </dgm:t>
    </dgm:pt>
    <dgm:pt modelId="{4F7AB40E-CE64-483C-BA65-E58BF6C30424}" type="pres">
      <dgm:prSet presAssocID="{0DC0CFF9-3979-4E24-B1C7-2057BD72FDCE}" presName="descendantBox" presStyleCnt="0"/>
      <dgm:spPr/>
    </dgm:pt>
    <dgm:pt modelId="{29D5B88A-0622-4BF6-B0C0-D833E1918EA0}" type="pres">
      <dgm:prSet presAssocID="{F37578E0-B7E0-474A-A5B5-EB8E04AC4675}" presName="childTextBox" presStyleLbl="fgAccFollowNode1" presStyleIdx="0" presStyleCnt="6">
        <dgm:presLayoutVars>
          <dgm:bulletEnabled val="1"/>
        </dgm:presLayoutVars>
      </dgm:prSet>
      <dgm:spPr/>
      <dgm:t>
        <a:bodyPr/>
        <a:lstStyle/>
        <a:p>
          <a:endParaRPr lang="en-US"/>
        </a:p>
      </dgm:t>
    </dgm:pt>
    <dgm:pt modelId="{63402230-63A0-4FD4-8D23-5D96B8CCE8DC}" type="pres">
      <dgm:prSet presAssocID="{CBC334C6-9880-4DE6-B8CE-A3EFC592F771}" presName="childTextBox" presStyleLbl="fgAccFollowNode1" presStyleIdx="1" presStyleCnt="6">
        <dgm:presLayoutVars>
          <dgm:bulletEnabled val="1"/>
        </dgm:presLayoutVars>
      </dgm:prSet>
      <dgm:spPr/>
      <dgm:t>
        <a:bodyPr/>
        <a:lstStyle/>
        <a:p>
          <a:endParaRPr lang="en-US"/>
        </a:p>
      </dgm:t>
    </dgm:pt>
    <dgm:pt modelId="{09E764B5-F623-4BBD-8823-07B7791AF502}" type="pres">
      <dgm:prSet presAssocID="{EA108731-407C-4489-91AD-2B4515CDF16D}" presName="sp" presStyleCnt="0"/>
      <dgm:spPr/>
    </dgm:pt>
    <dgm:pt modelId="{299C3253-0DBB-4270-ABE2-468FD2EA3659}" type="pres">
      <dgm:prSet presAssocID="{2304A7C0-CE46-42B5-AA5B-EC7B7805C76B}" presName="arrowAndChildren" presStyleCnt="0"/>
      <dgm:spPr/>
    </dgm:pt>
    <dgm:pt modelId="{0A080B72-32CD-44AB-9F40-4F7548E1A509}" type="pres">
      <dgm:prSet presAssocID="{2304A7C0-CE46-42B5-AA5B-EC7B7805C76B}" presName="parentTextArrow" presStyleLbl="node1" presStyleIdx="0" presStyleCnt="3"/>
      <dgm:spPr/>
      <dgm:t>
        <a:bodyPr/>
        <a:lstStyle/>
        <a:p>
          <a:endParaRPr lang="en-US"/>
        </a:p>
      </dgm:t>
    </dgm:pt>
    <dgm:pt modelId="{8883E9E7-859D-4FCA-94E9-1AB0281E2FD2}" type="pres">
      <dgm:prSet presAssocID="{2304A7C0-CE46-42B5-AA5B-EC7B7805C76B}" presName="arrow" presStyleLbl="node1" presStyleIdx="1" presStyleCnt="3"/>
      <dgm:spPr/>
      <dgm:t>
        <a:bodyPr/>
        <a:lstStyle/>
        <a:p>
          <a:endParaRPr lang="en-US"/>
        </a:p>
      </dgm:t>
    </dgm:pt>
    <dgm:pt modelId="{0A7B7CFB-0712-4752-9BFD-143495AF7BF9}" type="pres">
      <dgm:prSet presAssocID="{2304A7C0-CE46-42B5-AA5B-EC7B7805C76B}" presName="descendantArrow" presStyleCnt="0"/>
      <dgm:spPr/>
    </dgm:pt>
    <dgm:pt modelId="{C20C8E02-D589-4A85-8352-3193857ACE84}" type="pres">
      <dgm:prSet presAssocID="{3A7CDFEE-21BD-46BD-BEF0-CDD1554AC814}" presName="childTextArrow" presStyleLbl="fgAccFollowNode1" presStyleIdx="2" presStyleCnt="6">
        <dgm:presLayoutVars>
          <dgm:bulletEnabled val="1"/>
        </dgm:presLayoutVars>
      </dgm:prSet>
      <dgm:spPr/>
      <dgm:t>
        <a:bodyPr/>
        <a:lstStyle/>
        <a:p>
          <a:endParaRPr lang="en-US"/>
        </a:p>
      </dgm:t>
    </dgm:pt>
    <dgm:pt modelId="{623EF3B8-DB0C-4669-9BEB-27D7C32B2CA8}" type="pres">
      <dgm:prSet presAssocID="{D2C4BA6C-9AEA-4CC5-877F-3ED56E227059}" presName="childTextArrow" presStyleLbl="fgAccFollowNode1" presStyleIdx="3" presStyleCnt="6">
        <dgm:presLayoutVars>
          <dgm:bulletEnabled val="1"/>
        </dgm:presLayoutVars>
      </dgm:prSet>
      <dgm:spPr/>
      <dgm:t>
        <a:bodyPr/>
        <a:lstStyle/>
        <a:p>
          <a:endParaRPr lang="en-US"/>
        </a:p>
      </dgm:t>
    </dgm:pt>
    <dgm:pt modelId="{6589AC2F-8501-42B1-A23A-C582003F5B27}" type="pres">
      <dgm:prSet presAssocID="{0C86DB18-A8DE-4E18-9B56-1D2B2E490275}" presName="sp" presStyleCnt="0"/>
      <dgm:spPr/>
    </dgm:pt>
    <dgm:pt modelId="{F23A5017-7F6F-4D03-B037-D6416E208319}" type="pres">
      <dgm:prSet presAssocID="{D85D36F8-2CB3-4211-B35C-5E606730B875}" presName="arrowAndChildren" presStyleCnt="0"/>
      <dgm:spPr/>
    </dgm:pt>
    <dgm:pt modelId="{F20045CB-F431-481F-BBAF-245A6F32B0AF}" type="pres">
      <dgm:prSet presAssocID="{D85D36F8-2CB3-4211-B35C-5E606730B875}" presName="parentTextArrow" presStyleLbl="node1" presStyleIdx="1" presStyleCnt="3"/>
      <dgm:spPr/>
      <dgm:t>
        <a:bodyPr/>
        <a:lstStyle/>
        <a:p>
          <a:endParaRPr lang="en-US"/>
        </a:p>
      </dgm:t>
    </dgm:pt>
    <dgm:pt modelId="{A50133A7-A853-4C7F-8F63-A672CAA69552}" type="pres">
      <dgm:prSet presAssocID="{D85D36F8-2CB3-4211-B35C-5E606730B875}" presName="arrow" presStyleLbl="node1" presStyleIdx="2" presStyleCnt="3" custLinFactNeighborX="-1339" custLinFactNeighborY="-1509"/>
      <dgm:spPr/>
      <dgm:t>
        <a:bodyPr/>
        <a:lstStyle/>
        <a:p>
          <a:endParaRPr lang="en-US"/>
        </a:p>
      </dgm:t>
    </dgm:pt>
    <dgm:pt modelId="{D46408EF-BB30-47DD-A4C5-640023529FE0}" type="pres">
      <dgm:prSet presAssocID="{D85D36F8-2CB3-4211-B35C-5E606730B875}" presName="descendantArrow" presStyleCnt="0"/>
      <dgm:spPr/>
    </dgm:pt>
    <dgm:pt modelId="{C3211906-0F77-4888-B083-9838F7C09E16}" type="pres">
      <dgm:prSet presAssocID="{256CFB96-0738-47D3-898D-AA7AE66FE77E}" presName="childTextArrow" presStyleLbl="fgAccFollowNode1" presStyleIdx="4" presStyleCnt="6">
        <dgm:presLayoutVars>
          <dgm:bulletEnabled val="1"/>
        </dgm:presLayoutVars>
      </dgm:prSet>
      <dgm:spPr/>
      <dgm:t>
        <a:bodyPr/>
        <a:lstStyle/>
        <a:p>
          <a:endParaRPr lang="en-US"/>
        </a:p>
      </dgm:t>
    </dgm:pt>
    <dgm:pt modelId="{A5A2020C-C154-46AC-BCB8-CB8D6C82E068}" type="pres">
      <dgm:prSet presAssocID="{A5AA6812-C637-4E7A-B546-0C24364E1F62}" presName="childTextArrow" presStyleLbl="fgAccFollowNode1" presStyleIdx="5" presStyleCnt="6">
        <dgm:presLayoutVars>
          <dgm:bulletEnabled val="1"/>
        </dgm:presLayoutVars>
      </dgm:prSet>
      <dgm:spPr/>
      <dgm:t>
        <a:bodyPr/>
        <a:lstStyle/>
        <a:p>
          <a:endParaRPr lang="en-US"/>
        </a:p>
      </dgm:t>
    </dgm:pt>
  </dgm:ptLst>
  <dgm:cxnLst>
    <dgm:cxn modelId="{311E29B6-E7F1-489D-89EB-D06B6E03D389}" type="presOf" srcId="{39AC7055-01BE-47F5-8632-3F6D6813CB68}" destId="{8E19F51F-EB1F-4D02-A372-AA05DE126E21}" srcOrd="0" destOrd="0" presId="urn:microsoft.com/office/officeart/2005/8/layout/process4"/>
    <dgm:cxn modelId="{4F6BA595-B2C6-4B9E-ACD3-4D399A92700E}" type="presOf" srcId="{0DC0CFF9-3979-4E24-B1C7-2057BD72FDCE}" destId="{89DBEC17-29BE-4B67-B43F-82A45C3B9CF5}" srcOrd="0" destOrd="0" presId="urn:microsoft.com/office/officeart/2005/8/layout/process4"/>
    <dgm:cxn modelId="{FE68B88A-9327-4390-A3CC-C8531FE04F9E}" srcId="{0DC0CFF9-3979-4E24-B1C7-2057BD72FDCE}" destId="{CBC334C6-9880-4DE6-B8CE-A3EFC592F771}" srcOrd="1" destOrd="0" parTransId="{7BEDC1C3-1031-4996-913B-F643237680BC}" sibTransId="{D7FA1B2D-6BDB-4638-A127-D52928814DA3}"/>
    <dgm:cxn modelId="{2F8A2B2B-52DD-4765-A1B5-11D43C83B824}" type="presOf" srcId="{2304A7C0-CE46-42B5-AA5B-EC7B7805C76B}" destId="{8883E9E7-859D-4FCA-94E9-1AB0281E2FD2}" srcOrd="1" destOrd="0" presId="urn:microsoft.com/office/officeart/2005/8/layout/process4"/>
    <dgm:cxn modelId="{C74AE9B1-7CA0-40A9-9EB4-F37F16675A7B}" srcId="{2304A7C0-CE46-42B5-AA5B-EC7B7805C76B}" destId="{D2C4BA6C-9AEA-4CC5-877F-3ED56E227059}" srcOrd="1" destOrd="0" parTransId="{FE212E3E-A003-4567-B782-BB296B26523B}" sibTransId="{DD8A8DA9-E979-45B4-94B8-57FB418A3AF1}"/>
    <dgm:cxn modelId="{CD436F8B-B9E1-429C-8BD4-CA2AF6B89B00}" type="presOf" srcId="{D85D36F8-2CB3-4211-B35C-5E606730B875}" destId="{F20045CB-F431-481F-BBAF-245A6F32B0AF}" srcOrd="0" destOrd="0" presId="urn:microsoft.com/office/officeart/2005/8/layout/process4"/>
    <dgm:cxn modelId="{53822230-6E34-472D-BF93-02FA6E781703}" type="presOf" srcId="{0DC0CFF9-3979-4E24-B1C7-2057BD72FDCE}" destId="{1E147153-E711-43C6-BDC6-DF4DCDBDA7E0}" srcOrd="1" destOrd="0" presId="urn:microsoft.com/office/officeart/2005/8/layout/process4"/>
    <dgm:cxn modelId="{19CAE74F-124B-48D3-9719-92DB9F6CE6C2}" type="presOf" srcId="{2304A7C0-CE46-42B5-AA5B-EC7B7805C76B}" destId="{0A080B72-32CD-44AB-9F40-4F7548E1A509}" srcOrd="0" destOrd="0" presId="urn:microsoft.com/office/officeart/2005/8/layout/process4"/>
    <dgm:cxn modelId="{1A411E16-079A-4A4A-AE19-F61475B1C225}" srcId="{39AC7055-01BE-47F5-8632-3F6D6813CB68}" destId="{D85D36F8-2CB3-4211-B35C-5E606730B875}" srcOrd="0" destOrd="0" parTransId="{5B107BA7-3B2A-4B17-80AD-8BAFAAAB9AE2}" sibTransId="{0C86DB18-A8DE-4E18-9B56-1D2B2E490275}"/>
    <dgm:cxn modelId="{8E77D1BF-9CCD-4D33-B64A-E19AFAFF0D77}" srcId="{39AC7055-01BE-47F5-8632-3F6D6813CB68}" destId="{0DC0CFF9-3979-4E24-B1C7-2057BD72FDCE}" srcOrd="2" destOrd="0" parTransId="{1927F8AC-A253-44E1-915E-2FDAFC728299}" sibTransId="{DB70A72F-579A-49D4-B44C-B92BAC57186F}"/>
    <dgm:cxn modelId="{3194F405-8B20-416C-BFD2-FACEAA527263}" srcId="{2304A7C0-CE46-42B5-AA5B-EC7B7805C76B}" destId="{3A7CDFEE-21BD-46BD-BEF0-CDD1554AC814}" srcOrd="0" destOrd="0" parTransId="{6A6BFCB6-FD24-45F9-BF03-DB17A4B41591}" sibTransId="{281EAE95-19B3-4A1C-81F3-81BB76595004}"/>
    <dgm:cxn modelId="{E0CA4DD2-641E-4EDF-9E28-357F4D079187}" srcId="{D85D36F8-2CB3-4211-B35C-5E606730B875}" destId="{A5AA6812-C637-4E7A-B546-0C24364E1F62}" srcOrd="1" destOrd="0" parTransId="{350F3951-2316-43A8-AA11-684FC3E969E3}" sibTransId="{16352928-2D20-4C1E-9279-BD63B275F509}"/>
    <dgm:cxn modelId="{239B42F3-8EB9-4487-BC8E-EEA20B34D0DE}" srcId="{0DC0CFF9-3979-4E24-B1C7-2057BD72FDCE}" destId="{F37578E0-B7E0-474A-A5B5-EB8E04AC4675}" srcOrd="0" destOrd="0" parTransId="{E48AAF67-14FB-4612-BAA7-851BD9EA1256}" sibTransId="{E198DCD4-6951-40B7-A790-74742CD41F9C}"/>
    <dgm:cxn modelId="{AFDD06A2-2581-437F-9C8F-F4B2EEE4AD39}" type="presOf" srcId="{D2C4BA6C-9AEA-4CC5-877F-3ED56E227059}" destId="{623EF3B8-DB0C-4669-9BEB-27D7C32B2CA8}" srcOrd="0" destOrd="0" presId="urn:microsoft.com/office/officeart/2005/8/layout/process4"/>
    <dgm:cxn modelId="{87C40141-2B15-4A76-A356-8F64D8ED70D8}" type="presOf" srcId="{256CFB96-0738-47D3-898D-AA7AE66FE77E}" destId="{C3211906-0F77-4888-B083-9838F7C09E16}" srcOrd="0" destOrd="0" presId="urn:microsoft.com/office/officeart/2005/8/layout/process4"/>
    <dgm:cxn modelId="{CE871917-9105-4FFC-8A4F-585E99258E89}" type="presOf" srcId="{CBC334C6-9880-4DE6-B8CE-A3EFC592F771}" destId="{63402230-63A0-4FD4-8D23-5D96B8CCE8DC}" srcOrd="0" destOrd="0" presId="urn:microsoft.com/office/officeart/2005/8/layout/process4"/>
    <dgm:cxn modelId="{611B5B18-B1EF-4DD7-BC63-21457332C14D}" type="presOf" srcId="{F37578E0-B7E0-474A-A5B5-EB8E04AC4675}" destId="{29D5B88A-0622-4BF6-B0C0-D833E1918EA0}" srcOrd="0" destOrd="0" presId="urn:microsoft.com/office/officeart/2005/8/layout/process4"/>
    <dgm:cxn modelId="{8E9473FA-E961-4520-AEA2-D1BB2FB5DC3A}" type="presOf" srcId="{D85D36F8-2CB3-4211-B35C-5E606730B875}" destId="{A50133A7-A853-4C7F-8F63-A672CAA69552}" srcOrd="1" destOrd="0" presId="urn:microsoft.com/office/officeart/2005/8/layout/process4"/>
    <dgm:cxn modelId="{E00EF9A4-BFCF-403A-9481-468787BBD513}" srcId="{D85D36F8-2CB3-4211-B35C-5E606730B875}" destId="{256CFB96-0738-47D3-898D-AA7AE66FE77E}" srcOrd="0" destOrd="0" parTransId="{BFDB1017-67A5-4F73-9708-C9374F9D17D8}" sibTransId="{8F7C53D9-6D2A-485A-80DD-3359A606F873}"/>
    <dgm:cxn modelId="{F05D22ED-3C71-4BC0-A7C3-F495E51AC749}" srcId="{39AC7055-01BE-47F5-8632-3F6D6813CB68}" destId="{2304A7C0-CE46-42B5-AA5B-EC7B7805C76B}" srcOrd="1" destOrd="0" parTransId="{1554C930-B5BE-4047-8BC3-F48D4AAA25F8}" sibTransId="{EA108731-407C-4489-91AD-2B4515CDF16D}"/>
    <dgm:cxn modelId="{D3F996AD-F1DF-44C3-B70F-D09209DDFA68}" type="presOf" srcId="{A5AA6812-C637-4E7A-B546-0C24364E1F62}" destId="{A5A2020C-C154-46AC-BCB8-CB8D6C82E068}" srcOrd="0" destOrd="0" presId="urn:microsoft.com/office/officeart/2005/8/layout/process4"/>
    <dgm:cxn modelId="{B6F87E1B-6DD6-4E04-983C-6A91347647D5}" type="presOf" srcId="{3A7CDFEE-21BD-46BD-BEF0-CDD1554AC814}" destId="{C20C8E02-D589-4A85-8352-3193857ACE84}" srcOrd="0" destOrd="0" presId="urn:microsoft.com/office/officeart/2005/8/layout/process4"/>
    <dgm:cxn modelId="{9784312D-5F52-4E68-A8AE-8663CA908D96}" type="presParOf" srcId="{8E19F51F-EB1F-4D02-A372-AA05DE126E21}" destId="{DEC44099-62C6-414C-BF81-0F5BBD3BBA3F}" srcOrd="0" destOrd="0" presId="urn:microsoft.com/office/officeart/2005/8/layout/process4"/>
    <dgm:cxn modelId="{B6B30447-AA7E-4B63-A4A9-31777E91F3F0}" type="presParOf" srcId="{DEC44099-62C6-414C-BF81-0F5BBD3BBA3F}" destId="{89DBEC17-29BE-4B67-B43F-82A45C3B9CF5}" srcOrd="0" destOrd="0" presId="urn:microsoft.com/office/officeart/2005/8/layout/process4"/>
    <dgm:cxn modelId="{EBAE6C66-9565-48D1-8F11-E3676152B337}" type="presParOf" srcId="{DEC44099-62C6-414C-BF81-0F5BBD3BBA3F}" destId="{1E147153-E711-43C6-BDC6-DF4DCDBDA7E0}" srcOrd="1" destOrd="0" presId="urn:microsoft.com/office/officeart/2005/8/layout/process4"/>
    <dgm:cxn modelId="{AA8F717F-B127-4D10-96F8-FFDA197C9217}" type="presParOf" srcId="{DEC44099-62C6-414C-BF81-0F5BBD3BBA3F}" destId="{4F7AB40E-CE64-483C-BA65-E58BF6C30424}" srcOrd="2" destOrd="0" presId="urn:microsoft.com/office/officeart/2005/8/layout/process4"/>
    <dgm:cxn modelId="{BD25A575-17FE-4CB8-8240-C20F9B1F8DDA}" type="presParOf" srcId="{4F7AB40E-CE64-483C-BA65-E58BF6C30424}" destId="{29D5B88A-0622-4BF6-B0C0-D833E1918EA0}" srcOrd="0" destOrd="0" presId="urn:microsoft.com/office/officeart/2005/8/layout/process4"/>
    <dgm:cxn modelId="{F35EF4B9-CA57-4457-82D7-B50BE4FBB551}" type="presParOf" srcId="{4F7AB40E-CE64-483C-BA65-E58BF6C30424}" destId="{63402230-63A0-4FD4-8D23-5D96B8CCE8DC}" srcOrd="1" destOrd="0" presId="urn:microsoft.com/office/officeart/2005/8/layout/process4"/>
    <dgm:cxn modelId="{D96C5789-4458-42D4-BA47-5F2DFC8E1910}" type="presParOf" srcId="{8E19F51F-EB1F-4D02-A372-AA05DE126E21}" destId="{09E764B5-F623-4BBD-8823-07B7791AF502}" srcOrd="1" destOrd="0" presId="urn:microsoft.com/office/officeart/2005/8/layout/process4"/>
    <dgm:cxn modelId="{7E8CAC0B-E8EF-441A-B6BC-D3F93519EBFA}" type="presParOf" srcId="{8E19F51F-EB1F-4D02-A372-AA05DE126E21}" destId="{299C3253-0DBB-4270-ABE2-468FD2EA3659}" srcOrd="2" destOrd="0" presId="urn:microsoft.com/office/officeart/2005/8/layout/process4"/>
    <dgm:cxn modelId="{8A89381D-CBC2-49C8-8502-0C7CED48B700}" type="presParOf" srcId="{299C3253-0DBB-4270-ABE2-468FD2EA3659}" destId="{0A080B72-32CD-44AB-9F40-4F7548E1A509}" srcOrd="0" destOrd="0" presId="urn:microsoft.com/office/officeart/2005/8/layout/process4"/>
    <dgm:cxn modelId="{37B321C9-D50E-4A71-806F-96CAC228EC37}" type="presParOf" srcId="{299C3253-0DBB-4270-ABE2-468FD2EA3659}" destId="{8883E9E7-859D-4FCA-94E9-1AB0281E2FD2}" srcOrd="1" destOrd="0" presId="urn:microsoft.com/office/officeart/2005/8/layout/process4"/>
    <dgm:cxn modelId="{E2D69224-87DC-406E-87C9-E535CF1C78BE}" type="presParOf" srcId="{299C3253-0DBB-4270-ABE2-468FD2EA3659}" destId="{0A7B7CFB-0712-4752-9BFD-143495AF7BF9}" srcOrd="2" destOrd="0" presId="urn:microsoft.com/office/officeart/2005/8/layout/process4"/>
    <dgm:cxn modelId="{A78711FD-B1EC-4CBB-AC56-B92CDDDDCFD2}" type="presParOf" srcId="{0A7B7CFB-0712-4752-9BFD-143495AF7BF9}" destId="{C20C8E02-D589-4A85-8352-3193857ACE84}" srcOrd="0" destOrd="0" presId="urn:microsoft.com/office/officeart/2005/8/layout/process4"/>
    <dgm:cxn modelId="{00915D83-A0BD-49C0-9E64-F438E5AD0CEE}" type="presParOf" srcId="{0A7B7CFB-0712-4752-9BFD-143495AF7BF9}" destId="{623EF3B8-DB0C-4669-9BEB-27D7C32B2CA8}" srcOrd="1" destOrd="0" presId="urn:microsoft.com/office/officeart/2005/8/layout/process4"/>
    <dgm:cxn modelId="{81733FA0-49B3-4C35-86F2-547D5445E9C0}" type="presParOf" srcId="{8E19F51F-EB1F-4D02-A372-AA05DE126E21}" destId="{6589AC2F-8501-42B1-A23A-C582003F5B27}" srcOrd="3" destOrd="0" presId="urn:microsoft.com/office/officeart/2005/8/layout/process4"/>
    <dgm:cxn modelId="{77091B55-2018-4536-B060-AEBB4815C6D9}" type="presParOf" srcId="{8E19F51F-EB1F-4D02-A372-AA05DE126E21}" destId="{F23A5017-7F6F-4D03-B037-D6416E208319}" srcOrd="4" destOrd="0" presId="urn:microsoft.com/office/officeart/2005/8/layout/process4"/>
    <dgm:cxn modelId="{794E002A-4EC7-47A5-9E25-F75A770CB1DE}" type="presParOf" srcId="{F23A5017-7F6F-4D03-B037-D6416E208319}" destId="{F20045CB-F431-481F-BBAF-245A6F32B0AF}" srcOrd="0" destOrd="0" presId="urn:microsoft.com/office/officeart/2005/8/layout/process4"/>
    <dgm:cxn modelId="{3616718E-1E12-4612-BF68-81E93852EF67}" type="presParOf" srcId="{F23A5017-7F6F-4D03-B037-D6416E208319}" destId="{A50133A7-A853-4C7F-8F63-A672CAA69552}" srcOrd="1" destOrd="0" presId="urn:microsoft.com/office/officeart/2005/8/layout/process4"/>
    <dgm:cxn modelId="{B324D4DF-A4F3-4673-8FCC-F8CEA00CBF05}" type="presParOf" srcId="{F23A5017-7F6F-4D03-B037-D6416E208319}" destId="{D46408EF-BB30-47DD-A4C5-640023529FE0}" srcOrd="2" destOrd="0" presId="urn:microsoft.com/office/officeart/2005/8/layout/process4"/>
    <dgm:cxn modelId="{A345BCBF-AD6D-42D2-9634-AE06BAF51182}" type="presParOf" srcId="{D46408EF-BB30-47DD-A4C5-640023529FE0}" destId="{C3211906-0F77-4888-B083-9838F7C09E16}" srcOrd="0" destOrd="0" presId="urn:microsoft.com/office/officeart/2005/8/layout/process4"/>
    <dgm:cxn modelId="{094A7345-FB1F-42B8-9D24-9E536F087769}" type="presParOf" srcId="{D46408EF-BB30-47DD-A4C5-640023529FE0}" destId="{A5A2020C-C154-46AC-BCB8-CB8D6C82E068}" srcOrd="1" destOrd="0" presId="urn:microsoft.com/office/officeart/2005/8/layout/process4"/>
  </dgm:cxnLst>
  <dgm:bg/>
  <dgm:whole/>
  <dgm:extLst>
    <a:ext uri="http://schemas.microsoft.com/office/drawing/2008/diagram">
      <dsp:dataModelExt xmlns:dsp="http://schemas.microsoft.com/office/drawing/2008/diagram" relId="rId17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753F989F-AE12-4033-B4F0-084C2B8EA38D}">
      <dsp:nvSpPr>
        <dsp:cNvPr id="0" name=""/>
        <dsp:cNvSpPr/>
      </dsp:nvSpPr>
      <dsp:spPr>
        <a:xfrm>
          <a:off x="3316554" y="1990061"/>
          <a:ext cx="1823637" cy="845032"/>
        </a:xfrm>
        <a:custGeom>
          <a:avLst/>
          <a:gdLst/>
          <a:ahLst/>
          <a:cxnLst/>
          <a:rect l="0" t="0" r="0" b="0"/>
          <a:pathLst>
            <a:path>
              <a:moveTo>
                <a:pt x="0" y="0"/>
              </a:moveTo>
              <a:lnTo>
                <a:pt x="0" y="568586"/>
              </a:lnTo>
              <a:lnTo>
                <a:pt x="1823637" y="568586"/>
              </a:lnTo>
              <a:lnTo>
                <a:pt x="1823637" y="845032"/>
              </a:lnTo>
            </a:path>
          </a:pathLst>
        </a:custGeom>
        <a:noFill/>
        <a:ln w="12700" cap="flat" cmpd="sng" algn="ctr">
          <a:solidFill>
            <a:schemeClr val="accent5">
              <a:tint val="9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  <a:sp3d z="-40000" prstMaterial="matte"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</dsp:sp>
    <dsp:sp modelId="{E9233786-168E-48B3-84F2-686D49D4BCBC}">
      <dsp:nvSpPr>
        <dsp:cNvPr id="0" name=""/>
        <dsp:cNvSpPr/>
      </dsp:nvSpPr>
      <dsp:spPr>
        <a:xfrm>
          <a:off x="1492917" y="1990061"/>
          <a:ext cx="1823637" cy="845032"/>
        </a:xfrm>
        <a:custGeom>
          <a:avLst/>
          <a:gdLst/>
          <a:ahLst/>
          <a:cxnLst/>
          <a:rect l="0" t="0" r="0" b="0"/>
          <a:pathLst>
            <a:path>
              <a:moveTo>
                <a:pt x="1823637" y="0"/>
              </a:moveTo>
              <a:lnTo>
                <a:pt x="1823637" y="568586"/>
              </a:lnTo>
              <a:lnTo>
                <a:pt x="0" y="568586"/>
              </a:lnTo>
              <a:lnTo>
                <a:pt x="0" y="845032"/>
              </a:lnTo>
            </a:path>
          </a:pathLst>
        </a:custGeom>
        <a:noFill/>
        <a:ln w="12700" cap="flat" cmpd="sng" algn="ctr">
          <a:solidFill>
            <a:schemeClr val="accent5">
              <a:tint val="9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  <a:sp3d z="-40000" prstMaterial="matte"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</dsp:sp>
    <dsp:sp modelId="{36AB1826-AFCA-4772-B217-C26B9A6AAA60}">
      <dsp:nvSpPr>
        <dsp:cNvPr id="0" name=""/>
        <dsp:cNvSpPr/>
      </dsp:nvSpPr>
      <dsp:spPr>
        <a:xfrm>
          <a:off x="736382" y="971652"/>
          <a:ext cx="5160343" cy="1018408"/>
        </a:xfrm>
        <a:prstGeom prst="roundRect">
          <a:avLst>
            <a:gd name="adj" fmla="val 10000"/>
          </a:avLst>
        </a:prstGeom>
        <a:solidFill>
          <a:schemeClr val="accent5">
            <a:alpha val="8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/>
          <a:lightRig rig="chilly" dir="t"/>
        </a:scene3d>
        <a:sp3d prstMaterial="translucentPowder">
          <a:bevelT w="127000" h="25400" prst="softRound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536A6D6C-DF2A-405D-BDD2-F407ACFC553D}">
      <dsp:nvSpPr>
        <dsp:cNvPr id="0" name=""/>
        <dsp:cNvSpPr/>
      </dsp:nvSpPr>
      <dsp:spPr>
        <a:xfrm>
          <a:off x="1067953" y="1286644"/>
          <a:ext cx="5160343" cy="1018408"/>
        </a:xfrm>
        <a:prstGeom prst="roundRect">
          <a:avLst>
            <a:gd name="adj" fmla="val 10000"/>
          </a:avLst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6350" cap="flat" cmpd="sng" algn="ctr">
          <a:solidFill>
            <a:schemeClr val="accent5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  <a:scene3d>
          <a:camera prst="orthographicFront"/>
          <a:lightRig rig="chilly" dir="t"/>
        </a:scene3d>
        <a:sp3d z="12700" extrusionH="1700" prstMaterial="dkEdge">
          <a:bevelT w="25400" h="6350" prst="softRound"/>
          <a:bevelB w="0" h="0" prst="convex"/>
        </a:sp3d>
      </dsp:spPr>
      <dsp:style>
        <a:lnRef idx="1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37160" tIns="137160" rIns="137160" bIns="137160" numCol="1" spcCol="1270" anchor="ctr" anchorCtr="0">
          <a:noAutofit/>
        </a:bodyPr>
        <a:lstStyle/>
        <a:p>
          <a:pPr lvl="0" algn="ctr" defTabSz="16002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3600" b="1" kern="1200" cap="none" spc="0">
              <a:ln w="10541" cmpd="sng">
                <a:prstDash val="solid"/>
              </a:ln>
              <a:effectLst/>
              <a:latin typeface="Adobe Garamond Pro Bold" pitchFamily="18" charset="0"/>
            </a:rPr>
            <a:t>INDEX FOR ATS </a:t>
          </a:r>
          <a:endParaRPr lang="en-US" sz="3600" b="1" kern="1200" cap="none" spc="0">
            <a:ln w="10541" cmpd="sng">
              <a:prstDash val="solid"/>
            </a:ln>
            <a:effectLst/>
          </a:endParaRPr>
        </a:p>
      </dsp:txBody>
      <dsp:txXfrm>
        <a:off x="1097781" y="1316472"/>
        <a:ext cx="5100687" cy="958752"/>
      </dsp:txXfrm>
    </dsp:sp>
    <dsp:sp modelId="{D85FAE20-0C8C-495D-B86D-A58DFAE58E00}">
      <dsp:nvSpPr>
        <dsp:cNvPr id="0" name=""/>
        <dsp:cNvSpPr/>
      </dsp:nvSpPr>
      <dsp:spPr>
        <a:xfrm>
          <a:off x="850" y="2835094"/>
          <a:ext cx="2984134" cy="1048424"/>
        </a:xfrm>
        <a:prstGeom prst="roundRect">
          <a:avLst>
            <a:gd name="adj" fmla="val 10000"/>
          </a:avLst>
        </a:prstGeom>
        <a:solidFill>
          <a:schemeClr val="accent5">
            <a:alpha val="7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/>
          <a:lightRig rig="chilly" dir="t"/>
        </a:scene3d>
        <a:sp3d prstMaterial="translucentPowder">
          <a:bevelT w="127000" h="25400" prst="softRound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21DB3B99-8BB9-4B9D-BA6E-A1C8B427BF33}">
      <dsp:nvSpPr>
        <dsp:cNvPr id="0" name=""/>
        <dsp:cNvSpPr/>
      </dsp:nvSpPr>
      <dsp:spPr>
        <a:xfrm>
          <a:off x="332420" y="3150085"/>
          <a:ext cx="2984134" cy="1048424"/>
        </a:xfrm>
        <a:prstGeom prst="roundRect">
          <a:avLst>
            <a:gd name="adj" fmla="val 10000"/>
          </a:avLst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6350" cap="flat" cmpd="sng" algn="ctr">
          <a:solidFill>
            <a:schemeClr val="accent5">
              <a:tint val="9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  <a:scene3d>
          <a:camera prst="orthographicFront"/>
          <a:lightRig rig="chilly" dir="t"/>
        </a:scene3d>
        <a:sp3d z="12700" extrusionH="1700" prstMaterial="dkEdge">
          <a:bevelT w="25400" h="6350" prst="softRound"/>
          <a:bevelB w="0" h="0" prst="convex"/>
        </a:sp3d>
      </dsp:spPr>
      <dsp:style>
        <a:lnRef idx="1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91440" tIns="91440" rIns="91440" bIns="91440" numCol="1" spcCol="1270" anchor="ctr" anchorCtr="0">
          <a:noAutofit/>
        </a:bodyPr>
        <a:lstStyle/>
        <a:p>
          <a:pPr lvl="0" algn="ctr" defTabSz="10668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2400" b="1" kern="1200" cap="none" spc="0">
              <a:ln w="10541" cmpd="sng">
                <a:prstDash val="solid"/>
              </a:ln>
              <a:effectLst/>
              <a:latin typeface="Adobe Garamond Pro Bold" pitchFamily="18" charset="0"/>
              <a:ea typeface="+mn-ea"/>
              <a:cs typeface="+mn-cs"/>
            </a:rPr>
            <a:t>Change over swich </a:t>
          </a:r>
          <a:endParaRPr lang="en-US" sz="2400" b="1" kern="1200" cap="none" spc="0">
            <a:ln w="10541" cmpd="sng">
              <a:prstDash val="solid"/>
            </a:ln>
            <a:effectLst/>
          </a:endParaRPr>
        </a:p>
      </dsp:txBody>
      <dsp:txXfrm>
        <a:off x="363127" y="3180792"/>
        <a:ext cx="2922720" cy="987010"/>
      </dsp:txXfrm>
    </dsp:sp>
    <dsp:sp modelId="{88653EA6-AF2B-42E1-A354-B8E74D20D425}">
      <dsp:nvSpPr>
        <dsp:cNvPr id="0" name=""/>
        <dsp:cNvSpPr/>
      </dsp:nvSpPr>
      <dsp:spPr>
        <a:xfrm>
          <a:off x="3648125" y="2835094"/>
          <a:ext cx="2984134" cy="1033189"/>
        </a:xfrm>
        <a:prstGeom prst="roundRect">
          <a:avLst>
            <a:gd name="adj" fmla="val 10000"/>
          </a:avLst>
        </a:prstGeom>
        <a:solidFill>
          <a:schemeClr val="accent5">
            <a:alpha val="7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/>
          <a:lightRig rig="chilly" dir="t"/>
        </a:scene3d>
        <a:sp3d prstMaterial="translucentPowder">
          <a:bevelT w="127000" h="25400" prst="softRound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66B327D4-5346-4256-8327-05F002B7D4A7}">
      <dsp:nvSpPr>
        <dsp:cNvPr id="0" name=""/>
        <dsp:cNvSpPr/>
      </dsp:nvSpPr>
      <dsp:spPr>
        <a:xfrm>
          <a:off x="3979695" y="3150085"/>
          <a:ext cx="2984134" cy="1033189"/>
        </a:xfrm>
        <a:prstGeom prst="roundRect">
          <a:avLst>
            <a:gd name="adj" fmla="val 10000"/>
          </a:avLst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6350" cap="flat" cmpd="sng" algn="ctr">
          <a:solidFill>
            <a:schemeClr val="accent5">
              <a:tint val="9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  <a:scene3d>
          <a:camera prst="orthographicFront"/>
          <a:lightRig rig="chilly" dir="t"/>
        </a:scene3d>
        <a:sp3d z="12700" extrusionH="1700" prstMaterial="dkEdge">
          <a:bevelT w="25400" h="6350" prst="softRound"/>
          <a:bevelB w="0" h="0" prst="convex"/>
        </a:sp3d>
      </dsp:spPr>
      <dsp:style>
        <a:lnRef idx="1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91440" tIns="91440" rIns="91440" bIns="91440" numCol="1" spcCol="1270" anchor="ctr" anchorCtr="0">
          <a:noAutofit/>
        </a:bodyPr>
        <a:lstStyle/>
        <a:p>
          <a:pPr lvl="0" algn="ctr" defTabSz="10668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2400" b="1" kern="1200" cap="none" spc="0">
              <a:ln w="10541" cmpd="sng">
                <a:prstDash val="solid"/>
              </a:ln>
              <a:effectLst/>
              <a:latin typeface="Adobe Garamond Pro Bold" pitchFamily="18" charset="0"/>
              <a:ea typeface="+mn-ea"/>
              <a:cs typeface="+mn-cs"/>
            </a:rPr>
            <a:t>Brekares </a:t>
          </a:r>
          <a:endParaRPr lang="en-US" sz="5000" b="1" kern="1200" cap="none" spc="0">
            <a:ln w="10541" cmpd="sng">
              <a:prstDash val="solid"/>
            </a:ln>
            <a:effectLst/>
          </a:endParaRPr>
        </a:p>
      </dsp:txBody>
      <dsp:txXfrm>
        <a:off x="4009956" y="3180346"/>
        <a:ext cx="2923612" cy="972667"/>
      </dsp:txXfrm>
    </dsp:sp>
  </dsp:spTree>
</dsp:drawing>
</file>

<file path=xl/diagrams/drawing2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E6933336-0C81-4BC0-B9FC-5A068989C4F6}">
      <dsp:nvSpPr>
        <dsp:cNvPr id="0" name=""/>
        <dsp:cNvSpPr/>
      </dsp:nvSpPr>
      <dsp:spPr>
        <a:xfrm>
          <a:off x="0" y="1171"/>
          <a:ext cx="8969848" cy="1107067"/>
        </a:xfrm>
        <a:prstGeom prst="roundRect">
          <a:avLst>
            <a:gd name="adj" fmla="val 10000"/>
          </a:avLst>
        </a:prstGeom>
        <a:gradFill rotWithShape="0">
          <a:gsLst>
            <a:gs pos="0">
              <a:schemeClr val="accent1">
                <a:hueOff val="0"/>
                <a:satOff val="0"/>
                <a:lumOff val="0"/>
                <a:alphaOff val="0"/>
                <a:lumMod val="110000"/>
                <a:satMod val="105000"/>
                <a:tint val="67000"/>
              </a:schemeClr>
            </a:gs>
            <a:gs pos="50000">
              <a:schemeClr val="accent1">
                <a:hueOff val="0"/>
                <a:satOff val="0"/>
                <a:lumOff val="0"/>
                <a:alphaOff val="0"/>
                <a:lumMod val="105000"/>
                <a:satMod val="103000"/>
                <a:tint val="73000"/>
              </a:schemeClr>
            </a:gs>
            <a:gs pos="100000">
              <a:schemeClr val="accent1">
                <a:hueOff val="0"/>
                <a:satOff val="0"/>
                <a:lumOff val="0"/>
                <a:alphaOff val="0"/>
                <a:lumMod val="105000"/>
                <a:satMod val="109000"/>
                <a:tint val="81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prstMaterial="dkEdge">
          <a:bevelT w="8200" h="38100"/>
        </a:sp3d>
      </dsp:spPr>
      <dsp:style>
        <a:lnRef idx="0">
          <a:scrgbClr r="0" g="0" b="0"/>
        </a:lnRef>
        <a:fillRef idx="2">
          <a:scrgbClr r="0" g="0" b="0"/>
        </a:fillRef>
        <a:effectRef idx="1">
          <a:scrgbClr r="0" g="0" b="0"/>
        </a:effectRef>
        <a:fontRef idx="minor">
          <a:schemeClr val="dk1"/>
        </a:fontRef>
      </dsp:style>
      <dsp:txBody>
        <a:bodyPr spcFirstLastPara="0" vert="horz" wrap="square" lIns="171450" tIns="171450" rIns="171450" bIns="171450" numCol="1" spcCol="1270" anchor="ctr" anchorCtr="0">
          <a:noAutofit/>
        </a:bodyPr>
        <a:lstStyle/>
        <a:p>
          <a:pPr lvl="0" algn="ctr" defTabSz="2000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4500" kern="1200">
              <a:latin typeface="Algerian" pitchFamily="82" charset="0"/>
            </a:rPr>
            <a:t>ATS</a:t>
          </a:r>
        </a:p>
      </dsp:txBody>
      <dsp:txXfrm>
        <a:off x="32425" y="33596"/>
        <a:ext cx="8904998" cy="1042217"/>
      </dsp:txXfrm>
    </dsp:sp>
    <dsp:sp modelId="{ED0F5569-BEDA-46EA-AED7-F2B6E4B44D6F}">
      <dsp:nvSpPr>
        <dsp:cNvPr id="0" name=""/>
        <dsp:cNvSpPr/>
      </dsp:nvSpPr>
      <dsp:spPr>
        <a:xfrm>
          <a:off x="0" y="1232597"/>
          <a:ext cx="4201516" cy="1107067"/>
        </a:xfrm>
        <a:prstGeom prst="roundRect">
          <a:avLst>
            <a:gd name="adj" fmla="val 10000"/>
          </a:avLst>
        </a:prstGeom>
        <a:gradFill rotWithShape="0">
          <a:gsLst>
            <a:gs pos="0">
              <a:schemeClr val="accent1">
                <a:hueOff val="0"/>
                <a:satOff val="0"/>
                <a:lumOff val="0"/>
                <a:alphaOff val="0"/>
                <a:lumMod val="110000"/>
                <a:satMod val="105000"/>
                <a:tint val="67000"/>
              </a:schemeClr>
            </a:gs>
            <a:gs pos="50000">
              <a:schemeClr val="accent1">
                <a:hueOff val="0"/>
                <a:satOff val="0"/>
                <a:lumOff val="0"/>
                <a:alphaOff val="0"/>
                <a:lumMod val="105000"/>
                <a:satMod val="103000"/>
                <a:tint val="73000"/>
              </a:schemeClr>
            </a:gs>
            <a:gs pos="100000">
              <a:schemeClr val="accent1">
                <a:hueOff val="0"/>
                <a:satOff val="0"/>
                <a:lumOff val="0"/>
                <a:alphaOff val="0"/>
                <a:lumMod val="105000"/>
                <a:satMod val="109000"/>
                <a:tint val="81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prstMaterial="dkEdge">
          <a:bevelT w="8200" h="38100"/>
        </a:sp3d>
      </dsp:spPr>
      <dsp:style>
        <a:lnRef idx="0">
          <a:scrgbClr r="0" g="0" b="0"/>
        </a:lnRef>
        <a:fillRef idx="2">
          <a:scrgbClr r="0" g="0" b="0"/>
        </a:fillRef>
        <a:effectRef idx="1">
          <a:scrgbClr r="0" g="0" b="0"/>
        </a:effectRef>
        <a:fontRef idx="minor">
          <a:schemeClr val="dk1"/>
        </a:fontRef>
      </dsp:style>
      <dsp:txBody>
        <a:bodyPr spcFirstLastPara="0" vert="horz" wrap="square" lIns="148590" tIns="148590" rIns="148590" bIns="148590" numCol="1" spcCol="1270" anchor="ctr" anchorCtr="0">
          <a:noAutofit/>
        </a:bodyPr>
        <a:lstStyle/>
        <a:p>
          <a:pPr lvl="0" algn="ctr" defTabSz="17335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3900" kern="1200">
              <a:latin typeface="Algerian" pitchFamily="82" charset="0"/>
            </a:rPr>
            <a:t>IEC</a:t>
          </a:r>
        </a:p>
      </dsp:txBody>
      <dsp:txXfrm>
        <a:off x="32425" y="1265022"/>
        <a:ext cx="4136666" cy="1042217"/>
      </dsp:txXfrm>
    </dsp:sp>
    <dsp:sp modelId="{6B7DE6B0-947A-4FFF-A4C0-EB86A86ED44B}">
      <dsp:nvSpPr>
        <dsp:cNvPr id="0" name=""/>
        <dsp:cNvSpPr/>
      </dsp:nvSpPr>
      <dsp:spPr>
        <a:xfrm>
          <a:off x="4822733" y="1232597"/>
          <a:ext cx="4201516" cy="1107067"/>
        </a:xfrm>
        <a:prstGeom prst="roundRect">
          <a:avLst>
            <a:gd name="adj" fmla="val 10000"/>
          </a:avLst>
        </a:prstGeom>
        <a:gradFill rotWithShape="0">
          <a:gsLst>
            <a:gs pos="0">
              <a:schemeClr val="accent1">
                <a:hueOff val="0"/>
                <a:satOff val="0"/>
                <a:lumOff val="0"/>
                <a:alphaOff val="0"/>
                <a:lumMod val="110000"/>
                <a:satMod val="105000"/>
                <a:tint val="67000"/>
              </a:schemeClr>
            </a:gs>
            <a:gs pos="50000">
              <a:schemeClr val="accent1">
                <a:hueOff val="0"/>
                <a:satOff val="0"/>
                <a:lumOff val="0"/>
                <a:alphaOff val="0"/>
                <a:lumMod val="105000"/>
                <a:satMod val="103000"/>
                <a:tint val="73000"/>
              </a:schemeClr>
            </a:gs>
            <a:gs pos="100000">
              <a:schemeClr val="accent1">
                <a:hueOff val="0"/>
                <a:satOff val="0"/>
                <a:lumOff val="0"/>
                <a:alphaOff val="0"/>
                <a:lumMod val="105000"/>
                <a:satMod val="109000"/>
                <a:tint val="81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prstMaterial="dkEdge">
          <a:bevelT w="8200" h="38100"/>
        </a:sp3d>
      </dsp:spPr>
      <dsp:style>
        <a:lnRef idx="0">
          <a:scrgbClr r="0" g="0" b="0"/>
        </a:lnRef>
        <a:fillRef idx="2">
          <a:scrgbClr r="0" g="0" b="0"/>
        </a:fillRef>
        <a:effectRef idx="1">
          <a:scrgbClr r="0" g="0" b="0"/>
        </a:effectRef>
        <a:fontRef idx="minor">
          <a:schemeClr val="dk1"/>
        </a:fontRef>
      </dsp:style>
      <dsp:txBody>
        <a:bodyPr spcFirstLastPara="0" vert="horz" wrap="square" lIns="148590" tIns="148590" rIns="148590" bIns="148590" numCol="1" spcCol="1270" anchor="ctr" anchorCtr="0">
          <a:noAutofit/>
        </a:bodyPr>
        <a:lstStyle/>
        <a:p>
          <a:pPr lvl="0" algn="ctr" defTabSz="17335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3900" kern="1200">
              <a:latin typeface="Algerian" pitchFamily="82" charset="0"/>
            </a:rPr>
            <a:t>ANSI-STANDARD</a:t>
          </a:r>
        </a:p>
      </dsp:txBody>
      <dsp:txXfrm>
        <a:off x="4855158" y="1265022"/>
        <a:ext cx="4136666" cy="1042217"/>
      </dsp:txXfrm>
    </dsp:sp>
  </dsp:spTree>
</dsp:drawing>
</file>

<file path=xl/diagrams/drawing3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BEDB03FD-2878-47E7-8258-3426DF6E3D6C}">
      <dsp:nvSpPr>
        <dsp:cNvPr id="0" name=""/>
        <dsp:cNvSpPr/>
      </dsp:nvSpPr>
      <dsp:spPr>
        <a:xfrm>
          <a:off x="1127" y="2263"/>
          <a:ext cx="9827544" cy="784295"/>
        </a:xfrm>
        <a:prstGeom prst="roundRect">
          <a:avLst>
            <a:gd name="adj" fmla="val 10000"/>
          </a:avLst>
        </a:prstGeom>
        <a:solidFill>
          <a:schemeClr val="lt1">
            <a:hueOff val="0"/>
            <a:satOff val="0"/>
            <a:lumOff val="0"/>
            <a:alphaOff val="0"/>
          </a:schemeClr>
        </a:solidFill>
        <a:ln w="19050" cap="flat" cmpd="sng" algn="ctr">
          <a:solidFill>
            <a:schemeClr val="accent5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3">
          <a:scrgbClr r="0" g="0" b="0"/>
        </a:lnRef>
        <a:fillRef idx="1">
          <a:scrgbClr r="0" g="0" b="0"/>
        </a:fillRef>
        <a:effectRef idx="1">
          <a:scrgbClr r="0" g="0" b="0"/>
        </a:effectRef>
        <a:fontRef idx="minor">
          <a:schemeClr val="lt1"/>
        </a:fontRef>
      </dsp:style>
      <dsp:txBody>
        <a:bodyPr spcFirstLastPara="0" vert="horz" wrap="square" lIns="121920" tIns="121920" rIns="121920" bIns="121920" numCol="1" spcCol="1270" anchor="ctr" anchorCtr="0">
          <a:noAutofit/>
        </a:bodyPr>
        <a:lstStyle/>
        <a:p>
          <a:pPr lvl="0" algn="ctr" defTabSz="1422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3200" b="1" kern="1200">
              <a:latin typeface="Maiandra GD" pitchFamily="34" charset="0"/>
            </a:rPr>
            <a:t>INDEX FOR ATS</a:t>
          </a:r>
        </a:p>
      </dsp:txBody>
      <dsp:txXfrm>
        <a:off x="24098" y="25234"/>
        <a:ext cx="9781602" cy="738353"/>
      </dsp:txXfrm>
    </dsp:sp>
    <dsp:sp modelId="{CB3EF3B6-BB58-46A3-A959-145B89257251}">
      <dsp:nvSpPr>
        <dsp:cNvPr id="0" name=""/>
        <dsp:cNvSpPr/>
      </dsp:nvSpPr>
      <dsp:spPr>
        <a:xfrm>
          <a:off x="0" y="850256"/>
          <a:ext cx="5805946" cy="619819"/>
        </a:xfrm>
        <a:prstGeom prst="roundRect">
          <a:avLst>
            <a:gd name="adj" fmla="val 10000"/>
          </a:avLst>
        </a:prstGeom>
        <a:solidFill>
          <a:schemeClr val="lt1">
            <a:hueOff val="0"/>
            <a:satOff val="0"/>
            <a:lumOff val="0"/>
            <a:alphaOff val="0"/>
          </a:schemeClr>
        </a:solidFill>
        <a:ln w="19050" cap="flat" cmpd="sng" algn="ctr">
          <a:solidFill>
            <a:schemeClr val="accent5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3">
          <a:scrgbClr r="0" g="0" b="0"/>
        </a:lnRef>
        <a:fillRef idx="1">
          <a:scrgbClr r="0" g="0" b="0"/>
        </a:fillRef>
        <a:effectRef idx="1">
          <a:scrgbClr r="0" g="0" b="0"/>
        </a:effectRef>
        <a:fontRef idx="minor">
          <a:schemeClr val="lt1"/>
        </a:fontRef>
      </dsp:style>
      <dsp:txBody>
        <a:bodyPr spcFirstLastPara="0" vert="horz" wrap="square" lIns="121920" tIns="121920" rIns="121920" bIns="121920" numCol="1" spcCol="1270" anchor="ctr" anchorCtr="0">
          <a:noAutofit/>
        </a:bodyPr>
        <a:lstStyle/>
        <a:p>
          <a:pPr lvl="0" algn="ctr" defTabSz="1422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3200" kern="1200">
              <a:latin typeface="Maiandra GD" pitchFamily="34" charset="0"/>
            </a:rPr>
            <a:t>IEC</a:t>
          </a:r>
        </a:p>
      </dsp:txBody>
      <dsp:txXfrm>
        <a:off x="18154" y="868410"/>
        <a:ext cx="5769638" cy="583511"/>
      </dsp:txXfrm>
    </dsp:sp>
    <dsp:sp modelId="{42C24DA9-0A00-418B-A018-255067DE250B}">
      <dsp:nvSpPr>
        <dsp:cNvPr id="0" name=""/>
        <dsp:cNvSpPr/>
      </dsp:nvSpPr>
      <dsp:spPr>
        <a:xfrm>
          <a:off x="0" y="1583298"/>
          <a:ext cx="1882602" cy="461408"/>
        </a:xfrm>
        <a:prstGeom prst="roundRect">
          <a:avLst>
            <a:gd name="adj" fmla="val 10000"/>
          </a:avLst>
        </a:prstGeom>
        <a:solidFill>
          <a:schemeClr val="lt1">
            <a:hueOff val="0"/>
            <a:satOff val="0"/>
            <a:lumOff val="0"/>
            <a:alphaOff val="0"/>
          </a:schemeClr>
        </a:solidFill>
        <a:ln w="19050" cap="flat" cmpd="sng" algn="ctr">
          <a:solidFill>
            <a:schemeClr val="accent5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3">
          <a:scrgbClr r="0" g="0" b="0"/>
        </a:lnRef>
        <a:fillRef idx="1">
          <a:scrgbClr r="0" g="0" b="0"/>
        </a:fillRef>
        <a:effectRef idx="1">
          <a:scrgbClr r="0" g="0" b="0"/>
        </a:effectRef>
        <a:fontRef idx="minor">
          <a:schemeClr val="lt1"/>
        </a:fontRef>
      </dsp:style>
      <dsp:txBody>
        <a:bodyPr spcFirstLastPara="0" vert="horz" wrap="square" lIns="68580" tIns="68580" rIns="68580" bIns="68580" numCol="1" spcCol="1270" anchor="ctr" anchorCtr="0">
          <a:noAutofit/>
        </a:bodyPr>
        <a:lstStyle/>
        <a:p>
          <a:pPr lvl="0" algn="ctr" defTabSz="8001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800" b="1" kern="1200">
              <a:latin typeface="Maiandra GD" pitchFamily="34" charset="0"/>
            </a:rPr>
            <a:t>CONTACTOR</a:t>
          </a:r>
        </a:p>
      </dsp:txBody>
      <dsp:txXfrm>
        <a:off x="13514" y="1596812"/>
        <a:ext cx="1855574" cy="434380"/>
      </dsp:txXfrm>
    </dsp:sp>
    <dsp:sp modelId="{7618EA60-C0C5-4A4A-8CD4-E6F2208D9F7F}">
      <dsp:nvSpPr>
        <dsp:cNvPr id="0" name=""/>
        <dsp:cNvSpPr/>
      </dsp:nvSpPr>
      <dsp:spPr>
        <a:xfrm>
          <a:off x="1957143" y="1583298"/>
          <a:ext cx="1882602" cy="461408"/>
        </a:xfrm>
        <a:prstGeom prst="roundRect">
          <a:avLst>
            <a:gd name="adj" fmla="val 10000"/>
          </a:avLst>
        </a:prstGeom>
        <a:solidFill>
          <a:schemeClr val="lt1">
            <a:hueOff val="0"/>
            <a:satOff val="0"/>
            <a:lumOff val="0"/>
            <a:alphaOff val="0"/>
          </a:schemeClr>
        </a:solidFill>
        <a:ln w="19050" cap="flat" cmpd="sng" algn="ctr">
          <a:solidFill>
            <a:schemeClr val="accent5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3">
          <a:scrgbClr r="0" g="0" b="0"/>
        </a:lnRef>
        <a:fillRef idx="1">
          <a:scrgbClr r="0" g="0" b="0"/>
        </a:fillRef>
        <a:effectRef idx="1">
          <a:scrgbClr r="0" g="0" b="0"/>
        </a:effectRef>
        <a:fontRef idx="minor">
          <a:schemeClr val="lt1"/>
        </a:fontRef>
      </dsp:style>
      <dsp:txBody>
        <a:bodyPr spcFirstLastPara="0" vert="horz" wrap="square" lIns="68580" tIns="68580" rIns="68580" bIns="68580" numCol="1" spcCol="1270" anchor="ctr" anchorCtr="0">
          <a:noAutofit/>
        </a:bodyPr>
        <a:lstStyle/>
        <a:p>
          <a:pPr lvl="0" algn="ctr" defTabSz="8001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800" b="1" kern="1200">
              <a:latin typeface="Maiandra GD" pitchFamily="34" charset="0"/>
            </a:rPr>
            <a:t>BREAKERS</a:t>
          </a:r>
        </a:p>
      </dsp:txBody>
      <dsp:txXfrm>
        <a:off x="1970657" y="1596812"/>
        <a:ext cx="1855574" cy="434380"/>
      </dsp:txXfrm>
    </dsp:sp>
    <dsp:sp modelId="{7CCC30FB-1920-47C3-8F58-2ED65A82AA28}">
      <dsp:nvSpPr>
        <dsp:cNvPr id="0" name=""/>
        <dsp:cNvSpPr/>
      </dsp:nvSpPr>
      <dsp:spPr>
        <a:xfrm>
          <a:off x="3918815" y="1583298"/>
          <a:ext cx="1882602" cy="461408"/>
        </a:xfrm>
        <a:prstGeom prst="roundRect">
          <a:avLst>
            <a:gd name="adj" fmla="val 10000"/>
          </a:avLst>
        </a:prstGeom>
        <a:solidFill>
          <a:schemeClr val="lt1">
            <a:hueOff val="0"/>
            <a:satOff val="0"/>
            <a:lumOff val="0"/>
            <a:alphaOff val="0"/>
          </a:schemeClr>
        </a:solidFill>
        <a:ln w="19050" cap="flat" cmpd="sng" algn="ctr">
          <a:solidFill>
            <a:schemeClr val="accent5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3">
          <a:scrgbClr r="0" g="0" b="0"/>
        </a:lnRef>
        <a:fillRef idx="1">
          <a:scrgbClr r="0" g="0" b="0"/>
        </a:fillRef>
        <a:effectRef idx="1">
          <a:scrgbClr r="0" g="0" b="0"/>
        </a:effectRef>
        <a:fontRef idx="minor">
          <a:schemeClr val="lt1"/>
        </a:fontRef>
      </dsp:style>
      <dsp:txBody>
        <a:bodyPr spcFirstLastPara="0" vert="horz" wrap="square" lIns="68580" tIns="68580" rIns="68580" bIns="68580" numCol="1" spcCol="1270" anchor="ctr" anchorCtr="0">
          <a:noAutofit/>
        </a:bodyPr>
        <a:lstStyle/>
        <a:p>
          <a:pPr lvl="0" algn="ctr" defTabSz="8001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800" b="1" kern="1200">
              <a:latin typeface="Maiandra GD" pitchFamily="34" charset="0"/>
            </a:rPr>
            <a:t>CHANGE OVER</a:t>
          </a:r>
        </a:p>
      </dsp:txBody>
      <dsp:txXfrm>
        <a:off x="3932329" y="1596812"/>
        <a:ext cx="1855574" cy="434380"/>
      </dsp:txXfrm>
    </dsp:sp>
    <dsp:sp modelId="{CE8CAA99-C47C-4413-B41D-F5AB49061A6E}">
      <dsp:nvSpPr>
        <dsp:cNvPr id="0" name=""/>
        <dsp:cNvSpPr/>
      </dsp:nvSpPr>
      <dsp:spPr>
        <a:xfrm>
          <a:off x="5959581" y="850256"/>
          <a:ext cx="3844274" cy="603711"/>
        </a:xfrm>
        <a:prstGeom prst="roundRect">
          <a:avLst>
            <a:gd name="adj" fmla="val 10000"/>
          </a:avLst>
        </a:prstGeom>
        <a:solidFill>
          <a:schemeClr val="lt1">
            <a:hueOff val="0"/>
            <a:satOff val="0"/>
            <a:lumOff val="0"/>
            <a:alphaOff val="0"/>
          </a:schemeClr>
        </a:solidFill>
        <a:ln w="19050" cap="flat" cmpd="sng" algn="ctr">
          <a:solidFill>
            <a:schemeClr val="accent5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3">
          <a:scrgbClr r="0" g="0" b="0"/>
        </a:lnRef>
        <a:fillRef idx="1">
          <a:scrgbClr r="0" g="0" b="0"/>
        </a:fillRef>
        <a:effectRef idx="1">
          <a:scrgbClr r="0" g="0" b="0"/>
        </a:effectRef>
        <a:fontRef idx="minor">
          <a:schemeClr val="lt1"/>
        </a:fontRef>
      </dsp:style>
      <dsp:txBody>
        <a:bodyPr spcFirstLastPara="0" vert="horz" wrap="square" lIns="121920" tIns="121920" rIns="121920" bIns="121920" numCol="1" spcCol="1270" anchor="ctr" anchorCtr="0">
          <a:noAutofit/>
        </a:bodyPr>
        <a:lstStyle/>
        <a:p>
          <a:pPr lvl="0" algn="ctr" defTabSz="1422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3200" kern="1200">
              <a:latin typeface="Maiandra GD" pitchFamily="34" charset="0"/>
            </a:rPr>
            <a:t>ANSI-STANDARD</a:t>
          </a:r>
        </a:p>
      </dsp:txBody>
      <dsp:txXfrm>
        <a:off x="5977263" y="867938"/>
        <a:ext cx="3808910" cy="568347"/>
      </dsp:txXfrm>
    </dsp:sp>
    <dsp:sp modelId="{753A9FC4-88FC-45AC-94EE-02243A8A86AD}">
      <dsp:nvSpPr>
        <dsp:cNvPr id="0" name=""/>
        <dsp:cNvSpPr/>
      </dsp:nvSpPr>
      <dsp:spPr>
        <a:xfrm>
          <a:off x="5959556" y="1567190"/>
          <a:ext cx="1882602" cy="461408"/>
        </a:xfrm>
        <a:prstGeom prst="roundRect">
          <a:avLst>
            <a:gd name="adj" fmla="val 10000"/>
          </a:avLst>
        </a:prstGeom>
        <a:solidFill>
          <a:schemeClr val="lt1">
            <a:hueOff val="0"/>
            <a:satOff val="0"/>
            <a:lumOff val="0"/>
            <a:alphaOff val="0"/>
          </a:schemeClr>
        </a:solidFill>
        <a:ln w="19050" cap="flat" cmpd="sng" algn="ctr">
          <a:solidFill>
            <a:schemeClr val="accent5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3">
          <a:scrgbClr r="0" g="0" b="0"/>
        </a:lnRef>
        <a:fillRef idx="1">
          <a:scrgbClr r="0" g="0" b="0"/>
        </a:fillRef>
        <a:effectRef idx="1">
          <a:scrgbClr r="0" g="0" b="0"/>
        </a:effectRef>
        <a:fontRef idx="minor">
          <a:schemeClr val="lt1"/>
        </a:fontRef>
      </dsp:style>
      <dsp:txBody>
        <a:bodyPr spcFirstLastPara="0" vert="horz" wrap="square" lIns="68580" tIns="68580" rIns="68580" bIns="68580" numCol="1" spcCol="1270" anchor="ctr" anchorCtr="0">
          <a:noAutofit/>
        </a:bodyPr>
        <a:lstStyle/>
        <a:p>
          <a:pPr lvl="0" algn="ctr" defTabSz="8001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800" b="1" kern="1200">
              <a:latin typeface="Maiandra GD" pitchFamily="34" charset="0"/>
            </a:rPr>
            <a:t>OPEN TYPE</a:t>
          </a:r>
        </a:p>
      </dsp:txBody>
      <dsp:txXfrm>
        <a:off x="5973070" y="1580704"/>
        <a:ext cx="1855574" cy="434380"/>
      </dsp:txXfrm>
    </dsp:sp>
    <dsp:sp modelId="{19ACC456-C0D0-4C5B-9B27-B5541FD0B9F6}">
      <dsp:nvSpPr>
        <dsp:cNvPr id="0" name=""/>
        <dsp:cNvSpPr/>
      </dsp:nvSpPr>
      <dsp:spPr>
        <a:xfrm>
          <a:off x="7921227" y="1567190"/>
          <a:ext cx="1882602" cy="461408"/>
        </a:xfrm>
        <a:prstGeom prst="roundRect">
          <a:avLst>
            <a:gd name="adj" fmla="val 10000"/>
          </a:avLst>
        </a:prstGeom>
        <a:solidFill>
          <a:schemeClr val="lt1">
            <a:hueOff val="0"/>
            <a:satOff val="0"/>
            <a:lumOff val="0"/>
            <a:alphaOff val="0"/>
          </a:schemeClr>
        </a:solidFill>
        <a:ln w="19050" cap="flat" cmpd="sng" algn="ctr">
          <a:solidFill>
            <a:schemeClr val="accent5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3">
          <a:scrgbClr r="0" g="0" b="0"/>
        </a:lnRef>
        <a:fillRef idx="1">
          <a:scrgbClr r="0" g="0" b="0"/>
        </a:fillRef>
        <a:effectRef idx="1">
          <a:scrgbClr r="0" g="0" b="0"/>
        </a:effectRef>
        <a:fontRef idx="minor">
          <a:schemeClr val="lt1"/>
        </a:fontRef>
      </dsp:style>
      <dsp:txBody>
        <a:bodyPr spcFirstLastPara="0" vert="horz" wrap="square" lIns="68580" tIns="68580" rIns="68580" bIns="68580" numCol="1" spcCol="1270" anchor="ctr" anchorCtr="0">
          <a:noAutofit/>
        </a:bodyPr>
        <a:lstStyle/>
        <a:p>
          <a:pPr lvl="0" algn="ctr" defTabSz="8001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800" b="1" kern="1200">
              <a:latin typeface="Maiandra GD" pitchFamily="34" charset="0"/>
            </a:rPr>
            <a:t>CLOSE TYPE</a:t>
          </a:r>
        </a:p>
      </dsp:txBody>
      <dsp:txXfrm>
        <a:off x="7934741" y="1580704"/>
        <a:ext cx="1855574" cy="434380"/>
      </dsp:txXfrm>
    </dsp:sp>
  </dsp:spTree>
</dsp:drawing>
</file>

<file path=xl/diagrams/drawing4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1E147153-E711-43C6-BDC6-DF4DCDBDA7E0}">
      <dsp:nvSpPr>
        <dsp:cNvPr id="0" name=""/>
        <dsp:cNvSpPr/>
      </dsp:nvSpPr>
      <dsp:spPr>
        <a:xfrm>
          <a:off x="0" y="2064951"/>
          <a:ext cx="1706880" cy="677763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99568" tIns="99568" rIns="99568" bIns="99568" numCol="1" spcCol="1270" anchor="ctr" anchorCtr="0">
          <a:noAutofit/>
        </a:bodyPr>
        <a:lstStyle/>
        <a:p>
          <a:pPr lvl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400" b="1" kern="1200">
              <a:latin typeface="Comic Sans MS" pitchFamily="66" charset="0"/>
              <a:ea typeface="Adobe Gothic Std B" pitchFamily="34" charset="-128"/>
            </a:rPr>
            <a:t>DOUBLE</a:t>
          </a:r>
          <a:r>
            <a:rPr lang="en-US" sz="1200" b="1" kern="1200"/>
            <a:t> </a:t>
          </a:r>
          <a:r>
            <a:rPr lang="en-US" sz="1400" b="1" kern="1200">
              <a:latin typeface="Comic Sans MS" pitchFamily="66" charset="0"/>
              <a:ea typeface="Adobe Gothic Std B" pitchFamily="34" charset="-128"/>
            </a:rPr>
            <a:t>BY</a:t>
          </a:r>
          <a:r>
            <a:rPr lang="en-US" sz="1200" b="1" kern="1200"/>
            <a:t> </a:t>
          </a:r>
          <a:r>
            <a:rPr lang="en-US" sz="1400" b="1" kern="1200">
              <a:latin typeface="Comic Sans MS" pitchFamily="66" charset="0"/>
              <a:ea typeface="Adobe Gothic Std B" pitchFamily="34" charset="-128"/>
            </a:rPr>
            <a:t>PASS</a:t>
          </a:r>
        </a:p>
      </dsp:txBody>
      <dsp:txXfrm>
        <a:off x="0" y="2064951"/>
        <a:ext cx="1706880" cy="365992"/>
      </dsp:txXfrm>
    </dsp:sp>
    <dsp:sp modelId="{29D5B88A-0622-4BF6-B0C0-D833E1918EA0}">
      <dsp:nvSpPr>
        <dsp:cNvPr id="0" name=""/>
        <dsp:cNvSpPr/>
      </dsp:nvSpPr>
      <dsp:spPr>
        <a:xfrm>
          <a:off x="0" y="2417388"/>
          <a:ext cx="853440" cy="311771"/>
        </a:xfrm>
        <a:prstGeom prst="rect">
          <a:avLst/>
        </a:prstGeom>
        <a:solidFill>
          <a:schemeClr val="lt1">
            <a:alpha val="90000"/>
            <a:tint val="4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alpha val="9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99568" tIns="17780" rIns="99568" bIns="17780" numCol="1" spcCol="1270" anchor="ctr" anchorCtr="0">
          <a:noAutofit/>
        </a:bodyPr>
        <a:lstStyle/>
        <a:p>
          <a:pPr lvl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400" b="1" kern="1200">
              <a:latin typeface="Comic Sans MS" pitchFamily="66" charset="0"/>
              <a:ea typeface="Adobe Gothic Std B" pitchFamily="34" charset="-128"/>
            </a:rPr>
            <a:t>3 POLE</a:t>
          </a:r>
        </a:p>
      </dsp:txBody>
      <dsp:txXfrm>
        <a:off x="0" y="2417388"/>
        <a:ext cx="853440" cy="311771"/>
      </dsp:txXfrm>
    </dsp:sp>
    <dsp:sp modelId="{63402230-63A0-4FD4-8D23-5D96B8CCE8DC}">
      <dsp:nvSpPr>
        <dsp:cNvPr id="0" name=""/>
        <dsp:cNvSpPr/>
      </dsp:nvSpPr>
      <dsp:spPr>
        <a:xfrm>
          <a:off x="853440" y="2417388"/>
          <a:ext cx="853440" cy="311771"/>
        </a:xfrm>
        <a:prstGeom prst="rect">
          <a:avLst/>
        </a:prstGeom>
        <a:solidFill>
          <a:schemeClr val="lt1">
            <a:alpha val="90000"/>
            <a:tint val="4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alpha val="9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99568" tIns="17780" rIns="99568" bIns="17780" numCol="1" spcCol="1270" anchor="ctr" anchorCtr="0">
          <a:noAutofit/>
        </a:bodyPr>
        <a:lstStyle/>
        <a:p>
          <a:pPr lvl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400" b="1" kern="1200">
              <a:latin typeface="Comic Sans MS" pitchFamily="66" charset="0"/>
              <a:ea typeface="Adobe Gothic Std B" pitchFamily="34" charset="-128"/>
            </a:rPr>
            <a:t>4 POLE</a:t>
          </a:r>
        </a:p>
      </dsp:txBody>
      <dsp:txXfrm>
        <a:off x="853440" y="2417388"/>
        <a:ext cx="853440" cy="311771"/>
      </dsp:txXfrm>
    </dsp:sp>
    <dsp:sp modelId="{8883E9E7-859D-4FCA-94E9-1AB0281E2FD2}">
      <dsp:nvSpPr>
        <dsp:cNvPr id="0" name=""/>
        <dsp:cNvSpPr/>
      </dsp:nvSpPr>
      <dsp:spPr>
        <a:xfrm rot="10800000">
          <a:off x="0" y="1032718"/>
          <a:ext cx="1706880" cy="1042399"/>
        </a:xfrm>
        <a:prstGeom prst="upArrowCallou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99568" tIns="99568" rIns="99568" bIns="99568" numCol="1" spcCol="1270" anchor="ctr" anchorCtr="0">
          <a:noAutofit/>
        </a:bodyPr>
        <a:lstStyle/>
        <a:p>
          <a:pPr lvl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400" b="1" kern="1200">
              <a:latin typeface="Comic Sans MS" pitchFamily="66" charset="0"/>
              <a:ea typeface="Adobe Gothic Std B" pitchFamily="34" charset="-128"/>
            </a:rPr>
            <a:t>SINGLE</a:t>
          </a:r>
          <a:r>
            <a:rPr lang="en-US" sz="1200" b="1" kern="1200"/>
            <a:t> </a:t>
          </a:r>
          <a:r>
            <a:rPr lang="en-US" sz="1400" b="1" kern="1200">
              <a:latin typeface="Comic Sans MS" pitchFamily="66" charset="0"/>
              <a:ea typeface="Adobe Gothic Std B" pitchFamily="34" charset="-128"/>
            </a:rPr>
            <a:t>BY</a:t>
          </a:r>
          <a:r>
            <a:rPr lang="en-US" sz="1200" b="1" kern="1200"/>
            <a:t> </a:t>
          </a:r>
          <a:r>
            <a:rPr lang="en-US" sz="1400" b="1" kern="1200">
              <a:latin typeface="Comic Sans MS" pitchFamily="66" charset="0"/>
              <a:ea typeface="Adobe Gothic Std B" pitchFamily="34" charset="-128"/>
            </a:rPr>
            <a:t>PASS</a:t>
          </a:r>
        </a:p>
      </dsp:txBody>
      <dsp:txXfrm rot="-10800000">
        <a:off x="0" y="1032718"/>
        <a:ext cx="1706880" cy="365882"/>
      </dsp:txXfrm>
    </dsp:sp>
    <dsp:sp modelId="{C20C8E02-D589-4A85-8352-3193857ACE84}">
      <dsp:nvSpPr>
        <dsp:cNvPr id="0" name=""/>
        <dsp:cNvSpPr/>
      </dsp:nvSpPr>
      <dsp:spPr>
        <a:xfrm>
          <a:off x="0" y="1398600"/>
          <a:ext cx="853440" cy="311677"/>
        </a:xfrm>
        <a:prstGeom prst="rect">
          <a:avLst/>
        </a:prstGeom>
        <a:solidFill>
          <a:schemeClr val="lt1">
            <a:alpha val="90000"/>
            <a:tint val="4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alpha val="9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99568" tIns="17780" rIns="99568" bIns="17780" numCol="1" spcCol="1270" anchor="ctr" anchorCtr="0">
          <a:noAutofit/>
        </a:bodyPr>
        <a:lstStyle/>
        <a:p>
          <a:pPr lvl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400" b="1" kern="1200">
              <a:latin typeface="Comic Sans MS" pitchFamily="66" charset="0"/>
              <a:ea typeface="Adobe Gothic Std B" pitchFamily="34" charset="-128"/>
            </a:rPr>
            <a:t>3 POLE</a:t>
          </a:r>
        </a:p>
      </dsp:txBody>
      <dsp:txXfrm>
        <a:off x="0" y="1398600"/>
        <a:ext cx="853440" cy="311677"/>
      </dsp:txXfrm>
    </dsp:sp>
    <dsp:sp modelId="{623EF3B8-DB0C-4669-9BEB-27D7C32B2CA8}">
      <dsp:nvSpPr>
        <dsp:cNvPr id="0" name=""/>
        <dsp:cNvSpPr/>
      </dsp:nvSpPr>
      <dsp:spPr>
        <a:xfrm>
          <a:off x="853440" y="1398600"/>
          <a:ext cx="853440" cy="311677"/>
        </a:xfrm>
        <a:prstGeom prst="rect">
          <a:avLst/>
        </a:prstGeom>
        <a:solidFill>
          <a:schemeClr val="lt1">
            <a:alpha val="90000"/>
            <a:tint val="4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alpha val="9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99568" tIns="17780" rIns="99568" bIns="17780" numCol="1" spcCol="1270" anchor="ctr" anchorCtr="0">
          <a:noAutofit/>
        </a:bodyPr>
        <a:lstStyle/>
        <a:p>
          <a:pPr lvl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400" b="1" kern="1200">
              <a:latin typeface="Comic Sans MS" pitchFamily="66" charset="0"/>
              <a:ea typeface="Adobe Gothic Std B" pitchFamily="34" charset="-128"/>
            </a:rPr>
            <a:t>4 POLE</a:t>
          </a:r>
        </a:p>
      </dsp:txBody>
      <dsp:txXfrm>
        <a:off x="853440" y="1398600"/>
        <a:ext cx="853440" cy="311677"/>
      </dsp:txXfrm>
    </dsp:sp>
    <dsp:sp modelId="{A50133A7-A853-4C7F-8F63-A672CAA69552}">
      <dsp:nvSpPr>
        <dsp:cNvPr id="0" name=""/>
        <dsp:cNvSpPr/>
      </dsp:nvSpPr>
      <dsp:spPr>
        <a:xfrm rot="10800000">
          <a:off x="0" y="0"/>
          <a:ext cx="1706880" cy="1042399"/>
        </a:xfrm>
        <a:prstGeom prst="upArrowCallou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99568" tIns="99568" rIns="99568" bIns="99568" numCol="1" spcCol="1270" anchor="ctr" anchorCtr="0">
          <a:noAutofit/>
        </a:bodyPr>
        <a:lstStyle/>
        <a:p>
          <a:pPr lvl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400" b="1" kern="1200">
              <a:latin typeface="Comic Sans MS" pitchFamily="66" charset="0"/>
              <a:ea typeface="Adobe Gothic Std B" pitchFamily="34" charset="-128"/>
            </a:rPr>
            <a:t>STANDARD</a:t>
          </a:r>
        </a:p>
      </dsp:txBody>
      <dsp:txXfrm rot="-10800000">
        <a:off x="0" y="0"/>
        <a:ext cx="1706880" cy="365882"/>
      </dsp:txXfrm>
    </dsp:sp>
    <dsp:sp modelId="{C3211906-0F77-4888-B083-9838F7C09E16}">
      <dsp:nvSpPr>
        <dsp:cNvPr id="0" name=""/>
        <dsp:cNvSpPr/>
      </dsp:nvSpPr>
      <dsp:spPr>
        <a:xfrm>
          <a:off x="0" y="366367"/>
          <a:ext cx="853440" cy="311677"/>
        </a:xfrm>
        <a:prstGeom prst="rect">
          <a:avLst/>
        </a:prstGeom>
        <a:solidFill>
          <a:schemeClr val="lt1">
            <a:alpha val="90000"/>
            <a:tint val="4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alpha val="9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99568" tIns="17780" rIns="99568" bIns="17780" numCol="1" spcCol="1270" anchor="ctr" anchorCtr="0">
          <a:noAutofit/>
        </a:bodyPr>
        <a:lstStyle/>
        <a:p>
          <a:pPr lvl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400" b="1" kern="1200">
              <a:latin typeface="Comic Sans MS" pitchFamily="66" charset="0"/>
              <a:ea typeface="Adobe Gothic Std B" pitchFamily="34" charset="-128"/>
            </a:rPr>
            <a:t>3 POLE</a:t>
          </a:r>
        </a:p>
      </dsp:txBody>
      <dsp:txXfrm>
        <a:off x="0" y="366367"/>
        <a:ext cx="853440" cy="311677"/>
      </dsp:txXfrm>
    </dsp:sp>
    <dsp:sp modelId="{A5A2020C-C154-46AC-BCB8-CB8D6C82E068}">
      <dsp:nvSpPr>
        <dsp:cNvPr id="0" name=""/>
        <dsp:cNvSpPr/>
      </dsp:nvSpPr>
      <dsp:spPr>
        <a:xfrm>
          <a:off x="853440" y="366367"/>
          <a:ext cx="853440" cy="311677"/>
        </a:xfrm>
        <a:prstGeom prst="rect">
          <a:avLst/>
        </a:prstGeom>
        <a:solidFill>
          <a:schemeClr val="lt1">
            <a:alpha val="90000"/>
            <a:tint val="4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alpha val="9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99568" tIns="17780" rIns="99568" bIns="17780" numCol="1" spcCol="1270" anchor="ctr" anchorCtr="0">
          <a:noAutofit/>
        </a:bodyPr>
        <a:lstStyle/>
        <a:p>
          <a:pPr lvl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400" b="1" kern="1200">
              <a:latin typeface="Comic Sans MS" pitchFamily="66" charset="0"/>
              <a:ea typeface="Adobe Gothic Std B" pitchFamily="34" charset="-128"/>
            </a:rPr>
            <a:t>4 POLE</a:t>
          </a:r>
        </a:p>
      </dsp:txBody>
      <dsp:txXfrm>
        <a:off x="853440" y="366367"/>
        <a:ext cx="853440" cy="311677"/>
      </dsp:txXfrm>
    </dsp:sp>
  </dsp:spTree>
</dsp:drawing>
</file>

<file path=xl/diagrams/drawing5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1E147153-E711-43C6-BDC6-DF4DCDBDA7E0}">
      <dsp:nvSpPr>
        <dsp:cNvPr id="0" name=""/>
        <dsp:cNvSpPr/>
      </dsp:nvSpPr>
      <dsp:spPr>
        <a:xfrm>
          <a:off x="0" y="2064951"/>
          <a:ext cx="1706880" cy="677763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99568" tIns="99568" rIns="99568" bIns="99568" numCol="1" spcCol="1270" anchor="ctr" anchorCtr="0">
          <a:noAutofit/>
        </a:bodyPr>
        <a:lstStyle/>
        <a:p>
          <a:pPr lvl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400" b="1" kern="1200">
              <a:latin typeface="Comic Sans MS" pitchFamily="66" charset="0"/>
              <a:ea typeface="Adobe Gothic Std B" pitchFamily="34" charset="-128"/>
            </a:rPr>
            <a:t>DOUBLE</a:t>
          </a:r>
          <a:r>
            <a:rPr lang="en-US" sz="1200" b="1" kern="1200"/>
            <a:t> </a:t>
          </a:r>
          <a:r>
            <a:rPr lang="en-US" sz="1400" b="1" kern="1200">
              <a:latin typeface="Comic Sans MS" pitchFamily="66" charset="0"/>
              <a:ea typeface="Adobe Gothic Std B" pitchFamily="34" charset="-128"/>
            </a:rPr>
            <a:t>BY</a:t>
          </a:r>
          <a:r>
            <a:rPr lang="en-US" sz="1200" b="1" kern="1200"/>
            <a:t> </a:t>
          </a:r>
          <a:r>
            <a:rPr lang="en-US" sz="1400" b="1" kern="1200">
              <a:latin typeface="Comic Sans MS" pitchFamily="66" charset="0"/>
              <a:ea typeface="Adobe Gothic Std B" pitchFamily="34" charset="-128"/>
            </a:rPr>
            <a:t>PASS</a:t>
          </a:r>
        </a:p>
      </dsp:txBody>
      <dsp:txXfrm>
        <a:off x="0" y="2064951"/>
        <a:ext cx="1706880" cy="365992"/>
      </dsp:txXfrm>
    </dsp:sp>
    <dsp:sp modelId="{29D5B88A-0622-4BF6-B0C0-D833E1918EA0}">
      <dsp:nvSpPr>
        <dsp:cNvPr id="0" name=""/>
        <dsp:cNvSpPr/>
      </dsp:nvSpPr>
      <dsp:spPr>
        <a:xfrm>
          <a:off x="0" y="2417388"/>
          <a:ext cx="853440" cy="311771"/>
        </a:xfrm>
        <a:prstGeom prst="rect">
          <a:avLst/>
        </a:prstGeom>
        <a:solidFill>
          <a:schemeClr val="lt1">
            <a:alpha val="90000"/>
            <a:tint val="4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alpha val="9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99568" tIns="17780" rIns="99568" bIns="17780" numCol="1" spcCol="1270" anchor="ctr" anchorCtr="0">
          <a:noAutofit/>
        </a:bodyPr>
        <a:lstStyle/>
        <a:p>
          <a:pPr lvl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400" b="1" kern="1200">
              <a:latin typeface="Comic Sans MS" pitchFamily="66" charset="0"/>
              <a:ea typeface="Adobe Gothic Std B" pitchFamily="34" charset="-128"/>
            </a:rPr>
            <a:t>3 POLE</a:t>
          </a:r>
        </a:p>
      </dsp:txBody>
      <dsp:txXfrm>
        <a:off x="0" y="2417388"/>
        <a:ext cx="853440" cy="311771"/>
      </dsp:txXfrm>
    </dsp:sp>
    <dsp:sp modelId="{63402230-63A0-4FD4-8D23-5D96B8CCE8DC}">
      <dsp:nvSpPr>
        <dsp:cNvPr id="0" name=""/>
        <dsp:cNvSpPr/>
      </dsp:nvSpPr>
      <dsp:spPr>
        <a:xfrm>
          <a:off x="853440" y="2417388"/>
          <a:ext cx="853440" cy="311771"/>
        </a:xfrm>
        <a:prstGeom prst="rect">
          <a:avLst/>
        </a:prstGeom>
        <a:solidFill>
          <a:schemeClr val="lt1">
            <a:alpha val="90000"/>
            <a:tint val="4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alpha val="9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99568" tIns="17780" rIns="99568" bIns="17780" numCol="1" spcCol="1270" anchor="ctr" anchorCtr="0">
          <a:noAutofit/>
        </a:bodyPr>
        <a:lstStyle/>
        <a:p>
          <a:pPr lvl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400" b="1" kern="1200">
              <a:latin typeface="Comic Sans MS" pitchFamily="66" charset="0"/>
              <a:ea typeface="Adobe Gothic Std B" pitchFamily="34" charset="-128"/>
            </a:rPr>
            <a:t>4 POLE</a:t>
          </a:r>
        </a:p>
      </dsp:txBody>
      <dsp:txXfrm>
        <a:off x="853440" y="2417388"/>
        <a:ext cx="853440" cy="311771"/>
      </dsp:txXfrm>
    </dsp:sp>
    <dsp:sp modelId="{8883E9E7-859D-4FCA-94E9-1AB0281E2FD2}">
      <dsp:nvSpPr>
        <dsp:cNvPr id="0" name=""/>
        <dsp:cNvSpPr/>
      </dsp:nvSpPr>
      <dsp:spPr>
        <a:xfrm rot="10800000">
          <a:off x="0" y="1032718"/>
          <a:ext cx="1706880" cy="1042399"/>
        </a:xfrm>
        <a:prstGeom prst="upArrowCallou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99568" tIns="99568" rIns="99568" bIns="99568" numCol="1" spcCol="1270" anchor="ctr" anchorCtr="0">
          <a:noAutofit/>
        </a:bodyPr>
        <a:lstStyle/>
        <a:p>
          <a:pPr lvl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400" b="1" kern="1200">
              <a:latin typeface="Comic Sans MS" pitchFamily="66" charset="0"/>
              <a:ea typeface="Adobe Gothic Std B" pitchFamily="34" charset="-128"/>
            </a:rPr>
            <a:t>SINGLE</a:t>
          </a:r>
          <a:r>
            <a:rPr lang="en-US" sz="1200" b="1" kern="1200"/>
            <a:t> </a:t>
          </a:r>
          <a:r>
            <a:rPr lang="en-US" sz="1400" b="1" kern="1200">
              <a:latin typeface="Comic Sans MS" pitchFamily="66" charset="0"/>
              <a:ea typeface="Adobe Gothic Std B" pitchFamily="34" charset="-128"/>
            </a:rPr>
            <a:t>BY</a:t>
          </a:r>
          <a:r>
            <a:rPr lang="en-US" sz="1200" b="1" kern="1200"/>
            <a:t> </a:t>
          </a:r>
          <a:r>
            <a:rPr lang="en-US" sz="1400" b="1" kern="1200">
              <a:latin typeface="Comic Sans MS" pitchFamily="66" charset="0"/>
              <a:ea typeface="Adobe Gothic Std B" pitchFamily="34" charset="-128"/>
            </a:rPr>
            <a:t>PASS</a:t>
          </a:r>
        </a:p>
      </dsp:txBody>
      <dsp:txXfrm rot="-10800000">
        <a:off x="0" y="1032718"/>
        <a:ext cx="1706880" cy="365882"/>
      </dsp:txXfrm>
    </dsp:sp>
    <dsp:sp modelId="{C20C8E02-D589-4A85-8352-3193857ACE84}">
      <dsp:nvSpPr>
        <dsp:cNvPr id="0" name=""/>
        <dsp:cNvSpPr/>
      </dsp:nvSpPr>
      <dsp:spPr>
        <a:xfrm>
          <a:off x="0" y="1398600"/>
          <a:ext cx="853440" cy="311677"/>
        </a:xfrm>
        <a:prstGeom prst="rect">
          <a:avLst/>
        </a:prstGeom>
        <a:solidFill>
          <a:schemeClr val="lt1">
            <a:alpha val="90000"/>
            <a:tint val="4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alpha val="9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99568" tIns="17780" rIns="99568" bIns="17780" numCol="1" spcCol="1270" anchor="ctr" anchorCtr="0">
          <a:noAutofit/>
        </a:bodyPr>
        <a:lstStyle/>
        <a:p>
          <a:pPr lvl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400" b="1" kern="1200">
              <a:latin typeface="Comic Sans MS" pitchFamily="66" charset="0"/>
              <a:ea typeface="Adobe Gothic Std B" pitchFamily="34" charset="-128"/>
            </a:rPr>
            <a:t>3 POLE</a:t>
          </a:r>
        </a:p>
      </dsp:txBody>
      <dsp:txXfrm>
        <a:off x="0" y="1398600"/>
        <a:ext cx="853440" cy="311677"/>
      </dsp:txXfrm>
    </dsp:sp>
    <dsp:sp modelId="{623EF3B8-DB0C-4669-9BEB-27D7C32B2CA8}">
      <dsp:nvSpPr>
        <dsp:cNvPr id="0" name=""/>
        <dsp:cNvSpPr/>
      </dsp:nvSpPr>
      <dsp:spPr>
        <a:xfrm>
          <a:off x="853440" y="1398600"/>
          <a:ext cx="853440" cy="311677"/>
        </a:xfrm>
        <a:prstGeom prst="rect">
          <a:avLst/>
        </a:prstGeom>
        <a:solidFill>
          <a:schemeClr val="lt1">
            <a:alpha val="90000"/>
            <a:tint val="4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alpha val="9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99568" tIns="17780" rIns="99568" bIns="17780" numCol="1" spcCol="1270" anchor="ctr" anchorCtr="0">
          <a:noAutofit/>
        </a:bodyPr>
        <a:lstStyle/>
        <a:p>
          <a:pPr lvl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400" b="1" kern="1200">
              <a:latin typeface="Comic Sans MS" pitchFamily="66" charset="0"/>
              <a:ea typeface="Adobe Gothic Std B" pitchFamily="34" charset="-128"/>
            </a:rPr>
            <a:t>4 POLE</a:t>
          </a:r>
        </a:p>
      </dsp:txBody>
      <dsp:txXfrm>
        <a:off x="853440" y="1398600"/>
        <a:ext cx="853440" cy="311677"/>
      </dsp:txXfrm>
    </dsp:sp>
    <dsp:sp modelId="{A50133A7-A853-4C7F-8F63-A672CAA69552}">
      <dsp:nvSpPr>
        <dsp:cNvPr id="0" name=""/>
        <dsp:cNvSpPr/>
      </dsp:nvSpPr>
      <dsp:spPr>
        <a:xfrm rot="10800000">
          <a:off x="0" y="0"/>
          <a:ext cx="1706880" cy="1042399"/>
        </a:xfrm>
        <a:prstGeom prst="upArrowCallou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99568" tIns="99568" rIns="99568" bIns="99568" numCol="1" spcCol="1270" anchor="ctr" anchorCtr="0">
          <a:noAutofit/>
        </a:bodyPr>
        <a:lstStyle/>
        <a:p>
          <a:pPr lvl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400" b="1" kern="1200">
              <a:latin typeface="Comic Sans MS" pitchFamily="66" charset="0"/>
              <a:ea typeface="Adobe Gothic Std B" pitchFamily="34" charset="-128"/>
            </a:rPr>
            <a:t>STANDARD</a:t>
          </a:r>
          <a:endParaRPr lang="en-US" sz="1200" b="1" kern="1200">
            <a:latin typeface="Comic Sans MS" pitchFamily="66" charset="0"/>
            <a:ea typeface="Adobe Gothic Std B" pitchFamily="34" charset="-128"/>
          </a:endParaRPr>
        </a:p>
      </dsp:txBody>
      <dsp:txXfrm rot="-10800000">
        <a:off x="0" y="0"/>
        <a:ext cx="1706880" cy="365882"/>
      </dsp:txXfrm>
    </dsp:sp>
    <dsp:sp modelId="{C3211906-0F77-4888-B083-9838F7C09E16}">
      <dsp:nvSpPr>
        <dsp:cNvPr id="0" name=""/>
        <dsp:cNvSpPr/>
      </dsp:nvSpPr>
      <dsp:spPr>
        <a:xfrm>
          <a:off x="0" y="366367"/>
          <a:ext cx="853440" cy="311677"/>
        </a:xfrm>
        <a:prstGeom prst="rect">
          <a:avLst/>
        </a:prstGeom>
        <a:solidFill>
          <a:schemeClr val="lt1">
            <a:alpha val="90000"/>
            <a:tint val="4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alpha val="9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99568" tIns="17780" rIns="99568" bIns="17780" numCol="1" spcCol="1270" anchor="ctr" anchorCtr="0">
          <a:noAutofit/>
        </a:bodyPr>
        <a:lstStyle/>
        <a:p>
          <a:pPr lvl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400" b="1" kern="1200">
              <a:latin typeface="Comic Sans MS" pitchFamily="66" charset="0"/>
              <a:ea typeface="Adobe Gothic Std B" pitchFamily="34" charset="-128"/>
            </a:rPr>
            <a:t>3 POLE</a:t>
          </a:r>
        </a:p>
      </dsp:txBody>
      <dsp:txXfrm>
        <a:off x="0" y="366367"/>
        <a:ext cx="853440" cy="311677"/>
      </dsp:txXfrm>
    </dsp:sp>
    <dsp:sp modelId="{A5A2020C-C154-46AC-BCB8-CB8D6C82E068}">
      <dsp:nvSpPr>
        <dsp:cNvPr id="0" name=""/>
        <dsp:cNvSpPr/>
      </dsp:nvSpPr>
      <dsp:spPr>
        <a:xfrm>
          <a:off x="853440" y="366367"/>
          <a:ext cx="853440" cy="311677"/>
        </a:xfrm>
        <a:prstGeom prst="rect">
          <a:avLst/>
        </a:prstGeom>
        <a:solidFill>
          <a:schemeClr val="lt1">
            <a:alpha val="90000"/>
            <a:tint val="4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alpha val="9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99568" tIns="17780" rIns="99568" bIns="17780" numCol="1" spcCol="1270" anchor="ctr" anchorCtr="0">
          <a:noAutofit/>
        </a:bodyPr>
        <a:lstStyle/>
        <a:p>
          <a:pPr lvl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400" b="1" kern="1200">
              <a:latin typeface="Comic Sans MS" pitchFamily="66" charset="0"/>
              <a:ea typeface="Adobe Gothic Std B" pitchFamily="34" charset="-128"/>
            </a:rPr>
            <a:t>4 POLE</a:t>
          </a:r>
        </a:p>
      </dsp:txBody>
      <dsp:txXfrm>
        <a:off x="853440" y="366367"/>
        <a:ext cx="853440" cy="311677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hierarchy1">
  <dgm:title val=""/>
  <dgm:desc val=""/>
  <dgm:catLst>
    <dgm:cat type="hierarchy" pri="2000"/>
  </dgm:catLst>
  <dgm:sampData>
    <dgm:dataModel>
      <dgm:ptLst>
        <dgm:pt modelId="0" type="doc"/>
        <dgm:pt modelId="1">
          <dgm:prSet phldr="1"/>
        </dgm:pt>
        <dgm:pt modelId="2">
          <dgm:prSet phldr="1"/>
        </dgm:pt>
        <dgm:pt modelId="21">
          <dgm:prSet phldr="1"/>
        </dgm:pt>
        <dgm:pt modelId="22">
          <dgm:prSet phldr="1"/>
        </dgm:pt>
        <dgm:pt modelId="3">
          <dgm:prSet phldr="1"/>
        </dgm:pt>
        <dgm:pt modelId="31">
          <dgm:prSet phldr="1"/>
        </dgm:pt>
      </dgm:ptLst>
      <dgm:cxnLst>
        <dgm:cxn modelId="4" srcId="0" destId="1" srcOrd="0" destOrd="0"/>
        <dgm:cxn modelId="5" srcId="1" destId="2" srcOrd="0" destOrd="0"/>
        <dgm:cxn modelId="6" srcId="1" destId="3" srcOrd="1" destOrd="0"/>
        <dgm:cxn modelId="23" srcId="2" destId="21" srcOrd="0" destOrd="0"/>
        <dgm:cxn modelId="24" srcId="2" destId="22" srcOrd="1" destOrd="0"/>
        <dgm:cxn modelId="33" srcId="3" destId="31" srcOrd="0" destOrd="0"/>
      </dgm:cxnLst>
      <dgm:bg/>
      <dgm:whole/>
    </dgm:dataModel>
  </dgm:sampData>
  <dgm:styleData>
    <dgm:dataModel>
      <dgm:ptLst>
        <dgm:pt modelId="0" type="doc"/>
        <dgm:pt modelId="1"/>
        <dgm:pt modelId="11"/>
        <dgm:pt modelId="12"/>
      </dgm:ptLst>
      <dgm:cxnLst>
        <dgm:cxn modelId="2" srcId="0" destId="1" srcOrd="0" destOrd="0"/>
        <dgm:cxn modelId="13" srcId="1" destId="11" srcOrd="0" destOrd="0"/>
        <dgm:cxn modelId="14" srcId="1" destId="1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21"/>
        <dgm:pt modelId="211"/>
        <dgm:pt modelId="3"/>
        <dgm:pt modelId="31"/>
        <dgm:pt modelId="311"/>
      </dgm:ptLst>
      <dgm:cxnLst>
        <dgm:cxn modelId="4" srcId="0" destId="1" srcOrd="0" destOrd="0"/>
        <dgm:cxn modelId="5" srcId="1" destId="2" srcOrd="0" destOrd="0"/>
        <dgm:cxn modelId="6" srcId="1" destId="3" srcOrd="1" destOrd="0"/>
        <dgm:cxn modelId="23" srcId="2" destId="21" srcOrd="0" destOrd="0"/>
        <dgm:cxn modelId="24" srcId="21" destId="211" srcOrd="0" destOrd="0"/>
        <dgm:cxn modelId="33" srcId="3" destId="31" srcOrd="0" destOrd="0"/>
        <dgm:cxn modelId="34" srcId="31" destId="311" srcOrd="0" destOrd="0"/>
      </dgm:cxnLst>
      <dgm:bg/>
      <dgm:whole/>
    </dgm:dataModel>
  </dgm:clrData>
  <dgm:layoutNode name="hierChild1">
    <dgm:varLst>
      <dgm:chPref val="1"/>
      <dgm:dir/>
      <dgm:animOne val="branch"/>
      <dgm:animLvl val="lvl"/>
      <dgm:resizeHandles/>
    </dgm:varLst>
    <dgm:choose name="Name0">
      <dgm:if name="Name1" func="var" arg="dir" op="equ" val="norm">
        <dgm:alg type="hierChild">
          <dgm:param type="linDir" val="fromL"/>
        </dgm:alg>
      </dgm:if>
      <dgm:else name="Name2">
        <dgm:alg type="hierChild">
          <dgm:param type="linDir" val="fromR"/>
        </dgm:alg>
      </dgm:else>
    </dgm:choose>
    <dgm:shape xmlns:r="http://schemas.openxmlformats.org/officeDocument/2006/relationships" r:blip="">
      <dgm:adjLst/>
    </dgm:shape>
    <dgm:presOf/>
    <dgm:constrLst>
      <dgm:constr type="primFontSz" for="des" ptType="node" op="equ" val="65"/>
      <dgm:constr type="w" for="des" forName="composite" refType="w"/>
      <dgm:constr type="h" for="des" forName="composite" refType="w" refFor="des" refForName="composite" fact="0.667"/>
      <dgm:constr type="w" for="des" forName="composite2" refType="w" refFor="des" refForName="composite"/>
      <dgm:constr type="h" for="des" forName="composite2" refType="h" refFor="des" refForName="composite"/>
      <dgm:constr type="w" for="des" forName="composite3" refType="w" refFor="des" refForName="composite"/>
      <dgm:constr type="h" for="des" forName="composite3" refType="h" refFor="des" refForName="composite"/>
      <dgm:constr type="w" for="des" forName="composite4" refType="w" refFor="des" refForName="composite"/>
      <dgm:constr type="h" for="des" forName="composite4" refType="h" refFor="des" refForName="composite"/>
      <dgm:constr type="w" for="des" forName="composite5" refType="w" refFor="des" refForName="composite"/>
      <dgm:constr type="h" for="des" forName="composite5" refType="h" refFor="des" refForName="composite"/>
      <dgm:constr type="sibSp" refType="w" refFor="des" refForName="composite" fact="0.1"/>
      <dgm:constr type="sibSp" for="des" forName="hierChild2" refType="sibSp"/>
      <dgm:constr type="sibSp" for="des" forName="hierChild3" refType="sibSp"/>
      <dgm:constr type="sibSp" for="des" forName="hierChild4" refType="sibSp"/>
      <dgm:constr type="sibSp" for="des" forName="hierChild5" refType="sibSp"/>
      <dgm:constr type="sibSp" for="des" forName="hierChild6" refType="sibSp"/>
      <dgm:constr type="sp" for="des" forName="hierRoot1" refType="h" refFor="des" refForName="composite" fact="0.25"/>
      <dgm:constr type="sp" for="des" forName="hierRoot2" refType="sp" refFor="des" refForName="hierRoot1"/>
      <dgm:constr type="sp" for="des" forName="hierRoot3" refType="sp" refFor="des" refForName="hierRoot1"/>
      <dgm:constr type="sp" for="des" forName="hierRoot4" refType="sp" refFor="des" refForName="hierRoot1"/>
      <dgm:constr type="sp" for="des" forName="hierRoot5" refType="sp" refFor="des" refForName="hierRoot1"/>
    </dgm:constrLst>
    <dgm:ruleLst/>
    <dgm:forEach name="Name3" axis="ch">
      <dgm:forEach name="Name4" axis="self" ptType="node">
        <dgm:layoutNode name="hierRoot1">
          <dgm:alg type="hierRoot"/>
          <dgm:shape xmlns:r="http://schemas.openxmlformats.org/officeDocument/2006/relationships" r:blip="">
            <dgm:adjLst/>
          </dgm:shape>
          <dgm:presOf/>
          <dgm:constrLst>
            <dgm:constr type="bendDist" for="des" ptType="parTrans" refType="sp" fact="0.5"/>
          </dgm:constrLst>
          <dgm:ruleLst/>
          <dgm:layoutNode name="composite">
            <dgm:alg type="composite"/>
            <dgm:shape xmlns:r="http://schemas.openxmlformats.org/officeDocument/2006/relationships" r:blip="">
              <dgm:adjLst/>
            </dgm:shape>
            <dgm:presOf/>
            <dgm:constrLst>
              <dgm:constr type="w" for="ch" forName="background" refType="w" fact="0.9"/>
              <dgm:constr type="h" for="ch" forName="background" refType="w" refFor="ch" refForName="background" fact="0.635"/>
              <dgm:constr type="t" for="ch" forName="background"/>
              <dgm:constr type="l" for="ch" forName="background"/>
              <dgm:constr type="w" for="ch" forName="text" refType="w" fact="0.9"/>
              <dgm:constr type="h" for="ch" forName="text" refType="w" refFor="ch" refForName="text" fact="0.635"/>
              <dgm:constr type="t" for="ch" forName="text" refType="w" fact="0.095"/>
              <dgm:constr type="l" for="ch" forName="text" refType="w" fact="0.1"/>
            </dgm:constrLst>
            <dgm:ruleLst/>
            <dgm:layoutNode name="background" styleLbl="node0" moveWith="text">
              <dgm:alg type="sp"/>
              <dgm:shape xmlns:r="http://schemas.openxmlformats.org/officeDocument/2006/relationships" type="roundRect" r:blip="">
                <dgm:adjLst>
                  <dgm:adj idx="1" val="0.1"/>
                </dgm:adjLst>
              </dgm:shape>
              <dgm:presOf/>
              <dgm:constrLst/>
              <dgm:ruleLst/>
            </dgm:layoutNode>
            <dgm:layoutNode name="text" styleLbl="fgAcc0">
              <dgm:varLst>
                <dgm:chPref val="3"/>
              </dgm:varLst>
              <dgm:alg type="tx"/>
              <dgm:shape xmlns:r="http://schemas.openxmlformats.org/officeDocument/2006/relationships" type="roundRect" r:blip="">
                <dgm:adjLst>
                  <dgm:adj idx="1" val="0.1"/>
                </dgm:adjLst>
              </dgm:shape>
              <dgm:presOf axis="self"/>
              <dgm:constrLst>
                <dgm:constr type="tMarg" refType="primFontSz" fact="0.3"/>
                <dgm:constr type="bMarg" refType="primFontSz" fact="0.3"/>
                <dgm:constr type="lMarg" refType="primFontSz" fact="0.3"/>
                <dgm:constr type="rMarg" refType="primFontSz" fact="0.3"/>
              </dgm:constrLst>
              <dgm:ruleLst>
                <dgm:rule type="primFontSz" val="5" fact="NaN" max="NaN"/>
              </dgm:ruleLst>
            </dgm:layoutNode>
          </dgm:layoutNode>
          <dgm:layoutNode name="hierChild2">
            <dgm:choose name="Name5">
              <dgm:if name="Name6" func="var" arg="dir" op="equ" val="norm">
                <dgm:alg type="hierChild">
                  <dgm:param type="linDir" val="fromL"/>
                </dgm:alg>
              </dgm:if>
              <dgm:else name="Name7">
                <dgm:alg type="hierChild">
                  <dgm:param type="linDir" val="fromR"/>
                </dgm:alg>
              </dgm:else>
            </dgm:choose>
            <dgm:shape xmlns:r="http://schemas.openxmlformats.org/officeDocument/2006/relationships" r:blip="">
              <dgm:adjLst/>
            </dgm:shape>
            <dgm:presOf/>
            <dgm:constrLst/>
            <dgm:ruleLst/>
            <dgm:forEach name="Name8" axis="ch">
              <dgm:forEach name="Name9" axis="self" ptType="parTrans" cnt="1">
                <dgm:layoutNode name="Name10">
                  <dgm:alg type="conn">
                    <dgm:param type="dim" val="1D"/>
                    <dgm:param type="endSty" val="noArr"/>
                    <dgm:param type="connRout" val="bend"/>
                    <dgm:param type="bendPt" val="end"/>
                    <dgm:param type="begPts" val="bCtr"/>
                    <dgm:param type="endPts" val="tCtr"/>
                    <dgm:param type="srcNode" val="background"/>
                    <dgm:param type="dstNode" val="background2"/>
                  </dgm:alg>
                  <dgm:shape xmlns:r="http://schemas.openxmlformats.org/officeDocument/2006/relationships" type="conn" r:blip="" zOrderOff="-999">
                    <dgm:adjLst/>
                  </dgm:shape>
                  <dgm:presOf axis="self"/>
                  <dgm:constrLst>
                    <dgm:constr type="begPad"/>
                    <dgm:constr type="endPad"/>
                  </dgm:constrLst>
                  <dgm:ruleLst/>
                </dgm:layoutNode>
              </dgm:forEach>
              <dgm:forEach name="Name11" axis="self" ptType="node">
                <dgm:layoutNode name="hierRoot2">
                  <dgm:alg type="hierRoot"/>
                  <dgm:shape xmlns:r="http://schemas.openxmlformats.org/officeDocument/2006/relationships" r:blip="">
                    <dgm:adjLst/>
                  </dgm:shape>
                  <dgm:presOf/>
                  <dgm:constrLst>
                    <dgm:constr type="bendDist" for="des" ptType="parTrans" refType="sp" fact="0.5"/>
                  </dgm:constrLst>
                  <dgm:ruleLst/>
                  <dgm:layoutNode name="composite2">
                    <dgm:alg type="composite"/>
                    <dgm:shape xmlns:r="http://schemas.openxmlformats.org/officeDocument/2006/relationships" r:blip="">
                      <dgm:adjLst/>
                    </dgm:shape>
                    <dgm:presOf/>
                    <dgm:constrLst>
                      <dgm:constr type="w" for="ch" forName="background2" refType="w" fact="0.9"/>
                      <dgm:constr type="h" for="ch" forName="background2" refType="w" refFor="ch" refForName="background2" fact="0.635"/>
                      <dgm:constr type="t" for="ch" forName="background2"/>
                      <dgm:constr type="l" for="ch" forName="background2"/>
                      <dgm:constr type="w" for="ch" forName="text2" refType="w" fact="0.9"/>
                      <dgm:constr type="h" for="ch" forName="text2" refType="w" refFor="ch" refForName="text2" fact="0.635"/>
                      <dgm:constr type="t" for="ch" forName="text2" refType="w" fact="0.095"/>
                      <dgm:constr type="l" for="ch" forName="text2" refType="w" fact="0.1"/>
                    </dgm:constrLst>
                    <dgm:ruleLst/>
                    <dgm:layoutNode name="background2" moveWith="text2">
                      <dgm:alg type="sp"/>
                      <dgm:shape xmlns:r="http://schemas.openxmlformats.org/officeDocument/2006/relationships" type="roundRect" r:blip="">
                        <dgm:adjLst>
                          <dgm:adj idx="1" val="0.1"/>
                        </dgm:adjLst>
                      </dgm:shape>
                      <dgm:presOf/>
                      <dgm:constrLst/>
                      <dgm:ruleLst/>
                    </dgm:layoutNode>
                    <dgm:layoutNode name="text2" styleLbl="fgAcc2">
                      <dgm:varLst>
                        <dgm:chPref val="3"/>
                      </dgm:varLst>
                      <dgm:alg type="tx"/>
                      <dgm:shape xmlns:r="http://schemas.openxmlformats.org/officeDocument/2006/relationships" type="roundRect" r:blip="">
                        <dgm:adjLst>
                          <dgm:adj idx="1" val="0.1"/>
                        </dgm:adjLst>
                      </dgm:shape>
                      <dgm:presOf axis="self"/>
                      <dgm:constrLst>
                        <dgm:constr type="tMarg" refType="primFontSz" fact="0.3"/>
                        <dgm:constr type="bMarg" refType="primFontSz" fact="0.3"/>
                        <dgm:constr type="lMarg" refType="primFontSz" fact="0.3"/>
                        <dgm:constr type="rMarg" refType="primFontSz" fact="0.3"/>
                      </dgm:constrLst>
                      <dgm:ruleLst>
                        <dgm:rule type="primFontSz" val="5" fact="NaN" max="NaN"/>
                      </dgm:ruleLst>
                    </dgm:layoutNode>
                  </dgm:layoutNode>
                  <dgm:layoutNode name="hierChild3">
                    <dgm:choose name="Name12">
                      <dgm:if name="Name13" func="var" arg="dir" op="equ" val="norm">
                        <dgm:alg type="hierChild">
                          <dgm:param type="linDir" val="fromL"/>
                        </dgm:alg>
                      </dgm:if>
                      <dgm:else name="Name14">
                        <dgm:alg type="hierChild">
                          <dgm:param type="linDir" val="fromR"/>
                        </dgm:alg>
                      </dgm:else>
                    </dgm:choose>
                    <dgm:shape xmlns:r="http://schemas.openxmlformats.org/officeDocument/2006/relationships" r:blip="">
                      <dgm:adjLst/>
                    </dgm:shape>
                    <dgm:presOf/>
                    <dgm:constrLst/>
                    <dgm:ruleLst/>
                    <dgm:forEach name="Name15" axis="ch">
                      <dgm:forEach name="Name16" axis="self" ptType="parTrans" cnt="1">
                        <dgm:layoutNode name="Name17">
                          <dgm:alg type="conn">
                            <dgm:param type="dim" val="1D"/>
                            <dgm:param type="endSty" val="noArr"/>
                            <dgm:param type="connRout" val="bend"/>
                            <dgm:param type="bendPt" val="end"/>
                            <dgm:param type="begPts" val="bCtr"/>
                            <dgm:param type="endPts" val="tCtr"/>
                            <dgm:param type="srcNode" val="background2"/>
                            <dgm:param type="dstNode" val="background3"/>
                          </dgm:alg>
                          <dgm:shape xmlns:r="http://schemas.openxmlformats.org/officeDocument/2006/relationships" type="conn" r:blip="" zOrderOff="-999">
                            <dgm:adjLst/>
                          </dgm:shape>
                          <dgm:presOf axis="self"/>
                          <dgm:constrLst>
                            <dgm:constr type="begPad"/>
                            <dgm:constr type="endPad"/>
                          </dgm:constrLst>
                          <dgm:ruleLst/>
                        </dgm:layoutNode>
                      </dgm:forEach>
                      <dgm:forEach name="Name18" axis="self" ptType="node">
                        <dgm:layoutNode name="hierRoot3">
                          <dgm:alg type="hierRoot"/>
                          <dgm:shape xmlns:r="http://schemas.openxmlformats.org/officeDocument/2006/relationships" r:blip="">
                            <dgm:adjLst/>
                          </dgm:shape>
                          <dgm:presOf/>
                          <dgm:constrLst>
                            <dgm:constr type="bendDist" for="des" ptType="parTrans" refType="sp" fact="0.5"/>
                          </dgm:constrLst>
                          <dgm:ruleLst/>
                          <dgm:layoutNode name="composite3">
                            <dgm:alg type="composite"/>
                            <dgm:shape xmlns:r="http://schemas.openxmlformats.org/officeDocument/2006/relationships" r:blip="">
                              <dgm:adjLst/>
                            </dgm:shape>
                            <dgm:presOf/>
                            <dgm:constrLst>
                              <dgm:constr type="w" for="ch" forName="background3" refType="w" fact="0.9"/>
                              <dgm:constr type="h" for="ch" forName="background3" refType="w" refFor="ch" refForName="background3" fact="0.635"/>
                              <dgm:constr type="t" for="ch" forName="background3"/>
                              <dgm:constr type="l" for="ch" forName="background3"/>
                              <dgm:constr type="w" for="ch" forName="text3" refType="w" fact="0.9"/>
                              <dgm:constr type="h" for="ch" forName="text3" refType="w" refFor="ch" refForName="text3" fact="0.635"/>
                              <dgm:constr type="t" for="ch" forName="text3" refType="w" fact="0.095"/>
                              <dgm:constr type="l" for="ch" forName="text3" refType="w" fact="0.1"/>
                            </dgm:constrLst>
                            <dgm:ruleLst/>
                            <dgm:layoutNode name="background3" moveWith="text3">
                              <dgm:alg type="sp"/>
                              <dgm:shape xmlns:r="http://schemas.openxmlformats.org/officeDocument/2006/relationships" type="roundRect" r:blip="">
                                <dgm:adjLst>
                                  <dgm:adj idx="1" val="0.1"/>
                                </dgm:adjLst>
                              </dgm:shape>
                              <dgm:presOf/>
                              <dgm:constrLst/>
                              <dgm:ruleLst/>
                            </dgm:layoutNode>
                            <dgm:layoutNode name="text3" styleLbl="fgAcc3">
                              <dgm:varLst>
                                <dgm:chPref val="3"/>
                              </dgm:varLst>
                              <dgm:alg type="tx"/>
                              <dgm:shape xmlns:r="http://schemas.openxmlformats.org/officeDocument/2006/relationships" type="roundRect" r:blip="">
                                <dgm:adjLst>
                                  <dgm:adj idx="1" val="0.1"/>
                                </dgm:adjLst>
                              </dgm:shape>
                              <dgm:presOf axis="self"/>
                              <dgm:constrLst>
                                <dgm:constr type="tMarg" refType="primFontSz" fact="0.3"/>
                                <dgm:constr type="bMarg" refType="primFontSz" fact="0.3"/>
                                <dgm:constr type="lMarg" refType="primFontSz" fact="0.3"/>
                                <dgm:constr type="rMarg" refType="primFontSz" fact="0.3"/>
                              </dgm:constrLst>
                              <dgm:ruleLst>
                                <dgm:rule type="primFontSz" val="5" fact="NaN" max="NaN"/>
                              </dgm:ruleLst>
                            </dgm:layoutNode>
                          </dgm:layoutNode>
                          <dgm:layoutNode name="hierChild4">
                            <dgm:choose name="Name19">
                              <dgm:if name="Name20" func="var" arg="dir" op="equ" val="norm">
                                <dgm:alg type="hierChild">
                                  <dgm:param type="linDir" val="fromL"/>
                                </dgm:alg>
                              </dgm:if>
                              <dgm:else name="Name21">
                                <dgm:alg type="hierChild">
                                  <dgm:param type="linDir" val="fromR"/>
                                </dgm:alg>
                              </dgm:else>
                            </dgm:choose>
                            <dgm:shape xmlns:r="http://schemas.openxmlformats.org/officeDocument/2006/relationships" r:blip="">
                              <dgm:adjLst/>
                            </dgm:shape>
                            <dgm:presOf/>
                            <dgm:constrLst/>
                            <dgm:ruleLst/>
                            <dgm:forEach name="repeat" axis="ch">
                              <dgm:forEach name="Name22" axis="self" ptType="parTrans" cnt="1">
                                <dgm:layoutNode name="Name23">
                                  <dgm:choose name="Name24">
                                    <dgm:if name="Name25" axis="self" func="depth" op="lte" val="4">
                                      <dgm:alg type="conn">
                                        <dgm:param type="dim" val="1D"/>
                                        <dgm:param type="endSty" val="noArr"/>
                                        <dgm:param type="connRout" val="bend"/>
                                        <dgm:param type="bendPt" val="end"/>
                                        <dgm:param type="begPts" val="bCtr"/>
                                        <dgm:param type="endPts" val="tCtr"/>
                                        <dgm:param type="srcNode" val="background3"/>
                                        <dgm:param type="dstNode" val="background4"/>
                                      </dgm:alg>
                                    </dgm:if>
                                    <dgm:else name="Name26">
                                      <dgm:alg type="conn">
                                        <dgm:param type="dim" val="1D"/>
                                        <dgm:param type="endSty" val="noArr"/>
                                        <dgm:param type="connRout" val="bend"/>
                                        <dgm:param type="bendPt" val="end"/>
                                        <dgm:param type="begPts" val="bCtr"/>
                                        <dgm:param type="endPts" val="tCtr"/>
                                        <dgm:param type="srcNode" val="background4"/>
                                        <dgm:param type="dstNode" val="background4"/>
                                      </dgm:alg>
                                    </dgm:else>
                                  </dgm:choose>
                                  <dgm:shape xmlns:r="http://schemas.openxmlformats.org/officeDocument/2006/relationships" type="conn" r:blip="" zOrderOff="-999">
                                    <dgm:adjLst/>
                                  </dgm:shape>
                                  <dgm:presOf axis="self"/>
                                  <dgm:constrLst>
                                    <dgm:constr type="begPad"/>
                                    <dgm:constr type="endPad"/>
                                  </dgm:constrLst>
                                  <dgm:ruleLst/>
                                </dgm:layoutNode>
                              </dgm:forEach>
                              <dgm:forEach name="Name27" axis="self" ptType="node">
                                <dgm:layoutNode name="hierRoot4">
                                  <dgm:alg type="hierRoot"/>
                                  <dgm:shape xmlns:r="http://schemas.openxmlformats.org/officeDocument/2006/relationships" r:blip="">
                                    <dgm:adjLst/>
                                  </dgm:shape>
                                  <dgm:presOf/>
                                  <dgm:constrLst>
                                    <dgm:constr type="bendDist" for="des" ptType="parTrans" refType="sp" fact="0.5"/>
                                  </dgm:constrLst>
                                  <dgm:ruleLst/>
                                  <dgm:layoutNode name="composite4">
                                    <dgm:alg type="composite"/>
                                    <dgm:shape xmlns:r="http://schemas.openxmlformats.org/officeDocument/2006/relationships" r:blip="">
                                      <dgm:adjLst/>
                                    </dgm:shape>
                                    <dgm:presOf/>
                                    <dgm:constrLst>
                                      <dgm:constr type="w" for="ch" forName="background4" refType="w" fact="0.9"/>
                                      <dgm:constr type="h" for="ch" forName="background4" refType="w" refFor="ch" refForName="background4" fact="0.635"/>
                                      <dgm:constr type="t" for="ch" forName="background4"/>
                                      <dgm:constr type="l" for="ch" forName="background4"/>
                                      <dgm:constr type="w" for="ch" forName="text4" refType="w" fact="0.9"/>
                                      <dgm:constr type="h" for="ch" forName="text4" refType="w" refFor="ch" refForName="text4" fact="0.635"/>
                                      <dgm:constr type="t" for="ch" forName="text4" refType="w" fact="0.095"/>
                                      <dgm:constr type="l" for="ch" forName="text4" refType="w" fact="0.1"/>
                                    </dgm:constrLst>
                                    <dgm:ruleLst/>
                                    <dgm:layoutNode name="background4" moveWith="text4">
                                      <dgm:alg type="sp"/>
                                      <dgm:shape xmlns:r="http://schemas.openxmlformats.org/officeDocument/2006/relationships" type="roundRect" r:blip="">
                                        <dgm:adjLst>
                                          <dgm:adj idx="1" val="0.1"/>
                                        </dgm:adjLst>
                                      </dgm:shape>
                                      <dgm:presOf/>
                                      <dgm:constrLst/>
                                      <dgm:ruleLst/>
                                    </dgm:layoutNode>
                                    <dgm:layoutNode name="text4" styleLbl="fgAcc4">
                                      <dgm:varLst>
                                        <dgm:chPref val="3"/>
                                      </dgm:varLst>
                                      <dgm:alg type="tx"/>
                                      <dgm:shape xmlns:r="http://schemas.openxmlformats.org/officeDocument/2006/relationships" type="roundRect" r:blip="">
                                        <dgm:adjLst>
                                          <dgm:adj idx="1" val="0.1"/>
                                        </dgm:adjLst>
                                      </dgm:shape>
                                      <dgm:presOf axis="self"/>
                                      <dgm:constrLst>
                                        <dgm:constr type="tMarg" refType="primFontSz" fact="0.3"/>
                                        <dgm:constr type="bMarg" refType="primFontSz" fact="0.3"/>
                                        <dgm:constr type="lMarg" refType="primFontSz" fact="0.3"/>
                                        <dgm:constr type="rMarg" refType="primFontSz" fact="0.3"/>
                                      </dgm:constrLst>
                                      <dgm:ruleLst>
                                        <dgm:rule type="primFontSz" val="5" fact="NaN" max="NaN"/>
                                      </dgm:ruleLst>
                                    </dgm:layoutNode>
                                  </dgm:layoutNode>
                                  <dgm:layoutNode name="hierChild5">
                                    <dgm:choose name="Name28">
                                      <dgm:if name="Name29" func="var" arg="dir" op="equ" val="norm">
                                        <dgm:alg type="hierChild">
                                          <dgm:param type="linDir" val="fromL"/>
                                        </dgm:alg>
                                      </dgm:if>
                                      <dgm:else name="Name30">
                                        <dgm:alg type="hierChild">
                                          <dgm:param type="linDir" val="fromR"/>
                                        </dgm:alg>
                                      </dgm:else>
                                    </dgm:choose>
                                    <dgm:shape xmlns:r="http://schemas.openxmlformats.org/officeDocument/2006/relationships" r:blip="">
                                      <dgm:adjLst/>
                                    </dgm:shape>
                                    <dgm:presOf/>
                                    <dgm:constrLst/>
                                    <dgm:ruleLst/>
                                    <dgm:forEach name="Name31" ref="repeat"/>
                                  </dgm:layoutNode>
                                </dgm:layoutNode>
                              </dgm:forEach>
                            </dgm:forEach>
                          </dgm:layoutNode>
                        </dgm:layoutNode>
                      </dgm:forEach>
                    </dgm:forEach>
                  </dgm:layoutNode>
                </dgm:layoutNode>
              </dgm:forEach>
            </dgm:forEach>
          </dgm:layoutNode>
        </dgm:layoutNode>
      </dgm:forEach>
    </dgm:forEach>
  </dgm:layoutNode>
</dgm:layoutDef>
</file>

<file path=xl/diagrams/layout2.xml><?xml version="1.0" encoding="utf-8"?>
<dgm:layoutDef xmlns:dgm="http://schemas.openxmlformats.org/drawingml/2006/diagram" xmlns:a="http://schemas.openxmlformats.org/drawingml/2006/main" uniqueId="urn:microsoft.com/office/officeart/2005/8/layout/hierarchy4">
  <dgm:title val=""/>
  <dgm:desc val=""/>
  <dgm:catLst>
    <dgm:cat type="hierarchy" pri="4000"/>
    <dgm:cat type="list" pri="24000"/>
    <dgm:cat type="relationship" pri="10000"/>
  </dgm:catLst>
  <dgm:sampData>
    <dgm:dataModel>
      <dgm:ptLst>
        <dgm:pt modelId="0" type="doc"/>
        <dgm:pt modelId="1">
          <dgm:prSet phldr="1"/>
        </dgm:pt>
        <dgm:pt modelId="2">
          <dgm:prSet phldr="1"/>
        </dgm:pt>
        <dgm:pt modelId="21">
          <dgm:prSet phldr="1"/>
        </dgm:pt>
        <dgm:pt modelId="22">
          <dgm:prSet phldr="1"/>
        </dgm:pt>
        <dgm:pt modelId="3">
          <dgm:prSet phldr="1"/>
        </dgm:pt>
        <dgm:pt modelId="31">
          <dgm:prSet phldr="1"/>
        </dgm:pt>
      </dgm:ptLst>
      <dgm:cxnLst>
        <dgm:cxn modelId="4" srcId="0" destId="1" srcOrd="0" destOrd="0"/>
        <dgm:cxn modelId="5" srcId="1" destId="2" srcOrd="0" destOrd="0"/>
        <dgm:cxn modelId="6" srcId="1" destId="3" srcOrd="1" destOrd="0"/>
        <dgm:cxn modelId="23" srcId="2" destId="21" srcOrd="0" destOrd="0"/>
        <dgm:cxn modelId="24" srcId="2" destId="22" srcOrd="1" destOrd="0"/>
        <dgm:cxn modelId="33" srcId="3" destId="31" srcOrd="0" destOrd="0"/>
      </dgm:cxnLst>
      <dgm:bg/>
      <dgm:whole/>
    </dgm:dataModel>
  </dgm:sampData>
  <dgm:styleData>
    <dgm:dataModel>
      <dgm:ptLst>
        <dgm:pt modelId="0" type="doc"/>
        <dgm:pt modelId="1"/>
        <dgm:pt modelId="11"/>
        <dgm:pt modelId="12"/>
      </dgm:ptLst>
      <dgm:cxnLst>
        <dgm:cxn modelId="2" srcId="0" destId="1" srcOrd="0" destOrd="0"/>
        <dgm:cxn modelId="13" srcId="1" destId="11" srcOrd="0" destOrd="0"/>
        <dgm:cxn modelId="14" srcId="1" destId="1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21"/>
        <dgm:pt modelId="211"/>
        <dgm:pt modelId="3"/>
        <dgm:pt modelId="31"/>
        <dgm:pt modelId="311"/>
      </dgm:ptLst>
      <dgm:cxnLst>
        <dgm:cxn modelId="4" srcId="0" destId="1" srcOrd="0" destOrd="0"/>
        <dgm:cxn modelId="5" srcId="1" destId="2" srcOrd="0" destOrd="0"/>
        <dgm:cxn modelId="6" srcId="1" destId="3" srcOrd="1" destOrd="0"/>
        <dgm:cxn modelId="23" srcId="2" destId="21" srcOrd="0" destOrd="0"/>
        <dgm:cxn modelId="24" srcId="21" destId="211" srcOrd="0" destOrd="0"/>
        <dgm:cxn modelId="33" srcId="3" destId="31" srcOrd="0" destOrd="0"/>
        <dgm:cxn modelId="34" srcId="31" destId="311" srcOrd="0" destOrd="0"/>
      </dgm:cxnLst>
      <dgm:bg/>
      <dgm:whole/>
    </dgm:dataModel>
  </dgm:clrData>
  <dgm:layoutNode name="Name0">
    <dgm:varLst>
      <dgm:chPref val="1"/>
      <dgm:dir/>
      <dgm:animOne val="branch"/>
      <dgm:animLvl val="lvl"/>
      <dgm:resizeHandles/>
    </dgm:varLst>
    <dgm:choose name="Name1">
      <dgm:if name="Name2" func="var" arg="dir" op="equ" val="norm">
        <dgm:alg type="lin">
          <dgm:param type="linDir" val="fromL"/>
          <dgm:param type="nodeVertAlign" val="t"/>
        </dgm:alg>
      </dgm:if>
      <dgm:else name="Name3">
        <dgm:alg type="lin">
          <dgm:param type="linDir" val="fromR"/>
          <dgm:param type="nodeVertAlign" val="t"/>
        </dgm:alg>
      </dgm:else>
    </dgm:choose>
    <dgm:shape xmlns:r="http://schemas.openxmlformats.org/officeDocument/2006/relationships" r:blip="">
      <dgm:adjLst/>
    </dgm:shape>
    <dgm:presOf/>
    <dgm:constrLst>
      <dgm:constr type="w" for="ch" forName="vertOne" refType="w"/>
      <dgm:constr type="w" for="des" forName="horzOne" refType="w"/>
      <dgm:constr type="w" for="des" forName="txOne" refType="w"/>
      <dgm:constr type="w" for="des" forName="vertTwo" refType="w"/>
      <dgm:constr type="w" for="des" forName="horzTwo" refType="w"/>
      <dgm:constr type="w" for="des" forName="txTwo" refType="w"/>
      <dgm:constr type="w" for="des" forName="vertThree" refType="w"/>
      <dgm:constr type="w" for="des" forName="horzThree" refType="w"/>
      <dgm:constr type="w" for="des" forName="txThree" refType="w"/>
      <dgm:constr type="w" for="des" forName="vertFour" refType="w"/>
      <dgm:constr type="w" for="des" forName="horzFour" refType="w"/>
      <dgm:constr type="w" for="des" forName="txFour" refType="w"/>
      <dgm:constr type="h" for="des" ptType="node" op="equ"/>
      <dgm:constr type="h" for="des" forName="txOne" refType="h"/>
      <dgm:constr type="userH" for="des" ptType="node" refType="h" refFor="des" refForName="txOne"/>
      <dgm:constr type="primFontSz" for="des" forName="txOne" val="65"/>
      <dgm:constr type="primFontSz" for="des" forName="txTwo" val="65"/>
      <dgm:constr type="primFontSz" for="des" forName="txTwo" refType="primFontSz" refFor="des" refForName="txOne" op="lte"/>
      <dgm:constr type="primFontSz" for="des" forName="txThree" val="65"/>
      <dgm:constr type="primFontSz" for="des" forName="txThree" refType="primFontSz" refFor="des" refForName="txOne" op="lte"/>
      <dgm:constr type="primFontSz" for="des" forName="txThree" refType="primFontSz" refFor="des" refForName="txTwo" op="lte"/>
      <dgm:constr type="primFontSz" for="des" forName="txFour" val="65"/>
      <dgm:constr type="primFontSz" for="des" forName="txFour" refType="primFontSz" refFor="des" refForName="txOne" op="lte"/>
      <dgm:constr type="primFontSz" for="des" forName="txFour" refType="primFontSz" refFor="des" refForName="txTwo" op="lte"/>
      <dgm:constr type="primFontSz" for="des" forName="txFour" refType="primFontSz" refFor="des" refForName="txThree" op="lte"/>
      <dgm:constr type="w" for="des" forName="sibSpaceOne" refType="w" fact="0.168"/>
      <dgm:constr type="w" for="des" forName="sibSpaceTwo" refType="w" refFor="des" refForName="sibSpaceOne" op="equ" fact="0.5"/>
      <dgm:constr type="w" for="des" forName="sibSpaceThree" refType="w" refFor="des" refForName="sibSpaceTwo" op="equ" fact="0.5"/>
      <dgm:constr type="w" for="des" forName="sibSpaceFour" refType="w" refFor="des" refForName="sibSpaceThree" op="equ" fact="0.5"/>
      <dgm:constr type="h" for="des" forName="parTransOne" refType="w" fact="0.056"/>
      <dgm:constr type="h" for="des" forName="parTransTwo" refType="h" refFor="des" refForName="parTransOne" op="equ"/>
      <dgm:constr type="h" for="des" forName="parTransThree" refType="h" refFor="des" refForName="parTransTwo" op="equ"/>
      <dgm:constr type="h" for="des" forName="parTransFour" refType="h" refFor="des" refForName="parTransThree" op="equ"/>
    </dgm:constrLst>
    <dgm:ruleLst/>
    <dgm:forEach name="Name4" axis="ch" ptType="node">
      <dgm:layoutNode name="vertOne">
        <dgm:alg type="lin">
          <dgm:param type="linDir" val="fromT"/>
        </dgm:alg>
        <dgm:shape xmlns:r="http://schemas.openxmlformats.org/officeDocument/2006/relationships" r:blip="">
          <dgm:adjLst/>
        </dgm:shape>
        <dgm:presOf/>
        <dgm:constrLst>
          <dgm:constr type="w" for="ch" forName="txOne" refType="w" refFor="ch" refForName="horzOne" op="gte"/>
        </dgm:constrLst>
        <dgm:ruleLst/>
        <dgm:layoutNode name="txOne" styleLbl="node0">
          <dgm:varLst>
            <dgm:chPref val="3"/>
          </dgm:varLst>
          <dgm:alg type="tx"/>
          <dgm:shape xmlns:r="http://schemas.openxmlformats.org/officeDocument/2006/relationships" type="roundRect" r:blip="">
            <dgm:adjLst>
              <dgm:adj idx="1" val="0.1"/>
            </dgm:adjLst>
          </dgm:shape>
          <dgm:presOf axis="self"/>
          <dgm:constrLst>
            <dgm:constr type="tMarg" refType="primFontSz" fact="0.3"/>
            <dgm:constr type="bMarg" refType="primFontSz" fact="0.3"/>
            <dgm:constr type="lMarg" refType="primFontSz" fact="0.3"/>
            <dgm:constr type="rMarg" refType="primFontSz" fact="0.3"/>
          </dgm:constrLst>
          <dgm:ruleLst>
            <dgm:rule type="primFontSz" val="5" fact="NaN" max="NaN"/>
          </dgm:ruleLst>
        </dgm:layoutNode>
        <dgm:choose name="Name5">
          <dgm:if name="Name6" axis="des" ptType="node" func="cnt" op="gt" val="0">
            <dgm:layoutNode name="parTransOn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if>
          <dgm:else name="Name7"/>
        </dgm:choose>
        <dgm:layoutNode name="horzOne">
          <dgm:choose name="Name8">
            <dgm:if name="Name9" func="var" arg="dir" op="equ" val="norm">
              <dgm:alg type="lin">
                <dgm:param type="linDir" val="fromL"/>
                <dgm:param type="nodeVertAlign" val="t"/>
              </dgm:alg>
            </dgm:if>
            <dgm:else name="Name10">
              <dgm:alg type="lin">
                <dgm:param type="linDir" val="fromR"/>
                <dgm:param type="nodeVertAlign" val="t"/>
              </dgm:alg>
            </dgm:else>
          </dgm:choose>
          <dgm:shape xmlns:r="http://schemas.openxmlformats.org/officeDocument/2006/relationships" r:blip="">
            <dgm:adjLst/>
          </dgm:shape>
          <dgm:presOf/>
          <dgm:constrLst/>
          <dgm:ruleLst>
            <dgm:rule type="w" val="INF" fact="NaN" max="NaN"/>
          </dgm:ruleLst>
          <dgm:forEach name="Name11" axis="ch" ptType="node">
            <dgm:layoutNode name="vertTwo">
              <dgm:alg type="lin">
                <dgm:param type="linDir" val="fromT"/>
              </dgm:alg>
              <dgm:shape xmlns:r="http://schemas.openxmlformats.org/officeDocument/2006/relationships" r:blip="">
                <dgm:adjLst/>
              </dgm:shape>
              <dgm:presOf/>
              <dgm:constrLst>
                <dgm:constr type="w" for="ch" forName="txTwo" refType="w" refFor="ch" refForName="horzTwo" op="gte"/>
              </dgm:constrLst>
              <dgm:ruleLst/>
              <dgm:layoutNode name="txTwo">
                <dgm:varLst>
                  <dgm:chPref val="3"/>
                </dgm:varLst>
                <dgm:alg type="tx"/>
                <dgm:shape xmlns:r="http://schemas.openxmlformats.org/officeDocument/2006/relationships" type="roundRect" r:blip="">
                  <dgm:adjLst>
                    <dgm:adj idx="1" val="0.1"/>
                  </dgm:adjLst>
                </dgm:shape>
                <dgm:presOf axis="self"/>
                <dgm:constrLst>
                  <dgm:constr type="userH"/>
                  <dgm:constr type="h" refType="userH"/>
                  <dgm:constr type="tMarg" refType="primFontSz" fact="0.3"/>
                  <dgm:constr type="bMarg" refType="primFontSz" fact="0.3"/>
                  <dgm:constr type="lMarg" refType="primFontSz" fact="0.3"/>
                  <dgm:constr type="rMarg" refType="primFontSz" fact="0.3"/>
                </dgm:constrLst>
                <dgm:ruleLst>
                  <dgm:rule type="primFontSz" val="5" fact="NaN" max="NaN"/>
                </dgm:ruleLst>
              </dgm:layoutNode>
              <dgm:choose name="Name12">
                <dgm:if name="Name13" axis="des" ptType="node" func="cnt" op="gt" val="0">
                  <dgm:layoutNode name="parTransTwo">
                    <dgm:alg type="sp"/>
                    <dgm:shape xmlns:r="http://schemas.openxmlformats.org/officeDocument/2006/relationships" r:blip="">
                      <dgm:adjLst/>
                    </dgm:shape>
                    <dgm:presOf/>
                    <dgm:constrLst/>
                    <dgm:ruleLst/>
                  </dgm:layoutNode>
                </dgm:if>
                <dgm:else name="Name14"/>
              </dgm:choose>
              <dgm:layoutNode name="horzTwo">
                <dgm:choose name="Name15">
                  <dgm:if name="Name16" func="var" arg="dir" op="equ" val="norm">
                    <dgm:alg type="lin">
                      <dgm:param type="linDir" val="fromL"/>
                      <dgm:param type="nodeVertAlign" val="t"/>
                    </dgm:alg>
                  </dgm:if>
                  <dgm:else name="Name17">
                    <dgm:alg type="lin">
                      <dgm:param type="linDir" val="fromR"/>
                      <dgm:param type="nodeVertAlign" val="t"/>
                    </dgm:alg>
                  </dgm:else>
                </dgm:choose>
                <dgm:shape xmlns:r="http://schemas.openxmlformats.org/officeDocument/2006/relationships" r:blip="">
                  <dgm:adjLst/>
                </dgm:shape>
                <dgm:presOf/>
                <dgm:constrLst/>
                <dgm:ruleLst>
                  <dgm:rule type="w" val="INF" fact="NaN" max="NaN"/>
                </dgm:ruleLst>
                <dgm:forEach name="Name18" axis="ch" ptType="node">
                  <dgm:layoutNode name="vertThree">
                    <dgm:alg type="lin">
                      <dgm:param type="linDir" val="fromT"/>
                    </dgm:alg>
                    <dgm:shape xmlns:r="http://schemas.openxmlformats.org/officeDocument/2006/relationships" r:blip="">
                      <dgm:adjLst/>
                    </dgm:shape>
                    <dgm:presOf/>
                    <dgm:constrLst>
                      <dgm:constr type="w" for="ch" forName="txThree" refType="w" refFor="ch" refForName="horzThree" op="gte"/>
                    </dgm:constrLst>
                    <dgm:ruleLst/>
                    <dgm:layoutNode name="txThree">
                      <dgm:varLst>
                        <dgm:chPref val="3"/>
                      </dgm:varLst>
                      <dgm:alg type="tx"/>
                      <dgm:shape xmlns:r="http://schemas.openxmlformats.org/officeDocument/2006/relationships" type="roundRect" r:blip="">
                        <dgm:adjLst>
                          <dgm:adj idx="1" val="0.1"/>
                        </dgm:adjLst>
                      </dgm:shape>
                      <dgm:presOf axis="self"/>
                      <dgm:constrLst>
                        <dgm:constr type="userH"/>
                        <dgm:constr type="h" refType="userH"/>
                        <dgm:constr type="tMarg" refType="primFontSz" fact="0.3"/>
                        <dgm:constr type="bMarg" refType="primFontSz" fact="0.3"/>
                        <dgm:constr type="lMarg" refType="primFontSz" fact="0.3"/>
                        <dgm:constr type="rMarg" refType="primFontSz" fact="0.3"/>
                      </dgm:constrLst>
                      <dgm:ruleLst>
                        <dgm:rule type="primFontSz" val="5" fact="NaN" max="NaN"/>
                      </dgm:ruleLst>
                    </dgm:layoutNode>
                    <dgm:choose name="Name19">
                      <dgm:if name="Name20" axis="des" ptType="node" func="cnt" op="gt" val="0">
                        <dgm:layoutNode name="parTransThree">
                          <dgm:alg type="sp"/>
                          <dgm:shape xmlns:r="http://schemas.openxmlformats.org/officeDocument/2006/relationships" r:blip="">
                            <dgm:adjLst/>
                          </dgm:shape>
                          <dgm:presOf/>
                          <dgm:constrLst/>
                          <dgm:ruleLst/>
                        </dgm:layoutNode>
                      </dgm:if>
                      <dgm:else name="Name21"/>
                    </dgm:choose>
                    <dgm:layoutNode name="horzThree">
                      <dgm:choose name="Name22">
                        <dgm:if name="Name23" func="var" arg="dir" op="equ" val="norm">
                          <dgm:alg type="lin">
                            <dgm:param type="linDir" val="fromL"/>
                            <dgm:param type="nodeVertAlign" val="t"/>
                          </dgm:alg>
                        </dgm:if>
                        <dgm:else name="Name24">
                          <dgm:alg type="lin">
                            <dgm:param type="linDir" val="fromR"/>
                            <dgm:param type="nodeVertAlign" val="t"/>
                          </dgm:alg>
                        </dgm:else>
                      </dgm:choose>
                      <dgm:shape xmlns:r="http://schemas.openxmlformats.org/officeDocument/2006/relationships" r:blip="">
                        <dgm:adjLst/>
                      </dgm:shape>
                      <dgm:presOf/>
                      <dgm:constrLst/>
                      <dgm:ruleLst>
                        <dgm:rule type="w" val="INF" fact="NaN" max="NaN"/>
                      </dgm:ruleLst>
                      <dgm:forEach name="repeat" axis="ch" ptType="node">
                        <dgm:layoutNode name="vertFour">
                          <dgm:varLst>
                            <dgm:chPref val="3"/>
                          </dgm:varLst>
                          <dgm:alg type="lin">
                            <dgm:param type="linDir" val="fromT"/>
                          </dgm:alg>
                          <dgm:shape xmlns:r="http://schemas.openxmlformats.org/officeDocument/2006/relationships" r:blip="">
                            <dgm:adjLst/>
                          </dgm:shape>
                          <dgm:presOf/>
                          <dgm:constrLst>
                            <dgm:constr type="w" for="ch" forName="txFour" refType="w" refFor="ch" refForName="horzFour" op="gte"/>
                          </dgm:constrLst>
                          <dgm:ruleLst/>
                          <dgm:layoutNode name="txFour">
                            <dgm:varLst>
                              <dgm:chPref val="3"/>
                            </dgm:varLst>
                            <dgm:alg type="tx"/>
                            <dgm:shape xmlns:r="http://schemas.openxmlformats.org/officeDocument/2006/relationships" type="roundRect" r:blip="">
                              <dgm:adjLst>
                                <dgm:adj idx="1" val="0.1"/>
                              </dgm:adjLst>
                            </dgm:shape>
                            <dgm:presOf axis="self"/>
                            <dgm:constrLst>
                              <dgm:constr type="userH"/>
                              <dgm:constr type="h" refType="userH"/>
                              <dgm:constr type="tMarg" refType="primFontSz" fact="0.3"/>
                              <dgm:constr type="bMarg" refType="primFontSz" fact="0.3"/>
                              <dgm:constr type="lMarg" refType="primFontSz" fact="0.3"/>
                              <dgm:constr type="rMarg" refType="primFontSz" fact="0.3"/>
                            </dgm:constrLst>
                            <dgm:ruleLst>
                              <dgm:rule type="primFontSz" val="5" fact="NaN" max="NaN"/>
                            </dgm:ruleLst>
                          </dgm:layoutNode>
                          <dgm:choose name="Name25">
                            <dgm:if name="Name26" axis="des" ptType="node" func="cnt" op="gt" val="0">
                              <dgm:layoutNode name="parTransFour">
                                <dgm:alg type="sp"/>
                                <dgm:shape xmlns:r="http://schemas.openxmlformats.org/officeDocument/2006/relationships" r:blip="">
                                  <dgm:adjLst/>
                                </dgm:shape>
                                <dgm:presOf/>
                                <dgm:constrLst/>
                                <dgm:ruleLst/>
                              </dgm:layoutNode>
                            </dgm:if>
                            <dgm:else name="Name27"/>
                          </dgm:choose>
                          <dgm:layoutNode name="horzFour">
                            <dgm:choose name="Name28">
                              <dgm:if name="Name29" func="var" arg="dir" op="equ" val="norm">
                                <dgm:alg type="lin">
                                  <dgm:param type="linDir" val="fromL"/>
                                  <dgm:param type="nodeVertAlign" val="t"/>
                                </dgm:alg>
                              </dgm:if>
                              <dgm:else name="Name30">
                                <dgm:alg type="lin">
                                  <dgm:param type="linDir" val="fromR"/>
                                  <dgm:param type="nodeVertAlign" val="t"/>
                                </dgm:alg>
                              </dgm:else>
                            </dgm:choose>
                            <dgm:shape xmlns:r="http://schemas.openxmlformats.org/officeDocument/2006/relationships" r:blip="">
                              <dgm:adjLst/>
                            </dgm:shape>
                            <dgm:presOf/>
                            <dgm:constrLst/>
                            <dgm:ruleLst>
                              <dgm:rule type="w" val="INF" fact="NaN" max="NaN"/>
                            </dgm:ruleLst>
                            <dgm:forEach name="Name31" ref="repeat"/>
                          </dgm:layoutNode>
                        </dgm:layoutNode>
                        <dgm:choose name="Name32">
                          <dgm:if name="Name33" axis="self" ptType="node" func="revPos" op="gte" val="2">
                            <dgm:forEach name="Name34" axis="followSib" ptType="sibTrans" cnt="1">
                              <dgm:layoutNode name="sibSpaceFour">
                                <dgm:alg type="sp"/>
                                <dgm:shape xmlns:r="http://schemas.openxmlformats.org/officeDocument/2006/relationships" r:blip="">
                                  <dgm:adjLst/>
                                </dgm:shape>
                                <dgm:presOf/>
                                <dgm:constrLst/>
                                <dgm:ruleLst/>
                              </dgm:layoutNode>
                            </dgm:forEach>
                          </dgm:if>
                          <dgm:else name="Name35"/>
                        </dgm:choose>
                      </dgm:forEach>
                    </dgm:layoutNode>
                  </dgm:layoutNode>
                  <dgm:choose name="Name36">
                    <dgm:if name="Name37" axis="self" ptType="node" func="revPos" op="gte" val="2">
                      <dgm:forEach name="Name38" axis="followSib" ptType="sibTrans" cnt="1">
                        <dgm:layoutNode name="sibSpaceThree">
                          <dgm:alg type="sp"/>
                          <dgm:shape xmlns:r="http://schemas.openxmlformats.org/officeDocument/2006/relationships" r:blip="">
                            <dgm:adjLst/>
                          </dgm:shape>
                          <dgm:presOf/>
                          <dgm:constrLst/>
                          <dgm:ruleLst/>
                        </dgm:layoutNode>
                      </dgm:forEach>
                    </dgm:if>
                    <dgm:else name="Name39"/>
                  </dgm:choose>
                </dgm:forEach>
              </dgm:layoutNode>
            </dgm:layoutNode>
            <dgm:choose name="Name40">
              <dgm:if name="Name41" axis="self" ptType="node" func="revPos" op="gte" val="2">
                <dgm:forEach name="Name42" axis="followSib" ptType="sibTrans" cnt="1">
                  <dgm:layoutNode name="sibSpaceTwo">
                    <dgm:alg type="sp"/>
                    <dgm:shape xmlns:r="http://schemas.openxmlformats.org/officeDocument/2006/relationships" r:blip="">
                      <dgm:adjLst/>
                    </dgm:shape>
                    <dgm:presOf/>
                    <dgm:constrLst/>
                    <dgm:ruleLst/>
                  </dgm:layoutNode>
                </dgm:forEach>
              </dgm:if>
              <dgm:else name="Name43"/>
            </dgm:choose>
          </dgm:forEach>
        </dgm:layoutNode>
      </dgm:layoutNode>
      <dgm:choose name="Name44">
        <dgm:if name="Name45" axis="self" ptType="node" func="revPos" op="gte" val="2">
          <dgm:forEach name="Name46" axis="followSib" ptType="sibTrans" cnt="1">
            <dgm:layoutNode name="sibSpaceOn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if>
        <dgm:else name="Name47"/>
      </dgm:choose>
    </dgm:forEach>
  </dgm:layoutNode>
</dgm:layoutDef>
</file>

<file path=xl/diagrams/layout3.xml><?xml version="1.0" encoding="utf-8"?>
<dgm:layoutDef xmlns:dgm="http://schemas.openxmlformats.org/drawingml/2006/diagram" xmlns:a="http://schemas.openxmlformats.org/drawingml/2006/main" uniqueId="urn:microsoft.com/office/officeart/2005/8/layout/hierarchy4">
  <dgm:title val=""/>
  <dgm:desc val=""/>
  <dgm:catLst>
    <dgm:cat type="hierarchy" pri="4000"/>
    <dgm:cat type="list" pri="24000"/>
    <dgm:cat type="relationship" pri="10000"/>
  </dgm:catLst>
  <dgm:sampData>
    <dgm:dataModel>
      <dgm:ptLst>
        <dgm:pt modelId="0" type="doc"/>
        <dgm:pt modelId="1">
          <dgm:prSet phldr="1"/>
        </dgm:pt>
        <dgm:pt modelId="2">
          <dgm:prSet phldr="1"/>
        </dgm:pt>
        <dgm:pt modelId="21">
          <dgm:prSet phldr="1"/>
        </dgm:pt>
        <dgm:pt modelId="22">
          <dgm:prSet phldr="1"/>
        </dgm:pt>
        <dgm:pt modelId="3">
          <dgm:prSet phldr="1"/>
        </dgm:pt>
        <dgm:pt modelId="31">
          <dgm:prSet phldr="1"/>
        </dgm:pt>
      </dgm:ptLst>
      <dgm:cxnLst>
        <dgm:cxn modelId="4" srcId="0" destId="1" srcOrd="0" destOrd="0"/>
        <dgm:cxn modelId="5" srcId="1" destId="2" srcOrd="0" destOrd="0"/>
        <dgm:cxn modelId="6" srcId="1" destId="3" srcOrd="1" destOrd="0"/>
        <dgm:cxn modelId="23" srcId="2" destId="21" srcOrd="0" destOrd="0"/>
        <dgm:cxn modelId="24" srcId="2" destId="22" srcOrd="1" destOrd="0"/>
        <dgm:cxn modelId="33" srcId="3" destId="31" srcOrd="0" destOrd="0"/>
      </dgm:cxnLst>
      <dgm:bg/>
      <dgm:whole/>
    </dgm:dataModel>
  </dgm:sampData>
  <dgm:styleData>
    <dgm:dataModel>
      <dgm:ptLst>
        <dgm:pt modelId="0" type="doc"/>
        <dgm:pt modelId="1"/>
        <dgm:pt modelId="11"/>
        <dgm:pt modelId="12"/>
      </dgm:ptLst>
      <dgm:cxnLst>
        <dgm:cxn modelId="2" srcId="0" destId="1" srcOrd="0" destOrd="0"/>
        <dgm:cxn modelId="13" srcId="1" destId="11" srcOrd="0" destOrd="0"/>
        <dgm:cxn modelId="14" srcId="1" destId="1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21"/>
        <dgm:pt modelId="211"/>
        <dgm:pt modelId="3"/>
        <dgm:pt modelId="31"/>
        <dgm:pt modelId="311"/>
      </dgm:ptLst>
      <dgm:cxnLst>
        <dgm:cxn modelId="4" srcId="0" destId="1" srcOrd="0" destOrd="0"/>
        <dgm:cxn modelId="5" srcId="1" destId="2" srcOrd="0" destOrd="0"/>
        <dgm:cxn modelId="6" srcId="1" destId="3" srcOrd="1" destOrd="0"/>
        <dgm:cxn modelId="23" srcId="2" destId="21" srcOrd="0" destOrd="0"/>
        <dgm:cxn modelId="24" srcId="21" destId="211" srcOrd="0" destOrd="0"/>
        <dgm:cxn modelId="33" srcId="3" destId="31" srcOrd="0" destOrd="0"/>
        <dgm:cxn modelId="34" srcId="31" destId="311" srcOrd="0" destOrd="0"/>
      </dgm:cxnLst>
      <dgm:bg/>
      <dgm:whole/>
    </dgm:dataModel>
  </dgm:clrData>
  <dgm:layoutNode name="Name0">
    <dgm:varLst>
      <dgm:chPref val="1"/>
      <dgm:dir/>
      <dgm:animOne val="branch"/>
      <dgm:animLvl val="lvl"/>
      <dgm:resizeHandles/>
    </dgm:varLst>
    <dgm:choose name="Name1">
      <dgm:if name="Name2" func="var" arg="dir" op="equ" val="norm">
        <dgm:alg type="lin">
          <dgm:param type="linDir" val="fromL"/>
          <dgm:param type="nodeVertAlign" val="t"/>
        </dgm:alg>
      </dgm:if>
      <dgm:else name="Name3">
        <dgm:alg type="lin">
          <dgm:param type="linDir" val="fromR"/>
          <dgm:param type="nodeVertAlign" val="t"/>
        </dgm:alg>
      </dgm:else>
    </dgm:choose>
    <dgm:shape xmlns:r="http://schemas.openxmlformats.org/officeDocument/2006/relationships" r:blip="">
      <dgm:adjLst/>
    </dgm:shape>
    <dgm:presOf/>
    <dgm:constrLst>
      <dgm:constr type="w" for="ch" forName="vertOne" refType="w"/>
      <dgm:constr type="w" for="des" forName="horzOne" refType="w"/>
      <dgm:constr type="w" for="des" forName="txOne" refType="w"/>
      <dgm:constr type="w" for="des" forName="vertTwo" refType="w"/>
      <dgm:constr type="w" for="des" forName="horzTwo" refType="w"/>
      <dgm:constr type="w" for="des" forName="txTwo" refType="w"/>
      <dgm:constr type="w" for="des" forName="vertThree" refType="w"/>
      <dgm:constr type="w" for="des" forName="horzThree" refType="w"/>
      <dgm:constr type="w" for="des" forName="txThree" refType="w"/>
      <dgm:constr type="w" for="des" forName="vertFour" refType="w"/>
      <dgm:constr type="w" for="des" forName="horzFour" refType="w"/>
      <dgm:constr type="w" for="des" forName="txFour" refType="w"/>
      <dgm:constr type="h" for="des" ptType="node" op="equ"/>
      <dgm:constr type="h" for="des" forName="txOne" refType="h"/>
      <dgm:constr type="userH" for="des" ptType="node" refType="h" refFor="des" refForName="txOne"/>
      <dgm:constr type="primFontSz" for="des" forName="txOne" val="65"/>
      <dgm:constr type="primFontSz" for="des" forName="txTwo" val="65"/>
      <dgm:constr type="primFontSz" for="des" forName="txTwo" refType="primFontSz" refFor="des" refForName="txOne" op="lte"/>
      <dgm:constr type="primFontSz" for="des" forName="txThree" val="65"/>
      <dgm:constr type="primFontSz" for="des" forName="txThree" refType="primFontSz" refFor="des" refForName="txOne" op="lte"/>
      <dgm:constr type="primFontSz" for="des" forName="txThree" refType="primFontSz" refFor="des" refForName="txTwo" op="lte"/>
      <dgm:constr type="primFontSz" for="des" forName="txFour" val="65"/>
      <dgm:constr type="primFontSz" for="des" forName="txFour" refType="primFontSz" refFor="des" refForName="txOne" op="lte"/>
      <dgm:constr type="primFontSz" for="des" forName="txFour" refType="primFontSz" refFor="des" refForName="txTwo" op="lte"/>
      <dgm:constr type="primFontSz" for="des" forName="txFour" refType="primFontSz" refFor="des" refForName="txThree" op="lte"/>
      <dgm:constr type="w" for="des" forName="sibSpaceOne" refType="w" fact="0.168"/>
      <dgm:constr type="w" for="des" forName="sibSpaceTwo" refType="w" refFor="des" refForName="sibSpaceOne" op="equ" fact="0.5"/>
      <dgm:constr type="w" for="des" forName="sibSpaceThree" refType="w" refFor="des" refForName="sibSpaceTwo" op="equ" fact="0.5"/>
      <dgm:constr type="w" for="des" forName="sibSpaceFour" refType="w" refFor="des" refForName="sibSpaceThree" op="equ" fact="0.5"/>
      <dgm:constr type="h" for="des" forName="parTransOne" refType="w" fact="0.056"/>
      <dgm:constr type="h" for="des" forName="parTransTwo" refType="h" refFor="des" refForName="parTransOne" op="equ"/>
      <dgm:constr type="h" for="des" forName="parTransThree" refType="h" refFor="des" refForName="parTransTwo" op="equ"/>
      <dgm:constr type="h" for="des" forName="parTransFour" refType="h" refFor="des" refForName="parTransThree" op="equ"/>
    </dgm:constrLst>
    <dgm:ruleLst/>
    <dgm:forEach name="Name4" axis="ch" ptType="node">
      <dgm:layoutNode name="vertOne">
        <dgm:alg type="lin">
          <dgm:param type="linDir" val="fromT"/>
        </dgm:alg>
        <dgm:shape xmlns:r="http://schemas.openxmlformats.org/officeDocument/2006/relationships" r:blip="">
          <dgm:adjLst/>
        </dgm:shape>
        <dgm:presOf/>
        <dgm:constrLst>
          <dgm:constr type="w" for="ch" forName="txOne" refType="w" refFor="ch" refForName="horzOne" op="gte"/>
        </dgm:constrLst>
        <dgm:ruleLst/>
        <dgm:layoutNode name="txOne" styleLbl="node0">
          <dgm:varLst>
            <dgm:chPref val="3"/>
          </dgm:varLst>
          <dgm:alg type="tx"/>
          <dgm:shape xmlns:r="http://schemas.openxmlformats.org/officeDocument/2006/relationships" type="roundRect" r:blip="">
            <dgm:adjLst>
              <dgm:adj idx="1" val="0.1"/>
            </dgm:adjLst>
          </dgm:shape>
          <dgm:presOf axis="self"/>
          <dgm:constrLst>
            <dgm:constr type="tMarg" refType="primFontSz" fact="0.3"/>
            <dgm:constr type="bMarg" refType="primFontSz" fact="0.3"/>
            <dgm:constr type="lMarg" refType="primFontSz" fact="0.3"/>
            <dgm:constr type="rMarg" refType="primFontSz" fact="0.3"/>
          </dgm:constrLst>
          <dgm:ruleLst>
            <dgm:rule type="primFontSz" val="5" fact="NaN" max="NaN"/>
          </dgm:ruleLst>
        </dgm:layoutNode>
        <dgm:choose name="Name5">
          <dgm:if name="Name6" axis="des" ptType="node" func="cnt" op="gt" val="0">
            <dgm:layoutNode name="parTransOn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if>
          <dgm:else name="Name7"/>
        </dgm:choose>
        <dgm:layoutNode name="horzOne">
          <dgm:choose name="Name8">
            <dgm:if name="Name9" func="var" arg="dir" op="equ" val="norm">
              <dgm:alg type="lin">
                <dgm:param type="linDir" val="fromL"/>
                <dgm:param type="nodeVertAlign" val="t"/>
              </dgm:alg>
            </dgm:if>
            <dgm:else name="Name10">
              <dgm:alg type="lin">
                <dgm:param type="linDir" val="fromR"/>
                <dgm:param type="nodeVertAlign" val="t"/>
              </dgm:alg>
            </dgm:else>
          </dgm:choose>
          <dgm:shape xmlns:r="http://schemas.openxmlformats.org/officeDocument/2006/relationships" r:blip="">
            <dgm:adjLst/>
          </dgm:shape>
          <dgm:presOf/>
          <dgm:constrLst/>
          <dgm:ruleLst>
            <dgm:rule type="w" val="INF" fact="NaN" max="NaN"/>
          </dgm:ruleLst>
          <dgm:forEach name="Name11" axis="ch" ptType="node">
            <dgm:layoutNode name="vertTwo">
              <dgm:alg type="lin">
                <dgm:param type="linDir" val="fromT"/>
              </dgm:alg>
              <dgm:shape xmlns:r="http://schemas.openxmlformats.org/officeDocument/2006/relationships" r:blip="">
                <dgm:adjLst/>
              </dgm:shape>
              <dgm:presOf/>
              <dgm:constrLst>
                <dgm:constr type="w" for="ch" forName="txTwo" refType="w" refFor="ch" refForName="horzTwo" op="gte"/>
              </dgm:constrLst>
              <dgm:ruleLst/>
              <dgm:layoutNode name="txTwo">
                <dgm:varLst>
                  <dgm:chPref val="3"/>
                </dgm:varLst>
                <dgm:alg type="tx"/>
                <dgm:shape xmlns:r="http://schemas.openxmlformats.org/officeDocument/2006/relationships" type="roundRect" r:blip="">
                  <dgm:adjLst>
                    <dgm:adj idx="1" val="0.1"/>
                  </dgm:adjLst>
                </dgm:shape>
                <dgm:presOf axis="self"/>
                <dgm:constrLst>
                  <dgm:constr type="userH"/>
                  <dgm:constr type="h" refType="userH"/>
                  <dgm:constr type="tMarg" refType="primFontSz" fact="0.3"/>
                  <dgm:constr type="bMarg" refType="primFontSz" fact="0.3"/>
                  <dgm:constr type="lMarg" refType="primFontSz" fact="0.3"/>
                  <dgm:constr type="rMarg" refType="primFontSz" fact="0.3"/>
                </dgm:constrLst>
                <dgm:ruleLst>
                  <dgm:rule type="primFontSz" val="5" fact="NaN" max="NaN"/>
                </dgm:ruleLst>
              </dgm:layoutNode>
              <dgm:choose name="Name12">
                <dgm:if name="Name13" axis="des" ptType="node" func="cnt" op="gt" val="0">
                  <dgm:layoutNode name="parTransTwo">
                    <dgm:alg type="sp"/>
                    <dgm:shape xmlns:r="http://schemas.openxmlformats.org/officeDocument/2006/relationships" r:blip="">
                      <dgm:adjLst/>
                    </dgm:shape>
                    <dgm:presOf/>
                    <dgm:constrLst/>
                    <dgm:ruleLst/>
                  </dgm:layoutNode>
                </dgm:if>
                <dgm:else name="Name14"/>
              </dgm:choose>
              <dgm:layoutNode name="horzTwo">
                <dgm:choose name="Name15">
                  <dgm:if name="Name16" func="var" arg="dir" op="equ" val="norm">
                    <dgm:alg type="lin">
                      <dgm:param type="linDir" val="fromL"/>
                      <dgm:param type="nodeVertAlign" val="t"/>
                    </dgm:alg>
                  </dgm:if>
                  <dgm:else name="Name17">
                    <dgm:alg type="lin">
                      <dgm:param type="linDir" val="fromR"/>
                      <dgm:param type="nodeVertAlign" val="t"/>
                    </dgm:alg>
                  </dgm:else>
                </dgm:choose>
                <dgm:shape xmlns:r="http://schemas.openxmlformats.org/officeDocument/2006/relationships" r:blip="">
                  <dgm:adjLst/>
                </dgm:shape>
                <dgm:presOf/>
                <dgm:constrLst/>
                <dgm:ruleLst>
                  <dgm:rule type="w" val="INF" fact="NaN" max="NaN"/>
                </dgm:ruleLst>
                <dgm:forEach name="Name18" axis="ch" ptType="node">
                  <dgm:layoutNode name="vertThree">
                    <dgm:alg type="lin">
                      <dgm:param type="linDir" val="fromT"/>
                    </dgm:alg>
                    <dgm:shape xmlns:r="http://schemas.openxmlformats.org/officeDocument/2006/relationships" r:blip="">
                      <dgm:adjLst/>
                    </dgm:shape>
                    <dgm:presOf/>
                    <dgm:constrLst>
                      <dgm:constr type="w" for="ch" forName="txThree" refType="w" refFor="ch" refForName="horzThree" op="gte"/>
                    </dgm:constrLst>
                    <dgm:ruleLst/>
                    <dgm:layoutNode name="txThree">
                      <dgm:varLst>
                        <dgm:chPref val="3"/>
                      </dgm:varLst>
                      <dgm:alg type="tx"/>
                      <dgm:shape xmlns:r="http://schemas.openxmlformats.org/officeDocument/2006/relationships" type="roundRect" r:blip="">
                        <dgm:adjLst>
                          <dgm:adj idx="1" val="0.1"/>
                        </dgm:adjLst>
                      </dgm:shape>
                      <dgm:presOf axis="self"/>
                      <dgm:constrLst>
                        <dgm:constr type="userH"/>
                        <dgm:constr type="h" refType="userH"/>
                        <dgm:constr type="tMarg" refType="primFontSz" fact="0.3"/>
                        <dgm:constr type="bMarg" refType="primFontSz" fact="0.3"/>
                        <dgm:constr type="lMarg" refType="primFontSz" fact="0.3"/>
                        <dgm:constr type="rMarg" refType="primFontSz" fact="0.3"/>
                      </dgm:constrLst>
                      <dgm:ruleLst>
                        <dgm:rule type="primFontSz" val="5" fact="NaN" max="NaN"/>
                      </dgm:ruleLst>
                    </dgm:layoutNode>
                    <dgm:choose name="Name19">
                      <dgm:if name="Name20" axis="des" ptType="node" func="cnt" op="gt" val="0">
                        <dgm:layoutNode name="parTransThree">
                          <dgm:alg type="sp"/>
                          <dgm:shape xmlns:r="http://schemas.openxmlformats.org/officeDocument/2006/relationships" r:blip="">
                            <dgm:adjLst/>
                          </dgm:shape>
                          <dgm:presOf/>
                          <dgm:constrLst/>
                          <dgm:ruleLst/>
                        </dgm:layoutNode>
                      </dgm:if>
                      <dgm:else name="Name21"/>
                    </dgm:choose>
                    <dgm:layoutNode name="horzThree">
                      <dgm:choose name="Name22">
                        <dgm:if name="Name23" func="var" arg="dir" op="equ" val="norm">
                          <dgm:alg type="lin">
                            <dgm:param type="linDir" val="fromL"/>
                            <dgm:param type="nodeVertAlign" val="t"/>
                          </dgm:alg>
                        </dgm:if>
                        <dgm:else name="Name24">
                          <dgm:alg type="lin">
                            <dgm:param type="linDir" val="fromR"/>
                            <dgm:param type="nodeVertAlign" val="t"/>
                          </dgm:alg>
                        </dgm:else>
                      </dgm:choose>
                      <dgm:shape xmlns:r="http://schemas.openxmlformats.org/officeDocument/2006/relationships" r:blip="">
                        <dgm:adjLst/>
                      </dgm:shape>
                      <dgm:presOf/>
                      <dgm:constrLst/>
                      <dgm:ruleLst>
                        <dgm:rule type="w" val="INF" fact="NaN" max="NaN"/>
                      </dgm:ruleLst>
                      <dgm:forEach name="repeat" axis="ch" ptType="node">
                        <dgm:layoutNode name="vertFour">
                          <dgm:varLst>
                            <dgm:chPref val="3"/>
                          </dgm:varLst>
                          <dgm:alg type="lin">
                            <dgm:param type="linDir" val="fromT"/>
                          </dgm:alg>
                          <dgm:shape xmlns:r="http://schemas.openxmlformats.org/officeDocument/2006/relationships" r:blip="">
                            <dgm:adjLst/>
                          </dgm:shape>
                          <dgm:presOf/>
                          <dgm:constrLst>
                            <dgm:constr type="w" for="ch" forName="txFour" refType="w" refFor="ch" refForName="horzFour" op="gte"/>
                          </dgm:constrLst>
                          <dgm:ruleLst/>
                          <dgm:layoutNode name="txFour">
                            <dgm:varLst>
                              <dgm:chPref val="3"/>
                            </dgm:varLst>
                            <dgm:alg type="tx"/>
                            <dgm:shape xmlns:r="http://schemas.openxmlformats.org/officeDocument/2006/relationships" type="roundRect" r:blip="">
                              <dgm:adjLst>
                                <dgm:adj idx="1" val="0.1"/>
                              </dgm:adjLst>
                            </dgm:shape>
                            <dgm:presOf axis="self"/>
                            <dgm:constrLst>
                              <dgm:constr type="userH"/>
                              <dgm:constr type="h" refType="userH"/>
                              <dgm:constr type="tMarg" refType="primFontSz" fact="0.3"/>
                              <dgm:constr type="bMarg" refType="primFontSz" fact="0.3"/>
                              <dgm:constr type="lMarg" refType="primFontSz" fact="0.3"/>
                              <dgm:constr type="rMarg" refType="primFontSz" fact="0.3"/>
                            </dgm:constrLst>
                            <dgm:ruleLst>
                              <dgm:rule type="primFontSz" val="5" fact="NaN" max="NaN"/>
                            </dgm:ruleLst>
                          </dgm:layoutNode>
                          <dgm:choose name="Name25">
                            <dgm:if name="Name26" axis="des" ptType="node" func="cnt" op="gt" val="0">
                              <dgm:layoutNode name="parTransFour">
                                <dgm:alg type="sp"/>
                                <dgm:shape xmlns:r="http://schemas.openxmlformats.org/officeDocument/2006/relationships" r:blip="">
                                  <dgm:adjLst/>
                                </dgm:shape>
                                <dgm:presOf/>
                                <dgm:constrLst/>
                                <dgm:ruleLst/>
                              </dgm:layoutNode>
                            </dgm:if>
                            <dgm:else name="Name27"/>
                          </dgm:choose>
                          <dgm:layoutNode name="horzFour">
                            <dgm:choose name="Name28">
                              <dgm:if name="Name29" func="var" arg="dir" op="equ" val="norm">
                                <dgm:alg type="lin">
                                  <dgm:param type="linDir" val="fromL"/>
                                  <dgm:param type="nodeVertAlign" val="t"/>
                                </dgm:alg>
                              </dgm:if>
                              <dgm:else name="Name30">
                                <dgm:alg type="lin">
                                  <dgm:param type="linDir" val="fromR"/>
                                  <dgm:param type="nodeVertAlign" val="t"/>
                                </dgm:alg>
                              </dgm:else>
                            </dgm:choose>
                            <dgm:shape xmlns:r="http://schemas.openxmlformats.org/officeDocument/2006/relationships" r:blip="">
                              <dgm:adjLst/>
                            </dgm:shape>
                            <dgm:presOf/>
                            <dgm:constrLst/>
                            <dgm:ruleLst>
                              <dgm:rule type="w" val="INF" fact="NaN" max="NaN"/>
                            </dgm:ruleLst>
                            <dgm:forEach name="Name31" ref="repeat"/>
                          </dgm:layoutNode>
                        </dgm:layoutNode>
                        <dgm:choose name="Name32">
                          <dgm:if name="Name33" axis="self" ptType="node" func="revPos" op="gte" val="2">
                            <dgm:forEach name="Name34" axis="followSib" ptType="sibTrans" cnt="1">
                              <dgm:layoutNode name="sibSpaceFour">
                                <dgm:alg type="sp"/>
                                <dgm:shape xmlns:r="http://schemas.openxmlformats.org/officeDocument/2006/relationships" r:blip="">
                                  <dgm:adjLst/>
                                </dgm:shape>
                                <dgm:presOf/>
                                <dgm:constrLst/>
                                <dgm:ruleLst/>
                              </dgm:layoutNode>
                            </dgm:forEach>
                          </dgm:if>
                          <dgm:else name="Name35"/>
                        </dgm:choose>
                      </dgm:forEach>
                    </dgm:layoutNode>
                  </dgm:layoutNode>
                  <dgm:choose name="Name36">
                    <dgm:if name="Name37" axis="self" ptType="node" func="revPos" op="gte" val="2">
                      <dgm:forEach name="Name38" axis="followSib" ptType="sibTrans" cnt="1">
                        <dgm:layoutNode name="sibSpaceThree">
                          <dgm:alg type="sp"/>
                          <dgm:shape xmlns:r="http://schemas.openxmlformats.org/officeDocument/2006/relationships" r:blip="">
                            <dgm:adjLst/>
                          </dgm:shape>
                          <dgm:presOf/>
                          <dgm:constrLst/>
                          <dgm:ruleLst/>
                        </dgm:layoutNode>
                      </dgm:forEach>
                    </dgm:if>
                    <dgm:else name="Name39"/>
                  </dgm:choose>
                </dgm:forEach>
              </dgm:layoutNode>
            </dgm:layoutNode>
            <dgm:choose name="Name40">
              <dgm:if name="Name41" axis="self" ptType="node" func="revPos" op="gte" val="2">
                <dgm:forEach name="Name42" axis="followSib" ptType="sibTrans" cnt="1">
                  <dgm:layoutNode name="sibSpaceTwo">
                    <dgm:alg type="sp"/>
                    <dgm:shape xmlns:r="http://schemas.openxmlformats.org/officeDocument/2006/relationships" r:blip="">
                      <dgm:adjLst/>
                    </dgm:shape>
                    <dgm:presOf/>
                    <dgm:constrLst/>
                    <dgm:ruleLst/>
                  </dgm:layoutNode>
                </dgm:forEach>
              </dgm:if>
              <dgm:else name="Name43"/>
            </dgm:choose>
          </dgm:forEach>
        </dgm:layoutNode>
      </dgm:layoutNode>
      <dgm:choose name="Name44">
        <dgm:if name="Name45" axis="self" ptType="node" func="revPos" op="gte" val="2">
          <dgm:forEach name="Name46" axis="followSib" ptType="sibTrans" cnt="1">
            <dgm:layoutNode name="sibSpaceOn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if>
        <dgm:else name="Name47"/>
      </dgm:choose>
    </dgm:forEach>
  </dgm:layoutNode>
</dgm:layoutDef>
</file>

<file path=xl/diagrams/layout4.xml><?xml version="1.0" encoding="utf-8"?>
<dgm:layoutDef xmlns:dgm="http://schemas.openxmlformats.org/drawingml/2006/diagram" xmlns:a="http://schemas.openxmlformats.org/drawingml/2006/main" uniqueId="urn:microsoft.com/office/officeart/2005/8/layout/process4">
  <dgm:title val=""/>
  <dgm:desc val=""/>
  <dgm:catLst>
    <dgm:cat type="process" pri="16000"/>
    <dgm:cat type="list" pri="20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12">
          <dgm:prSet phldr="1"/>
        </dgm:pt>
        <dgm:pt modelId="2">
          <dgm:prSet phldr="1"/>
        </dgm:pt>
        <dgm:pt modelId="21">
          <dgm:prSet phldr="1"/>
        </dgm:pt>
        <dgm:pt modelId="22">
          <dgm:prSet phldr="1"/>
        </dgm:pt>
        <dgm:pt modelId="3">
          <dgm:prSet phldr="1"/>
        </dgm:pt>
        <dgm:pt modelId="31">
          <dgm:prSet phldr="1"/>
        </dgm:pt>
        <dgm:pt modelId="32">
          <dgm:prSet phldr="1"/>
        </dgm:pt>
      </dgm:ptLst>
      <dgm:cxnLst>
        <dgm:cxn modelId="4" srcId="0" destId="1" srcOrd="0" destOrd="0"/>
        <dgm:cxn modelId="5" srcId="0" destId="2" srcOrd="1" destOrd="0"/>
        <dgm:cxn modelId="6" srcId="0" destId="3" srcOrd="2" destOrd="0"/>
        <dgm:cxn modelId="13" srcId="1" destId="11" srcOrd="0" destOrd="0"/>
        <dgm:cxn modelId="14" srcId="1" destId="12" srcOrd="1" destOrd="0"/>
        <dgm:cxn modelId="23" srcId="2" destId="21" srcOrd="0" destOrd="0"/>
        <dgm:cxn modelId="24" srcId="2" destId="22" srcOrd="1" destOrd="0"/>
        <dgm:cxn modelId="33" srcId="3" destId="31" srcOrd="0" destOrd="0"/>
        <dgm:cxn modelId="34" srcId="3" destId="32" srcOrd="1" destOrd="0"/>
      </dgm:cxnLst>
      <dgm:bg/>
      <dgm:whole/>
    </dgm:dataModel>
  </dgm:sampData>
  <dgm:styleData>
    <dgm:dataModel>
      <dgm:ptLst>
        <dgm:pt modelId="0" type="doc"/>
        <dgm:pt modelId="1"/>
        <dgm:pt modelId="11"/>
        <dgm:pt modelId="2"/>
        <dgm:pt modelId="21"/>
      </dgm:ptLst>
      <dgm:cxnLst>
        <dgm:cxn modelId="4" srcId="0" destId="1" srcOrd="0" destOrd="0"/>
        <dgm:cxn modelId="5" srcId="0" destId="2" srcOrd="1" destOrd="0"/>
        <dgm:cxn modelId="13" srcId="1" destId="11" srcOrd="0" destOrd="0"/>
        <dgm:cxn modelId="23" srcId="2" destId="21" srcOrd="0" destOrd="0"/>
      </dgm:cxnLst>
      <dgm:bg/>
      <dgm:whole/>
    </dgm:dataModel>
  </dgm:styleData>
  <dgm:clrData>
    <dgm:dataModel>
      <dgm:ptLst>
        <dgm:pt modelId="0" type="doc"/>
        <dgm:pt modelId="1"/>
        <dgm:pt modelId="11"/>
        <dgm:pt modelId="2"/>
        <dgm:pt modelId="21"/>
        <dgm:pt modelId="3"/>
        <dgm:pt modelId="31"/>
        <dgm:pt modelId="4"/>
        <dgm:pt modelId="41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  <dgm:cxn modelId="13" srcId="1" destId="11" srcOrd="0" destOrd="0"/>
        <dgm:cxn modelId="23" srcId="2" destId="21" srcOrd="0" destOrd="0"/>
        <dgm:cxn modelId="33" srcId="3" destId="31" srcOrd="0" destOrd="0"/>
        <dgm:cxn modelId="43" srcId="4" destId="41" srcOrd="0" destOrd="0"/>
      </dgm:cxnLst>
      <dgm:bg/>
      <dgm:whole/>
    </dgm:dataModel>
  </dgm:clrData>
  <dgm:layoutNode name="Name0">
    <dgm:varLst>
      <dgm:dir/>
      <dgm:animLvl val="lvl"/>
      <dgm:resizeHandles val="exact"/>
    </dgm:varLst>
    <dgm:alg type="lin">
      <dgm:param type="linDir" val="fromB"/>
    </dgm:alg>
    <dgm:shape xmlns:r="http://schemas.openxmlformats.org/officeDocument/2006/relationships" r:blip="">
      <dgm:adjLst/>
    </dgm:shape>
    <dgm:presOf/>
    <dgm:constrLst>
      <dgm:constr type="h" for="ch" forName="boxAndChildren" refType="h"/>
      <dgm:constr type="h" for="ch" forName="arrowAndChildren" refType="h" refFor="ch" refForName="boxAndChildren" op="equ" fact="1.538"/>
      <dgm:constr type="w" for="ch" forName="arrowAndChildren" refType="w"/>
      <dgm:constr type="w" for="ch" forName="boxAndChildren" refType="w"/>
      <dgm:constr type="h" for="ch" forName="sp" refType="h" fact="-0.015"/>
      <dgm:constr type="primFontSz" for="des" forName="parentTextBox" val="65"/>
      <dgm:constr type="primFontSz" for="des" forName="parentTextArrow" refType="primFontSz" refFor="des" refForName="parentTextBox" op="equ"/>
      <dgm:constr type="primFontSz" for="des" forName="childTextArrow" val="65"/>
      <dgm:constr type="primFontSz" for="des" forName="childTextBox" refType="primFontSz" refFor="des" refForName="childTextArrow" op="equ"/>
    </dgm:constrLst>
    <dgm:ruleLst/>
    <dgm:forEach name="Name1" axis="ch" ptType="node" st="-1" step="-1">
      <dgm:choose name="Name2">
        <dgm:if name="Name3" axis="self" ptType="node" func="revPos" op="equ" val="1">
          <dgm:layoutNode name="boxAndChildren">
            <dgm:alg type="composite"/>
            <dgm:shape xmlns:r="http://schemas.openxmlformats.org/officeDocument/2006/relationships" r:blip="">
              <dgm:adjLst/>
            </dgm:shape>
            <dgm:presOf/>
            <dgm:choose name="Name4">
              <dgm:if name="Name5" axis="ch" ptType="node" func="cnt" op="gte" val="1">
                <dgm:constrLst>
                  <dgm:constr type="w" for="ch" forName="parentTextBox" refType="w"/>
                  <dgm:constr type="h" for="ch" forName="parentTextBox" refType="h" fact="0.54"/>
                  <dgm:constr type="t" for="ch" forName="parentTextBox"/>
                  <dgm:constr type="w" for="ch" forName="entireBox" refType="w"/>
                  <dgm:constr type="h" for="ch" forName="entireBox" refType="h"/>
                  <dgm:constr type="w" for="ch" forName="descendantBox" refType="w"/>
                  <dgm:constr type="b" for="ch" forName="descendantBox" refType="h" fact="0.98"/>
                  <dgm:constr type="h" for="ch" forName="descendantBox" refType="h" fact="0.46"/>
                </dgm:constrLst>
              </dgm:if>
              <dgm:else name="Name6">
                <dgm:constrLst>
                  <dgm:constr type="w" for="ch" forName="parentTextBox" refType="w"/>
                  <dgm:constr type="h" for="ch" forName="parentTextBox" refType="h"/>
                </dgm:constrLst>
              </dgm:else>
            </dgm:choose>
            <dgm:ruleLst/>
            <dgm:layoutNode name="parentTextBox">
              <dgm:alg type="tx"/>
              <dgm:choose name="Name7">
                <dgm:if name="Name8" axis="ch" ptType="node" func="cnt" op="gte" val="1">
                  <dgm:shape xmlns:r="http://schemas.openxmlformats.org/officeDocument/2006/relationships" type="rect" r:blip="" zOrderOff="1" hideGeom="1">
                    <dgm:adjLst/>
                  </dgm:shape>
                </dgm:if>
                <dgm:else name="Name9">
                  <dgm:shape xmlns:r="http://schemas.openxmlformats.org/officeDocument/2006/relationships" type="rect" r:blip="">
                    <dgm:adjLst/>
                  </dgm:shape>
                </dgm:else>
              </dgm:choose>
              <dgm:presOf axis="self"/>
              <dgm:constrLst/>
              <dgm:ruleLst>
                <dgm:rule type="primFontSz" val="5" fact="NaN" max="NaN"/>
              </dgm:ruleLst>
            </dgm:layoutNode>
            <dgm:choose name="Name10">
              <dgm:if name="Name11" axis="ch" ptType="node" func="cnt" op="gte" val="1">
                <dgm:layoutNode name="entireBox">
                  <dgm:alg type="sp"/>
                  <dgm:shape xmlns:r="http://schemas.openxmlformats.org/officeDocument/2006/relationships" type="rect" r:blip="">
                    <dgm:adjLst/>
                  </dgm:shape>
                  <dgm:presOf axis="self"/>
                  <dgm:constrLst/>
                  <dgm:ruleLst/>
                </dgm:layoutNode>
                <dgm:layoutNode name="descendantBox" styleLbl="fgAccFollowNode1">
                  <dgm:choose name="Name12">
                    <dgm:if name="Name13" func="var" arg="dir" op="equ" val="norm">
                      <dgm:alg type="lin"/>
                    </dgm:if>
                    <dgm:else name="Name14">
                      <dgm:alg type="lin">
                        <dgm:param type="linDir" val="fromR"/>
                      </dgm:alg>
                    </dgm:else>
                  </dgm:choose>
                  <dgm:shape xmlns:r="http://schemas.openxmlformats.org/officeDocument/2006/relationships" r:blip="">
                    <dgm:adjLst/>
                  </dgm:shape>
                  <dgm:presOf/>
                  <dgm:constrLst>
                    <dgm:constr type="w" for="ch" forName="childTextBox" refType="w"/>
                    <dgm:constr type="h" for="ch" forName="childTextBox" refType="h"/>
                  </dgm:constrLst>
                  <dgm:ruleLst/>
                  <dgm:forEach name="Name15" axis="ch" ptType="node">
                    <dgm:layoutNode name="childTextBox" styleLbl="fgAccFollowNode1">
                      <dgm:varLst>
                        <dgm:bulletEnabled val="1"/>
                      </dgm:varLst>
                      <dgm:alg type="tx"/>
                      <dgm:shape xmlns:r="http://schemas.openxmlformats.org/officeDocument/2006/relationships" type="rect" r:blip="">
                        <dgm:adjLst/>
                      </dgm:shape>
                      <dgm:presOf axis="desOrSelf" ptType="node"/>
                      <dgm:constrLst>
                        <dgm:constr type="tMarg" refType="primFontSz" fact="0.1"/>
                        <dgm:constr type="bMarg" refType="primFontSz" fact="0.1"/>
                      </dgm:constrLst>
                      <dgm:ruleLst>
                        <dgm:rule type="primFontSz" val="5" fact="NaN" max="NaN"/>
                      </dgm:ruleLst>
                    </dgm:layoutNode>
                  </dgm:forEach>
                </dgm:layoutNode>
              </dgm:if>
              <dgm:else name="Name16"/>
            </dgm:choose>
          </dgm:layoutNode>
        </dgm:if>
        <dgm:else name="Name17">
          <dgm:layoutNode name="arrowAndChildren">
            <dgm:alg type="composite"/>
            <dgm:shape xmlns:r="http://schemas.openxmlformats.org/officeDocument/2006/relationships" r:blip="">
              <dgm:adjLst/>
            </dgm:shape>
            <dgm:presOf/>
            <dgm:choose name="Name18">
              <dgm:if name="Name19" axis="ch" ptType="node" func="cnt" op="gte" val="1">
                <dgm:constrLst>
                  <dgm:constr type="w" for="ch" forName="parentTextArrow" refType="w"/>
                  <dgm:constr type="t" for="ch" forName="parentTextArrow"/>
                  <dgm:constr type="h" for="ch" forName="parentTextArrow" refType="h" fact="0.351"/>
                  <dgm:constr type="w" for="ch" forName="arrow" refType="w"/>
                  <dgm:constr type="h" for="ch" forName="arrow" refType="h"/>
                  <dgm:constr type="w" for="ch" forName="descendantArrow" refType="w"/>
                  <dgm:constr type="b" for="ch" forName="descendantArrow" refType="h" fact="0.65"/>
                  <dgm:constr type="h" for="ch" forName="descendantArrow" refType="h" fact="0.299"/>
                </dgm:constrLst>
              </dgm:if>
              <dgm:else name="Name20">
                <dgm:constrLst>
                  <dgm:constr type="w" for="ch" forName="parentTextArrow" refType="w"/>
                  <dgm:constr type="h" for="ch" forName="parentTextArrow" refType="h"/>
                </dgm:constrLst>
              </dgm:else>
            </dgm:choose>
            <dgm:ruleLst/>
            <dgm:layoutNode name="parentTextArrow">
              <dgm:alg type="tx"/>
              <dgm:choose name="Name21">
                <dgm:if name="Name22" axis="ch" ptType="node" func="cnt" op="gte" val="1">
                  <dgm:shape xmlns:r="http://schemas.openxmlformats.org/officeDocument/2006/relationships" type="rect" r:blip="" zOrderOff="1" hideGeom="1">
                    <dgm:adjLst/>
                  </dgm:shape>
                </dgm:if>
                <dgm:else name="Name23">
                  <dgm:shape xmlns:r="http://schemas.openxmlformats.org/officeDocument/2006/relationships" rot="180" type="upArrowCallout" r:blip="">
                    <dgm:adjLst/>
                  </dgm:shape>
                </dgm:else>
              </dgm:choose>
              <dgm:presOf axis="self"/>
              <dgm:constrLst/>
              <dgm:ruleLst>
                <dgm:rule type="primFontSz" val="5" fact="NaN" max="NaN"/>
              </dgm:ruleLst>
            </dgm:layoutNode>
            <dgm:choose name="Name24">
              <dgm:if name="Name25" axis="ch" ptType="node" func="cnt" op="gte" val="1">
                <dgm:layoutNode name="arrow">
                  <dgm:alg type="sp"/>
                  <dgm:shape xmlns:r="http://schemas.openxmlformats.org/officeDocument/2006/relationships" rot="180" type="upArrowCallout" r:blip="">
                    <dgm:adjLst/>
                  </dgm:shape>
                  <dgm:presOf axis="self"/>
                  <dgm:constrLst/>
                  <dgm:ruleLst/>
                </dgm:layoutNode>
                <dgm:layoutNode name="descendantArrow">
                  <dgm:choose name="Name26">
                    <dgm:if name="Name27" func="var" arg="dir" op="equ" val="norm">
                      <dgm:alg type="lin"/>
                    </dgm:if>
                    <dgm:else name="Name28">
                      <dgm:alg type="lin">
                        <dgm:param type="linDir" val="fromR"/>
                      </dgm:alg>
                    </dgm:else>
                  </dgm:choose>
                  <dgm:shape xmlns:r="http://schemas.openxmlformats.org/officeDocument/2006/relationships" r:blip="">
                    <dgm:adjLst/>
                  </dgm:shape>
                  <dgm:presOf/>
                  <dgm:constrLst>
                    <dgm:constr type="w" for="ch" forName="childTextArrow" refType="w"/>
                    <dgm:constr type="h" for="ch" forName="childTextArrow" refType="h"/>
                  </dgm:constrLst>
                  <dgm:ruleLst/>
                  <dgm:forEach name="Name29" axis="ch" ptType="node">
                    <dgm:layoutNode name="childTextArrow" styleLbl="fgAccFollowNode1">
                      <dgm:varLst>
                        <dgm:bulletEnabled val="1"/>
                      </dgm:varLst>
                      <dgm:alg type="tx"/>
                      <dgm:shape xmlns:r="http://schemas.openxmlformats.org/officeDocument/2006/relationships" type="rect" r:blip="">
                        <dgm:adjLst/>
                      </dgm:shape>
                      <dgm:presOf axis="desOrSelf" ptType="node"/>
                      <dgm:constrLst>
                        <dgm:constr type="tMarg" refType="primFontSz" fact="0.1"/>
                        <dgm:constr type="bMarg" refType="primFontSz" fact="0.1"/>
                      </dgm:constrLst>
                      <dgm:ruleLst>
                        <dgm:rule type="primFontSz" val="5" fact="NaN" max="NaN"/>
                      </dgm:ruleLst>
                    </dgm:layoutNode>
                  </dgm:forEach>
                </dgm:layoutNode>
              </dgm:if>
              <dgm:else name="Name30"/>
            </dgm:choose>
          </dgm:layoutNode>
        </dgm:else>
      </dgm:choose>
      <dgm:forEach name="Name31" axis="precedSib" ptType="sibTrans" st="-1" cnt="1">
        <dgm:layoutNode name="sp">
          <dgm:alg type="sp"/>
          <dgm:shape xmlns:r="http://schemas.openxmlformats.org/officeDocument/2006/relationships" r:blip="">
            <dgm:adjLst/>
          </dgm:shape>
          <dgm:presOf axis="self"/>
          <dgm:constrLst/>
          <dgm:ruleLst/>
        </dgm:layoutNode>
      </dgm:forEach>
    </dgm:forEach>
  </dgm:layoutNode>
</dgm:layoutDef>
</file>

<file path=xl/diagrams/layout5.xml><?xml version="1.0" encoding="utf-8"?>
<dgm:layoutDef xmlns:dgm="http://schemas.openxmlformats.org/drawingml/2006/diagram" xmlns:a="http://schemas.openxmlformats.org/drawingml/2006/main" uniqueId="urn:microsoft.com/office/officeart/2005/8/layout/process4">
  <dgm:title val=""/>
  <dgm:desc val=""/>
  <dgm:catLst>
    <dgm:cat type="process" pri="16000"/>
    <dgm:cat type="list" pri="20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12">
          <dgm:prSet phldr="1"/>
        </dgm:pt>
        <dgm:pt modelId="2">
          <dgm:prSet phldr="1"/>
        </dgm:pt>
        <dgm:pt modelId="21">
          <dgm:prSet phldr="1"/>
        </dgm:pt>
        <dgm:pt modelId="22">
          <dgm:prSet phldr="1"/>
        </dgm:pt>
        <dgm:pt modelId="3">
          <dgm:prSet phldr="1"/>
        </dgm:pt>
        <dgm:pt modelId="31">
          <dgm:prSet phldr="1"/>
        </dgm:pt>
        <dgm:pt modelId="32">
          <dgm:prSet phldr="1"/>
        </dgm:pt>
      </dgm:ptLst>
      <dgm:cxnLst>
        <dgm:cxn modelId="4" srcId="0" destId="1" srcOrd="0" destOrd="0"/>
        <dgm:cxn modelId="5" srcId="0" destId="2" srcOrd="1" destOrd="0"/>
        <dgm:cxn modelId="6" srcId="0" destId="3" srcOrd="2" destOrd="0"/>
        <dgm:cxn modelId="13" srcId="1" destId="11" srcOrd="0" destOrd="0"/>
        <dgm:cxn modelId="14" srcId="1" destId="12" srcOrd="1" destOrd="0"/>
        <dgm:cxn modelId="23" srcId="2" destId="21" srcOrd="0" destOrd="0"/>
        <dgm:cxn modelId="24" srcId="2" destId="22" srcOrd="1" destOrd="0"/>
        <dgm:cxn modelId="33" srcId="3" destId="31" srcOrd="0" destOrd="0"/>
        <dgm:cxn modelId="34" srcId="3" destId="32" srcOrd="1" destOrd="0"/>
      </dgm:cxnLst>
      <dgm:bg/>
      <dgm:whole/>
    </dgm:dataModel>
  </dgm:sampData>
  <dgm:styleData>
    <dgm:dataModel>
      <dgm:ptLst>
        <dgm:pt modelId="0" type="doc"/>
        <dgm:pt modelId="1"/>
        <dgm:pt modelId="11"/>
        <dgm:pt modelId="2"/>
        <dgm:pt modelId="21"/>
      </dgm:ptLst>
      <dgm:cxnLst>
        <dgm:cxn modelId="4" srcId="0" destId="1" srcOrd="0" destOrd="0"/>
        <dgm:cxn modelId="5" srcId="0" destId="2" srcOrd="1" destOrd="0"/>
        <dgm:cxn modelId="13" srcId="1" destId="11" srcOrd="0" destOrd="0"/>
        <dgm:cxn modelId="23" srcId="2" destId="21" srcOrd="0" destOrd="0"/>
      </dgm:cxnLst>
      <dgm:bg/>
      <dgm:whole/>
    </dgm:dataModel>
  </dgm:styleData>
  <dgm:clrData>
    <dgm:dataModel>
      <dgm:ptLst>
        <dgm:pt modelId="0" type="doc"/>
        <dgm:pt modelId="1"/>
        <dgm:pt modelId="11"/>
        <dgm:pt modelId="2"/>
        <dgm:pt modelId="21"/>
        <dgm:pt modelId="3"/>
        <dgm:pt modelId="31"/>
        <dgm:pt modelId="4"/>
        <dgm:pt modelId="41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  <dgm:cxn modelId="13" srcId="1" destId="11" srcOrd="0" destOrd="0"/>
        <dgm:cxn modelId="23" srcId="2" destId="21" srcOrd="0" destOrd="0"/>
        <dgm:cxn modelId="33" srcId="3" destId="31" srcOrd="0" destOrd="0"/>
        <dgm:cxn modelId="43" srcId="4" destId="41" srcOrd="0" destOrd="0"/>
      </dgm:cxnLst>
      <dgm:bg/>
      <dgm:whole/>
    </dgm:dataModel>
  </dgm:clrData>
  <dgm:layoutNode name="Name0">
    <dgm:varLst>
      <dgm:dir/>
      <dgm:animLvl val="lvl"/>
      <dgm:resizeHandles val="exact"/>
    </dgm:varLst>
    <dgm:alg type="lin">
      <dgm:param type="linDir" val="fromB"/>
    </dgm:alg>
    <dgm:shape xmlns:r="http://schemas.openxmlformats.org/officeDocument/2006/relationships" r:blip="">
      <dgm:adjLst/>
    </dgm:shape>
    <dgm:presOf/>
    <dgm:constrLst>
      <dgm:constr type="h" for="ch" forName="boxAndChildren" refType="h"/>
      <dgm:constr type="h" for="ch" forName="arrowAndChildren" refType="h" refFor="ch" refForName="boxAndChildren" op="equ" fact="1.538"/>
      <dgm:constr type="w" for="ch" forName="arrowAndChildren" refType="w"/>
      <dgm:constr type="w" for="ch" forName="boxAndChildren" refType="w"/>
      <dgm:constr type="h" for="ch" forName="sp" refType="h" fact="-0.015"/>
      <dgm:constr type="primFontSz" for="des" forName="parentTextBox" val="65"/>
      <dgm:constr type="primFontSz" for="des" forName="parentTextArrow" refType="primFontSz" refFor="des" refForName="parentTextBox" op="equ"/>
      <dgm:constr type="primFontSz" for="des" forName="childTextArrow" val="65"/>
      <dgm:constr type="primFontSz" for="des" forName="childTextBox" refType="primFontSz" refFor="des" refForName="childTextArrow" op="equ"/>
    </dgm:constrLst>
    <dgm:ruleLst/>
    <dgm:forEach name="Name1" axis="ch" ptType="node" st="-1" step="-1">
      <dgm:choose name="Name2">
        <dgm:if name="Name3" axis="self" ptType="node" func="revPos" op="equ" val="1">
          <dgm:layoutNode name="boxAndChildren">
            <dgm:alg type="composite"/>
            <dgm:shape xmlns:r="http://schemas.openxmlformats.org/officeDocument/2006/relationships" r:blip="">
              <dgm:adjLst/>
            </dgm:shape>
            <dgm:presOf/>
            <dgm:choose name="Name4">
              <dgm:if name="Name5" axis="ch" ptType="node" func="cnt" op="gte" val="1">
                <dgm:constrLst>
                  <dgm:constr type="w" for="ch" forName="parentTextBox" refType="w"/>
                  <dgm:constr type="h" for="ch" forName="parentTextBox" refType="h" fact="0.54"/>
                  <dgm:constr type="t" for="ch" forName="parentTextBox"/>
                  <dgm:constr type="w" for="ch" forName="entireBox" refType="w"/>
                  <dgm:constr type="h" for="ch" forName="entireBox" refType="h"/>
                  <dgm:constr type="w" for="ch" forName="descendantBox" refType="w"/>
                  <dgm:constr type="b" for="ch" forName="descendantBox" refType="h" fact="0.98"/>
                  <dgm:constr type="h" for="ch" forName="descendantBox" refType="h" fact="0.46"/>
                </dgm:constrLst>
              </dgm:if>
              <dgm:else name="Name6">
                <dgm:constrLst>
                  <dgm:constr type="w" for="ch" forName="parentTextBox" refType="w"/>
                  <dgm:constr type="h" for="ch" forName="parentTextBox" refType="h"/>
                </dgm:constrLst>
              </dgm:else>
            </dgm:choose>
            <dgm:ruleLst/>
            <dgm:layoutNode name="parentTextBox">
              <dgm:alg type="tx"/>
              <dgm:choose name="Name7">
                <dgm:if name="Name8" axis="ch" ptType="node" func="cnt" op="gte" val="1">
                  <dgm:shape xmlns:r="http://schemas.openxmlformats.org/officeDocument/2006/relationships" type="rect" r:blip="" zOrderOff="1" hideGeom="1">
                    <dgm:adjLst/>
                  </dgm:shape>
                </dgm:if>
                <dgm:else name="Name9">
                  <dgm:shape xmlns:r="http://schemas.openxmlformats.org/officeDocument/2006/relationships" type="rect" r:blip="">
                    <dgm:adjLst/>
                  </dgm:shape>
                </dgm:else>
              </dgm:choose>
              <dgm:presOf axis="self"/>
              <dgm:constrLst/>
              <dgm:ruleLst>
                <dgm:rule type="primFontSz" val="5" fact="NaN" max="NaN"/>
              </dgm:ruleLst>
            </dgm:layoutNode>
            <dgm:choose name="Name10">
              <dgm:if name="Name11" axis="ch" ptType="node" func="cnt" op="gte" val="1">
                <dgm:layoutNode name="entireBox">
                  <dgm:alg type="sp"/>
                  <dgm:shape xmlns:r="http://schemas.openxmlformats.org/officeDocument/2006/relationships" type="rect" r:blip="">
                    <dgm:adjLst/>
                  </dgm:shape>
                  <dgm:presOf axis="self"/>
                  <dgm:constrLst/>
                  <dgm:ruleLst/>
                </dgm:layoutNode>
                <dgm:layoutNode name="descendantBox" styleLbl="fgAccFollowNode1">
                  <dgm:choose name="Name12">
                    <dgm:if name="Name13" func="var" arg="dir" op="equ" val="norm">
                      <dgm:alg type="lin"/>
                    </dgm:if>
                    <dgm:else name="Name14">
                      <dgm:alg type="lin">
                        <dgm:param type="linDir" val="fromR"/>
                      </dgm:alg>
                    </dgm:else>
                  </dgm:choose>
                  <dgm:shape xmlns:r="http://schemas.openxmlformats.org/officeDocument/2006/relationships" r:blip="">
                    <dgm:adjLst/>
                  </dgm:shape>
                  <dgm:presOf/>
                  <dgm:constrLst>
                    <dgm:constr type="w" for="ch" forName="childTextBox" refType="w"/>
                    <dgm:constr type="h" for="ch" forName="childTextBox" refType="h"/>
                  </dgm:constrLst>
                  <dgm:ruleLst/>
                  <dgm:forEach name="Name15" axis="ch" ptType="node">
                    <dgm:layoutNode name="childTextBox" styleLbl="fgAccFollowNode1">
                      <dgm:varLst>
                        <dgm:bulletEnabled val="1"/>
                      </dgm:varLst>
                      <dgm:alg type="tx"/>
                      <dgm:shape xmlns:r="http://schemas.openxmlformats.org/officeDocument/2006/relationships" type="rect" r:blip="">
                        <dgm:adjLst/>
                      </dgm:shape>
                      <dgm:presOf axis="desOrSelf" ptType="node"/>
                      <dgm:constrLst>
                        <dgm:constr type="tMarg" refType="primFontSz" fact="0.1"/>
                        <dgm:constr type="bMarg" refType="primFontSz" fact="0.1"/>
                      </dgm:constrLst>
                      <dgm:ruleLst>
                        <dgm:rule type="primFontSz" val="5" fact="NaN" max="NaN"/>
                      </dgm:ruleLst>
                    </dgm:layoutNode>
                  </dgm:forEach>
                </dgm:layoutNode>
              </dgm:if>
              <dgm:else name="Name16"/>
            </dgm:choose>
          </dgm:layoutNode>
        </dgm:if>
        <dgm:else name="Name17">
          <dgm:layoutNode name="arrowAndChildren">
            <dgm:alg type="composite"/>
            <dgm:shape xmlns:r="http://schemas.openxmlformats.org/officeDocument/2006/relationships" r:blip="">
              <dgm:adjLst/>
            </dgm:shape>
            <dgm:presOf/>
            <dgm:choose name="Name18">
              <dgm:if name="Name19" axis="ch" ptType="node" func="cnt" op="gte" val="1">
                <dgm:constrLst>
                  <dgm:constr type="w" for="ch" forName="parentTextArrow" refType="w"/>
                  <dgm:constr type="t" for="ch" forName="parentTextArrow"/>
                  <dgm:constr type="h" for="ch" forName="parentTextArrow" refType="h" fact="0.351"/>
                  <dgm:constr type="w" for="ch" forName="arrow" refType="w"/>
                  <dgm:constr type="h" for="ch" forName="arrow" refType="h"/>
                  <dgm:constr type="w" for="ch" forName="descendantArrow" refType="w"/>
                  <dgm:constr type="b" for="ch" forName="descendantArrow" refType="h" fact="0.65"/>
                  <dgm:constr type="h" for="ch" forName="descendantArrow" refType="h" fact="0.299"/>
                </dgm:constrLst>
              </dgm:if>
              <dgm:else name="Name20">
                <dgm:constrLst>
                  <dgm:constr type="w" for="ch" forName="parentTextArrow" refType="w"/>
                  <dgm:constr type="h" for="ch" forName="parentTextArrow" refType="h"/>
                </dgm:constrLst>
              </dgm:else>
            </dgm:choose>
            <dgm:ruleLst/>
            <dgm:layoutNode name="parentTextArrow">
              <dgm:alg type="tx"/>
              <dgm:choose name="Name21">
                <dgm:if name="Name22" axis="ch" ptType="node" func="cnt" op="gte" val="1">
                  <dgm:shape xmlns:r="http://schemas.openxmlformats.org/officeDocument/2006/relationships" type="rect" r:blip="" zOrderOff="1" hideGeom="1">
                    <dgm:adjLst/>
                  </dgm:shape>
                </dgm:if>
                <dgm:else name="Name23">
                  <dgm:shape xmlns:r="http://schemas.openxmlformats.org/officeDocument/2006/relationships" rot="180" type="upArrowCallout" r:blip="">
                    <dgm:adjLst/>
                  </dgm:shape>
                </dgm:else>
              </dgm:choose>
              <dgm:presOf axis="self"/>
              <dgm:constrLst/>
              <dgm:ruleLst>
                <dgm:rule type="primFontSz" val="5" fact="NaN" max="NaN"/>
              </dgm:ruleLst>
            </dgm:layoutNode>
            <dgm:choose name="Name24">
              <dgm:if name="Name25" axis="ch" ptType="node" func="cnt" op="gte" val="1">
                <dgm:layoutNode name="arrow">
                  <dgm:alg type="sp"/>
                  <dgm:shape xmlns:r="http://schemas.openxmlformats.org/officeDocument/2006/relationships" rot="180" type="upArrowCallout" r:blip="">
                    <dgm:adjLst/>
                  </dgm:shape>
                  <dgm:presOf axis="self"/>
                  <dgm:constrLst/>
                  <dgm:ruleLst/>
                </dgm:layoutNode>
                <dgm:layoutNode name="descendantArrow">
                  <dgm:choose name="Name26">
                    <dgm:if name="Name27" func="var" arg="dir" op="equ" val="norm">
                      <dgm:alg type="lin"/>
                    </dgm:if>
                    <dgm:else name="Name28">
                      <dgm:alg type="lin">
                        <dgm:param type="linDir" val="fromR"/>
                      </dgm:alg>
                    </dgm:else>
                  </dgm:choose>
                  <dgm:shape xmlns:r="http://schemas.openxmlformats.org/officeDocument/2006/relationships" r:blip="">
                    <dgm:adjLst/>
                  </dgm:shape>
                  <dgm:presOf/>
                  <dgm:constrLst>
                    <dgm:constr type="w" for="ch" forName="childTextArrow" refType="w"/>
                    <dgm:constr type="h" for="ch" forName="childTextArrow" refType="h"/>
                  </dgm:constrLst>
                  <dgm:ruleLst/>
                  <dgm:forEach name="Name29" axis="ch" ptType="node">
                    <dgm:layoutNode name="childTextArrow" styleLbl="fgAccFollowNode1">
                      <dgm:varLst>
                        <dgm:bulletEnabled val="1"/>
                      </dgm:varLst>
                      <dgm:alg type="tx"/>
                      <dgm:shape xmlns:r="http://schemas.openxmlformats.org/officeDocument/2006/relationships" type="rect" r:blip="">
                        <dgm:adjLst/>
                      </dgm:shape>
                      <dgm:presOf axis="desOrSelf" ptType="node"/>
                      <dgm:constrLst>
                        <dgm:constr type="tMarg" refType="primFontSz" fact="0.1"/>
                        <dgm:constr type="bMarg" refType="primFontSz" fact="0.1"/>
                      </dgm:constrLst>
                      <dgm:ruleLst>
                        <dgm:rule type="primFontSz" val="5" fact="NaN" max="NaN"/>
                      </dgm:ruleLst>
                    </dgm:layoutNode>
                  </dgm:forEach>
                </dgm:layoutNode>
              </dgm:if>
              <dgm:else name="Name30"/>
            </dgm:choose>
          </dgm:layoutNode>
        </dgm:else>
      </dgm:choose>
      <dgm:forEach name="Name31" axis="precedSib" ptType="sibTrans" st="-1" cnt="1">
        <dgm:layoutNode name="sp">
          <dgm:alg type="sp"/>
          <dgm:shape xmlns:r="http://schemas.openxmlformats.org/officeDocument/2006/relationships" r:blip="">
            <dgm:adjLst/>
          </dgm:shape>
          <dgm:presOf axis="self"/>
          <dgm:constrLst/>
          <dgm:ruleLst/>
        </dgm:layoutNode>
      </dgm:forEach>
    </dgm:forEach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3d4">
  <dgm:title val=""/>
  <dgm:desc val=""/>
  <dgm:catLst>
    <dgm:cat type="3D" pri="11400"/>
  </dgm:catLst>
  <dgm:scene3d>
    <a:camera prst="orthographicFront"/>
    <a:lightRig rig="threePt" dir="t"/>
  </dgm:scene3d>
  <dgm:styleLbl name="node0">
    <dgm:scene3d>
      <a:camera prst="orthographicFront"/>
      <a:lightRig rig="chilly" dir="t"/>
    </dgm:scene3d>
    <dgm:sp3d prstMaterial="translucentPowder">
      <a:bevelT w="127000" h="25400" prst="softRound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chilly" dir="t"/>
    </dgm:scene3d>
    <dgm:sp3d prstMaterial="translucentPowder">
      <a:bevelT w="127000" h="25400" prst="softRound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chilly" dir="t"/>
    </dgm:scene3d>
    <dgm:sp3d prstMaterial="translucentPowder">
      <a:bevelT w="127000" h="25400" prst="softRound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chilly" dir="t"/>
    </dgm:scene3d>
    <dgm:sp3d prstMaterial="translucentPowder">
      <a:bevelT w="127000" h="25400" prst="softRound"/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chilly" dir="t"/>
    </dgm:scene3d>
    <dgm:sp3d prstMaterial="translucentPowder">
      <a:bevelT w="127000" h="25400" prst="softRound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chilly" dir="t"/>
    </dgm:scene3d>
    <dgm:sp3d prstMaterial="translucentPowder">
      <a:bevelT w="127000" h="25400" prst="softRound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chilly" dir="t"/>
    </dgm:scene3d>
    <dgm:sp3d prstMaterial="translucentPowder">
      <a:bevelT w="127000" h="25400" prst="softRound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chilly" dir="t"/>
    </dgm:scene3d>
    <dgm:sp3d prstMaterial="translucentPowder">
      <a:bevelT w="127000" h="25400" prst="softRound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chilly" dir="t"/>
    </dgm:scene3d>
    <dgm:sp3d z="12700" extrusionH="12700" prstMaterial="translucentPowder">
      <a:bevelT w="25400" h="6350" prst="softRound"/>
      <a:bevelB w="0" h="0" prst="convex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chilly" dir="t"/>
    </dgm:scene3d>
    <dgm:sp3d prstMaterial="translucentPowder">
      <a:bevelT w="127000" h="25400" prst="softRound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ImgPlace1">
    <dgm:scene3d>
      <a:camera prst="orthographicFront"/>
      <a:lightRig rig="chilly" dir="t"/>
    </dgm:scene3d>
    <dgm:sp3d z="-25700" extrusionH="63500" contourW="127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chilly" dir="t"/>
    </dgm:scene3d>
    <dgm:sp3d z="-70000" extrusionH="1700" prstMaterial="translucentPowder">
      <a:bevelT w="25400" h="6350" prst="softRound"/>
      <a:bevelB w="0" h="0" prst="convex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chilly" dir="t"/>
    </dgm:scene3d>
    <dgm:sp3d z="12700" extrusionH="1700" prstMaterial="translucentPowder">
      <a:bevelT w="25400" h="6350" prst="softRound"/>
      <a:bevelB w="0" h="0" prst="convex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ibTrans2D1">
    <dgm:scene3d>
      <a:camera prst="orthographicFront"/>
      <a:lightRig rig="chilly" dir="t"/>
    </dgm:scene3d>
    <dgm:sp3d z="-25700" extrusionH="1700" prstMaterial="translucentPowder">
      <a:bevelT w="25400" h="6350" prst="softRound"/>
      <a:bevelB w="0" h="0" prst="convex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1D1">
    <dgm:scene3d>
      <a:camera prst="orthographicFront"/>
      <a:lightRig rig="chilly" dir="t"/>
    </dgm:scene3d>
    <dgm:sp3d z="-40000" prstMaterial="matte"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chilly" dir="t"/>
    </dgm:scene3d>
    <dgm:sp3d z="127000" prstMaterial="matte"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chilly" dir="t"/>
    </dgm:scene3d>
    <dgm:sp3d prstMaterial="translucentPowder">
      <a:bevelT w="127000" h="25400" prst="softRound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chilly" dir="t"/>
    </dgm:scene3d>
    <dgm:sp3d prstMaterial="translucentPowder">
      <a:bevelT w="127000" h="25400" prst="softRound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chilly" dir="t"/>
    </dgm:scene3d>
    <dgm:sp3d prstMaterial="translucentPowder">
      <a:bevelT w="127000" h="25400" prst="softRound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chilly" dir="t"/>
    </dgm:scene3d>
    <dgm:sp3d prstMaterial="translucentPowder">
      <a:bevelT w="127000" h="25400" prst="softRound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chilly" dir="t"/>
    </dgm:scene3d>
    <dgm:sp3d z="1700" extrusionH="1700" prstMaterial="translucentPowder">
      <a:bevelT w="25400" h="6350" prst="softRound"/>
      <a:bevelB w="0" h="0" prst="convex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2">
    <dgm:scene3d>
      <a:camera prst="orthographicFront"/>
      <a:lightRig rig="chilly" dir="t"/>
    </dgm:scene3d>
    <dgm:sp3d z="1700" extrusionH="1700" prstMaterial="translucentPowder">
      <a:bevelT w="25400" h="6350" prst="softRound"/>
      <a:bevelB w="0" h="0" prst="convex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3">
    <dgm:scene3d>
      <a:camera prst="orthographicFront"/>
      <a:lightRig rig="chilly" dir="t"/>
    </dgm:scene3d>
    <dgm:sp3d extrusionH="1700" prstMaterial="translucentPowder">
      <a:bevelT w="25400" h="6350" prst="softRound"/>
      <a:bevelB w="0" h="0" prst="convex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4">
    <dgm:scene3d>
      <a:camera prst="orthographicFront"/>
      <a:lightRig rig="chilly" dir="t"/>
    </dgm:scene3d>
    <dgm:sp3d extrusionH="1700" prstMaterial="translucentPowder">
      <a:bevelT w="25400" h="6350" prst="softRound"/>
      <a:bevelB w="0" h="0" prst="convex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1D1">
    <dgm:scene3d>
      <a:camera prst="orthographicFront"/>
      <a:lightRig rig="chilly" dir="t"/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chilly" dir="t"/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chilly" dir="t"/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chilly" dir="t"/>
    </dgm:scene3d>
    <dgm:sp3d z="12700" extrusionH="1700" prstMaterial="dkEdge">
      <a:bevelT w="25400" h="6350" prst="softRound"/>
      <a:bevelB w="0" h="0" prst="convex"/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chilly" dir="t"/>
    </dgm:scene3d>
    <dgm:sp3d z="12700" extrusionH="1700" prstMaterial="dkEdge">
      <a:bevelT w="25400" h="6350" prst="softRound"/>
      <a:bevelB w="0" h="0" prst="convex"/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chilly" dir="t"/>
    </dgm:scene3d>
    <dgm:sp3d prstMaterial="dkEdge">
      <a:bevelT w="25400" h="6350" prst="softRound"/>
      <a:bevelB w="0" h="0" prst="convex"/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chilly" dir="t"/>
    </dgm:scene3d>
    <dgm:sp3d prstMaterial="dkEdge">
      <a:bevelT w="127000" h="25400"/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Acc1">
    <dgm:scene3d>
      <a:camera prst="orthographicFront"/>
      <a:lightRig rig="chilly" dir="t"/>
    </dgm:scene3d>
    <dgm:sp3d z="-12700" extrusionH="1700" prstMaterial="dkEdge">
      <a:bevelT w="25400" h="6350" prst="softRound"/>
      <a:bevelB w="0" h="0" prst="convex"/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chilly" dir="t"/>
    </dgm:scene3d>
    <dgm:sp3d z="12700" extrusionH="1700" prstMaterial="dkEdge">
      <a:bevelT w="25400" h="6350" prst="softRound"/>
      <a:bevelB w="0" h="0" prst="convex"/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chilly" dir="t"/>
    </dgm:scene3d>
    <dgm:sp3d extrusionH="1700" prstMaterial="dkEdge">
      <a:bevelT w="25400" h="6350" prst="softRound"/>
      <a:bevelB w="0" h="0" prst="convex"/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chilly" dir="t"/>
    </dgm:scene3d>
    <dgm:sp3d z="-12700" extrusionH="1700" prstMaterial="dkEdge">
      <a:bevelT w="25400" h="6350" prst="softRound"/>
      <a:bevelB w="0" h="0" prst="convex"/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chilly" dir="t"/>
    </dgm:scene3d>
    <dgm:sp3d z="12700" extrusionH="1700" prstMaterial="dkEdge">
      <a:bevelT w="25400" h="6350" prst="softRound"/>
      <a:bevelB w="0" h="0" prst="convex"/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chilly" dir="t"/>
    </dgm:scene3d>
    <dgm:sp3d extrusionH="1700" prstMaterial="dkEdge">
      <a:bevelT w="25400" h="6350" prst="softRound"/>
      <a:bevelB w="0" h="0" prst="convex"/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chilly" dir="t"/>
    </dgm:scene3d>
    <dgm:sp3d z="-12700" extrusionH="1700" prstMaterial="dkEdge">
      <a:bevelT w="25400" h="6350" prst="softRound"/>
      <a:bevelB w="0" h="0" prst="convex"/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chilly" dir="t"/>
    </dgm:scene3d>
    <dgm:sp3d z="12700" extrusionH="1700" prstMaterial="dkEdge">
      <a:bevelT w="25400" h="6350" prst="softRound"/>
      <a:bevelB w="0" h="0" prst="convex"/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chilly" dir="t"/>
    </dgm:scene3d>
    <dgm:sp3d z="12700" extrusionH="1700" prstMaterial="dkEdge">
      <a:bevelT w="25400" h="6350" prst="softRound"/>
      <a:bevelB w="0" h="0" prst="convex"/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chilly" dir="t"/>
    </dgm:scene3d>
    <dgm:sp3d z="12700" extrusionH="1700" prstMaterial="dkEdge">
      <a:bevelT w="25400" h="6350" prst="softRound"/>
      <a:bevelB w="0" h="0" prst="convex"/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chilly" dir="t"/>
    </dgm:scene3d>
    <dgm:sp3d z="12700" extrusionH="1700" prstMaterial="dkEdge">
      <a:bevelT w="25400" h="6350" prst="softRound"/>
      <a:bevelB w="0" h="0" prst="convex"/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chilly" dir="t"/>
    </dgm:scene3d>
    <dgm:sp3d z="-12700" extrusionH="1700" prstMaterial="translucentPowder">
      <a:bevelT w="25400" h="6350" prst="softRound"/>
      <a:bevelB w="0" h="0" prst="convex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chilly" dir="t"/>
    </dgm:scene3d>
    <dgm:sp3d extrusionH="1700" prstMaterial="translucentPowder">
      <a:bevelT w="25400" h="6350" prst="softRound"/>
      <a:bevelB w="0" h="0" prst="convex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chilly" dir="t"/>
    </dgm:scene3d>
    <dgm:sp3d z="-152400" prstMaterial="matte"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chilly" dir="t"/>
    </dgm:scene3d>
    <dgm:sp3d z="12700" extrusionH="1700" prstMaterial="translucentPowder">
      <a:bevelT w="25400" h="6350" prst="softRound"/>
      <a:bevelB w="0" h="0" prst="convex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2.xml><?xml version="1.0" encoding="utf-8"?>
<dgm:styleDef xmlns:dgm="http://schemas.openxmlformats.org/drawingml/2006/diagram" xmlns:a="http://schemas.openxmlformats.org/drawingml/2006/main" uniqueId="urn:microsoft.com/office/officeart/2005/8/quickstyle/simple3">
  <dgm:title val=""/>
  <dgm:desc val=""/>
  <dgm:catLst>
    <dgm:cat type="simple" pri="10300"/>
  </dgm:catLst>
  <dgm:scene3d>
    <a:camera prst="orthographicFront"/>
    <a:lightRig rig="threePt" dir="t"/>
  </dgm:scene3d>
  <dgm:styleLbl name="node0">
    <dgm:scene3d>
      <a:camera prst="orthographicFront"/>
      <a:lightRig rig="flat" dir="t"/>
    </dgm:scene3d>
    <dgm:sp3d prstMaterial="dkEdge">
      <a:bevelT w="8200" h="38100"/>
    </dgm:sp3d>
    <dgm:txPr/>
    <dgm:style>
      <a:lnRef idx="0">
        <a:scrgbClr r="0" g="0" b="0"/>
      </a:lnRef>
      <a:fillRef idx="2">
        <a:scrgbClr r="0" g="0" b="0"/>
      </a:fillRef>
      <a:effectRef idx="1">
        <a:scrgbClr r="0" g="0" b="0"/>
      </a:effectRef>
      <a:fontRef idx="minor">
        <a:schemeClr val="dk1"/>
      </a:fontRef>
    </dgm:style>
  </dgm:styleLbl>
  <dgm:styleLbl name="lnNode1">
    <dgm:scene3d>
      <a:camera prst="orthographicFront"/>
      <a:lightRig rig="flat" dir="t"/>
    </dgm:scene3d>
    <dgm:sp3d prstMaterial="dkEdge">
      <a:bevelT w="8200" h="38100"/>
    </dgm:sp3d>
    <dgm:txPr/>
    <dgm:style>
      <a:lnRef idx="1">
        <a:scrgbClr r="0" g="0" b="0"/>
      </a:lnRef>
      <a:fillRef idx="2">
        <a:scrgbClr r="0" g="0" b="0"/>
      </a:fillRef>
      <a:effectRef idx="0">
        <a:scrgbClr r="0" g="0" b="0"/>
      </a:effectRef>
      <a:fontRef idx="minor">
        <a:schemeClr val="dk1"/>
      </a:fontRef>
    </dgm:style>
  </dgm:styleLbl>
  <dgm:styleLbl name="vennNode1">
    <dgm:scene3d>
      <a:camera prst="orthographicFront"/>
      <a:lightRig rig="flat" dir="t"/>
    </dgm:scene3d>
    <dgm:sp3d prstMaterial="dkEdge">
      <a:bevelT w="8200" h="38100"/>
    </dgm:sp3d>
    <dgm:txPr/>
    <dgm:style>
      <a:lnRef idx="0">
        <a:scrgbClr r="0" g="0" b="0"/>
      </a:lnRef>
      <a:fillRef idx="2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2">
        <a:scrgbClr r="0" g="0" b="0"/>
      </a:fillRef>
      <a:effectRef idx="1">
        <a:scrgbClr r="0" g="0" b="0"/>
      </a:effectRef>
      <a:fontRef idx="minor">
        <a:schemeClr val="dk1"/>
      </a:fontRef>
    </dgm:style>
  </dgm:styleLbl>
  <dgm:styleLbl name="node1">
    <dgm:scene3d>
      <a:camera prst="orthographicFront"/>
      <a:lightRig rig="flat" dir="t"/>
    </dgm:scene3d>
    <dgm:sp3d prstMaterial="dkEdge">
      <a:bevelT w="8200" h="38100"/>
    </dgm:sp3d>
    <dgm:txPr/>
    <dgm:style>
      <a:lnRef idx="0">
        <a:scrgbClr r="0" g="0" b="0"/>
      </a:lnRef>
      <a:fillRef idx="2">
        <a:scrgbClr r="0" g="0" b="0"/>
      </a:fillRef>
      <a:effectRef idx="1">
        <a:scrgbClr r="0" g="0" b="0"/>
      </a:effectRef>
      <a:fontRef idx="minor">
        <a:schemeClr val="dk1"/>
      </a:fontRef>
    </dgm:style>
  </dgm:styleLbl>
  <dgm:styleLbl name="node2">
    <dgm:scene3d>
      <a:camera prst="orthographicFront"/>
      <a:lightRig rig="flat" dir="t"/>
    </dgm:scene3d>
    <dgm:sp3d prstMaterial="dkEdge">
      <a:bevelT w="8200" h="38100"/>
    </dgm:sp3d>
    <dgm:txPr/>
    <dgm:style>
      <a:lnRef idx="0">
        <a:scrgbClr r="0" g="0" b="0"/>
      </a:lnRef>
      <a:fillRef idx="2">
        <a:scrgbClr r="0" g="0" b="0"/>
      </a:fillRef>
      <a:effectRef idx="1">
        <a:scrgbClr r="0" g="0" b="0"/>
      </a:effectRef>
      <a:fontRef idx="minor">
        <a:schemeClr val="dk1"/>
      </a:fontRef>
    </dgm:style>
  </dgm:styleLbl>
  <dgm:styleLbl name="node3">
    <dgm:scene3d>
      <a:camera prst="orthographicFront"/>
      <a:lightRig rig="flat" dir="t"/>
    </dgm:scene3d>
    <dgm:sp3d prstMaterial="dkEdge">
      <a:bevelT w="8200" h="38100"/>
    </dgm:sp3d>
    <dgm:txPr/>
    <dgm:style>
      <a:lnRef idx="0">
        <a:scrgbClr r="0" g="0" b="0"/>
      </a:lnRef>
      <a:fillRef idx="2">
        <a:scrgbClr r="0" g="0" b="0"/>
      </a:fillRef>
      <a:effectRef idx="1">
        <a:scrgbClr r="0" g="0" b="0"/>
      </a:effectRef>
      <a:fontRef idx="minor">
        <a:schemeClr val="dk1"/>
      </a:fontRef>
    </dgm:style>
  </dgm:styleLbl>
  <dgm:styleLbl name="node4">
    <dgm:scene3d>
      <a:camera prst="orthographicFront"/>
      <a:lightRig rig="flat" dir="t"/>
    </dgm:scene3d>
    <dgm:sp3d prstMaterial="dkEdge">
      <a:bevelT w="8200" h="38100"/>
    </dgm:sp3d>
    <dgm:txPr/>
    <dgm:style>
      <a:lnRef idx="0">
        <a:scrgbClr r="0" g="0" b="0"/>
      </a:lnRef>
      <a:fillRef idx="2">
        <a:scrgbClr r="0" g="0" b="0"/>
      </a:fillRef>
      <a:effectRef idx="1">
        <a:scrgbClr r="0" g="0" b="0"/>
      </a:effectRef>
      <a:fontRef idx="minor">
        <a:schemeClr val="dk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2">
        <a:scrgbClr r="0" g="0" b="0"/>
      </a:fillRef>
      <a:effectRef idx="1">
        <a:scrgbClr r="0" g="0" b="0"/>
      </a:effectRef>
      <a:fontRef idx="minor">
        <a:schemeClr val="dk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2">
        <a:scrgbClr r="0" g="0" b="0"/>
      </a:fillRef>
      <a:effectRef idx="1">
        <a:scrgbClr r="0" g="0" b="0"/>
      </a:effectRef>
      <a:fontRef idx="minor">
        <a:schemeClr val="dk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2">
        <a:scrgbClr r="0" g="0" b="0"/>
      </a:fillRef>
      <a:effectRef idx="1">
        <a:scrgbClr r="0" g="0" b="0"/>
      </a:effectRef>
      <a:fontRef idx="minor">
        <a:schemeClr val="dk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1">
        <a:scrgbClr r="0" g="0" b="0"/>
      </a:lnRef>
      <a:fillRef idx="2">
        <a:scrgbClr r="0" g="0" b="0"/>
      </a:fillRef>
      <a:effectRef idx="1">
        <a:scrgbClr r="0" g="0" b="0"/>
      </a:effectRef>
      <a:fontRef idx="minor"/>
    </dgm:style>
  </dgm:styleLbl>
  <dgm:styleLbl name="asst0">
    <dgm:scene3d>
      <a:camera prst="orthographicFront"/>
      <a:lightRig rig="flat" dir="t"/>
    </dgm:scene3d>
    <dgm:sp3d prstMaterial="dkEdge">
      <a:bevelT w="8200" h="38100"/>
    </dgm:sp3d>
    <dgm:txPr/>
    <dgm:style>
      <a:lnRef idx="0">
        <a:scrgbClr r="0" g="0" b="0"/>
      </a:lnRef>
      <a:fillRef idx="2">
        <a:scrgbClr r="0" g="0" b="0"/>
      </a:fillRef>
      <a:effectRef idx="1">
        <a:scrgbClr r="0" g="0" b="0"/>
      </a:effectRef>
      <a:fontRef idx="minor">
        <a:schemeClr val="dk1"/>
      </a:fontRef>
    </dgm:style>
  </dgm:styleLbl>
  <dgm:styleLbl name="asst1">
    <dgm:scene3d>
      <a:camera prst="orthographicFront"/>
      <a:lightRig rig="flat" dir="t"/>
    </dgm:scene3d>
    <dgm:sp3d prstMaterial="dkEdge">
      <a:bevelT w="8200" h="38100"/>
    </dgm:sp3d>
    <dgm:txPr/>
    <dgm:style>
      <a:lnRef idx="0">
        <a:scrgbClr r="0" g="0" b="0"/>
      </a:lnRef>
      <a:fillRef idx="2">
        <a:scrgbClr r="0" g="0" b="0"/>
      </a:fillRef>
      <a:effectRef idx="1">
        <a:scrgbClr r="0" g="0" b="0"/>
      </a:effectRef>
      <a:fontRef idx="minor">
        <a:schemeClr val="dk1"/>
      </a:fontRef>
    </dgm:style>
  </dgm:styleLbl>
  <dgm:styleLbl name="asst2">
    <dgm:scene3d>
      <a:camera prst="orthographicFront"/>
      <a:lightRig rig="flat" dir="t"/>
    </dgm:scene3d>
    <dgm:sp3d prstMaterial="dkEdge">
      <a:bevelT w="8200" h="38100"/>
    </dgm:sp3d>
    <dgm:txPr/>
    <dgm:style>
      <a:lnRef idx="0">
        <a:scrgbClr r="0" g="0" b="0"/>
      </a:lnRef>
      <a:fillRef idx="2">
        <a:scrgbClr r="0" g="0" b="0"/>
      </a:fillRef>
      <a:effectRef idx="1">
        <a:scrgbClr r="0" g="0" b="0"/>
      </a:effectRef>
      <a:fontRef idx="minor">
        <a:schemeClr val="dk1"/>
      </a:fontRef>
    </dgm:style>
  </dgm:styleLbl>
  <dgm:styleLbl name="asst3">
    <dgm:scene3d>
      <a:camera prst="orthographicFront"/>
      <a:lightRig rig="flat" dir="t"/>
    </dgm:scene3d>
    <dgm:sp3d prstMaterial="dkEdge">
      <a:bevelT w="8200" h="38100"/>
    </dgm:sp3d>
    <dgm:txPr/>
    <dgm:style>
      <a:lnRef idx="0">
        <a:scrgbClr r="0" g="0" b="0"/>
      </a:lnRef>
      <a:fillRef idx="2">
        <a:scrgbClr r="0" g="0" b="0"/>
      </a:fillRef>
      <a:effectRef idx="1">
        <a:scrgbClr r="0" g="0" b="0"/>
      </a:effectRef>
      <a:fontRef idx="minor">
        <a:schemeClr val="dk1"/>
      </a:fontRef>
    </dgm:style>
  </dgm:styleLbl>
  <dgm:styleLbl name="asst4">
    <dgm:scene3d>
      <a:camera prst="orthographicFront"/>
      <a:lightRig rig="flat" dir="t"/>
    </dgm:scene3d>
    <dgm:sp3d prstMaterial="dkEdge">
      <a:bevelT w="8200" h="38100"/>
    </dgm:sp3d>
    <dgm:txPr/>
    <dgm:style>
      <a:lnRef idx="0">
        <a:scrgbClr r="0" g="0" b="0"/>
      </a:lnRef>
      <a:fillRef idx="2">
        <a:scrgbClr r="0" g="0" b="0"/>
      </a:fillRef>
      <a:effectRef idx="1">
        <a:scrgbClr r="0" g="0" b="0"/>
      </a:effectRef>
      <a:fontRef idx="minor">
        <a:schemeClr val="dk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1">
        <a:scrgbClr r="0" g="0" b="0"/>
      </a:lnRef>
      <a:fillRef idx="2">
        <a:scrgbClr r="0" g="0" b="0"/>
      </a:fillRef>
      <a:effectRef idx="1">
        <a:scrgbClr r="0" g="0" b="0"/>
      </a:effectRef>
      <a:fontRef idx="minor">
        <a:schemeClr val="dk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1">
        <a:scrgbClr r="0" g="0" b="0"/>
      </a:lnRef>
      <a:fillRef idx="2">
        <a:scrgbClr r="0" g="0" b="0"/>
      </a:fillRef>
      <a:effectRef idx="1">
        <a:scrgbClr r="0" g="0" b="0"/>
      </a:effectRef>
      <a:fontRef idx="minor">
        <a:schemeClr val="dk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1">
        <a:scrgbClr r="0" g="0" b="0"/>
      </a:lnRef>
      <a:fillRef idx="2">
        <a:scrgbClr r="0" g="0" b="0"/>
      </a:fillRef>
      <a:effectRef idx="1">
        <a:scrgbClr r="0" g="0" b="0"/>
      </a:effectRef>
      <a:fontRef idx="minor">
        <a:schemeClr val="dk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1">
        <a:scrgbClr r="0" g="0" b="0"/>
      </a:lnRef>
      <a:fillRef idx="2">
        <a:scrgbClr r="0" g="0" b="0"/>
      </a:fillRef>
      <a:effectRef idx="1">
        <a:scrgbClr r="0" g="0" b="0"/>
      </a:effectRef>
      <a:fontRef idx="minor">
        <a:schemeClr val="dk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2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flat" dir="t"/>
    </dgm:scene3d>
    <dgm:sp3d prstMaterial="dkEdge">
      <a:bevelT w="8200" h="38100"/>
    </dgm:sp3d>
    <dgm:txPr/>
    <dgm:style>
      <a:lnRef idx="1">
        <a:scrgbClr r="0" g="0" b="0"/>
      </a:lnRef>
      <a:fillRef idx="2">
        <a:scrgbClr r="0" g="0" b="0"/>
      </a:fillRef>
      <a:effectRef idx="1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3.xml><?xml version="1.0" encoding="utf-8"?>
<dgm:styleDef xmlns:dgm="http://schemas.openxmlformats.org/drawingml/2006/diagram" xmlns:a="http://schemas.openxmlformats.org/drawingml/2006/main" uniqueId="urn:microsoft.com/office/officeart/2005/8/quickstyle/simple2">
  <dgm:title val=""/>
  <dgm:desc val=""/>
  <dgm:catLst>
    <dgm:cat type="simple" pri="102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4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5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png"/><Relationship Id="rId3" Type="http://schemas.openxmlformats.org/officeDocument/2006/relationships/diagramData" Target="../diagrams/data1.xml"/><Relationship Id="rId7" Type="http://schemas.microsoft.com/office/2007/relationships/diagramDrawing" Target="../diagrams/drawing1.xml"/><Relationship Id="rId2" Type="http://schemas.openxmlformats.org/officeDocument/2006/relationships/image" Target="../media/image2.jpeg"/><Relationship Id="rId1" Type="http://schemas.openxmlformats.org/officeDocument/2006/relationships/image" Target="../media/image1.jpg"/><Relationship Id="rId6" Type="http://schemas.openxmlformats.org/officeDocument/2006/relationships/diagramColors" Target="../diagrams/colors1.xml"/><Relationship Id="rId5" Type="http://schemas.openxmlformats.org/officeDocument/2006/relationships/diagramQuickStyle" Target="../diagrams/quickStyle1.xml"/><Relationship Id="rId4" Type="http://schemas.openxmlformats.org/officeDocument/2006/relationships/diagramLayout" Target="../diagrams/layout1.xml"/><Relationship Id="rId9" Type="http://schemas.microsoft.com/office/2007/relationships/hdphoto" Target="../media/hdphoto1.wd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Cover page '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2.xml"/><Relationship Id="rId2" Type="http://schemas.openxmlformats.org/officeDocument/2006/relationships/diagramLayout" Target="../diagrams/layout2.xml"/><Relationship Id="rId1" Type="http://schemas.openxmlformats.org/officeDocument/2006/relationships/diagramData" Target="../diagrams/data2.xml"/><Relationship Id="rId5" Type="http://schemas.microsoft.com/office/2007/relationships/diagramDrawing" Target="../diagrams/drawing2.xml"/><Relationship Id="rId4" Type="http://schemas.openxmlformats.org/officeDocument/2006/relationships/diagramColors" Target="../diagrams/colors2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diagramQuickStyle" Target="../diagrams/quickStyle4.xml"/><Relationship Id="rId13" Type="http://schemas.openxmlformats.org/officeDocument/2006/relationships/diagramData" Target="../diagrams/data5.xml"/><Relationship Id="rId3" Type="http://schemas.openxmlformats.org/officeDocument/2006/relationships/diagramQuickStyle" Target="../diagrams/quickStyle3.xml"/><Relationship Id="rId7" Type="http://schemas.openxmlformats.org/officeDocument/2006/relationships/diagramLayout" Target="../diagrams/layout4.xml"/><Relationship Id="rId12" Type="http://schemas.microsoft.com/office/2007/relationships/hdphoto" Target="../media/hdphoto1.wdp"/><Relationship Id="rId17" Type="http://schemas.microsoft.com/office/2007/relationships/diagramDrawing" Target="../diagrams/drawing5.xml"/><Relationship Id="rId2" Type="http://schemas.openxmlformats.org/officeDocument/2006/relationships/diagramLayout" Target="../diagrams/layout3.xml"/><Relationship Id="rId16" Type="http://schemas.openxmlformats.org/officeDocument/2006/relationships/diagramColors" Target="../diagrams/colors5.xml"/><Relationship Id="rId1" Type="http://schemas.openxmlformats.org/officeDocument/2006/relationships/diagramData" Target="../diagrams/data3.xml"/><Relationship Id="rId6" Type="http://schemas.openxmlformats.org/officeDocument/2006/relationships/diagramData" Target="../diagrams/data4.xml"/><Relationship Id="rId11" Type="http://schemas.openxmlformats.org/officeDocument/2006/relationships/image" Target="../media/image3.png"/><Relationship Id="rId5" Type="http://schemas.microsoft.com/office/2007/relationships/diagramDrawing" Target="../diagrams/drawing3.xml"/><Relationship Id="rId15" Type="http://schemas.openxmlformats.org/officeDocument/2006/relationships/diagramQuickStyle" Target="../diagrams/quickStyle5.xml"/><Relationship Id="rId10" Type="http://schemas.microsoft.com/office/2007/relationships/diagramDrawing" Target="../diagrams/drawing4.xml"/><Relationship Id="rId4" Type="http://schemas.openxmlformats.org/officeDocument/2006/relationships/diagramColors" Target="../diagrams/colors3.xml"/><Relationship Id="rId9" Type="http://schemas.openxmlformats.org/officeDocument/2006/relationships/diagramColors" Target="../diagrams/colors4.xml"/><Relationship Id="rId14" Type="http://schemas.openxmlformats.org/officeDocument/2006/relationships/diagramLayout" Target="../diagrams/layou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220980</xdr:colOff>
      <xdr:row>32</xdr:row>
      <xdr:rowOff>99061</xdr:rowOff>
    </xdr:from>
    <xdr:to>
      <xdr:col>6</xdr:col>
      <xdr:colOff>129540</xdr:colOff>
      <xdr:row>42</xdr:row>
      <xdr:rowOff>22860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0980" y="6187441"/>
          <a:ext cx="3299460" cy="1950719"/>
        </a:xfrm>
        <a:prstGeom prst="rect">
          <a:avLst/>
        </a:prstGeom>
      </xdr:spPr>
    </xdr:pic>
    <xdr:clientData/>
  </xdr:twoCellAnchor>
  <xdr:twoCellAnchor editAs="oneCell">
    <xdr:from>
      <xdr:col>7</xdr:col>
      <xdr:colOff>342900</xdr:colOff>
      <xdr:row>34</xdr:row>
      <xdr:rowOff>129540</xdr:rowOff>
    </xdr:from>
    <xdr:to>
      <xdr:col>12</xdr:col>
      <xdr:colOff>68580</xdr:colOff>
      <xdr:row>40</xdr:row>
      <xdr:rowOff>15240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58640" y="6598920"/>
          <a:ext cx="2529840" cy="1150620"/>
        </a:xfrm>
        <a:prstGeom prst="rect">
          <a:avLst/>
        </a:prstGeom>
      </xdr:spPr>
    </xdr:pic>
    <xdr:clientData/>
  </xdr:twoCellAnchor>
  <xdr:twoCellAnchor>
    <xdr:from>
      <xdr:col>0</xdr:col>
      <xdr:colOff>125731</xdr:colOff>
      <xdr:row>10</xdr:row>
      <xdr:rowOff>179071</xdr:rowOff>
    </xdr:from>
    <xdr:to>
      <xdr:col>12</xdr:col>
      <xdr:colOff>270511</xdr:colOff>
      <xdr:row>37</xdr:row>
      <xdr:rowOff>182881</xdr:rowOff>
    </xdr:to>
    <xdr:graphicFrame macro="">
      <xdr:nvGraphicFramePr>
        <xdr:cNvPr id="9" name="Diagram 8"/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3" r:lo="rId4" r:qs="rId5" r:cs="rId6"/>
        </a:graphicData>
      </a:graphic>
    </xdr:graphicFrame>
    <xdr:clientData/>
  </xdr:twoCellAnchor>
  <xdr:twoCellAnchor editAs="oneCell">
    <xdr:from>
      <xdr:col>0</xdr:col>
      <xdr:colOff>207818</xdr:colOff>
      <xdr:row>0</xdr:row>
      <xdr:rowOff>96982</xdr:rowOff>
    </xdr:from>
    <xdr:to>
      <xdr:col>12</xdr:col>
      <xdr:colOff>339436</xdr:colOff>
      <xdr:row>7</xdr:row>
      <xdr:rowOff>155171</xdr:rowOff>
    </xdr:to>
    <xdr:pic>
      <xdr:nvPicPr>
        <xdr:cNvPr id="10" name="Picture 9"/>
        <xdr:cNvPicPr/>
      </xdr:nvPicPr>
      <xdr:blipFill>
        <a:blip xmlns:r="http://schemas.openxmlformats.org/officeDocument/2006/relationships" r:embed="rId8" cstate="print">
          <a:extLst>
            <a:ext uri="{BEBA8EAE-BF5A-486C-A8C5-ECC9F3942E4B}">
              <a14:imgProps xmlns:a14="http://schemas.microsoft.com/office/drawing/2010/main">
                <a14:imgLayer r:embed="rId9">
                  <a14:imgEffect>
                    <a14:saturation sat="40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7818" y="96982"/>
          <a:ext cx="6934200" cy="14020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0</xdr:row>
      <xdr:rowOff>0</xdr:rowOff>
    </xdr:from>
    <xdr:to>
      <xdr:col>2</xdr:col>
      <xdr:colOff>411480</xdr:colOff>
      <xdr:row>2</xdr:row>
      <xdr:rowOff>144780</xdr:rowOff>
    </xdr:to>
    <xdr:sp macro="" textlink="">
      <xdr:nvSpPr>
        <xdr:cNvPr id="2" name="Left Arrow 1">
          <a:hlinkClick xmlns:r="http://schemas.openxmlformats.org/officeDocument/2006/relationships" r:id="rId1"/>
        </xdr:cNvPr>
        <xdr:cNvSpPr/>
      </xdr:nvSpPr>
      <xdr:spPr>
        <a:xfrm>
          <a:off x="114300" y="0"/>
          <a:ext cx="868680" cy="510540"/>
        </a:xfrm>
        <a:prstGeom prst="leftArrow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 b="0" cap="none" spc="0">
              <a:ln w="18415" cmpd="sng">
                <a:solidFill>
                  <a:srgbClr val="FFFFFF"/>
                </a:solidFill>
                <a:prstDash val="solid"/>
              </a:ln>
              <a:solidFill>
                <a:srgbClr val="FFFFFF"/>
              </a:solidFill>
              <a:effectLst>
                <a:outerShdw blurRad="63500" dir="3600000" algn="tl" rotWithShape="0">
                  <a:srgbClr val="000000">
                    <a:alpha val="70000"/>
                  </a:srgbClr>
                </a:outerShdw>
              </a:effectLst>
            </a:rPr>
            <a:t>BACK</a:t>
          </a:r>
          <a:endParaRPr lang="en-US" sz="1100" b="0" cap="none" spc="0">
            <a:ln w="18415" cmpd="sng">
              <a:solidFill>
                <a:srgbClr val="FFFFFF"/>
              </a:solidFill>
              <a:prstDash val="solid"/>
            </a:ln>
            <a:solidFill>
              <a:srgbClr val="FFFFFF"/>
            </a:solidFill>
            <a:effectLst>
              <a:outerShdw blurRad="63500" dir="3600000" algn="tl" rotWithShape="0">
                <a:srgbClr val="000000">
                  <a:alpha val="70000"/>
                </a:srgbClr>
              </a:outerShdw>
            </a:effectLst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598715</xdr:colOff>
      <xdr:row>14</xdr:row>
      <xdr:rowOff>10886</xdr:rowOff>
    </xdr:from>
    <xdr:to>
      <xdr:col>5</xdr:col>
      <xdr:colOff>152401</xdr:colOff>
      <xdr:row>15</xdr:row>
      <xdr:rowOff>32657</xdr:rowOff>
    </xdr:to>
    <xdr:sp macro="" textlink="">
      <xdr:nvSpPr>
        <xdr:cNvPr id="7" name="Rounded Rectangle 6"/>
        <xdr:cNvSpPr/>
      </xdr:nvSpPr>
      <xdr:spPr>
        <a:xfrm>
          <a:off x="598715" y="2971800"/>
          <a:ext cx="2601686" cy="489857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28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•</a:t>
          </a:r>
          <a:r>
            <a:rPr lang="en-US" sz="2800" b="1">
              <a:solidFill>
                <a:sysClr val="windowText" lastClr="000000"/>
              </a:solidFill>
              <a:latin typeface="Adobe نسخ Medium" pitchFamily="50" charset="-78"/>
              <a:cs typeface="Adobe نسخ Medium" pitchFamily="50" charset="-78"/>
            </a:rPr>
            <a:t> </a:t>
          </a:r>
          <a:r>
            <a:rPr lang="en-US" sz="2800" b="1">
              <a:solidFill>
                <a:sysClr val="windowText" lastClr="000000"/>
              </a:solidFill>
              <a:latin typeface="Bodoni MT Condensed" pitchFamily="18" charset="0"/>
              <a:ea typeface="+mn-ea"/>
              <a:cs typeface="Adobe Arabic" pitchFamily="18" charset="-78"/>
            </a:rPr>
            <a:t>CONTACTOR</a:t>
          </a:r>
        </a:p>
      </xdr:txBody>
    </xdr:sp>
    <xdr:clientData/>
  </xdr:twoCellAnchor>
  <xdr:twoCellAnchor>
    <xdr:from>
      <xdr:col>1</xdr:col>
      <xdr:colOff>1</xdr:colOff>
      <xdr:row>15</xdr:row>
      <xdr:rowOff>174172</xdr:rowOff>
    </xdr:from>
    <xdr:to>
      <xdr:col>5</xdr:col>
      <xdr:colOff>163287</xdr:colOff>
      <xdr:row>17</xdr:row>
      <xdr:rowOff>0</xdr:rowOff>
    </xdr:to>
    <xdr:sp macro="" textlink="">
      <xdr:nvSpPr>
        <xdr:cNvPr id="8" name="Rounded Rectangle 7"/>
        <xdr:cNvSpPr/>
      </xdr:nvSpPr>
      <xdr:spPr>
        <a:xfrm>
          <a:off x="609601" y="3603172"/>
          <a:ext cx="2601686" cy="478972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marL="0" indent="0" algn="ctr"/>
          <a:r>
            <a:rPr lang="en-US" sz="28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• </a:t>
          </a:r>
          <a:r>
            <a:rPr lang="en-US" sz="2800" b="1">
              <a:solidFill>
                <a:sysClr val="windowText" lastClr="000000"/>
              </a:solidFill>
              <a:latin typeface="Bodoni MT Condensed" pitchFamily="18" charset="0"/>
              <a:ea typeface="+mn-ea"/>
              <a:cs typeface="Adobe Arabic" pitchFamily="18" charset="-78"/>
            </a:rPr>
            <a:t>BREAKERS</a:t>
          </a:r>
        </a:p>
      </xdr:txBody>
    </xdr:sp>
    <xdr:clientData/>
  </xdr:twoCellAnchor>
  <xdr:twoCellAnchor>
    <xdr:from>
      <xdr:col>1</xdr:col>
      <xdr:colOff>1</xdr:colOff>
      <xdr:row>25</xdr:row>
      <xdr:rowOff>272143</xdr:rowOff>
    </xdr:from>
    <xdr:to>
      <xdr:col>5</xdr:col>
      <xdr:colOff>261257</xdr:colOff>
      <xdr:row>27</xdr:row>
      <xdr:rowOff>0</xdr:rowOff>
    </xdr:to>
    <xdr:sp macro="" textlink="">
      <xdr:nvSpPr>
        <xdr:cNvPr id="9" name="Rounded Rectangle 8"/>
        <xdr:cNvSpPr/>
      </xdr:nvSpPr>
      <xdr:spPr>
        <a:xfrm>
          <a:off x="609601" y="7010400"/>
          <a:ext cx="2699656" cy="489857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marL="0" indent="0" algn="ctr"/>
          <a:r>
            <a:rPr lang="en-US" sz="28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• </a:t>
          </a:r>
          <a:r>
            <a:rPr lang="en-US" sz="2800" b="1">
              <a:solidFill>
                <a:sysClr val="windowText" lastClr="000000"/>
              </a:solidFill>
              <a:latin typeface="Bodoni MT Condensed" pitchFamily="18" charset="0"/>
              <a:ea typeface="+mn-ea"/>
              <a:cs typeface="Adobe Arabic" pitchFamily="18" charset="-78"/>
            </a:rPr>
            <a:t>CHANGE</a:t>
          </a:r>
          <a:r>
            <a:rPr lang="en-US" sz="28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</a:t>
          </a:r>
          <a:r>
            <a:rPr lang="en-US" sz="2800" b="1">
              <a:solidFill>
                <a:sysClr val="windowText" lastClr="000000"/>
              </a:solidFill>
              <a:latin typeface="Bodoni MT Condensed" pitchFamily="18" charset="0"/>
              <a:ea typeface="+mn-ea"/>
              <a:cs typeface="Adobe Arabic" pitchFamily="18" charset="-78"/>
            </a:rPr>
            <a:t>OVER</a:t>
          </a:r>
        </a:p>
      </xdr:txBody>
    </xdr:sp>
    <xdr:clientData/>
  </xdr:twoCellAnchor>
  <xdr:twoCellAnchor>
    <xdr:from>
      <xdr:col>0</xdr:col>
      <xdr:colOff>54429</xdr:colOff>
      <xdr:row>0</xdr:row>
      <xdr:rowOff>0</xdr:rowOff>
    </xdr:from>
    <xdr:to>
      <xdr:col>15</xdr:col>
      <xdr:colOff>533400</xdr:colOff>
      <xdr:row>13</xdr:row>
      <xdr:rowOff>81643</xdr:rowOff>
    </xdr:to>
    <xdr:graphicFrame macro="">
      <xdr:nvGraphicFramePr>
        <xdr:cNvPr id="12" name="Diagram 11"/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45720</xdr:colOff>
      <xdr:row>5</xdr:row>
      <xdr:rowOff>19050</xdr:rowOff>
    </xdr:from>
    <xdr:to>
      <xdr:col>17</xdr:col>
      <xdr:colOff>121920</xdr:colOff>
      <xdr:row>18</xdr:row>
      <xdr:rowOff>68580</xdr:rowOff>
    </xdr:to>
    <xdr:graphicFrame macro="">
      <xdr:nvGraphicFramePr>
        <xdr:cNvPr id="9" name="Diagram 8"/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  <xdr:twoCellAnchor>
    <xdr:from>
      <xdr:col>7</xdr:col>
      <xdr:colOff>396240</xdr:colOff>
      <xdr:row>16</xdr:row>
      <xdr:rowOff>133350</xdr:rowOff>
    </xdr:from>
    <xdr:to>
      <xdr:col>10</xdr:col>
      <xdr:colOff>274320</xdr:colOff>
      <xdr:row>31</xdr:row>
      <xdr:rowOff>133350</xdr:rowOff>
    </xdr:to>
    <xdr:graphicFrame macro="">
      <xdr:nvGraphicFramePr>
        <xdr:cNvPr id="32" name="Diagram 31"/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6" r:lo="rId7" r:qs="rId8" r:cs="rId9"/>
        </a:graphicData>
      </a:graphic>
    </xdr:graphicFrame>
    <xdr:clientData/>
  </xdr:twoCellAnchor>
  <xdr:twoCellAnchor editAs="oneCell">
    <xdr:from>
      <xdr:col>1</xdr:col>
      <xdr:colOff>182880</xdr:colOff>
      <xdr:row>0</xdr:row>
      <xdr:rowOff>0</xdr:rowOff>
    </xdr:from>
    <xdr:to>
      <xdr:col>17</xdr:col>
      <xdr:colOff>22860</xdr:colOff>
      <xdr:row>4</xdr:row>
      <xdr:rowOff>152400</xdr:rowOff>
    </xdr:to>
    <xdr:pic>
      <xdr:nvPicPr>
        <xdr:cNvPr id="41" name="Picture 40"/>
        <xdr:cNvPicPr/>
      </xdr:nvPicPr>
      <xdr:blipFill>
        <a:blip xmlns:r="http://schemas.openxmlformats.org/officeDocument/2006/relationships" r:embed="rId11" cstate="print">
          <a:extLst>
            <a:ext uri="{BEBA8EAE-BF5A-486C-A8C5-ECC9F3942E4B}">
              <a14:imgProps xmlns:a14="http://schemas.microsoft.com/office/drawing/2010/main">
                <a14:imgLayer r:embed="rId12">
                  <a14:imgEffect>
                    <a14:saturation sat="40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2480" y="0"/>
          <a:ext cx="9593580" cy="883920"/>
        </a:xfrm>
        <a:prstGeom prst="rect">
          <a:avLst/>
        </a:prstGeom>
      </xdr:spPr>
    </xdr:pic>
    <xdr:clientData/>
  </xdr:twoCellAnchor>
  <xdr:twoCellAnchor>
    <xdr:from>
      <xdr:col>4</xdr:col>
      <xdr:colOff>259080</xdr:colOff>
      <xdr:row>16</xdr:row>
      <xdr:rowOff>125730</xdr:rowOff>
    </xdr:from>
    <xdr:to>
      <xdr:col>7</xdr:col>
      <xdr:colOff>137160</xdr:colOff>
      <xdr:row>31</xdr:row>
      <xdr:rowOff>125730</xdr:rowOff>
    </xdr:to>
    <xdr:graphicFrame macro="">
      <xdr:nvGraphicFramePr>
        <xdr:cNvPr id="43" name="Diagram 42"/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3" r:lo="rId14" r:qs="rId15" r:cs="rId16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sales\Joswe%20files\ATS\SOCOMEC\ATS%20Socomec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ces"/>
      <sheetName val="QUOTATION"/>
      <sheetName val="Enclosure"/>
      <sheetName val="SOCOMEC"/>
      <sheetName val="Genral Data"/>
    </sheetNames>
    <sheetDataSet>
      <sheetData sheetId="0"/>
      <sheetData sheetId="1"/>
      <sheetData sheetId="2">
        <row r="7">
          <cell r="H7">
            <v>980</v>
          </cell>
        </row>
        <row r="15">
          <cell r="H15">
            <v>1295</v>
          </cell>
        </row>
        <row r="31">
          <cell r="H31">
            <v>1670</v>
          </cell>
        </row>
        <row r="44">
          <cell r="H44">
            <v>1940</v>
          </cell>
        </row>
        <row r="52">
          <cell r="H52">
            <v>2090</v>
          </cell>
        </row>
        <row r="61">
          <cell r="H61">
            <v>2940</v>
          </cell>
        </row>
        <row r="70">
          <cell r="H70">
            <v>3140</v>
          </cell>
        </row>
        <row r="90">
          <cell r="H90">
            <v>3760</v>
          </cell>
        </row>
        <row r="97">
          <cell r="H97">
            <v>4060</v>
          </cell>
        </row>
        <row r="105">
          <cell r="H105">
            <v>6960</v>
          </cell>
        </row>
      </sheetData>
      <sheetData sheetId="3">
        <row r="4">
          <cell r="C4" t="str">
            <v>Code</v>
          </cell>
          <cell r="D4" t="str">
            <v>Discription</v>
          </cell>
          <cell r="E4" t="str">
            <v>Price EUR</v>
          </cell>
          <cell r="F4" t="str">
            <v>Price SAR</v>
          </cell>
          <cell r="H4" t="str">
            <v>LC</v>
          </cell>
          <cell r="I4" t="str">
            <v xml:space="preserve">VAT </v>
          </cell>
          <cell r="J4" t="str">
            <v xml:space="preserve">Customs </v>
          </cell>
        </row>
        <row r="5">
          <cell r="C5">
            <v>95233025</v>
          </cell>
          <cell r="D5" t="str">
            <v>ATyS 3*250 ELECTRICAL CTRL 208/277VAC</v>
          </cell>
          <cell r="E5">
            <v>497.95</v>
          </cell>
          <cell r="F5">
            <v>2428.0041999999999</v>
          </cell>
          <cell r="G5" t="str">
            <v>Socomec</v>
          </cell>
          <cell r="H5">
            <v>72.840125999999998</v>
          </cell>
          <cell r="I5">
            <v>121.40021</v>
          </cell>
          <cell r="J5">
            <v>121.40021</v>
          </cell>
          <cell r="K5">
            <v>2743.6447459999995</v>
          </cell>
        </row>
        <row r="6">
          <cell r="C6">
            <v>95233040</v>
          </cell>
          <cell r="D6" t="str">
            <v>ATyS 3*400 ELECTRICAL CTRL 208/277VAC</v>
          </cell>
          <cell r="E6">
            <v>678.46</v>
          </cell>
          <cell r="F6">
            <v>3308.1709599999999</v>
          </cell>
          <cell r="G6" t="str">
            <v>Socomec</v>
          </cell>
          <cell r="H6">
            <v>99.245128799999989</v>
          </cell>
          <cell r="I6">
            <v>165.408548</v>
          </cell>
          <cell r="J6">
            <v>165.408548</v>
          </cell>
          <cell r="K6">
            <v>3738.2331847999999</v>
          </cell>
        </row>
        <row r="7">
          <cell r="C7">
            <v>95233063</v>
          </cell>
          <cell r="D7" t="str">
            <v>ATyS 3*630 ELECTRICAL CTRL 208/277VAC</v>
          </cell>
          <cell r="E7">
            <v>855.23</v>
          </cell>
          <cell r="F7">
            <v>4170.1014800000003</v>
          </cell>
          <cell r="G7" t="str">
            <v>Socomec</v>
          </cell>
          <cell r="H7">
            <v>125.1030444</v>
          </cell>
          <cell r="I7">
            <v>208.50507400000004</v>
          </cell>
          <cell r="J7">
            <v>208.50507400000004</v>
          </cell>
          <cell r="K7">
            <v>4712.2146723999995</v>
          </cell>
        </row>
        <row r="8">
          <cell r="C8">
            <v>95233080</v>
          </cell>
          <cell r="D8" t="str">
            <v>ATyS 3*800 ELECTRICAL CTRL 208/277VAC</v>
          </cell>
          <cell r="E8">
            <v>1223.72</v>
          </cell>
          <cell r="F8">
            <v>5966.8587200000002</v>
          </cell>
          <cell r="G8" t="str">
            <v>Socomec</v>
          </cell>
          <cell r="H8">
            <v>179.0057616</v>
          </cell>
          <cell r="I8">
            <v>298.34293600000001</v>
          </cell>
          <cell r="J8">
            <v>298.34293600000001</v>
          </cell>
          <cell r="K8">
            <v>6742.5503536000006</v>
          </cell>
        </row>
        <row r="9">
          <cell r="C9">
            <v>95233100</v>
          </cell>
          <cell r="D9" t="str">
            <v>ATyS 3*1000 ELECTRICAL CTRL 208/277VAC</v>
          </cell>
          <cell r="E9">
            <v>1288.45</v>
          </cell>
          <cell r="F9">
            <v>6282.4822000000004</v>
          </cell>
          <cell r="G9" t="str">
            <v>Socomec</v>
          </cell>
          <cell r="H9">
            <v>188.47446600000001</v>
          </cell>
          <cell r="I9">
            <v>314.12411000000003</v>
          </cell>
          <cell r="J9">
            <v>314.12411000000003</v>
          </cell>
          <cell r="K9">
            <v>7099.2048859999995</v>
          </cell>
        </row>
        <row r="10">
          <cell r="C10">
            <v>95233120</v>
          </cell>
          <cell r="D10" t="str">
            <v>ATyS 3*1250 ELECTRICAL CTRL 208/277VAC</v>
          </cell>
          <cell r="E10">
            <v>1521.24</v>
          </cell>
          <cell r="F10">
            <v>7417.5662400000001</v>
          </cell>
          <cell r="G10" t="str">
            <v>Socomec</v>
          </cell>
          <cell r="H10">
            <v>222.52698720000001</v>
          </cell>
          <cell r="I10">
            <v>370.87831200000005</v>
          </cell>
          <cell r="J10">
            <v>370.87831200000005</v>
          </cell>
          <cell r="K10">
            <v>8381.8498512000006</v>
          </cell>
        </row>
        <row r="11">
          <cell r="C11">
            <v>95233160</v>
          </cell>
          <cell r="D11" t="str">
            <v>ATyS 3*1600 ELECTRICAL CTRL 208/277VAC</v>
          </cell>
          <cell r="E11">
            <v>1986.83</v>
          </cell>
          <cell r="F11">
            <v>9687.7830799999992</v>
          </cell>
          <cell r="G11" t="str">
            <v>Socomec</v>
          </cell>
          <cell r="H11">
            <v>290.63349239999997</v>
          </cell>
          <cell r="I11">
            <v>484.38915399999996</v>
          </cell>
          <cell r="J11">
            <v>484.38915399999996</v>
          </cell>
          <cell r="K11">
            <v>10947.1948804</v>
          </cell>
        </row>
        <row r="12">
          <cell r="C12">
            <v>95233200</v>
          </cell>
          <cell r="D12" t="str">
            <v>ATyS 3*2000 ELECTRICAL CTRL 208/277VAC</v>
          </cell>
          <cell r="E12">
            <v>3569.08</v>
          </cell>
          <cell r="F12">
            <v>17402.834080000001</v>
          </cell>
          <cell r="G12" t="str">
            <v>Socomec</v>
          </cell>
          <cell r="H12">
            <v>522.08502239999996</v>
          </cell>
          <cell r="I12">
            <v>870.14170400000012</v>
          </cell>
          <cell r="J12">
            <v>870.14170400000012</v>
          </cell>
          <cell r="K12">
            <v>19665.202510400002</v>
          </cell>
        </row>
        <row r="13">
          <cell r="C13">
            <v>95233250</v>
          </cell>
          <cell r="D13" t="str">
            <v>ATyS 3*2500 ELECTRICAL CTRL 208/277VAC</v>
          </cell>
          <cell r="E13">
            <v>3907.69</v>
          </cell>
          <cell r="F13">
            <v>19053.89644</v>
          </cell>
          <cell r="G13" t="str">
            <v>Socomec</v>
          </cell>
          <cell r="H13">
            <v>571.61689319999994</v>
          </cell>
          <cell r="I13">
            <v>952.69482200000004</v>
          </cell>
          <cell r="J13">
            <v>952.69482200000004</v>
          </cell>
          <cell r="K13">
            <v>21530.902977200003</v>
          </cell>
        </row>
        <row r="14">
          <cell r="C14">
            <v>95233320</v>
          </cell>
          <cell r="D14" t="str">
            <v>ATyS 3*3200 ELECTRICAL CTRL 208/277VAC</v>
          </cell>
          <cell r="E14">
            <v>4584.8999999999996</v>
          </cell>
          <cell r="F14">
            <v>22355.972399999999</v>
          </cell>
          <cell r="G14" t="str">
            <v>Socomec</v>
          </cell>
          <cell r="H14">
            <v>670.67917199999999</v>
          </cell>
          <cell r="I14">
            <v>1117.79862</v>
          </cell>
          <cell r="J14">
            <v>1117.79862</v>
          </cell>
          <cell r="K14">
            <v>25262.248812000002</v>
          </cell>
        </row>
        <row r="15">
          <cell r="C15">
            <v>95234025</v>
          </cell>
          <cell r="D15" t="str">
            <v>ATyS 4*250 ELECTRICAL CTRL 208/277VAC</v>
          </cell>
          <cell r="E15">
            <v>526.58000000000004</v>
          </cell>
          <cell r="F15">
            <v>2567.6040800000001</v>
          </cell>
          <cell r="G15" t="str">
            <v>Socomec</v>
          </cell>
          <cell r="H15">
            <v>77.028122400000001</v>
          </cell>
          <cell r="I15">
            <v>128.38020400000002</v>
          </cell>
          <cell r="J15">
            <v>128.38020400000002</v>
          </cell>
          <cell r="K15">
            <v>2901.3926104000002</v>
          </cell>
        </row>
        <row r="16">
          <cell r="C16">
            <v>95234040</v>
          </cell>
          <cell r="D16" t="str">
            <v>ATyS 4*400 ELECTRICAL CTRL 208/277VAC</v>
          </cell>
          <cell r="E16">
            <v>719.55</v>
          </cell>
          <cell r="F16">
            <v>3508.5257999999994</v>
          </cell>
          <cell r="G16" t="str">
            <v>Socomec</v>
          </cell>
          <cell r="H16">
            <v>105.25577399999997</v>
          </cell>
          <cell r="I16">
            <v>175.42628999999999</v>
          </cell>
          <cell r="J16">
            <v>175.42628999999999</v>
          </cell>
          <cell r="K16">
            <v>3964.6341539999994</v>
          </cell>
        </row>
        <row r="17">
          <cell r="C17">
            <v>95234063</v>
          </cell>
          <cell r="D17" t="str">
            <v>ATyS 4*630 ELECTRICAL CTRL 208/277VAC</v>
          </cell>
          <cell r="E17">
            <v>906.28</v>
          </cell>
          <cell r="F17">
            <v>4419.0212799999999</v>
          </cell>
          <cell r="G17" t="str">
            <v>Socomec</v>
          </cell>
          <cell r="H17">
            <v>132.57063840000001</v>
          </cell>
          <cell r="I17">
            <v>220.951064</v>
          </cell>
          <cell r="J17">
            <v>220.951064</v>
          </cell>
          <cell r="K17">
            <v>4993.4940463999992</v>
          </cell>
        </row>
        <row r="18">
          <cell r="C18" t="str">
            <v>41AC4025</v>
          </cell>
          <cell r="D18" t="str">
            <v>SIRCOVER 4*250 front operation</v>
          </cell>
          <cell r="E18">
            <v>85.3</v>
          </cell>
          <cell r="F18">
            <v>415.92279999999994</v>
          </cell>
          <cell r="G18" t="str">
            <v>Socomec</v>
          </cell>
          <cell r="H18">
            <v>12.477683999999998</v>
          </cell>
          <cell r="I18">
            <v>20.796139999999998</v>
          </cell>
          <cell r="J18">
            <v>20.796139999999998</v>
          </cell>
          <cell r="K18">
            <v>469.99276399999991</v>
          </cell>
        </row>
        <row r="19">
          <cell r="C19" t="str">
            <v>41AC4040</v>
          </cell>
          <cell r="D19" t="str">
            <v>SIRCOVER 4*400 front operation</v>
          </cell>
          <cell r="E19">
            <v>141.1</v>
          </cell>
          <cell r="F19">
            <v>688.00360000000001</v>
          </cell>
          <cell r="G19" t="str">
            <v>Socomec</v>
          </cell>
          <cell r="H19">
            <v>20.640107999999998</v>
          </cell>
          <cell r="I19">
            <v>34.400179999999999</v>
          </cell>
          <cell r="J19">
            <v>34.400179999999999</v>
          </cell>
          <cell r="K19">
            <v>777.44406800000002</v>
          </cell>
        </row>
        <row r="20">
          <cell r="C20" t="str">
            <v>41AC4063</v>
          </cell>
          <cell r="D20" t="str">
            <v>SIRCOVER 4*630 front operation</v>
          </cell>
          <cell r="E20">
            <v>175.5</v>
          </cell>
          <cell r="F20">
            <v>855.73799999999994</v>
          </cell>
          <cell r="G20" t="str">
            <v>Socomec</v>
          </cell>
          <cell r="H20">
            <v>25.672139999999999</v>
          </cell>
          <cell r="I20">
            <v>42.786900000000003</v>
          </cell>
          <cell r="J20">
            <v>42.786900000000003</v>
          </cell>
          <cell r="K20">
            <v>966.98394000000008</v>
          </cell>
        </row>
        <row r="21">
          <cell r="C21">
            <v>14212113</v>
          </cell>
          <cell r="D21" t="str">
            <v>Black ext front operation</v>
          </cell>
          <cell r="E21">
            <v>12.58</v>
          </cell>
          <cell r="F21">
            <v>61.34008</v>
          </cell>
          <cell r="G21" t="str">
            <v>Socomec</v>
          </cell>
          <cell r="H21">
            <v>1.8402023999999999</v>
          </cell>
          <cell r="I21">
            <v>3.0670040000000003</v>
          </cell>
          <cell r="J21">
            <v>3.0670040000000003</v>
          </cell>
          <cell r="K21">
            <v>69.314290400000004</v>
          </cell>
        </row>
        <row r="22">
          <cell r="C22">
            <v>14001032</v>
          </cell>
          <cell r="D22" t="str">
            <v>Shaft for handel</v>
          </cell>
          <cell r="E22">
            <v>3.99</v>
          </cell>
          <cell r="F22">
            <v>19.45524</v>
          </cell>
          <cell r="G22" t="str">
            <v>Socomec</v>
          </cell>
          <cell r="H22">
            <v>0.58365719999999999</v>
          </cell>
          <cell r="I22">
            <v>0.97276200000000002</v>
          </cell>
          <cell r="J22">
            <v>0.97276200000000002</v>
          </cell>
          <cell r="K22">
            <v>21.9844212</v>
          </cell>
        </row>
        <row r="23">
          <cell r="C23" t="str">
            <v>41AC4080</v>
          </cell>
          <cell r="D23" t="str">
            <v>SIRCOVER 4*800 front operation</v>
          </cell>
          <cell r="E23">
            <v>338.34</v>
          </cell>
          <cell r="F23">
            <v>1649.7458399999998</v>
          </cell>
          <cell r="G23" t="str">
            <v>Socomec</v>
          </cell>
          <cell r="H23">
            <v>49.492375199999991</v>
          </cell>
          <cell r="I23">
            <v>82.487291999999997</v>
          </cell>
          <cell r="J23">
            <v>82.487291999999997</v>
          </cell>
          <cell r="K23">
            <v>1864.2127991999998</v>
          </cell>
        </row>
        <row r="24">
          <cell r="C24">
            <v>14433113</v>
          </cell>
          <cell r="D24" t="str">
            <v>Black ext front operation</v>
          </cell>
          <cell r="E24">
            <v>41.76</v>
          </cell>
          <cell r="F24">
            <v>203.62175999999999</v>
          </cell>
          <cell r="G24" t="str">
            <v>Socomec</v>
          </cell>
          <cell r="H24">
            <v>6.1086527999999998</v>
          </cell>
          <cell r="I24">
            <v>10.181088000000001</v>
          </cell>
          <cell r="J24">
            <v>10.181088000000001</v>
          </cell>
          <cell r="K24">
            <v>230.09258879999996</v>
          </cell>
        </row>
        <row r="25">
          <cell r="C25">
            <v>14011532</v>
          </cell>
          <cell r="D25" t="str">
            <v>Shaft for handel</v>
          </cell>
          <cell r="E25">
            <v>10.6</v>
          </cell>
          <cell r="F25">
            <v>51.685600000000001</v>
          </cell>
          <cell r="G25" t="str">
            <v>Socomec</v>
          </cell>
          <cell r="H25">
            <v>1.5505679999999999</v>
          </cell>
          <cell r="I25">
            <v>2.5842800000000001</v>
          </cell>
          <cell r="J25">
            <v>2.5842800000000001</v>
          </cell>
          <cell r="K25">
            <v>58.404727999999999</v>
          </cell>
        </row>
        <row r="26">
          <cell r="C26">
            <v>93234010</v>
          </cell>
          <cell r="D26" t="str">
            <v>ATyS d M  4*100 ELECTRICAL CTRL 230AC</v>
          </cell>
          <cell r="E26">
            <v>259.18</v>
          </cell>
          <cell r="F26">
            <v>1263.7616799999998</v>
          </cell>
          <cell r="G26" t="str">
            <v>Socomec</v>
          </cell>
          <cell r="H26">
            <v>37.912850399999996</v>
          </cell>
          <cell r="I26">
            <v>63.188083999999996</v>
          </cell>
          <cell r="J26">
            <v>63.188083999999996</v>
          </cell>
          <cell r="K26">
            <v>1428.0506983999996</v>
          </cell>
        </row>
        <row r="27">
          <cell r="C27">
            <v>95233016</v>
          </cell>
          <cell r="D27" t="str">
            <v>ATyS 3*160 ELECTRICAL CTRL 208/277VAC</v>
          </cell>
          <cell r="E27">
            <v>379.69</v>
          </cell>
          <cell r="F27">
            <v>1851.36844</v>
          </cell>
          <cell r="G27" t="str">
            <v>Socomec</v>
          </cell>
          <cell r="H27">
            <v>55.5410532</v>
          </cell>
          <cell r="I27">
            <v>92.568421999999998</v>
          </cell>
          <cell r="J27">
            <v>92.568421999999998</v>
          </cell>
          <cell r="K27">
            <v>2092.0463371999999</v>
          </cell>
        </row>
        <row r="29">
          <cell r="C29" t="str">
            <v>DSE331</v>
          </cell>
          <cell r="D29" t="str">
            <v>DSE ATS CONTROLLER 12V/24V</v>
          </cell>
          <cell r="F29">
            <v>800</v>
          </cell>
          <cell r="G29" t="str">
            <v>DSE</v>
          </cell>
        </row>
        <row r="30">
          <cell r="C30" t="str">
            <v>DSE9255</v>
          </cell>
          <cell r="D30" t="str">
            <v>Battery charger 24VDC 5A</v>
          </cell>
          <cell r="F30">
            <v>350</v>
          </cell>
          <cell r="G30" t="str">
            <v>DSE</v>
          </cell>
        </row>
        <row r="31">
          <cell r="C31" t="str">
            <v>DSE9470</v>
          </cell>
          <cell r="D31" t="str">
            <v>Battery charger 24VDC 10A</v>
          </cell>
          <cell r="F31">
            <v>800</v>
          </cell>
          <cell r="G31" t="str">
            <v>DSE</v>
          </cell>
        </row>
        <row r="32">
          <cell r="C32" t="str">
            <v>DSE9130</v>
          </cell>
          <cell r="D32" t="str">
            <v>Battery charger 12VDC 5A</v>
          </cell>
          <cell r="F32">
            <v>350</v>
          </cell>
          <cell r="G32" t="str">
            <v>DSE</v>
          </cell>
        </row>
        <row r="33">
          <cell r="C33" t="str">
            <v>DSE9480</v>
          </cell>
          <cell r="D33" t="str">
            <v>Battery charger 12VDC 10A</v>
          </cell>
          <cell r="F33">
            <v>800</v>
          </cell>
          <cell r="G33" t="str">
            <v>DSE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SOCOMEC\ATYS-3P\ATS%203200A-3P\00-ATS%203200A-3P.pdf" TargetMode="External"/><Relationship Id="rId18" Type="http://schemas.openxmlformats.org/officeDocument/2006/relationships/hyperlink" Target="SOCOMEC\ATYS-4P\ATS%20250A-4P\00-ATS%20250A-4P.pdf" TargetMode="External"/><Relationship Id="rId26" Type="http://schemas.openxmlformats.org/officeDocument/2006/relationships/hyperlink" Target="SOCOMEC\ATYS-4P\ATS%202500A-4P\00-ATS%202500-4P.pdf" TargetMode="External"/><Relationship Id="rId39" Type="http://schemas.openxmlformats.org/officeDocument/2006/relationships/hyperlink" Target="ATS%20MOTZ%20CH.OVER%20-%203P%20&amp;%204P\3P\ATS%20MOTZ%20CH.OVER%202500A%203P.pdf" TargetMode="External"/><Relationship Id="rId21" Type="http://schemas.openxmlformats.org/officeDocument/2006/relationships/hyperlink" Target="SOCOMEC\ATYS-4P\ATS%20800A-4P\00-ATS%20800A-4P.pdf" TargetMode="External"/><Relationship Id="rId34" Type="http://schemas.openxmlformats.org/officeDocument/2006/relationships/hyperlink" Target="ATS%20MOTZ%20CH.OVER%20-%203P%20&amp;%204P\3P\ATS%20MOTZ%20CH.OVER%20800A%203P.pdf" TargetMode="External"/><Relationship Id="rId42" Type="http://schemas.openxmlformats.org/officeDocument/2006/relationships/hyperlink" Target="ATS%20MOTZ%20CH.OVER%20-%203P%20&amp;%204P\4P\ATS%20MOTZ%20CH.OVER%20125A%204P.pdf" TargetMode="External"/><Relationship Id="rId47" Type="http://schemas.openxmlformats.org/officeDocument/2006/relationships/hyperlink" Target="ATS%20MOTZ%20CH.OVER%20-%203P%20&amp;%204P\4P\ATS%20MOTZ%20CH.OVER%20630A%204P.pdf" TargetMode="External"/><Relationship Id="rId50" Type="http://schemas.openxmlformats.org/officeDocument/2006/relationships/hyperlink" Target="ATS%20MOTZ%20CH.OVER%20-%203P%20&amp;%204P\4P\ATS%20MOTZ%20CH.OVER%201250A%204P.pdf" TargetMode="External"/><Relationship Id="rId55" Type="http://schemas.openxmlformats.org/officeDocument/2006/relationships/printerSettings" Target="../printerSettings/printerSettings2.bin"/><Relationship Id="rId7" Type="http://schemas.openxmlformats.org/officeDocument/2006/relationships/hyperlink" Target="SOCOMEC\ATYS-3P\ATS%20800A-3P\00-ATS%20800A-3P.pdf" TargetMode="External"/><Relationship Id="rId12" Type="http://schemas.openxmlformats.org/officeDocument/2006/relationships/hyperlink" Target="SOCOMEC\ATYS-3P\ATS%202500A-3P\00-ATS%202500A-3P.pdf" TargetMode="External"/><Relationship Id="rId17" Type="http://schemas.openxmlformats.org/officeDocument/2006/relationships/hyperlink" Target="SOCOMEC\ATYS-4P\ATS%20200A-4P\00-ATS%20200A-4P.pdf" TargetMode="External"/><Relationship Id="rId25" Type="http://schemas.openxmlformats.org/officeDocument/2006/relationships/hyperlink" Target="SOCOMEC\ATYS-4P\ATS%202000A-4P\00-ATS%202000A-4P.pdf" TargetMode="External"/><Relationship Id="rId33" Type="http://schemas.openxmlformats.org/officeDocument/2006/relationships/hyperlink" Target="ATS%20MOTZ%20CH.OVER%20-%203P%20&amp;%204P\3P\ATS%20MOTZ%20CH.OVER%20630A%203P.pdf" TargetMode="External"/><Relationship Id="rId38" Type="http://schemas.openxmlformats.org/officeDocument/2006/relationships/hyperlink" Target="ATS%20MOTZ%20CH.OVER%20-%203P%20&amp;%204P\3P\ATS%20MOTZ%20CH.OVER%202000A%203P.pdf" TargetMode="External"/><Relationship Id="rId46" Type="http://schemas.openxmlformats.org/officeDocument/2006/relationships/hyperlink" Target="ATS%20MOTZ%20CH.OVER%20-%203P%20&amp;%204P\4P\ATS%20MOTZ%20CH.OVER%20400A%204P.pdf" TargetMode="External"/><Relationship Id="rId2" Type="http://schemas.openxmlformats.org/officeDocument/2006/relationships/hyperlink" Target="SOCOMEC\ATYS-3P\ATS%20160A-3P\00-ATS%20160A-3P.pdf" TargetMode="External"/><Relationship Id="rId16" Type="http://schemas.openxmlformats.org/officeDocument/2006/relationships/hyperlink" Target="SOCOMEC\ATYS-4P\ATS%20160A-4P\00-ATS%20160A-4P.pdf" TargetMode="External"/><Relationship Id="rId20" Type="http://schemas.openxmlformats.org/officeDocument/2006/relationships/hyperlink" Target="SOCOMEC\ATYS-4P\ATS%20630A-4P\00-ATS%20630A-4P.pdf" TargetMode="External"/><Relationship Id="rId29" Type="http://schemas.openxmlformats.org/officeDocument/2006/relationships/hyperlink" Target="ATS%20MOTZ%20CH.OVER%20-%203P%20&amp;%204P\3P\ATS%20MOTZ%20CH.OVER%20160A%203P.pdf" TargetMode="External"/><Relationship Id="rId41" Type="http://schemas.openxmlformats.org/officeDocument/2006/relationships/hyperlink" Target="ATS%20MOTZ%20CH.OVER%20-%203P%20&amp;%204P\4P\ATS%20MOTZ%20CH.OVER%20100A%204P.pdf" TargetMode="External"/><Relationship Id="rId54" Type="http://schemas.openxmlformats.org/officeDocument/2006/relationships/hyperlink" Target="ATS%20MOTZ%20CH.OVER%20-%203P%20&amp;%204P\4P\ATS%20MOTZ%20CH.OVER%203200A%204P.pdf" TargetMode="External"/><Relationship Id="rId1" Type="http://schemas.openxmlformats.org/officeDocument/2006/relationships/hyperlink" Target="SOCOMEC\ATYS-3P\ATS%20125A-3P\00-ATS%20125A-3P.pdf" TargetMode="External"/><Relationship Id="rId6" Type="http://schemas.openxmlformats.org/officeDocument/2006/relationships/hyperlink" Target="SOCOMEC\ATYS-3P\ATS%20630A-3P\00-ATS%20630A-3P.pdf" TargetMode="External"/><Relationship Id="rId11" Type="http://schemas.openxmlformats.org/officeDocument/2006/relationships/hyperlink" Target="SOCOMEC\ATYS-3P\ATS%202000A-3P\00-ATS%202000A-3P.pdf" TargetMode="External"/><Relationship Id="rId24" Type="http://schemas.openxmlformats.org/officeDocument/2006/relationships/hyperlink" Target="SOCOMEC\ATYS-4P\ATS%201600A-4P\00-ATS%201600A-4P.pdf" TargetMode="External"/><Relationship Id="rId32" Type="http://schemas.openxmlformats.org/officeDocument/2006/relationships/hyperlink" Target="ATS%20MOTZ%20CH.OVER%20-%203P%20&amp;%204P\3P\ATS%20MOTZ%20CH.OVER%20400A%203P.pdf" TargetMode="External"/><Relationship Id="rId37" Type="http://schemas.openxmlformats.org/officeDocument/2006/relationships/hyperlink" Target="ATS%20MOTZ%20CH.OVER%20-%203P%20&amp;%204P\3P\ATS%20MOTZ%20CH.OVER%201600A%203P.pdf" TargetMode="External"/><Relationship Id="rId40" Type="http://schemas.openxmlformats.org/officeDocument/2006/relationships/hyperlink" Target="ATS%20MOTZ%20CH.OVER%20-%203P%20&amp;%204P\3P\ATS%20MOTZ%20CH.OVER%203200A%203P.pdf" TargetMode="External"/><Relationship Id="rId45" Type="http://schemas.openxmlformats.org/officeDocument/2006/relationships/hyperlink" Target="ATS%20MOTZ%20CH.OVER%20-%203P%20&amp;%204P\4P\ATS%20MOTZ%20CH.OVER%20250A%204P.pdf" TargetMode="External"/><Relationship Id="rId53" Type="http://schemas.openxmlformats.org/officeDocument/2006/relationships/hyperlink" Target="ATS%20MOTZ%20CH.OVER%20-%203P%20&amp;%204P\4P\ATS%20MOTZ%20CH.OVER%202500A%204P.pdf" TargetMode="External"/><Relationship Id="rId5" Type="http://schemas.openxmlformats.org/officeDocument/2006/relationships/hyperlink" Target="SOCOMEC\ATYS-3P\ATS%20400A-3P\00-ATS%20400A-3P.pdf" TargetMode="External"/><Relationship Id="rId15" Type="http://schemas.openxmlformats.org/officeDocument/2006/relationships/hyperlink" Target="SOCOMEC\ATYS-3P\ATS%20125A-3P\00-ATS%20125A-3P.pdf" TargetMode="External"/><Relationship Id="rId23" Type="http://schemas.openxmlformats.org/officeDocument/2006/relationships/hyperlink" Target="SOCOMEC\ATYS-4P\ATS%201250A-4P\00-ATS%201250A-4P.pdf" TargetMode="External"/><Relationship Id="rId28" Type="http://schemas.openxmlformats.org/officeDocument/2006/relationships/hyperlink" Target="ATS%20MOTZ%20CH.OVER%20-%203P%20&amp;%204P\3P\ATS%20MOTZ%20CH.OVER%20125A%203P.pdf" TargetMode="External"/><Relationship Id="rId36" Type="http://schemas.openxmlformats.org/officeDocument/2006/relationships/hyperlink" Target="ATS%20MOTZ%20CH.OVER%20-%203P%20&amp;%204P\3P\ATS%20MOTZ%20CH.OVER%201250A%203P.pdf" TargetMode="External"/><Relationship Id="rId49" Type="http://schemas.openxmlformats.org/officeDocument/2006/relationships/hyperlink" Target="ATS%20MOTZ%20CH.OVER%20-%203P%20&amp;%204P\4P\ATS%20MOTZ%20CH.OVER%201000A%204P.pdf" TargetMode="External"/><Relationship Id="rId10" Type="http://schemas.openxmlformats.org/officeDocument/2006/relationships/hyperlink" Target="SOCOMEC\ATYS-3P\ATS%201600A-3P\00-ATS%201600A-3P.pdf" TargetMode="External"/><Relationship Id="rId19" Type="http://schemas.openxmlformats.org/officeDocument/2006/relationships/hyperlink" Target="SOCOMEC\ATYS-4P\ATS%20400A-4P\00-ATS%20400A-4P.pdf" TargetMode="External"/><Relationship Id="rId31" Type="http://schemas.openxmlformats.org/officeDocument/2006/relationships/hyperlink" Target="ATS%20MOTZ%20CH.OVER%20-%203P%20&amp;%204P\3P\ATS%20MOTZ%20CH.OVER%20250A%203P.pdf" TargetMode="External"/><Relationship Id="rId44" Type="http://schemas.openxmlformats.org/officeDocument/2006/relationships/hyperlink" Target="ATS%20MOTZ%20CH.OVER%20-%203P%20&amp;%204P\4P\ATS%20MOTZ%20CH.OVER%20200A%204P.pdf" TargetMode="External"/><Relationship Id="rId52" Type="http://schemas.openxmlformats.org/officeDocument/2006/relationships/hyperlink" Target="ATS%20MOTZ%20CH.OVER%20-%203P%20&amp;%204P\4P\ATS%20MOTZ%20CH.OVER%202000A%204P.pdf" TargetMode="External"/><Relationship Id="rId4" Type="http://schemas.openxmlformats.org/officeDocument/2006/relationships/hyperlink" Target="SOCOMEC\ATYS-3P\ATS%20250A-3P\00-ATS%20250A-3P.pdf" TargetMode="External"/><Relationship Id="rId9" Type="http://schemas.openxmlformats.org/officeDocument/2006/relationships/hyperlink" Target="SOCOMEC\ATYS-3P\ATS%201250A-3P\00-ATS%201250A-3P.pdf" TargetMode="External"/><Relationship Id="rId14" Type="http://schemas.openxmlformats.org/officeDocument/2006/relationships/hyperlink" Target="SOCOMEC\ATYS-4P\ATS%20100A-4P\00-ATS%20100A-4P.pdf" TargetMode="External"/><Relationship Id="rId22" Type="http://schemas.openxmlformats.org/officeDocument/2006/relationships/hyperlink" Target="SOCOMEC\ATYS-4P\ATS%201000A-4P\00-ATS%201000A-4P.pdf" TargetMode="External"/><Relationship Id="rId27" Type="http://schemas.openxmlformats.org/officeDocument/2006/relationships/hyperlink" Target="SOCOMEC\ATYS-4P\ATS%203200A-4P\00-ATS%203200A-4P.pdf" TargetMode="External"/><Relationship Id="rId30" Type="http://schemas.openxmlformats.org/officeDocument/2006/relationships/hyperlink" Target="ATS%20MOTZ%20CH.OVER%20-%203P%20&amp;%204P\3P\ATS%20MOTZ%20CH.OVER%20200A%203P.pdf" TargetMode="External"/><Relationship Id="rId35" Type="http://schemas.openxmlformats.org/officeDocument/2006/relationships/hyperlink" Target="ATS%20MOTZ%20CH.OVER%20-%203P%20&amp;%204P\3P\ATS%20MOTZ%20CH.OVER%201000A%203P.pdf" TargetMode="External"/><Relationship Id="rId43" Type="http://schemas.openxmlformats.org/officeDocument/2006/relationships/hyperlink" Target="ATS%20MOTZ%20CH.OVER%20-%203P%20&amp;%204P\4P\ATS%20MOTZ%20CH.OVER%20160A%204P.pdf" TargetMode="External"/><Relationship Id="rId48" Type="http://schemas.openxmlformats.org/officeDocument/2006/relationships/hyperlink" Target="ATS%20MOTZ%20CH.OVER%20-%203P%20&amp;%204P\4P\ATS%20MOTZ%20CH.OVER%20800A%204P.pdf" TargetMode="External"/><Relationship Id="rId56" Type="http://schemas.openxmlformats.org/officeDocument/2006/relationships/drawing" Target="../drawings/drawing2.xml"/><Relationship Id="rId8" Type="http://schemas.openxmlformats.org/officeDocument/2006/relationships/hyperlink" Target="SOCOMEC\ATYS-3P\ATS%201000A-3P\00-ATS%201000A-3P.pdf" TargetMode="External"/><Relationship Id="rId51" Type="http://schemas.openxmlformats.org/officeDocument/2006/relationships/hyperlink" Target="ATS%20MOTZ%20CH.OVER%20-%203P%20&amp;%204P\4P\ATS%20MOTZ%20CH.OVER%201600A%204P.pdf" TargetMode="External"/><Relationship Id="rId3" Type="http://schemas.openxmlformats.org/officeDocument/2006/relationships/hyperlink" Target="SOCOMEC\ATYS-3P\ATS%20200A-3P\00-ATS%20200A-3P.pdf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..\Letterhead2.pdf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1"/>
  <sheetViews>
    <sheetView zoomScale="55" zoomScaleNormal="55" workbookViewId="0">
      <selection activeCell="R43" sqref="R43"/>
    </sheetView>
  </sheetViews>
  <sheetFormatPr defaultColWidth="9.109375" defaultRowHeight="14.4" x14ac:dyDescent="0.3"/>
  <cols>
    <col min="1" max="1" width="3.88671875" style="28" customWidth="1"/>
    <col min="2" max="8" width="9.109375" style="28"/>
    <col min="9" max="10" width="9.109375" style="28" customWidth="1"/>
    <col min="11" max="11" width="4.44140625" style="28" customWidth="1"/>
    <col min="12" max="16384" width="9.109375" style="28"/>
  </cols>
  <sheetData>
    <row r="1" spans="1:15" ht="14.4" customHeight="1" x14ac:dyDescent="0.3">
      <c r="A1" s="37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</row>
    <row r="2" spans="1:15" ht="15" customHeight="1" x14ac:dyDescent="0.3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</row>
    <row r="3" spans="1:15" ht="15" customHeight="1" x14ac:dyDescent="0.3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</row>
    <row r="4" spans="1:15" ht="15" customHeight="1" x14ac:dyDescent="0.3">
      <c r="A4" s="37"/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</row>
    <row r="5" spans="1:15" ht="15" customHeight="1" x14ac:dyDescent="0.3">
      <c r="A5" s="37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</row>
    <row r="6" spans="1:15" ht="15" customHeight="1" x14ac:dyDescent="0.3">
      <c r="A6" s="37"/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</row>
    <row r="7" spans="1:15" ht="15" customHeight="1" x14ac:dyDescent="0.3">
      <c r="A7" s="37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</row>
    <row r="8" spans="1:15" ht="15" customHeight="1" x14ac:dyDescent="0.3">
      <c r="A8" s="37"/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</row>
    <row r="9" spans="1:15" ht="15" customHeight="1" x14ac:dyDescent="0.3">
      <c r="A9" s="37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</row>
    <row r="10" spans="1:15" ht="15" customHeight="1" x14ac:dyDescent="0.3">
      <c r="A10" s="37"/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</row>
    <row r="11" spans="1:15" ht="15" customHeight="1" x14ac:dyDescent="0.3">
      <c r="A11" s="37"/>
      <c r="B11" s="37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</row>
    <row r="12" spans="1:15" ht="15" customHeight="1" x14ac:dyDescent="0.3">
      <c r="A12" s="37"/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</row>
    <row r="13" spans="1:15" ht="15" customHeight="1" x14ac:dyDescent="0.3">
      <c r="A13" s="37"/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</row>
    <row r="14" spans="1:15" ht="15" customHeight="1" x14ac:dyDescent="0.3">
      <c r="A14" s="37"/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O14" s="29"/>
    </row>
    <row r="15" spans="1:15" ht="15" customHeight="1" x14ac:dyDescent="0.3">
      <c r="A15" s="37"/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7"/>
    </row>
    <row r="16" spans="1:15" ht="15" customHeight="1" x14ac:dyDescent="0.3">
      <c r="A16" s="37"/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</row>
    <row r="17" spans="1:13" ht="15" customHeight="1" x14ac:dyDescent="0.3">
      <c r="A17" s="37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</row>
    <row r="18" spans="1:13" ht="15" customHeight="1" x14ac:dyDescent="0.3">
      <c r="A18" s="37"/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</row>
    <row r="19" spans="1:13" ht="15" customHeight="1" x14ac:dyDescent="0.3">
      <c r="A19" s="37"/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</row>
    <row r="20" spans="1:13" ht="15" customHeight="1" x14ac:dyDescent="0.3">
      <c r="A20" s="37"/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</row>
    <row r="21" spans="1:13" ht="15" customHeight="1" x14ac:dyDescent="0.3">
      <c r="A21" s="37"/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</row>
    <row r="22" spans="1:13" ht="15" customHeight="1" x14ac:dyDescent="0.3">
      <c r="A22" s="37"/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</row>
    <row r="23" spans="1:13" ht="15" customHeight="1" x14ac:dyDescent="0.3">
      <c r="A23" s="37"/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</row>
    <row r="24" spans="1:13" ht="15" customHeight="1" x14ac:dyDescent="0.3">
      <c r="A24" s="37"/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</row>
    <row r="25" spans="1:13" ht="15" customHeight="1" x14ac:dyDescent="0.3">
      <c r="A25" s="37"/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</row>
    <row r="26" spans="1:13" ht="15" customHeight="1" x14ac:dyDescent="0.3">
      <c r="A26" s="37"/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</row>
    <row r="27" spans="1:13" ht="15" customHeight="1" x14ac:dyDescent="0.3">
      <c r="A27" s="37"/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</row>
    <row r="28" spans="1:13" ht="15" customHeight="1" x14ac:dyDescent="0.3">
      <c r="A28" s="37"/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</row>
    <row r="29" spans="1:13" ht="15" customHeight="1" x14ac:dyDescent="0.3">
      <c r="A29" s="37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</row>
    <row r="30" spans="1:13" ht="15" customHeight="1" x14ac:dyDescent="0.3">
      <c r="A30" s="37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</row>
    <row r="31" spans="1:13" ht="15" customHeight="1" x14ac:dyDescent="0.3">
      <c r="A31" s="37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</row>
    <row r="32" spans="1:13" ht="15" customHeight="1" x14ac:dyDescent="0.3">
      <c r="A32" s="37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</row>
    <row r="33" spans="1:13" ht="15" customHeight="1" x14ac:dyDescent="0.3">
      <c r="A33" s="37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</row>
    <row r="34" spans="1:13" ht="15" customHeight="1" x14ac:dyDescent="0.3">
      <c r="A34" s="37"/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</row>
    <row r="35" spans="1:13" ht="15" customHeight="1" x14ac:dyDescent="0.3">
      <c r="A35" s="37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</row>
    <row r="36" spans="1:13" ht="15" customHeight="1" x14ac:dyDescent="0.3">
      <c r="A36" s="37"/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</row>
    <row r="37" spans="1:13" ht="15" customHeight="1" x14ac:dyDescent="0.3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</row>
    <row r="38" spans="1:13" ht="15" customHeight="1" x14ac:dyDescent="0.3">
      <c r="A38" s="37"/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</row>
    <row r="39" spans="1:13" ht="24.75" customHeight="1" x14ac:dyDescent="0.3">
      <c r="A39" s="37"/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</row>
    <row r="40" spans="1:13" ht="15" customHeight="1" x14ac:dyDescent="0.3">
      <c r="A40" s="37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</row>
    <row r="41" spans="1:13" ht="15" customHeight="1" x14ac:dyDescent="0.3">
      <c r="A41" s="37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</row>
    <row r="42" spans="1:13" ht="15" customHeight="1" x14ac:dyDescent="0.3">
      <c r="A42" s="37"/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</row>
    <row r="43" spans="1:13" x14ac:dyDescent="0.3">
      <c r="A43" s="37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</row>
    <row r="44" spans="1:13" x14ac:dyDescent="0.3">
      <c r="A44" s="37"/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</row>
    <row r="45" spans="1:13" x14ac:dyDescent="0.3">
      <c r="A45" s="37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</row>
    <row r="46" spans="1:13" x14ac:dyDescent="0.3">
      <c r="A46" s="37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</row>
    <row r="47" spans="1:13" x14ac:dyDescent="0.3">
      <c r="A47" s="37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</row>
    <row r="48" spans="1:13" x14ac:dyDescent="0.3">
      <c r="A48" s="37"/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</row>
    <row r="49" spans="1:13" x14ac:dyDescent="0.3">
      <c r="A49" s="37"/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</row>
    <row r="50" spans="1:13" x14ac:dyDescent="0.3">
      <c r="A50" s="37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</row>
    <row r="51" spans="1:13" x14ac:dyDescent="0.3">
      <c r="A51" s="37"/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</row>
  </sheetData>
  <mergeCells count="1">
    <mergeCell ref="A1:M51"/>
  </mergeCells>
  <pageMargins left="0.7" right="0.7" top="0.75" bottom="0.75" header="0.3" footer="0.3"/>
  <pageSetup scale="83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4:H34"/>
  <sheetViews>
    <sheetView tabSelected="1" workbookViewId="0">
      <selection activeCell="H6" sqref="H6"/>
    </sheetView>
  </sheetViews>
  <sheetFormatPr defaultColWidth="8.88671875" defaultRowHeight="14.4" x14ac:dyDescent="0.3"/>
  <cols>
    <col min="1" max="1" width="3.33203125" style="30" customWidth="1"/>
    <col min="2" max="2" width="5" style="31" customWidth="1"/>
    <col min="3" max="3" width="25.33203125" style="30" customWidth="1"/>
    <col min="4" max="4" width="17.44140625" style="30" customWidth="1"/>
    <col min="5" max="5" width="19.6640625" style="31" customWidth="1"/>
    <col min="6" max="6" width="19.5546875" style="28" customWidth="1"/>
    <col min="7" max="8" width="22.5546875" style="28" customWidth="1"/>
    <col min="9" max="16384" width="8.88671875" style="30"/>
  </cols>
  <sheetData>
    <row r="4" spans="2:8" ht="27" customHeight="1" thickBot="1" x14ac:dyDescent="0.35">
      <c r="B4" s="38" t="s">
        <v>52</v>
      </c>
      <c r="C4" s="39"/>
      <c r="D4" s="39"/>
      <c r="E4" s="39"/>
      <c r="F4" s="39"/>
      <c r="G4" s="39"/>
      <c r="H4" s="39"/>
    </row>
    <row r="5" spans="2:8" ht="21" customHeight="1" thickBot="1" x14ac:dyDescent="0.35">
      <c r="B5" s="13" t="s">
        <v>45</v>
      </c>
      <c r="C5" s="14" t="s">
        <v>46</v>
      </c>
      <c r="D5" s="13" t="s">
        <v>44</v>
      </c>
      <c r="E5" s="13" t="s">
        <v>47</v>
      </c>
      <c r="F5" s="13" t="s">
        <v>48</v>
      </c>
      <c r="G5" s="15" t="s">
        <v>49</v>
      </c>
      <c r="H5" s="15" t="s">
        <v>87</v>
      </c>
    </row>
    <row r="6" spans="2:8" x14ac:dyDescent="0.3">
      <c r="B6" s="9">
        <v>1</v>
      </c>
      <c r="C6" s="12" t="s">
        <v>17</v>
      </c>
      <c r="D6" s="10" t="s">
        <v>14</v>
      </c>
      <c r="E6" s="10"/>
      <c r="F6" s="16" t="s">
        <v>50</v>
      </c>
      <c r="G6" s="17" t="s">
        <v>51</v>
      </c>
      <c r="H6" s="17" t="s">
        <v>233</v>
      </c>
    </row>
    <row r="7" spans="2:8" x14ac:dyDescent="0.3">
      <c r="B7" s="6">
        <v>2</v>
      </c>
      <c r="C7" s="5" t="s">
        <v>18</v>
      </c>
      <c r="D7" s="2" t="s">
        <v>14</v>
      </c>
      <c r="E7" s="2"/>
      <c r="F7" s="16" t="s">
        <v>54</v>
      </c>
      <c r="G7" s="17" t="s">
        <v>66</v>
      </c>
      <c r="H7" s="17" t="s">
        <v>234</v>
      </c>
    </row>
    <row r="8" spans="2:8" x14ac:dyDescent="0.3">
      <c r="B8" s="6">
        <v>3</v>
      </c>
      <c r="C8" s="5" t="s">
        <v>19</v>
      </c>
      <c r="D8" s="2" t="s">
        <v>14</v>
      </c>
      <c r="E8" s="2"/>
      <c r="F8" s="16" t="s">
        <v>55</v>
      </c>
      <c r="G8" s="17" t="s">
        <v>67</v>
      </c>
      <c r="H8" s="17" t="s">
        <v>235</v>
      </c>
    </row>
    <row r="9" spans="2:8" x14ac:dyDescent="0.3">
      <c r="B9" s="6">
        <v>4</v>
      </c>
      <c r="C9" s="5" t="s">
        <v>20</v>
      </c>
      <c r="D9" s="2" t="s">
        <v>14</v>
      </c>
      <c r="E9" s="2"/>
      <c r="F9" s="16" t="s">
        <v>56</v>
      </c>
      <c r="G9" s="17" t="s">
        <v>68</v>
      </c>
      <c r="H9" s="17" t="s">
        <v>236</v>
      </c>
    </row>
    <row r="10" spans="2:8" x14ac:dyDescent="0.3">
      <c r="B10" s="6">
        <v>5</v>
      </c>
      <c r="C10" s="5" t="s">
        <v>21</v>
      </c>
      <c r="D10" s="2" t="s">
        <v>14</v>
      </c>
      <c r="E10" s="2"/>
      <c r="F10" s="16" t="s">
        <v>57</v>
      </c>
      <c r="G10" s="17" t="s">
        <v>69</v>
      </c>
      <c r="H10" s="17" t="s">
        <v>237</v>
      </c>
    </row>
    <row r="11" spans="2:8" x14ac:dyDescent="0.3">
      <c r="B11" s="6">
        <v>6</v>
      </c>
      <c r="C11" s="5" t="s">
        <v>22</v>
      </c>
      <c r="D11" s="2" t="s">
        <v>14</v>
      </c>
      <c r="E11" s="2"/>
      <c r="F11" s="16" t="s">
        <v>58</v>
      </c>
      <c r="G11" s="17" t="s">
        <v>70</v>
      </c>
      <c r="H11" s="17" t="s">
        <v>238</v>
      </c>
    </row>
    <row r="12" spans="2:8" x14ac:dyDescent="0.3">
      <c r="B12" s="6">
        <v>7</v>
      </c>
      <c r="C12" s="5" t="s">
        <v>23</v>
      </c>
      <c r="D12" s="2" t="s">
        <v>14</v>
      </c>
      <c r="E12" s="2"/>
      <c r="F12" s="16" t="s">
        <v>59</v>
      </c>
      <c r="G12" s="17" t="s">
        <v>71</v>
      </c>
      <c r="H12" s="17" t="s">
        <v>239</v>
      </c>
    </row>
    <row r="13" spans="2:8" x14ac:dyDescent="0.3">
      <c r="B13" s="6">
        <v>8</v>
      </c>
      <c r="C13" s="5" t="s">
        <v>24</v>
      </c>
      <c r="D13" s="2" t="s">
        <v>14</v>
      </c>
      <c r="E13" s="2"/>
      <c r="F13" s="16" t="s">
        <v>60</v>
      </c>
      <c r="G13" s="17" t="s">
        <v>72</v>
      </c>
      <c r="H13" s="17" t="s">
        <v>240</v>
      </c>
    </row>
    <row r="14" spans="2:8" x14ac:dyDescent="0.3">
      <c r="B14" s="6">
        <v>9</v>
      </c>
      <c r="C14" s="5" t="s">
        <v>25</v>
      </c>
      <c r="D14" s="2" t="s">
        <v>14</v>
      </c>
      <c r="E14" s="2"/>
      <c r="F14" s="16" t="s">
        <v>61</v>
      </c>
      <c r="G14" s="17" t="s">
        <v>73</v>
      </c>
      <c r="H14" s="17" t="s">
        <v>241</v>
      </c>
    </row>
    <row r="15" spans="2:8" x14ac:dyDescent="0.3">
      <c r="B15" s="6">
        <v>10</v>
      </c>
      <c r="C15" s="5" t="s">
        <v>26</v>
      </c>
      <c r="D15" s="2" t="s">
        <v>14</v>
      </c>
      <c r="E15" s="2"/>
      <c r="F15" s="16" t="s">
        <v>62</v>
      </c>
      <c r="G15" s="17" t="s">
        <v>74</v>
      </c>
      <c r="H15" s="17" t="s">
        <v>242</v>
      </c>
    </row>
    <row r="16" spans="2:8" x14ac:dyDescent="0.3">
      <c r="B16" s="6">
        <v>11</v>
      </c>
      <c r="C16" s="5" t="s">
        <v>27</v>
      </c>
      <c r="D16" s="2" t="s">
        <v>14</v>
      </c>
      <c r="E16" s="2"/>
      <c r="F16" s="16" t="s">
        <v>63</v>
      </c>
      <c r="G16" s="17" t="s">
        <v>75</v>
      </c>
      <c r="H16" s="17" t="s">
        <v>243</v>
      </c>
    </row>
    <row r="17" spans="2:8" x14ac:dyDescent="0.3">
      <c r="B17" s="6">
        <v>12</v>
      </c>
      <c r="C17" s="5" t="s">
        <v>28</v>
      </c>
      <c r="D17" s="2" t="s">
        <v>14</v>
      </c>
      <c r="E17" s="2"/>
      <c r="F17" s="16" t="s">
        <v>64</v>
      </c>
      <c r="G17" s="17" t="s">
        <v>76</v>
      </c>
      <c r="H17" s="17" t="s">
        <v>244</v>
      </c>
    </row>
    <row r="18" spans="2:8" x14ac:dyDescent="0.3">
      <c r="B18" s="18">
        <v>13</v>
      </c>
      <c r="C18" s="19" t="s">
        <v>29</v>
      </c>
      <c r="D18" s="20" t="s">
        <v>14</v>
      </c>
      <c r="E18" s="20"/>
      <c r="F18" s="16" t="s">
        <v>65</v>
      </c>
      <c r="G18" s="17" t="s">
        <v>77</v>
      </c>
      <c r="H18" s="17" t="s">
        <v>245</v>
      </c>
    </row>
    <row r="19" spans="2:8" ht="24" customHeight="1" thickBot="1" x14ac:dyDescent="0.35">
      <c r="B19" s="38" t="s">
        <v>53</v>
      </c>
      <c r="C19" s="39"/>
      <c r="D19" s="39"/>
      <c r="E19" s="39"/>
      <c r="F19" s="39"/>
      <c r="G19" s="39"/>
      <c r="H19" s="39"/>
    </row>
    <row r="20" spans="2:8" ht="21" customHeight="1" thickBot="1" x14ac:dyDescent="0.35">
      <c r="B20" s="13" t="s">
        <v>45</v>
      </c>
      <c r="C20" s="14" t="s">
        <v>46</v>
      </c>
      <c r="D20" s="13" t="s">
        <v>44</v>
      </c>
      <c r="E20" s="13" t="s">
        <v>47</v>
      </c>
      <c r="F20" s="13" t="s">
        <v>48</v>
      </c>
      <c r="G20" s="15" t="s">
        <v>49</v>
      </c>
      <c r="H20" s="15" t="s">
        <v>49</v>
      </c>
    </row>
    <row r="21" spans="2:8" x14ac:dyDescent="0.3">
      <c r="B21" s="21">
        <v>1</v>
      </c>
      <c r="C21" s="22" t="s">
        <v>30</v>
      </c>
      <c r="D21" s="23" t="s">
        <v>14</v>
      </c>
      <c r="E21" s="23"/>
      <c r="F21" s="24" t="s">
        <v>78</v>
      </c>
      <c r="G21" s="25" t="s">
        <v>79</v>
      </c>
      <c r="H21" s="25"/>
    </row>
    <row r="22" spans="2:8" x14ac:dyDescent="0.3">
      <c r="B22" s="6">
        <v>2</v>
      </c>
      <c r="C22" s="5" t="s">
        <v>31</v>
      </c>
      <c r="D22" s="2" t="s">
        <v>14</v>
      </c>
      <c r="E22" s="2"/>
      <c r="F22" s="16" t="s">
        <v>50</v>
      </c>
      <c r="G22" s="17" t="s">
        <v>51</v>
      </c>
      <c r="H22" s="17"/>
    </row>
    <row r="23" spans="2:8" x14ac:dyDescent="0.3">
      <c r="B23" s="6">
        <v>3</v>
      </c>
      <c r="C23" s="5" t="s">
        <v>32</v>
      </c>
      <c r="D23" s="2" t="s">
        <v>14</v>
      </c>
      <c r="E23" s="2"/>
      <c r="F23" s="16" t="s">
        <v>54</v>
      </c>
      <c r="G23" s="17" t="s">
        <v>66</v>
      </c>
      <c r="H23" s="17"/>
    </row>
    <row r="24" spans="2:8" x14ac:dyDescent="0.3">
      <c r="B24" s="6">
        <v>4</v>
      </c>
      <c r="C24" s="5" t="s">
        <v>33</v>
      </c>
      <c r="D24" s="2" t="s">
        <v>14</v>
      </c>
      <c r="E24" s="2"/>
      <c r="F24" s="16" t="s">
        <v>55</v>
      </c>
      <c r="G24" s="17" t="s">
        <v>67</v>
      </c>
      <c r="H24" s="17"/>
    </row>
    <row r="25" spans="2:8" x14ac:dyDescent="0.3">
      <c r="B25" s="6">
        <v>5</v>
      </c>
      <c r="C25" s="5" t="s">
        <v>34</v>
      </c>
      <c r="D25" s="2" t="s">
        <v>14</v>
      </c>
      <c r="E25" s="2"/>
      <c r="F25" s="16" t="s">
        <v>56</v>
      </c>
      <c r="G25" s="17" t="s">
        <v>68</v>
      </c>
      <c r="H25" s="17"/>
    </row>
    <row r="26" spans="2:8" x14ac:dyDescent="0.3">
      <c r="B26" s="6">
        <v>6</v>
      </c>
      <c r="C26" s="5" t="s">
        <v>35</v>
      </c>
      <c r="D26" s="2" t="s">
        <v>14</v>
      </c>
      <c r="E26" s="2"/>
      <c r="F26" s="16" t="s">
        <v>57</v>
      </c>
      <c r="G26" s="17" t="s">
        <v>69</v>
      </c>
      <c r="H26" s="17"/>
    </row>
    <row r="27" spans="2:8" x14ac:dyDescent="0.3">
      <c r="B27" s="6">
        <v>7</v>
      </c>
      <c r="C27" s="5" t="s">
        <v>36</v>
      </c>
      <c r="D27" s="2" t="s">
        <v>14</v>
      </c>
      <c r="E27" s="2"/>
      <c r="F27" s="16" t="s">
        <v>58</v>
      </c>
      <c r="G27" s="17" t="s">
        <v>70</v>
      </c>
      <c r="H27" s="17"/>
    </row>
    <row r="28" spans="2:8" x14ac:dyDescent="0.3">
      <c r="B28" s="6">
        <v>8</v>
      </c>
      <c r="C28" s="5" t="s">
        <v>37</v>
      </c>
      <c r="D28" s="2" t="s">
        <v>14</v>
      </c>
      <c r="E28" s="2"/>
      <c r="F28" s="16" t="s">
        <v>59</v>
      </c>
      <c r="G28" s="17" t="s">
        <v>71</v>
      </c>
      <c r="H28" s="17"/>
    </row>
    <row r="29" spans="2:8" x14ac:dyDescent="0.3">
      <c r="B29" s="6">
        <v>9</v>
      </c>
      <c r="C29" s="5" t="s">
        <v>38</v>
      </c>
      <c r="D29" s="2" t="s">
        <v>14</v>
      </c>
      <c r="E29" s="2"/>
      <c r="F29" s="16" t="s">
        <v>60</v>
      </c>
      <c r="G29" s="17" t="s">
        <v>72</v>
      </c>
      <c r="H29" s="17"/>
    </row>
    <row r="30" spans="2:8" x14ac:dyDescent="0.3">
      <c r="B30" s="6">
        <v>10</v>
      </c>
      <c r="C30" s="5" t="s">
        <v>39</v>
      </c>
      <c r="D30" s="2" t="s">
        <v>14</v>
      </c>
      <c r="E30" s="2"/>
      <c r="F30" s="16" t="s">
        <v>61</v>
      </c>
      <c r="G30" s="17" t="s">
        <v>73</v>
      </c>
      <c r="H30" s="17"/>
    </row>
    <row r="31" spans="2:8" x14ac:dyDescent="0.3">
      <c r="B31" s="6">
        <v>11</v>
      </c>
      <c r="C31" s="5" t="s">
        <v>40</v>
      </c>
      <c r="D31" s="2" t="s">
        <v>14</v>
      </c>
      <c r="E31" s="2"/>
      <c r="F31" s="16" t="s">
        <v>62</v>
      </c>
      <c r="G31" s="17" t="s">
        <v>74</v>
      </c>
      <c r="H31" s="17"/>
    </row>
    <row r="32" spans="2:8" x14ac:dyDescent="0.3">
      <c r="B32" s="6">
        <v>12</v>
      </c>
      <c r="C32" s="5" t="s">
        <v>41</v>
      </c>
      <c r="D32" s="2" t="s">
        <v>14</v>
      </c>
      <c r="E32" s="2"/>
      <c r="F32" s="16" t="s">
        <v>63</v>
      </c>
      <c r="G32" s="17" t="s">
        <v>75</v>
      </c>
      <c r="H32" s="17"/>
    </row>
    <row r="33" spans="2:8" x14ac:dyDescent="0.3">
      <c r="B33" s="6">
        <v>13</v>
      </c>
      <c r="C33" s="5" t="s">
        <v>42</v>
      </c>
      <c r="D33" s="2" t="s">
        <v>14</v>
      </c>
      <c r="E33" s="2"/>
      <c r="F33" s="16" t="s">
        <v>64</v>
      </c>
      <c r="G33" s="17" t="s">
        <v>76</v>
      </c>
      <c r="H33" s="17"/>
    </row>
    <row r="34" spans="2:8" ht="15" thickBot="1" x14ac:dyDescent="0.35">
      <c r="B34" s="11">
        <v>14</v>
      </c>
      <c r="C34" s="7" t="s">
        <v>43</v>
      </c>
      <c r="D34" s="8" t="s">
        <v>14</v>
      </c>
      <c r="E34" s="8"/>
      <c r="F34" s="26" t="s">
        <v>65</v>
      </c>
      <c r="G34" s="27" t="s">
        <v>77</v>
      </c>
      <c r="H34" s="27"/>
    </row>
  </sheetData>
  <mergeCells count="2">
    <mergeCell ref="B4:H4"/>
    <mergeCell ref="B19:H19"/>
  </mergeCells>
  <hyperlinks>
    <hyperlink ref="F6" r:id="rId1"/>
    <hyperlink ref="F7" r:id="rId2"/>
    <hyperlink ref="F8" r:id="rId3"/>
    <hyperlink ref="F9" r:id="rId4"/>
    <hyperlink ref="F10" r:id="rId5"/>
    <hyperlink ref="F11" r:id="rId6"/>
    <hyperlink ref="F12" r:id="rId7"/>
    <hyperlink ref="F13" r:id="rId8"/>
    <hyperlink ref="F14" r:id="rId9"/>
    <hyperlink ref="F15" r:id="rId10"/>
    <hyperlink ref="F16" r:id="rId11"/>
    <hyperlink ref="F17" r:id="rId12"/>
    <hyperlink ref="F18" r:id="rId13"/>
    <hyperlink ref="F21" r:id="rId14"/>
    <hyperlink ref="F22" r:id="rId15"/>
    <hyperlink ref="F23" r:id="rId16"/>
    <hyperlink ref="F24" r:id="rId17"/>
    <hyperlink ref="F25" r:id="rId18"/>
    <hyperlink ref="F26" r:id="rId19"/>
    <hyperlink ref="F27" r:id="rId20"/>
    <hyperlink ref="F28" r:id="rId21"/>
    <hyperlink ref="F29" r:id="rId22"/>
    <hyperlink ref="F30" r:id="rId23"/>
    <hyperlink ref="F31" r:id="rId24"/>
    <hyperlink ref="F32" r:id="rId25"/>
    <hyperlink ref="F33" r:id="rId26"/>
    <hyperlink ref="F34" r:id="rId27"/>
    <hyperlink ref="G6" r:id="rId28"/>
    <hyperlink ref="G7" r:id="rId29"/>
    <hyperlink ref="G8" r:id="rId30"/>
    <hyperlink ref="G9" r:id="rId31"/>
    <hyperlink ref="G10" r:id="rId32"/>
    <hyperlink ref="G11" r:id="rId33"/>
    <hyperlink ref="G12" r:id="rId34"/>
    <hyperlink ref="G13" r:id="rId35"/>
    <hyperlink ref="G14" r:id="rId36"/>
    <hyperlink ref="G15" r:id="rId37"/>
    <hyperlink ref="G16" r:id="rId38"/>
    <hyperlink ref="G17" r:id="rId39"/>
    <hyperlink ref="G18" r:id="rId40"/>
    <hyperlink ref="G21" r:id="rId41"/>
    <hyperlink ref="G22" r:id="rId42"/>
    <hyperlink ref="G23" r:id="rId43"/>
    <hyperlink ref="G24" r:id="rId44"/>
    <hyperlink ref="G25" r:id="rId45"/>
    <hyperlink ref="G26" r:id="rId46"/>
    <hyperlink ref="G27" r:id="rId47"/>
    <hyperlink ref="G28" r:id="rId48"/>
    <hyperlink ref="G29" r:id="rId49"/>
    <hyperlink ref="G30" r:id="rId50"/>
    <hyperlink ref="G31" r:id="rId51"/>
    <hyperlink ref="G32" r:id="rId52"/>
    <hyperlink ref="G33" r:id="rId53"/>
    <hyperlink ref="G34" r:id="rId54"/>
  </hyperlinks>
  <printOptions horizontalCentered="1"/>
  <pageMargins left="0.7" right="0.7" top="0.75" bottom="0.75" header="0.3" footer="0.3"/>
  <pageSetup scale="80" fitToHeight="0" orientation="portrait" r:id="rId55"/>
  <drawing r:id="rId5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29"/>
  <sheetViews>
    <sheetView workbookViewId="0"/>
  </sheetViews>
  <sheetFormatPr defaultRowHeight="14.4" x14ac:dyDescent="0.3"/>
  <cols>
    <col min="3" max="3" width="28" customWidth="1"/>
    <col min="4" max="4" width="20.109375" customWidth="1"/>
    <col min="5" max="5" width="14.6640625" customWidth="1"/>
  </cols>
  <sheetData>
    <row r="2" spans="2:8" x14ac:dyDescent="0.25">
      <c r="B2" s="40"/>
      <c r="C2" s="41"/>
      <c r="D2" s="41"/>
      <c r="E2" s="41"/>
      <c r="F2" s="41"/>
      <c r="G2" s="41"/>
      <c r="H2" s="42"/>
    </row>
    <row r="3" spans="2:8" x14ac:dyDescent="0.25">
      <c r="B3" s="2"/>
      <c r="C3" s="2"/>
      <c r="D3" s="2" t="s">
        <v>13</v>
      </c>
      <c r="E3" s="2" t="s">
        <v>15</v>
      </c>
      <c r="F3" s="2"/>
      <c r="G3" s="2"/>
      <c r="H3" s="2"/>
    </row>
    <row r="4" spans="2:8" x14ac:dyDescent="0.25">
      <c r="B4" s="1">
        <v>1</v>
      </c>
      <c r="C4" s="3" t="s">
        <v>0</v>
      </c>
      <c r="D4" s="2" t="s">
        <v>14</v>
      </c>
      <c r="E4" s="1"/>
      <c r="F4" s="4" t="s">
        <v>16</v>
      </c>
      <c r="G4" s="1"/>
      <c r="H4" s="1"/>
    </row>
    <row r="5" spans="2:8" x14ac:dyDescent="0.25">
      <c r="B5" s="1">
        <v>2</v>
      </c>
      <c r="C5" s="3" t="s">
        <v>1</v>
      </c>
      <c r="D5" s="2" t="s">
        <v>14</v>
      </c>
      <c r="E5" s="1"/>
      <c r="F5" s="1"/>
      <c r="G5" s="1"/>
      <c r="H5" s="1"/>
    </row>
    <row r="6" spans="2:8" x14ac:dyDescent="0.25">
      <c r="B6" s="1">
        <v>3</v>
      </c>
      <c r="C6" s="3" t="s">
        <v>2</v>
      </c>
      <c r="D6" s="2" t="s">
        <v>14</v>
      </c>
      <c r="E6" s="1"/>
      <c r="F6" s="1"/>
      <c r="G6" s="1"/>
      <c r="H6" s="1"/>
    </row>
    <row r="7" spans="2:8" x14ac:dyDescent="0.25">
      <c r="B7" s="1">
        <v>4</v>
      </c>
      <c r="C7" s="3" t="s">
        <v>3</v>
      </c>
      <c r="D7" s="2" t="s">
        <v>14</v>
      </c>
      <c r="E7" s="1"/>
      <c r="F7" s="1"/>
      <c r="G7" s="1"/>
      <c r="H7" s="1"/>
    </row>
    <row r="8" spans="2:8" x14ac:dyDescent="0.25">
      <c r="B8" s="1">
        <v>5</v>
      </c>
      <c r="C8" s="3" t="s">
        <v>4</v>
      </c>
      <c r="D8" s="2" t="s">
        <v>14</v>
      </c>
      <c r="E8" s="1"/>
      <c r="F8" s="1"/>
      <c r="G8" s="1"/>
      <c r="H8" s="1"/>
    </row>
    <row r="9" spans="2:8" x14ac:dyDescent="0.25">
      <c r="B9" s="1">
        <v>6</v>
      </c>
      <c r="C9" s="3" t="s">
        <v>5</v>
      </c>
      <c r="D9" s="2" t="s">
        <v>14</v>
      </c>
      <c r="E9" s="1"/>
      <c r="F9" s="1"/>
      <c r="G9" s="1"/>
      <c r="H9" s="1"/>
    </row>
    <row r="10" spans="2:8" x14ac:dyDescent="0.25">
      <c r="B10" s="1">
        <v>7</v>
      </c>
      <c r="C10" s="3" t="s">
        <v>6</v>
      </c>
      <c r="D10" s="2" t="s">
        <v>14</v>
      </c>
      <c r="E10" s="1"/>
      <c r="F10" s="1"/>
      <c r="G10" s="1"/>
      <c r="H10" s="1"/>
    </row>
    <row r="11" spans="2:8" x14ac:dyDescent="0.25">
      <c r="B11" s="1">
        <v>8</v>
      </c>
      <c r="C11" s="3" t="s">
        <v>7</v>
      </c>
      <c r="D11" s="2" t="s">
        <v>14</v>
      </c>
      <c r="E11" s="1"/>
      <c r="F11" s="1"/>
      <c r="G11" s="1"/>
      <c r="H11" s="1"/>
    </row>
    <row r="12" spans="2:8" x14ac:dyDescent="0.25">
      <c r="B12" s="1">
        <v>9</v>
      </c>
      <c r="C12" s="3" t="s">
        <v>8</v>
      </c>
      <c r="D12" s="2" t="s">
        <v>14</v>
      </c>
      <c r="E12" s="1"/>
      <c r="F12" s="1"/>
      <c r="G12" s="1"/>
      <c r="H12" s="1"/>
    </row>
    <row r="13" spans="2:8" x14ac:dyDescent="0.25">
      <c r="B13" s="1">
        <v>10</v>
      </c>
      <c r="C13" s="3" t="s">
        <v>9</v>
      </c>
      <c r="D13" s="2" t="s">
        <v>14</v>
      </c>
      <c r="E13" s="1"/>
      <c r="F13" s="1"/>
      <c r="G13" s="1"/>
      <c r="H13" s="1"/>
    </row>
    <row r="14" spans="2:8" x14ac:dyDescent="0.25">
      <c r="B14" s="1">
        <v>11</v>
      </c>
      <c r="C14" s="3" t="s">
        <v>10</v>
      </c>
      <c r="D14" s="2" t="s">
        <v>14</v>
      </c>
      <c r="E14" s="1"/>
      <c r="F14" s="1"/>
      <c r="G14" s="1"/>
      <c r="H14" s="1"/>
    </row>
    <row r="15" spans="2:8" x14ac:dyDescent="0.25">
      <c r="B15" s="1">
        <v>12</v>
      </c>
      <c r="C15" s="3" t="s">
        <v>11</v>
      </c>
      <c r="D15" s="2" t="s">
        <v>14</v>
      </c>
      <c r="E15" s="1"/>
      <c r="F15" s="1"/>
      <c r="G15" s="1"/>
      <c r="H15" s="1"/>
    </row>
    <row r="16" spans="2:8" x14ac:dyDescent="0.25">
      <c r="B16" s="1">
        <v>13</v>
      </c>
      <c r="C16" s="3" t="s">
        <v>12</v>
      </c>
      <c r="D16" s="2" t="s">
        <v>14</v>
      </c>
      <c r="E16" s="1"/>
      <c r="F16" s="1"/>
      <c r="G16" s="1"/>
      <c r="H16" s="1"/>
    </row>
    <row r="17" spans="2:8" x14ac:dyDescent="0.25">
      <c r="B17" s="1">
        <v>14</v>
      </c>
      <c r="C17" s="1"/>
      <c r="D17" s="1"/>
      <c r="E17" s="1"/>
      <c r="F17" s="1"/>
      <c r="G17" s="1"/>
      <c r="H17" s="1"/>
    </row>
    <row r="18" spans="2:8" x14ac:dyDescent="0.25">
      <c r="B18" s="1">
        <v>15</v>
      </c>
      <c r="C18" s="1"/>
      <c r="D18" s="1"/>
      <c r="E18" s="1"/>
      <c r="F18" s="1"/>
      <c r="G18" s="1"/>
      <c r="H18" s="1"/>
    </row>
    <row r="19" spans="2:8" x14ac:dyDescent="0.25">
      <c r="B19" s="1">
        <v>16</v>
      </c>
      <c r="C19" s="1"/>
      <c r="D19" s="1"/>
      <c r="E19" s="1"/>
      <c r="F19" s="1"/>
      <c r="G19" s="1"/>
      <c r="H19" s="1"/>
    </row>
    <row r="20" spans="2:8" x14ac:dyDescent="0.25">
      <c r="B20" s="1">
        <v>17</v>
      </c>
      <c r="C20" s="1"/>
      <c r="D20" s="1"/>
      <c r="E20" s="1"/>
      <c r="F20" s="1"/>
      <c r="G20" s="1"/>
      <c r="H20" s="1"/>
    </row>
    <row r="21" spans="2:8" x14ac:dyDescent="0.25">
      <c r="B21" s="1">
        <v>18</v>
      </c>
      <c r="C21" s="1"/>
      <c r="D21" s="1"/>
      <c r="E21" s="1"/>
      <c r="F21" s="1"/>
      <c r="G21" s="1"/>
      <c r="H21" s="1"/>
    </row>
    <row r="22" spans="2:8" x14ac:dyDescent="0.25">
      <c r="B22" s="1">
        <v>19</v>
      </c>
      <c r="C22" s="1"/>
      <c r="D22" s="1"/>
      <c r="E22" s="1"/>
      <c r="F22" s="1"/>
      <c r="G22" s="1"/>
      <c r="H22" s="1"/>
    </row>
    <row r="23" spans="2:8" x14ac:dyDescent="0.3">
      <c r="B23" s="1">
        <v>20</v>
      </c>
      <c r="C23" s="1"/>
      <c r="D23" s="1"/>
      <c r="E23" s="1"/>
      <c r="F23" s="1"/>
      <c r="G23" s="1"/>
      <c r="H23" s="1"/>
    </row>
    <row r="24" spans="2:8" x14ac:dyDescent="0.3">
      <c r="B24" s="1">
        <v>21</v>
      </c>
      <c r="C24" s="1"/>
      <c r="D24" s="1"/>
      <c r="E24" s="1"/>
      <c r="F24" s="1"/>
      <c r="G24" s="1"/>
      <c r="H24" s="1"/>
    </row>
    <row r="25" spans="2:8" x14ac:dyDescent="0.3">
      <c r="B25" s="1">
        <v>22</v>
      </c>
      <c r="C25" s="1"/>
      <c r="D25" s="1"/>
      <c r="E25" s="1"/>
      <c r="F25" s="1"/>
      <c r="G25" s="1"/>
      <c r="H25" s="1"/>
    </row>
    <row r="26" spans="2:8" x14ac:dyDescent="0.3">
      <c r="B26" s="1">
        <v>23</v>
      </c>
      <c r="C26" s="1"/>
      <c r="D26" s="1"/>
      <c r="E26" s="1"/>
      <c r="F26" s="1"/>
      <c r="G26" s="1"/>
      <c r="H26" s="1"/>
    </row>
    <row r="27" spans="2:8" x14ac:dyDescent="0.3">
      <c r="B27" s="1">
        <v>24</v>
      </c>
      <c r="C27" s="1"/>
      <c r="D27" s="1"/>
      <c r="E27" s="1"/>
      <c r="F27" s="1"/>
      <c r="G27" s="1"/>
      <c r="H27" s="1"/>
    </row>
    <row r="28" spans="2:8" x14ac:dyDescent="0.3">
      <c r="B28" s="1">
        <v>25</v>
      </c>
      <c r="C28" s="1"/>
      <c r="D28" s="1"/>
      <c r="E28" s="1"/>
      <c r="F28" s="1"/>
      <c r="G28" s="1"/>
      <c r="H28" s="1"/>
    </row>
    <row r="29" spans="2:8" x14ac:dyDescent="0.3">
      <c r="B29" s="1">
        <v>26</v>
      </c>
      <c r="C29" s="1"/>
      <c r="D29" s="1"/>
      <c r="E29" s="1"/>
      <c r="F29" s="1"/>
      <c r="G29" s="1"/>
      <c r="H29" s="1"/>
    </row>
  </sheetData>
  <mergeCells count="1">
    <mergeCell ref="B2:H2"/>
  </mergeCells>
  <hyperlinks>
    <hyperlink ref="F4" r:id="rId1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9"/>
  <sheetViews>
    <sheetView zoomScale="70" zoomScaleNormal="70" workbookViewId="0">
      <selection activeCell="H15" sqref="H15"/>
    </sheetView>
  </sheetViews>
  <sheetFormatPr defaultRowHeight="14.4" x14ac:dyDescent="0.3"/>
  <cols>
    <col min="1" max="16384" width="8.88671875" style="33"/>
  </cols>
  <sheetData>
    <row r="1" spans="1:15" x14ac:dyDescent="0.3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</row>
    <row r="2" spans="1:15" x14ac:dyDescent="0.3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 x14ac:dyDescent="0.3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 x14ac:dyDescent="0.3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x14ac:dyDescent="0.3">
      <c r="A5" s="32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</row>
    <row r="6" spans="1:15" x14ac:dyDescent="0.3">
      <c r="A6" s="32"/>
      <c r="B6" s="32"/>
      <c r="C6" s="32"/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</row>
    <row r="7" spans="1:15" x14ac:dyDescent="0.3">
      <c r="A7" s="32"/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</row>
    <row r="8" spans="1:15" x14ac:dyDescent="0.3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</row>
    <row r="9" spans="1:15" x14ac:dyDescent="0.3">
      <c r="A9" s="32"/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</row>
    <row r="10" spans="1:15" x14ac:dyDescent="0.3">
      <c r="A10" s="32"/>
      <c r="B10" s="32"/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</row>
    <row r="11" spans="1:15" x14ac:dyDescent="0.3">
      <c r="A11" s="32"/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</row>
    <row r="12" spans="1:15" x14ac:dyDescent="0.3">
      <c r="A12" s="32"/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</row>
    <row r="13" spans="1:15" x14ac:dyDescent="0.3">
      <c r="A13" s="32"/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</row>
    <row r="14" spans="1:15" x14ac:dyDescent="0.3">
      <c r="A14" s="32"/>
      <c r="B14" s="32"/>
      <c r="C14" s="32"/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</row>
    <row r="15" spans="1:15" ht="36.6" x14ac:dyDescent="0.3">
      <c r="A15" s="32"/>
      <c r="B15" s="34"/>
      <c r="C15" s="32"/>
      <c r="D15" s="32"/>
      <c r="E15" s="32"/>
      <c r="F15" s="32"/>
      <c r="G15" s="32"/>
      <c r="H15" s="32"/>
      <c r="I15" s="32"/>
      <c r="J15" s="43" t="s">
        <v>85</v>
      </c>
      <c r="K15" s="43"/>
      <c r="L15" s="43"/>
      <c r="M15" s="43"/>
      <c r="N15" s="43"/>
      <c r="O15" s="32"/>
    </row>
    <row r="16" spans="1:15" x14ac:dyDescent="0.3">
      <c r="A16" s="32"/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</row>
    <row r="17" spans="1:15" ht="36.6" x14ac:dyDescent="0.3">
      <c r="A17" s="32"/>
      <c r="B17" s="34"/>
      <c r="C17" s="32"/>
      <c r="D17" s="32"/>
      <c r="E17" s="32"/>
      <c r="F17" s="32"/>
      <c r="G17" s="32"/>
      <c r="H17" s="32"/>
      <c r="I17" s="32"/>
      <c r="J17" s="43" t="s">
        <v>86</v>
      </c>
      <c r="K17" s="43"/>
      <c r="L17" s="43"/>
      <c r="M17" s="43"/>
      <c r="N17" s="43"/>
      <c r="O17" s="32"/>
    </row>
    <row r="18" spans="1:15" ht="23.4" x14ac:dyDescent="0.45">
      <c r="A18" s="32"/>
      <c r="B18" s="32"/>
      <c r="C18" s="32"/>
      <c r="D18" s="32" t="s">
        <v>82</v>
      </c>
      <c r="E18" s="32"/>
      <c r="F18" s="32"/>
      <c r="G18" s="32"/>
      <c r="H18" s="32"/>
      <c r="I18" s="32"/>
      <c r="J18" s="32"/>
      <c r="K18" s="32"/>
      <c r="L18" s="35"/>
      <c r="M18" s="32"/>
      <c r="N18" s="32"/>
      <c r="O18" s="32"/>
    </row>
    <row r="19" spans="1:15" ht="23.4" x14ac:dyDescent="0.45">
      <c r="A19" s="32"/>
      <c r="B19" s="32"/>
      <c r="C19" s="32"/>
      <c r="D19" s="32"/>
      <c r="E19" s="36" t="s">
        <v>80</v>
      </c>
      <c r="F19" s="32"/>
      <c r="G19" s="32"/>
      <c r="H19" s="32"/>
      <c r="I19" s="32"/>
      <c r="J19" s="32"/>
      <c r="K19" s="32"/>
      <c r="L19" s="35"/>
      <c r="M19" s="32"/>
      <c r="N19" s="32"/>
      <c r="O19" s="32"/>
    </row>
    <row r="20" spans="1:15" ht="21" x14ac:dyDescent="0.4">
      <c r="A20" s="32"/>
      <c r="B20" s="32"/>
      <c r="C20" s="32"/>
      <c r="D20" s="32"/>
      <c r="E20" s="36" t="s">
        <v>81</v>
      </c>
      <c r="F20" s="32"/>
      <c r="G20" s="32"/>
      <c r="H20" s="32"/>
      <c r="I20" s="32"/>
      <c r="J20" s="32"/>
      <c r="K20" s="32"/>
      <c r="L20" s="32"/>
      <c r="M20" s="32"/>
      <c r="N20" s="32"/>
      <c r="O20" s="32"/>
    </row>
    <row r="21" spans="1:15" ht="23.4" x14ac:dyDescent="0.45">
      <c r="A21" s="32"/>
      <c r="B21" s="32"/>
      <c r="C21" s="32"/>
      <c r="D21" s="32" t="s">
        <v>83</v>
      </c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</row>
    <row r="22" spans="1:15" ht="21" x14ac:dyDescent="0.4">
      <c r="A22" s="32"/>
      <c r="B22" s="32"/>
      <c r="C22" s="32"/>
      <c r="D22" s="32"/>
      <c r="E22" s="36" t="s">
        <v>80</v>
      </c>
      <c r="F22" s="32"/>
      <c r="G22" s="32"/>
      <c r="H22" s="32"/>
      <c r="I22" s="32"/>
      <c r="J22" s="32"/>
      <c r="K22" s="32"/>
      <c r="L22" s="32"/>
      <c r="M22" s="32"/>
      <c r="N22" s="32"/>
      <c r="O22" s="32"/>
    </row>
    <row r="23" spans="1:15" ht="21" x14ac:dyDescent="0.4">
      <c r="A23" s="32"/>
      <c r="B23" s="32"/>
      <c r="C23" s="32"/>
      <c r="D23" s="32"/>
      <c r="E23" s="36" t="s">
        <v>81</v>
      </c>
      <c r="F23" s="32"/>
      <c r="G23" s="32"/>
      <c r="H23" s="32"/>
      <c r="I23" s="32"/>
      <c r="J23" s="32"/>
      <c r="K23" s="32"/>
      <c r="L23" s="32"/>
      <c r="M23" s="32"/>
      <c r="N23" s="32"/>
      <c r="O23" s="32"/>
    </row>
    <row r="24" spans="1:15" ht="23.4" x14ac:dyDescent="0.45">
      <c r="A24" s="32"/>
      <c r="B24" s="32"/>
      <c r="C24" s="32"/>
      <c r="D24" s="32" t="s">
        <v>84</v>
      </c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</row>
    <row r="25" spans="1:15" ht="21" x14ac:dyDescent="0.4">
      <c r="A25" s="32"/>
      <c r="B25" s="32"/>
      <c r="C25" s="32"/>
      <c r="D25" s="32"/>
      <c r="E25" s="36" t="s">
        <v>80</v>
      </c>
      <c r="F25" s="32"/>
      <c r="G25" s="32"/>
      <c r="H25" s="32"/>
      <c r="I25" s="32"/>
      <c r="J25" s="32"/>
      <c r="K25" s="32"/>
      <c r="L25" s="32"/>
      <c r="M25" s="32"/>
      <c r="N25" s="32"/>
      <c r="O25" s="32"/>
    </row>
    <row r="26" spans="1:15" ht="21" x14ac:dyDescent="0.4">
      <c r="A26" s="32"/>
      <c r="B26" s="32"/>
      <c r="C26" s="32"/>
      <c r="D26" s="32"/>
      <c r="E26" s="36" t="s">
        <v>81</v>
      </c>
      <c r="F26" s="32"/>
      <c r="G26" s="32"/>
      <c r="H26" s="32"/>
      <c r="I26" s="32"/>
      <c r="J26" s="32"/>
      <c r="K26" s="32"/>
      <c r="L26" s="32"/>
      <c r="M26" s="32"/>
      <c r="N26" s="32"/>
      <c r="O26" s="32"/>
    </row>
    <row r="27" spans="1:15" ht="36.6" x14ac:dyDescent="0.45">
      <c r="A27" s="32"/>
      <c r="B27" s="34"/>
      <c r="C27" s="32"/>
      <c r="D27" s="35"/>
      <c r="E27" s="35"/>
      <c r="F27" s="35"/>
      <c r="G27" s="35"/>
      <c r="H27" s="32"/>
      <c r="I27" s="32"/>
      <c r="J27" s="32"/>
      <c r="K27" s="32"/>
      <c r="L27" s="32"/>
      <c r="M27" s="32"/>
      <c r="N27" s="32"/>
      <c r="O27" s="32"/>
    </row>
    <row r="28" spans="1:15" ht="23.4" x14ac:dyDescent="0.45">
      <c r="A28" s="32"/>
      <c r="B28" s="32"/>
      <c r="C28" s="32"/>
      <c r="D28" s="32" t="s">
        <v>82</v>
      </c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</row>
    <row r="29" spans="1:15" ht="21" x14ac:dyDescent="0.4">
      <c r="A29" s="32"/>
      <c r="B29" s="32"/>
      <c r="C29" s="32"/>
      <c r="D29" s="32"/>
      <c r="E29" s="36" t="s">
        <v>80</v>
      </c>
      <c r="F29" s="32"/>
      <c r="G29" s="32"/>
      <c r="H29" s="32"/>
      <c r="I29" s="32"/>
      <c r="J29" s="32"/>
      <c r="K29" s="32"/>
      <c r="L29" s="32"/>
      <c r="M29" s="32"/>
      <c r="N29" s="32"/>
      <c r="O29" s="32"/>
    </row>
    <row r="30" spans="1:15" ht="21" x14ac:dyDescent="0.4">
      <c r="A30" s="32"/>
      <c r="B30" s="32"/>
      <c r="C30" s="32"/>
      <c r="D30" s="32"/>
      <c r="E30" s="36" t="s">
        <v>81</v>
      </c>
      <c r="F30" s="32"/>
      <c r="G30" s="32"/>
      <c r="H30" s="32"/>
      <c r="I30" s="32"/>
      <c r="J30" s="32"/>
      <c r="K30" s="32"/>
      <c r="L30" s="32"/>
      <c r="M30" s="32"/>
      <c r="N30" s="32"/>
      <c r="O30" s="32"/>
    </row>
    <row r="31" spans="1:15" ht="23.4" x14ac:dyDescent="0.45">
      <c r="A31" s="32"/>
      <c r="B31" s="32"/>
      <c r="C31" s="32"/>
      <c r="D31" s="32" t="s">
        <v>83</v>
      </c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</row>
    <row r="32" spans="1:15" ht="21" x14ac:dyDescent="0.4">
      <c r="A32" s="32"/>
      <c r="B32" s="32"/>
      <c r="C32" s="32"/>
      <c r="D32" s="32"/>
      <c r="E32" s="36" t="s">
        <v>80</v>
      </c>
      <c r="F32" s="32"/>
      <c r="G32" s="32"/>
      <c r="H32" s="32"/>
      <c r="I32" s="32"/>
      <c r="J32" s="32"/>
      <c r="K32" s="32"/>
      <c r="L32" s="32"/>
      <c r="M32" s="32"/>
      <c r="N32" s="32"/>
      <c r="O32" s="32"/>
    </row>
    <row r="33" spans="1:15" ht="21" x14ac:dyDescent="0.4">
      <c r="A33" s="32"/>
      <c r="B33" s="32"/>
      <c r="C33" s="32"/>
      <c r="D33" s="32"/>
      <c r="E33" s="36" t="s">
        <v>81</v>
      </c>
      <c r="F33" s="32"/>
      <c r="G33" s="32"/>
      <c r="H33" s="32"/>
      <c r="I33" s="32"/>
      <c r="J33" s="32"/>
      <c r="K33" s="32"/>
      <c r="L33" s="32"/>
      <c r="M33" s="32"/>
      <c r="N33" s="32"/>
      <c r="O33" s="32"/>
    </row>
    <row r="34" spans="1:15" ht="23.4" x14ac:dyDescent="0.45">
      <c r="A34" s="32"/>
      <c r="B34" s="32"/>
      <c r="C34" s="32"/>
      <c r="D34" s="32" t="s">
        <v>84</v>
      </c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</row>
    <row r="35" spans="1:15" ht="21" x14ac:dyDescent="0.4">
      <c r="A35" s="32"/>
      <c r="B35" s="32"/>
      <c r="C35" s="32"/>
      <c r="D35" s="32"/>
      <c r="E35" s="36" t="s">
        <v>80</v>
      </c>
      <c r="F35" s="32"/>
      <c r="G35" s="32"/>
      <c r="H35" s="32"/>
      <c r="I35" s="32"/>
      <c r="J35" s="32"/>
      <c r="K35" s="32"/>
      <c r="L35" s="32"/>
      <c r="M35" s="32"/>
      <c r="N35" s="32"/>
      <c r="O35" s="32"/>
    </row>
    <row r="36" spans="1:15" ht="21" x14ac:dyDescent="0.4">
      <c r="A36" s="32"/>
      <c r="B36" s="32"/>
      <c r="C36" s="32"/>
      <c r="D36" s="32"/>
      <c r="E36" s="36" t="s">
        <v>81</v>
      </c>
      <c r="F36" s="32"/>
      <c r="G36" s="32"/>
      <c r="H36" s="32"/>
      <c r="I36" s="32"/>
      <c r="J36" s="32"/>
      <c r="K36" s="32"/>
      <c r="L36" s="32"/>
      <c r="M36" s="32"/>
      <c r="N36" s="32"/>
      <c r="O36" s="32"/>
    </row>
    <row r="37" spans="1:15" x14ac:dyDescent="0.3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</row>
    <row r="38" spans="1:15" x14ac:dyDescent="0.3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</row>
    <row r="39" spans="1:15" x14ac:dyDescent="0.3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</row>
  </sheetData>
  <mergeCells count="2">
    <mergeCell ref="J15:N15"/>
    <mergeCell ref="J17:N17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14" sqref="H14"/>
    </sheetView>
  </sheetViews>
  <sheetFormatPr defaultRowHeight="14.4" x14ac:dyDescent="0.3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24:D24"/>
  <sheetViews>
    <sheetView workbookViewId="0">
      <selection activeCell="O27" sqref="O27"/>
    </sheetView>
  </sheetViews>
  <sheetFormatPr defaultRowHeight="14.4" x14ac:dyDescent="0.3"/>
  <cols>
    <col min="1" max="7" width="8.88671875" style="33"/>
    <col min="8" max="8" width="8.88671875" style="33" customWidth="1"/>
    <col min="9" max="16384" width="8.88671875" style="33"/>
  </cols>
  <sheetData>
    <row r="24" spans="3:4" x14ac:dyDescent="0.3">
      <c r="C24" s="44"/>
      <c r="D24" s="44"/>
    </row>
  </sheetData>
  <mergeCells count="1">
    <mergeCell ref="C24:D24"/>
  </mergeCells>
  <pageMargins left="0.7" right="0.7" top="0.75" bottom="0.75" header="0.3" footer="0.3"/>
  <pageSetup paperSize="9" scale="44" fitToHeight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615"/>
  <sheetViews>
    <sheetView zoomScale="70" zoomScaleNormal="70" zoomScaleSheetLayoutView="25" workbookViewId="0">
      <selection activeCell="G6" sqref="G6"/>
    </sheetView>
  </sheetViews>
  <sheetFormatPr defaultRowHeight="14.4" x14ac:dyDescent="0.3"/>
  <cols>
    <col min="1" max="1" width="8.88671875" style="45"/>
    <col min="2" max="2" width="14.88671875" style="45" bestFit="1" customWidth="1"/>
    <col min="3" max="3" width="25" style="45" customWidth="1"/>
    <col min="4" max="4" width="11.88671875" style="45" bestFit="1" customWidth="1"/>
    <col min="5" max="5" width="16" style="45" bestFit="1" customWidth="1"/>
    <col min="6" max="7" width="8.88671875" style="45"/>
    <col min="8" max="8" width="8.88671875" style="49"/>
    <col min="9" max="9" width="15.88671875" style="45" bestFit="1" customWidth="1"/>
    <col min="10" max="10" width="12.5546875" style="45" bestFit="1" customWidth="1"/>
    <col min="11" max="11" width="11.33203125" style="45" bestFit="1" customWidth="1"/>
    <col min="12" max="12" width="20.33203125" style="45" customWidth="1"/>
    <col min="13" max="13" width="9.88671875" style="45" customWidth="1"/>
    <col min="14" max="14" width="11.88671875" style="45" bestFit="1" customWidth="1"/>
    <col min="15" max="15" width="39.44140625" style="45" customWidth="1"/>
    <col min="16" max="16" width="13" style="45" customWidth="1"/>
    <col min="17" max="17" width="7.33203125" style="45" bestFit="1" customWidth="1"/>
    <col min="18" max="18" width="8.5546875" style="45" bestFit="1" customWidth="1"/>
    <col min="19" max="19" width="10.109375" style="45" bestFit="1" customWidth="1"/>
    <col min="20" max="22" width="8.88671875" style="45"/>
    <col min="23" max="23" width="11.44140625" style="45" bestFit="1" customWidth="1"/>
    <col min="24" max="16384" width="8.88671875" style="45"/>
  </cols>
  <sheetData>
    <row r="2" spans="1:20" ht="23.4" x14ac:dyDescent="0.45">
      <c r="B2" s="46" t="s">
        <v>88</v>
      </c>
      <c r="C2" s="46"/>
      <c r="D2" s="46"/>
      <c r="E2" s="46"/>
      <c r="F2" s="46"/>
      <c r="G2" s="46"/>
      <c r="H2" s="46"/>
      <c r="I2" s="46"/>
      <c r="J2" s="46"/>
      <c r="K2" s="47"/>
      <c r="L2" s="47"/>
      <c r="M2" s="47"/>
      <c r="N2" s="47"/>
      <c r="O2" s="48" t="s">
        <v>89</v>
      </c>
      <c r="P2" s="48">
        <v>33</v>
      </c>
      <c r="Q2" s="48" t="s">
        <v>90</v>
      </c>
    </row>
    <row r="3" spans="1:20" ht="19.8" x14ac:dyDescent="0.3">
      <c r="O3" s="48" t="s">
        <v>91</v>
      </c>
      <c r="P3" s="48">
        <v>4.5999999999999996</v>
      </c>
      <c r="Q3" s="48" t="s">
        <v>92</v>
      </c>
    </row>
    <row r="4" spans="1:20" ht="15" thickBot="1" x14ac:dyDescent="0.35"/>
    <row r="5" spans="1:20" x14ac:dyDescent="0.3">
      <c r="O5" s="50" t="str">
        <f>B7</f>
        <v xml:space="preserve">ATS 100A 4P Chang .over </v>
      </c>
      <c r="P5" s="51" t="s">
        <v>93</v>
      </c>
      <c r="Q5" s="51" t="s">
        <v>94</v>
      </c>
      <c r="R5" s="51" t="s">
        <v>95</v>
      </c>
      <c r="S5" s="51" t="s">
        <v>96</v>
      </c>
      <c r="T5" s="52" t="s">
        <v>97</v>
      </c>
    </row>
    <row r="6" spans="1:20" x14ac:dyDescent="0.3">
      <c r="O6" s="53" t="str">
        <f>I12</f>
        <v>Socomec</v>
      </c>
      <c r="P6" s="54">
        <f>SUM(N12)</f>
        <v>1428.0506983999996</v>
      </c>
      <c r="Q6" s="55">
        <v>0</v>
      </c>
      <c r="R6" s="56">
        <f>(100-Q6)/100</f>
        <v>1</v>
      </c>
      <c r="S6" s="54">
        <f>R6*P6</f>
        <v>1428.0506983999996</v>
      </c>
      <c r="T6" s="57">
        <f>S6/S10</f>
        <v>0.34543618416501226</v>
      </c>
    </row>
    <row r="7" spans="1:20" ht="15" thickBot="1" x14ac:dyDescent="0.35">
      <c r="A7" s="58" t="s">
        <v>98</v>
      </c>
      <c r="B7" s="59" t="s">
        <v>99</v>
      </c>
      <c r="C7" s="59"/>
      <c r="D7" s="59"/>
      <c r="E7" s="59"/>
      <c r="F7" s="59"/>
      <c r="G7" s="60" t="s">
        <v>100</v>
      </c>
      <c r="H7" s="61">
        <v>1</v>
      </c>
      <c r="I7" s="61"/>
      <c r="J7" s="61"/>
      <c r="O7" s="53" t="s">
        <v>101</v>
      </c>
      <c r="P7" s="54">
        <f>M9</f>
        <v>980</v>
      </c>
      <c r="Q7" s="55">
        <v>0</v>
      </c>
      <c r="R7" s="56">
        <f t="shared" ref="R7:R9" si="0">(100-Q7)/100</f>
        <v>1</v>
      </c>
      <c r="S7" s="54">
        <f t="shared" ref="S7:S9" si="1">R7*P7</f>
        <v>980</v>
      </c>
      <c r="T7" s="57">
        <f>S7/S10</f>
        <v>0.23705563175103034</v>
      </c>
    </row>
    <row r="8" spans="1:20" x14ac:dyDescent="0.3">
      <c r="B8" s="62" t="s">
        <v>102</v>
      </c>
      <c r="C8" s="63" t="s">
        <v>103</v>
      </c>
      <c r="D8" s="64"/>
      <c r="E8" s="63" t="s">
        <v>104</v>
      </c>
      <c r="F8" s="65"/>
      <c r="G8" s="64"/>
      <c r="H8" s="66"/>
      <c r="I8" s="66"/>
      <c r="J8" s="67" t="s">
        <v>105</v>
      </c>
      <c r="K8" s="68" t="s">
        <v>106</v>
      </c>
      <c r="L8" s="69" t="s">
        <v>107</v>
      </c>
      <c r="M8" s="68" t="s">
        <v>108</v>
      </c>
      <c r="N8" s="69" t="s">
        <v>107</v>
      </c>
      <c r="O8" s="53" t="s">
        <v>109</v>
      </c>
      <c r="P8" s="54">
        <f>SUM(N14:N22)</f>
        <v>1526</v>
      </c>
      <c r="Q8" s="55">
        <v>0</v>
      </c>
      <c r="R8" s="56">
        <f t="shared" si="0"/>
        <v>1</v>
      </c>
      <c r="S8" s="54">
        <f t="shared" si="1"/>
        <v>1526</v>
      </c>
      <c r="T8" s="57">
        <f>S8/S10</f>
        <v>0.36912948372660437</v>
      </c>
    </row>
    <row r="9" spans="1:20" ht="15" thickBot="1" x14ac:dyDescent="0.35">
      <c r="B9" s="70" t="s">
        <v>110</v>
      </c>
      <c r="C9" s="71" t="s">
        <v>111</v>
      </c>
      <c r="D9" s="71"/>
      <c r="E9" s="72" t="s">
        <v>112</v>
      </c>
      <c r="F9" s="72"/>
      <c r="G9" s="72"/>
      <c r="H9" s="72" t="s">
        <v>113</v>
      </c>
      <c r="I9" s="72"/>
      <c r="J9" s="73" t="s">
        <v>114</v>
      </c>
      <c r="K9" s="74">
        <f>[1]Enclosure!H7</f>
        <v>980</v>
      </c>
      <c r="L9" s="75"/>
      <c r="M9" s="74">
        <f>K9</f>
        <v>980</v>
      </c>
      <c r="N9" s="75"/>
      <c r="O9" s="53" t="s">
        <v>115</v>
      </c>
      <c r="P9" s="54">
        <f>N13</f>
        <v>200</v>
      </c>
      <c r="Q9" s="55">
        <v>0</v>
      </c>
      <c r="R9" s="56">
        <f t="shared" si="0"/>
        <v>1</v>
      </c>
      <c r="S9" s="54">
        <f t="shared" si="1"/>
        <v>200</v>
      </c>
      <c r="T9" s="57">
        <f>S9/S10</f>
        <v>4.837870035735313E-2</v>
      </c>
    </row>
    <row r="10" spans="1:20" ht="15" thickBot="1" x14ac:dyDescent="0.35">
      <c r="B10" s="76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7"/>
      <c r="O10" s="78" t="s">
        <v>116</v>
      </c>
      <c r="P10" s="79">
        <f>SUM(P6:P9)</f>
        <v>4134.0506983999994</v>
      </c>
      <c r="Q10" s="80"/>
      <c r="R10" s="81"/>
      <c r="S10" s="79">
        <f>SUM(S6:S9)</f>
        <v>4134.0506983999994</v>
      </c>
      <c r="T10" s="82"/>
    </row>
    <row r="11" spans="1:20" x14ac:dyDescent="0.3">
      <c r="B11" s="83" t="s">
        <v>117</v>
      </c>
      <c r="C11" s="84" t="s">
        <v>118</v>
      </c>
      <c r="D11" s="85" t="s">
        <v>119</v>
      </c>
      <c r="E11" s="85"/>
      <c r="F11" s="85"/>
      <c r="G11" s="85"/>
      <c r="H11" s="86" t="s">
        <v>100</v>
      </c>
      <c r="I11" s="86" t="s">
        <v>120</v>
      </c>
      <c r="J11" s="87" t="s">
        <v>121</v>
      </c>
      <c r="K11" s="88"/>
      <c r="L11" s="56"/>
      <c r="M11" s="56"/>
      <c r="N11" s="56"/>
    </row>
    <row r="12" spans="1:20" x14ac:dyDescent="0.3">
      <c r="B12" s="89" t="s">
        <v>122</v>
      </c>
      <c r="C12" s="90">
        <v>93234010</v>
      </c>
      <c r="D12" s="91" t="str">
        <f>VLOOKUP(C12,[1]SOCOMEC!$C$4:$G$27,2,FALSE)</f>
        <v>ATyS d M  4*100 ELECTRICAL CTRL 230AC</v>
      </c>
      <c r="E12" s="91"/>
      <c r="F12" s="91"/>
      <c r="G12" s="91"/>
      <c r="H12" s="92">
        <v>1</v>
      </c>
      <c r="I12" s="56" t="str">
        <f>VLOOKUP(C12,[1]SOCOMEC!$C$4:$G$27,5,FALSE)</f>
        <v>Socomec</v>
      </c>
      <c r="J12" s="93"/>
      <c r="K12" s="88"/>
      <c r="L12" s="94">
        <f>VLOOKUP(C12,[1]SOCOMEC!C5:K27,9,FALSE)</f>
        <v>1428.0506983999996</v>
      </c>
      <c r="M12" s="94"/>
      <c r="N12" s="93">
        <f>L12*H12</f>
        <v>1428.0506983999996</v>
      </c>
    </row>
    <row r="13" spans="1:20" x14ac:dyDescent="0.3">
      <c r="B13" s="89" t="s">
        <v>123</v>
      </c>
      <c r="C13" s="95"/>
      <c r="D13" s="96" t="s">
        <v>124</v>
      </c>
      <c r="E13" s="97"/>
      <c r="F13" s="97"/>
      <c r="G13" s="98"/>
      <c r="H13" s="92">
        <v>1</v>
      </c>
      <c r="I13" s="99"/>
      <c r="J13" s="100"/>
      <c r="K13" s="88"/>
      <c r="L13" s="93">
        <v>200</v>
      </c>
      <c r="M13" s="94"/>
      <c r="N13" s="93">
        <f t="shared" ref="N13:N22" si="2">L13*H13</f>
        <v>200</v>
      </c>
      <c r="O13" s="101" t="s">
        <v>125</v>
      </c>
    </row>
    <row r="14" spans="1:20" x14ac:dyDescent="0.3">
      <c r="B14" s="102" t="s">
        <v>126</v>
      </c>
      <c r="C14" s="90" t="s">
        <v>127</v>
      </c>
      <c r="D14" s="96" t="str">
        <f>VLOOKUP(C14,[1]SOCOMEC!$C$28:$G$33,2,FALSE)</f>
        <v>DSE ATS CONTROLLER 12V/24V</v>
      </c>
      <c r="E14" s="97"/>
      <c r="F14" s="97"/>
      <c r="G14" s="98"/>
      <c r="H14" s="92">
        <v>1</v>
      </c>
      <c r="I14" s="56" t="str">
        <f>VLOOKUP(C14,[1]SOCOMEC!$C$28:$G$33,5,FALSE)</f>
        <v>DSE</v>
      </c>
      <c r="J14" s="93"/>
      <c r="K14" s="88"/>
      <c r="L14" s="93">
        <f>VLOOKUP(C14,[1]SOCOMEC!$C$28:$G$33,4,FALSE)</f>
        <v>800</v>
      </c>
      <c r="M14" s="94"/>
      <c r="N14" s="93">
        <f t="shared" si="2"/>
        <v>800</v>
      </c>
      <c r="O14" s="103"/>
      <c r="P14" s="103"/>
    </row>
    <row r="15" spans="1:20" x14ac:dyDescent="0.3">
      <c r="B15" s="102"/>
      <c r="C15" s="90" t="s">
        <v>128</v>
      </c>
      <c r="D15" s="96" t="str">
        <f>VLOOKUP(C15,[1]SOCOMEC!$C$28:$G$33,2,FALSE)</f>
        <v>Battery charger 12VDC 5A</v>
      </c>
      <c r="E15" s="97"/>
      <c r="F15" s="97"/>
      <c r="G15" s="98"/>
      <c r="H15" s="92">
        <v>1</v>
      </c>
      <c r="I15" s="56" t="str">
        <f>VLOOKUP(C15,[1]SOCOMEC!$C$28:$G$33,5,FALSE)</f>
        <v>DSE</v>
      </c>
      <c r="J15" s="93"/>
      <c r="K15" s="88"/>
      <c r="L15" s="93">
        <f>VLOOKUP(C15,[1]SOCOMEC!$C$28:$G$33,4,FALSE)</f>
        <v>350</v>
      </c>
      <c r="M15" s="94"/>
      <c r="N15" s="93">
        <f t="shared" si="2"/>
        <v>350</v>
      </c>
      <c r="O15" s="103"/>
      <c r="P15" s="103"/>
    </row>
    <row r="16" spans="1:20" x14ac:dyDescent="0.3">
      <c r="B16" s="102"/>
      <c r="C16" s="104"/>
      <c r="D16" s="96" t="s">
        <v>129</v>
      </c>
      <c r="E16" s="97"/>
      <c r="F16" s="97"/>
      <c r="G16" s="98"/>
      <c r="H16" s="92">
        <v>1</v>
      </c>
      <c r="I16" s="56"/>
      <c r="J16" s="93"/>
      <c r="K16" s="88"/>
      <c r="L16" s="93">
        <v>25</v>
      </c>
      <c r="M16" s="94"/>
      <c r="N16" s="93">
        <f t="shared" si="2"/>
        <v>25</v>
      </c>
      <c r="O16" s="103"/>
      <c r="P16" s="103"/>
    </row>
    <row r="17" spans="1:20" x14ac:dyDescent="0.3">
      <c r="B17" s="102"/>
      <c r="C17" s="104"/>
      <c r="D17" s="97" t="s">
        <v>130</v>
      </c>
      <c r="E17" s="97"/>
      <c r="F17" s="97"/>
      <c r="G17" s="98"/>
      <c r="H17" s="92">
        <v>1</v>
      </c>
      <c r="I17" s="56"/>
      <c r="J17" s="93"/>
      <c r="K17" s="88"/>
      <c r="L17" s="93">
        <v>15</v>
      </c>
      <c r="M17" s="94"/>
      <c r="N17" s="93">
        <f t="shared" si="2"/>
        <v>15</v>
      </c>
      <c r="O17" s="103"/>
      <c r="P17" s="103"/>
    </row>
    <row r="18" spans="1:20" x14ac:dyDescent="0.3">
      <c r="B18" s="102"/>
      <c r="C18" s="104"/>
      <c r="D18" s="96" t="s">
        <v>131</v>
      </c>
      <c r="E18" s="97"/>
      <c r="F18" s="97"/>
      <c r="G18" s="98"/>
      <c r="H18" s="92">
        <v>3</v>
      </c>
      <c r="I18" s="56"/>
      <c r="J18" s="93"/>
      <c r="K18" s="88"/>
      <c r="L18" s="93">
        <v>25</v>
      </c>
      <c r="M18" s="94"/>
      <c r="N18" s="93">
        <f t="shared" si="2"/>
        <v>75</v>
      </c>
      <c r="O18" s="103"/>
      <c r="P18" s="103"/>
    </row>
    <row r="19" spans="1:20" x14ac:dyDescent="0.3">
      <c r="B19" s="102"/>
      <c r="C19" s="56"/>
      <c r="D19" s="98" t="s">
        <v>132</v>
      </c>
      <c r="E19" s="91"/>
      <c r="F19" s="91"/>
      <c r="G19" s="91"/>
      <c r="H19" s="92">
        <v>3</v>
      </c>
      <c r="I19" s="56"/>
      <c r="J19" s="93"/>
      <c r="K19" s="88"/>
      <c r="L19" s="93">
        <v>15</v>
      </c>
      <c r="M19" s="94"/>
      <c r="N19" s="93">
        <f t="shared" si="2"/>
        <v>45</v>
      </c>
      <c r="O19" s="103"/>
      <c r="P19" s="103"/>
    </row>
    <row r="20" spans="1:20" x14ac:dyDescent="0.3">
      <c r="B20" s="105" t="s">
        <v>133</v>
      </c>
      <c r="C20" s="95"/>
      <c r="D20" s="91" t="s">
        <v>134</v>
      </c>
      <c r="E20" s="91"/>
      <c r="F20" s="91"/>
      <c r="G20" s="91"/>
      <c r="H20" s="92">
        <v>11</v>
      </c>
      <c r="I20" s="56"/>
      <c r="J20" s="93"/>
      <c r="K20" s="88"/>
      <c r="L20" s="93">
        <v>5</v>
      </c>
      <c r="M20" s="94"/>
      <c r="N20" s="93">
        <f t="shared" si="2"/>
        <v>55</v>
      </c>
      <c r="O20" s="103"/>
      <c r="P20" s="103"/>
    </row>
    <row r="21" spans="1:20" x14ac:dyDescent="0.3">
      <c r="B21" s="105"/>
      <c r="C21" s="56"/>
      <c r="D21" s="91" t="s">
        <v>135</v>
      </c>
      <c r="E21" s="91"/>
      <c r="F21" s="91"/>
      <c r="G21" s="91"/>
      <c r="H21" s="92">
        <v>11</v>
      </c>
      <c r="I21" s="56"/>
      <c r="J21" s="93"/>
      <c r="K21" s="88"/>
      <c r="L21" s="93">
        <v>1</v>
      </c>
      <c r="M21" s="94"/>
      <c r="N21" s="93">
        <f t="shared" si="2"/>
        <v>11</v>
      </c>
    </row>
    <row r="22" spans="1:20" ht="15" thickBot="1" x14ac:dyDescent="0.35">
      <c r="B22" s="106" t="s">
        <v>136</v>
      </c>
      <c r="C22" s="107"/>
      <c r="D22" s="108" t="s">
        <v>137</v>
      </c>
      <c r="E22" s="108"/>
      <c r="F22" s="108"/>
      <c r="G22" s="108"/>
      <c r="H22" s="109">
        <v>1</v>
      </c>
      <c r="I22" s="110"/>
      <c r="J22" s="111"/>
      <c r="K22" s="88"/>
      <c r="L22" s="93">
        <v>150</v>
      </c>
      <c r="M22" s="94"/>
      <c r="N22" s="93">
        <f t="shared" si="2"/>
        <v>150</v>
      </c>
    </row>
    <row r="23" spans="1:20" ht="15" thickBot="1" x14ac:dyDescent="0.35">
      <c r="K23" s="112">
        <f>SUM(K9:K22)+SUM(L12:L22)</f>
        <v>3994.0506983999994</v>
      </c>
      <c r="L23" s="113"/>
      <c r="M23" s="112">
        <f>SUM(M9:M22)+SUM(N12:N22)</f>
        <v>4134.0506983999994</v>
      </c>
      <c r="N23" s="113"/>
    </row>
    <row r="24" spans="1:20" x14ac:dyDescent="0.3">
      <c r="K24" s="114"/>
      <c r="L24" s="114"/>
      <c r="M24" s="114"/>
      <c r="N24" s="114"/>
    </row>
    <row r="25" spans="1:20" x14ac:dyDescent="0.3">
      <c r="K25" s="114"/>
      <c r="L25" s="114"/>
      <c r="M25" s="114"/>
      <c r="N25" s="114"/>
    </row>
    <row r="26" spans="1:20" ht="15" thickBot="1" x14ac:dyDescent="0.35">
      <c r="K26" s="114"/>
      <c r="L26" s="114"/>
      <c r="M26" s="114"/>
      <c r="N26" s="114"/>
    </row>
    <row r="27" spans="1:20" x14ac:dyDescent="0.3">
      <c r="O27" s="50" t="str">
        <f>B29</f>
        <v xml:space="preserve">ATS 125A 3P Chang .over </v>
      </c>
      <c r="P27" s="51" t="s">
        <v>93</v>
      </c>
      <c r="Q27" s="51" t="s">
        <v>94</v>
      </c>
      <c r="R27" s="51" t="s">
        <v>95</v>
      </c>
      <c r="S27" s="51" t="s">
        <v>96</v>
      </c>
      <c r="T27" s="52" t="s">
        <v>97</v>
      </c>
    </row>
    <row r="28" spans="1:20" x14ac:dyDescent="0.3">
      <c r="O28" s="53" t="str">
        <f>I34</f>
        <v>Socomec</v>
      </c>
      <c r="P28" s="54" t="e">
        <f>SUM(N34)</f>
        <v>#N/A</v>
      </c>
      <c r="Q28" s="55">
        <v>0</v>
      </c>
      <c r="R28" s="56">
        <f>(100-Q28)/100</f>
        <v>1</v>
      </c>
      <c r="S28" s="54" t="e">
        <f>R28*P28</f>
        <v>#N/A</v>
      </c>
      <c r="T28" s="57" t="e">
        <f>S28/S32</f>
        <v>#N/A</v>
      </c>
    </row>
    <row r="29" spans="1:20" ht="15" thickBot="1" x14ac:dyDescent="0.35">
      <c r="A29" s="58" t="s">
        <v>138</v>
      </c>
      <c r="B29" s="59" t="s">
        <v>139</v>
      </c>
      <c r="C29" s="59"/>
      <c r="D29" s="59"/>
      <c r="E29" s="59"/>
      <c r="F29" s="59"/>
      <c r="G29" s="60" t="s">
        <v>100</v>
      </c>
      <c r="H29" s="61">
        <v>1</v>
      </c>
      <c r="I29" s="61"/>
      <c r="J29" s="61"/>
      <c r="O29" s="53" t="s">
        <v>101</v>
      </c>
      <c r="P29" s="54">
        <f>M31</f>
        <v>980</v>
      </c>
      <c r="Q29" s="55">
        <v>0</v>
      </c>
      <c r="R29" s="56">
        <f t="shared" ref="R29:R31" si="3">(100-Q29)/100</f>
        <v>1</v>
      </c>
      <c r="S29" s="54">
        <f t="shared" ref="S29:S31" si="4">R29*P29</f>
        <v>980</v>
      </c>
      <c r="T29" s="57" t="e">
        <f>S29/S32</f>
        <v>#N/A</v>
      </c>
    </row>
    <row r="30" spans="1:20" x14ac:dyDescent="0.3">
      <c r="B30" s="62" t="s">
        <v>102</v>
      </c>
      <c r="C30" s="63" t="s">
        <v>103</v>
      </c>
      <c r="D30" s="64"/>
      <c r="E30" s="63" t="s">
        <v>104</v>
      </c>
      <c r="F30" s="65"/>
      <c r="G30" s="64"/>
      <c r="H30" s="66"/>
      <c r="I30" s="66"/>
      <c r="J30" s="67" t="s">
        <v>105</v>
      </c>
      <c r="K30" s="68" t="s">
        <v>106</v>
      </c>
      <c r="L30" s="69" t="s">
        <v>107</v>
      </c>
      <c r="M30" s="68" t="s">
        <v>108</v>
      </c>
      <c r="N30" s="69" t="s">
        <v>107</v>
      </c>
      <c r="O30" s="53" t="s">
        <v>109</v>
      </c>
      <c r="P30" s="54">
        <f>SUM(N36:N44)</f>
        <v>1526</v>
      </c>
      <c r="Q30" s="55">
        <v>0</v>
      </c>
      <c r="R30" s="56">
        <f t="shared" si="3"/>
        <v>1</v>
      </c>
      <c r="S30" s="54">
        <f t="shared" si="4"/>
        <v>1526</v>
      </c>
      <c r="T30" s="57" t="e">
        <f>S30/S32</f>
        <v>#N/A</v>
      </c>
    </row>
    <row r="31" spans="1:20" ht="15" thickBot="1" x14ac:dyDescent="0.35">
      <c r="B31" s="70" t="s">
        <v>110</v>
      </c>
      <c r="C31" s="71" t="s">
        <v>111</v>
      </c>
      <c r="D31" s="71"/>
      <c r="E31" s="72" t="s">
        <v>112</v>
      </c>
      <c r="F31" s="72"/>
      <c r="G31" s="72"/>
      <c r="H31" s="72" t="s">
        <v>113</v>
      </c>
      <c r="I31" s="72"/>
      <c r="J31" s="73" t="s">
        <v>114</v>
      </c>
      <c r="K31" s="74">
        <f>[1]Enclosure!H7</f>
        <v>980</v>
      </c>
      <c r="L31" s="75"/>
      <c r="M31" s="74">
        <f>K31</f>
        <v>980</v>
      </c>
      <c r="N31" s="75"/>
      <c r="O31" s="53" t="s">
        <v>115</v>
      </c>
      <c r="P31" s="54">
        <f>N35</f>
        <v>221.535</v>
      </c>
      <c r="Q31" s="55">
        <v>0</v>
      </c>
      <c r="R31" s="56">
        <f t="shared" si="3"/>
        <v>1</v>
      </c>
      <c r="S31" s="54">
        <f t="shared" si="4"/>
        <v>221.535</v>
      </c>
      <c r="T31" s="57" t="e">
        <f>S31/S32</f>
        <v>#N/A</v>
      </c>
    </row>
    <row r="32" spans="1:20" ht="15" thickBot="1" x14ac:dyDescent="0.35">
      <c r="B32" s="76"/>
      <c r="C32" s="76"/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7"/>
      <c r="O32" s="78" t="s">
        <v>116</v>
      </c>
      <c r="P32" s="79" t="e">
        <f>SUM(P28:P31)</f>
        <v>#N/A</v>
      </c>
      <c r="Q32" s="80"/>
      <c r="R32" s="81"/>
      <c r="S32" s="79" t="e">
        <f>SUM(S28:S31)</f>
        <v>#N/A</v>
      </c>
      <c r="T32" s="82"/>
    </row>
    <row r="33" spans="2:19" x14ac:dyDescent="0.3">
      <c r="B33" s="83" t="s">
        <v>117</v>
      </c>
      <c r="C33" s="84" t="s">
        <v>118</v>
      </c>
      <c r="D33" s="85" t="s">
        <v>119</v>
      </c>
      <c r="E33" s="85"/>
      <c r="F33" s="85"/>
      <c r="G33" s="85"/>
      <c r="H33" s="86" t="s">
        <v>100</v>
      </c>
      <c r="I33" s="86" t="s">
        <v>120</v>
      </c>
      <c r="J33" s="87" t="s">
        <v>121</v>
      </c>
      <c r="K33" s="88"/>
      <c r="L33" s="56"/>
      <c r="M33" s="56"/>
      <c r="N33" s="56"/>
    </row>
    <row r="34" spans="2:19" x14ac:dyDescent="0.3">
      <c r="B34" s="89" t="s">
        <v>122</v>
      </c>
      <c r="C34" s="90">
        <v>95233012</v>
      </c>
      <c r="D34" s="91" t="s">
        <v>140</v>
      </c>
      <c r="E34" s="91"/>
      <c r="F34" s="91"/>
      <c r="G34" s="91"/>
      <c r="H34" s="92">
        <v>1</v>
      </c>
      <c r="I34" s="56" t="s">
        <v>141</v>
      </c>
      <c r="J34" s="93"/>
      <c r="K34" s="88"/>
      <c r="L34" s="94" t="e">
        <f>VLOOKUP(C34,[1]SOCOMEC!C27:K49,9,FALSE)</f>
        <v>#N/A</v>
      </c>
      <c r="M34" s="94"/>
      <c r="N34" s="115" t="e">
        <f>L34*H34</f>
        <v>#N/A</v>
      </c>
      <c r="O34" s="116" t="s">
        <v>142</v>
      </c>
      <c r="P34" s="116" t="s">
        <v>143</v>
      </c>
      <c r="Q34" s="116" t="s">
        <v>144</v>
      </c>
      <c r="R34" s="116" t="s">
        <v>145</v>
      </c>
      <c r="S34" s="116" t="s">
        <v>146</v>
      </c>
    </row>
    <row r="35" spans="2:19" x14ac:dyDescent="0.3">
      <c r="B35" s="89" t="s">
        <v>123</v>
      </c>
      <c r="C35" s="95"/>
      <c r="D35" s="96" t="s">
        <v>147</v>
      </c>
      <c r="E35" s="97"/>
      <c r="F35" s="97"/>
      <c r="G35" s="98"/>
      <c r="H35" s="92">
        <v>1</v>
      </c>
      <c r="I35" s="99"/>
      <c r="J35" s="100"/>
      <c r="K35" s="88"/>
      <c r="L35" s="93">
        <f>S35</f>
        <v>221.535</v>
      </c>
      <c r="M35" s="94"/>
      <c r="N35" s="115">
        <f t="shared" ref="N35:N41" si="5">L35*H35</f>
        <v>221.535</v>
      </c>
      <c r="O35" s="116">
        <v>4.8949999999999996</v>
      </c>
      <c r="P35" s="116">
        <f>O35*$P$2</f>
        <v>161.535</v>
      </c>
      <c r="Q35" s="116">
        <v>60</v>
      </c>
      <c r="R35" s="56">
        <v>0</v>
      </c>
      <c r="S35" s="56">
        <f>P35+Q35+R35</f>
        <v>221.535</v>
      </c>
    </row>
    <row r="36" spans="2:19" x14ac:dyDescent="0.3">
      <c r="B36" s="102" t="s">
        <v>126</v>
      </c>
      <c r="C36" s="90" t="s">
        <v>127</v>
      </c>
      <c r="D36" s="96" t="str">
        <f>VLOOKUP(C36,[1]SOCOMEC!$C$28:$G$33,2,FALSE)</f>
        <v>DSE ATS CONTROLLER 12V/24V</v>
      </c>
      <c r="E36" s="97"/>
      <c r="F36" s="97"/>
      <c r="G36" s="98"/>
      <c r="H36" s="92">
        <v>1</v>
      </c>
      <c r="I36" s="56" t="str">
        <f>VLOOKUP(C36,[1]SOCOMEC!$C$28:$G$33,5,FALSE)</f>
        <v>DSE</v>
      </c>
      <c r="J36" s="93"/>
      <c r="K36" s="88"/>
      <c r="L36" s="93">
        <f>VLOOKUP(C36,[1]SOCOMEC!$C$28:$G$33,4,FALSE)</f>
        <v>800</v>
      </c>
      <c r="M36" s="94"/>
      <c r="N36" s="93">
        <f t="shared" si="5"/>
        <v>800</v>
      </c>
      <c r="O36" s="103" t="s">
        <v>148</v>
      </c>
      <c r="P36" s="103"/>
    </row>
    <row r="37" spans="2:19" x14ac:dyDescent="0.3">
      <c r="B37" s="102"/>
      <c r="C37" s="90" t="s">
        <v>128</v>
      </c>
      <c r="D37" s="96" t="str">
        <f>VLOOKUP(C37,[1]SOCOMEC!$C$28:$G$33,2,FALSE)</f>
        <v>Battery charger 12VDC 5A</v>
      </c>
      <c r="E37" s="97"/>
      <c r="F37" s="97"/>
      <c r="G37" s="98"/>
      <c r="H37" s="92">
        <v>1</v>
      </c>
      <c r="I37" s="56" t="str">
        <f>VLOOKUP(C37,[1]SOCOMEC!$C$28:$G$33,5,FALSE)</f>
        <v>DSE</v>
      </c>
      <c r="J37" s="93"/>
      <c r="K37" s="88"/>
      <c r="L37" s="93">
        <f>VLOOKUP(C37,[1]SOCOMEC!$C$28:$G$33,4,FALSE)</f>
        <v>350</v>
      </c>
      <c r="M37" s="94"/>
      <c r="N37" s="93">
        <f t="shared" si="5"/>
        <v>350</v>
      </c>
      <c r="O37" s="103"/>
      <c r="P37" s="103"/>
    </row>
    <row r="38" spans="2:19" x14ac:dyDescent="0.3">
      <c r="B38" s="102"/>
      <c r="C38" s="104"/>
      <c r="D38" s="96" t="s">
        <v>129</v>
      </c>
      <c r="E38" s="97"/>
      <c r="F38" s="97"/>
      <c r="G38" s="98"/>
      <c r="H38" s="92">
        <v>1</v>
      </c>
      <c r="I38" s="56"/>
      <c r="J38" s="93"/>
      <c r="K38" s="88"/>
      <c r="L38" s="93">
        <v>25</v>
      </c>
      <c r="M38" s="94"/>
      <c r="N38" s="93">
        <f t="shared" si="5"/>
        <v>25</v>
      </c>
      <c r="O38" s="103"/>
      <c r="P38" s="103"/>
    </row>
    <row r="39" spans="2:19" x14ac:dyDescent="0.3">
      <c r="B39" s="102"/>
      <c r="C39" s="104"/>
      <c r="D39" s="97" t="s">
        <v>130</v>
      </c>
      <c r="E39" s="97"/>
      <c r="F39" s="97"/>
      <c r="G39" s="98"/>
      <c r="H39" s="92">
        <v>1</v>
      </c>
      <c r="I39" s="56"/>
      <c r="J39" s="93"/>
      <c r="K39" s="88"/>
      <c r="L39" s="93">
        <v>15</v>
      </c>
      <c r="M39" s="94"/>
      <c r="N39" s="93">
        <f t="shared" si="5"/>
        <v>15</v>
      </c>
      <c r="O39" s="103"/>
      <c r="P39" s="103"/>
    </row>
    <row r="40" spans="2:19" x14ac:dyDescent="0.3">
      <c r="B40" s="102"/>
      <c r="C40" s="104"/>
      <c r="D40" s="96" t="s">
        <v>131</v>
      </c>
      <c r="E40" s="97"/>
      <c r="F40" s="97"/>
      <c r="G40" s="98"/>
      <c r="H40" s="92">
        <v>3</v>
      </c>
      <c r="I40" s="56"/>
      <c r="J40" s="93"/>
      <c r="K40" s="88"/>
      <c r="L40" s="93">
        <v>25</v>
      </c>
      <c r="M40" s="94"/>
      <c r="N40" s="93">
        <f t="shared" si="5"/>
        <v>75</v>
      </c>
      <c r="O40" s="103"/>
      <c r="P40" s="103"/>
    </row>
    <row r="41" spans="2:19" x14ac:dyDescent="0.3">
      <c r="B41" s="102"/>
      <c r="C41" s="56"/>
      <c r="D41" s="98" t="s">
        <v>132</v>
      </c>
      <c r="E41" s="91"/>
      <c r="F41" s="91"/>
      <c r="G41" s="91"/>
      <c r="H41" s="92">
        <v>3</v>
      </c>
      <c r="I41" s="56"/>
      <c r="J41" s="93"/>
      <c r="K41" s="88"/>
      <c r="L41" s="93">
        <v>15</v>
      </c>
      <c r="M41" s="94"/>
      <c r="N41" s="93">
        <f t="shared" si="5"/>
        <v>45</v>
      </c>
      <c r="O41" s="103"/>
      <c r="P41" s="103"/>
    </row>
    <row r="42" spans="2:19" x14ac:dyDescent="0.3">
      <c r="B42" s="105" t="s">
        <v>133</v>
      </c>
      <c r="C42" s="95"/>
      <c r="D42" s="91" t="s">
        <v>134</v>
      </c>
      <c r="E42" s="91"/>
      <c r="F42" s="91"/>
      <c r="G42" s="91"/>
      <c r="H42" s="92">
        <v>11</v>
      </c>
      <c r="I42" s="56"/>
      <c r="J42" s="93"/>
      <c r="K42" s="88"/>
      <c r="L42" s="93">
        <v>5</v>
      </c>
      <c r="M42" s="94"/>
      <c r="N42" s="93">
        <f>L42*H42</f>
        <v>55</v>
      </c>
      <c r="O42" s="103"/>
      <c r="P42" s="103"/>
    </row>
    <row r="43" spans="2:19" x14ac:dyDescent="0.3">
      <c r="B43" s="105"/>
      <c r="C43" s="56"/>
      <c r="D43" s="91" t="s">
        <v>135</v>
      </c>
      <c r="E43" s="91"/>
      <c r="F43" s="91"/>
      <c r="G43" s="91"/>
      <c r="H43" s="92">
        <v>11</v>
      </c>
      <c r="I43" s="56"/>
      <c r="J43" s="93"/>
      <c r="K43" s="88"/>
      <c r="L43" s="93">
        <v>1</v>
      </c>
      <c r="M43" s="94"/>
      <c r="N43" s="93">
        <f>L43*H43</f>
        <v>11</v>
      </c>
    </row>
    <row r="44" spans="2:19" ht="15" thickBot="1" x14ac:dyDescent="0.35">
      <c r="B44" s="106" t="s">
        <v>136</v>
      </c>
      <c r="C44" s="107"/>
      <c r="D44" s="108" t="s">
        <v>137</v>
      </c>
      <c r="E44" s="108"/>
      <c r="F44" s="108"/>
      <c r="G44" s="108"/>
      <c r="H44" s="109">
        <v>1</v>
      </c>
      <c r="I44" s="110"/>
      <c r="J44" s="111"/>
      <c r="K44" s="88"/>
      <c r="L44" s="93">
        <v>150</v>
      </c>
      <c r="M44" s="94"/>
      <c r="N44" s="93">
        <f t="shared" ref="N44" si="6">L44*H44</f>
        <v>150</v>
      </c>
    </row>
    <row r="45" spans="2:19" ht="15" thickBot="1" x14ac:dyDescent="0.35">
      <c r="K45" s="112" t="e">
        <f>SUM(K31:K44)+SUM(L34:L44)</f>
        <v>#N/A</v>
      </c>
      <c r="L45" s="113"/>
      <c r="M45" s="112" t="e">
        <f>SUM(M31:M44)+SUM(N34:N44)</f>
        <v>#N/A</v>
      </c>
      <c r="N45" s="113"/>
    </row>
    <row r="47" spans="2:19" x14ac:dyDescent="0.3">
      <c r="K47" s="114"/>
      <c r="L47" s="114"/>
      <c r="M47" s="114"/>
      <c r="N47" s="114"/>
    </row>
    <row r="48" spans="2:19" x14ac:dyDescent="0.3">
      <c r="K48" s="114"/>
      <c r="L48" s="114"/>
      <c r="M48" s="114"/>
      <c r="N48" s="114"/>
    </row>
    <row r="49" spans="1:20" ht="15" thickBot="1" x14ac:dyDescent="0.35"/>
    <row r="50" spans="1:20" x14ac:dyDescent="0.3">
      <c r="O50" s="50" t="str">
        <f>B52</f>
        <v xml:space="preserve">ATS 160A 3P Chang .over </v>
      </c>
      <c r="P50" s="51" t="s">
        <v>93</v>
      </c>
      <c r="Q50" s="51" t="s">
        <v>94</v>
      </c>
      <c r="R50" s="51" t="s">
        <v>95</v>
      </c>
      <c r="S50" s="51" t="s">
        <v>96</v>
      </c>
      <c r="T50" s="52" t="s">
        <v>97</v>
      </c>
    </row>
    <row r="51" spans="1:20" x14ac:dyDescent="0.3">
      <c r="O51" s="53" t="str">
        <f>I57</f>
        <v>Socomec</v>
      </c>
      <c r="P51" s="54">
        <f>SUM(N57)</f>
        <v>2092.0463371999999</v>
      </c>
      <c r="Q51" s="55">
        <v>0</v>
      </c>
      <c r="R51" s="56">
        <f>(100-Q51)/100</f>
        <v>1</v>
      </c>
      <c r="S51" s="54">
        <f>R51*P51</f>
        <v>2092.0463371999999</v>
      </c>
      <c r="T51" s="57">
        <f>S51/S55</f>
        <v>0.43407221308882454</v>
      </c>
    </row>
    <row r="52" spans="1:20" ht="15" thickBot="1" x14ac:dyDescent="0.35">
      <c r="A52" s="58" t="s">
        <v>149</v>
      </c>
      <c r="B52" s="59" t="s">
        <v>150</v>
      </c>
      <c r="C52" s="59"/>
      <c r="D52" s="59"/>
      <c r="E52" s="59"/>
      <c r="F52" s="59"/>
      <c r="G52" s="60" t="s">
        <v>100</v>
      </c>
      <c r="H52" s="61">
        <v>1</v>
      </c>
      <c r="I52" s="61"/>
      <c r="J52" s="61"/>
      <c r="O52" s="53" t="s">
        <v>101</v>
      </c>
      <c r="P52" s="54">
        <f>M54</f>
        <v>980</v>
      </c>
      <c r="Q52" s="55">
        <v>0</v>
      </c>
      <c r="R52" s="56">
        <f t="shared" ref="R52:R54" si="7">(100-Q52)/100</f>
        <v>1</v>
      </c>
      <c r="S52" s="54">
        <f t="shared" ref="S52:S54" si="8">R52*P52</f>
        <v>980</v>
      </c>
      <c r="T52" s="57">
        <f>S52/S55</f>
        <v>0.20333716383949321</v>
      </c>
    </row>
    <row r="53" spans="1:20" x14ac:dyDescent="0.3">
      <c r="B53" s="62" t="s">
        <v>102</v>
      </c>
      <c r="C53" s="63" t="s">
        <v>103</v>
      </c>
      <c r="D53" s="64"/>
      <c r="E53" s="63" t="s">
        <v>104</v>
      </c>
      <c r="F53" s="65"/>
      <c r="G53" s="64"/>
      <c r="H53" s="66"/>
      <c r="I53" s="66"/>
      <c r="J53" s="67" t="s">
        <v>105</v>
      </c>
      <c r="K53" s="68" t="s">
        <v>106</v>
      </c>
      <c r="L53" s="69" t="s">
        <v>107</v>
      </c>
      <c r="M53" s="68" t="s">
        <v>108</v>
      </c>
      <c r="N53" s="69" t="s">
        <v>107</v>
      </c>
      <c r="O53" s="53" t="s">
        <v>109</v>
      </c>
      <c r="P53" s="54">
        <f>SUM(N59:N67)</f>
        <v>1526</v>
      </c>
      <c r="Q53" s="55">
        <v>0</v>
      </c>
      <c r="R53" s="56">
        <f t="shared" si="7"/>
        <v>1</v>
      </c>
      <c r="S53" s="54">
        <f t="shared" si="8"/>
        <v>1526</v>
      </c>
      <c r="T53" s="57">
        <f>S53/S55</f>
        <v>0.31662501226435369</v>
      </c>
    </row>
    <row r="54" spans="1:20" ht="15" thickBot="1" x14ac:dyDescent="0.35">
      <c r="B54" s="70" t="s">
        <v>110</v>
      </c>
      <c r="C54" s="71" t="s">
        <v>111</v>
      </c>
      <c r="D54" s="71"/>
      <c r="E54" s="72" t="s">
        <v>112</v>
      </c>
      <c r="F54" s="72"/>
      <c r="G54" s="72"/>
      <c r="H54" s="72" t="s">
        <v>113</v>
      </c>
      <c r="I54" s="72"/>
      <c r="J54" s="73" t="s">
        <v>114</v>
      </c>
      <c r="K54" s="74">
        <f>[1]Enclosure!H7</f>
        <v>980</v>
      </c>
      <c r="L54" s="75"/>
      <c r="M54" s="74">
        <f>K54</f>
        <v>980</v>
      </c>
      <c r="N54" s="75"/>
      <c r="O54" s="53" t="s">
        <v>115</v>
      </c>
      <c r="P54" s="54">
        <f>N58</f>
        <v>221.535</v>
      </c>
      <c r="Q54" s="55">
        <v>0</v>
      </c>
      <c r="R54" s="56">
        <f t="shared" si="7"/>
        <v>1</v>
      </c>
      <c r="S54" s="54">
        <f t="shared" si="8"/>
        <v>221.535</v>
      </c>
      <c r="T54" s="57">
        <f>S54/S55</f>
        <v>4.5965610807328701E-2</v>
      </c>
    </row>
    <row r="55" spans="1:20" ht="15" thickBot="1" x14ac:dyDescent="0.35"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7"/>
      <c r="O55" s="78" t="s">
        <v>116</v>
      </c>
      <c r="P55" s="79">
        <f>SUM(P51:P54)</f>
        <v>4819.5813371999993</v>
      </c>
      <c r="Q55" s="80"/>
      <c r="R55" s="81"/>
      <c r="S55" s="79">
        <f>SUM(S51:S54)</f>
        <v>4819.5813371999993</v>
      </c>
      <c r="T55" s="82"/>
    </row>
    <row r="56" spans="1:20" x14ac:dyDescent="0.3">
      <c r="B56" s="83" t="s">
        <v>117</v>
      </c>
      <c r="C56" s="84" t="s">
        <v>118</v>
      </c>
      <c r="D56" s="85" t="s">
        <v>119</v>
      </c>
      <c r="E56" s="85"/>
      <c r="F56" s="85"/>
      <c r="G56" s="85"/>
      <c r="H56" s="86" t="s">
        <v>100</v>
      </c>
      <c r="I56" s="86" t="s">
        <v>120</v>
      </c>
      <c r="J56" s="87" t="s">
        <v>121</v>
      </c>
      <c r="K56" s="88"/>
      <c r="L56" s="56"/>
      <c r="M56" s="56"/>
      <c r="N56" s="56"/>
    </row>
    <row r="57" spans="1:20" x14ac:dyDescent="0.3">
      <c r="B57" s="89" t="s">
        <v>122</v>
      </c>
      <c r="C57" s="90">
        <v>95233016</v>
      </c>
      <c r="D57" s="91" t="str">
        <f>VLOOKUP(C57,[1]SOCOMEC!$C$4:$G$27,2,FALSE)</f>
        <v>ATyS 3*160 ELECTRICAL CTRL 208/277VAC</v>
      </c>
      <c r="E57" s="91"/>
      <c r="F57" s="91"/>
      <c r="G57" s="91"/>
      <c r="H57" s="92">
        <v>1</v>
      </c>
      <c r="I57" s="56" t="str">
        <f>VLOOKUP(C57,[1]SOCOMEC!$C$4:$G$27,5,FALSE)</f>
        <v>Socomec</v>
      </c>
      <c r="J57" s="93"/>
      <c r="K57" s="88"/>
      <c r="L57" s="94">
        <f>VLOOKUP(C57,[1]SOCOMEC!C4:K27,9,FALSE)</f>
        <v>2092.0463371999999</v>
      </c>
      <c r="M57" s="94"/>
      <c r="N57" s="115">
        <f>L57*H57</f>
        <v>2092.0463371999999</v>
      </c>
      <c r="O57" s="116" t="s">
        <v>142</v>
      </c>
      <c r="P57" s="116" t="s">
        <v>143</v>
      </c>
      <c r="Q57" s="116" t="s">
        <v>144</v>
      </c>
      <c r="R57" s="116" t="s">
        <v>145</v>
      </c>
      <c r="S57" s="116" t="s">
        <v>146</v>
      </c>
    </row>
    <row r="58" spans="1:20" x14ac:dyDescent="0.3">
      <c r="B58" s="89" t="s">
        <v>123</v>
      </c>
      <c r="C58" s="95"/>
      <c r="D58" s="96" t="s">
        <v>151</v>
      </c>
      <c r="E58" s="97"/>
      <c r="F58" s="97"/>
      <c r="G58" s="98"/>
      <c r="H58" s="92">
        <v>1</v>
      </c>
      <c r="I58" s="99"/>
      <c r="J58" s="100"/>
      <c r="K58" s="88"/>
      <c r="L58" s="93">
        <f>S58</f>
        <v>221.535</v>
      </c>
      <c r="M58" s="94"/>
      <c r="N58" s="115">
        <f t="shared" ref="N58:N64" si="9">L58*H58</f>
        <v>221.535</v>
      </c>
      <c r="O58" s="116">
        <v>4.8949999999999996</v>
      </c>
      <c r="P58" s="116">
        <f>O58*$P$2</f>
        <v>161.535</v>
      </c>
      <c r="Q58" s="116">
        <v>60</v>
      </c>
      <c r="R58" s="56">
        <v>0</v>
      </c>
      <c r="S58" s="56">
        <f>P58+Q58+R58</f>
        <v>221.535</v>
      </c>
    </row>
    <row r="59" spans="1:20" x14ac:dyDescent="0.3">
      <c r="B59" s="102" t="s">
        <v>126</v>
      </c>
      <c r="C59" s="90" t="s">
        <v>127</v>
      </c>
      <c r="D59" s="96" t="str">
        <f>VLOOKUP(C59,[1]SOCOMEC!$C$28:$G$33,2,FALSE)</f>
        <v>DSE ATS CONTROLLER 12V/24V</v>
      </c>
      <c r="E59" s="97"/>
      <c r="F59" s="97"/>
      <c r="G59" s="98"/>
      <c r="H59" s="92">
        <v>1</v>
      </c>
      <c r="I59" s="56" t="str">
        <f>VLOOKUP(C59,[1]SOCOMEC!$C$28:$G$33,5,FALSE)</f>
        <v>DSE</v>
      </c>
      <c r="J59" s="93"/>
      <c r="K59" s="88"/>
      <c r="L59" s="93">
        <f>VLOOKUP(C59,[1]SOCOMEC!$C$28:$G$33,4,FALSE)</f>
        <v>800</v>
      </c>
      <c r="M59" s="94"/>
      <c r="N59" s="93">
        <f t="shared" si="9"/>
        <v>800</v>
      </c>
      <c r="O59" s="103" t="s">
        <v>148</v>
      </c>
      <c r="P59" s="103"/>
    </row>
    <row r="60" spans="1:20" x14ac:dyDescent="0.3">
      <c r="B60" s="102"/>
      <c r="C60" s="90" t="s">
        <v>128</v>
      </c>
      <c r="D60" s="96" t="str">
        <f>VLOOKUP(C60,[1]SOCOMEC!$C$28:$G$33,2,FALSE)</f>
        <v>Battery charger 12VDC 5A</v>
      </c>
      <c r="E60" s="97"/>
      <c r="F60" s="97"/>
      <c r="G60" s="98"/>
      <c r="H60" s="92">
        <v>1</v>
      </c>
      <c r="I60" s="56" t="str">
        <f>VLOOKUP(C60,[1]SOCOMEC!$C$28:$G$33,5,FALSE)</f>
        <v>DSE</v>
      </c>
      <c r="J60" s="93"/>
      <c r="K60" s="88"/>
      <c r="L60" s="93">
        <f>VLOOKUP(C60,[1]SOCOMEC!$C$28:$G$33,4,FALSE)</f>
        <v>350</v>
      </c>
      <c r="M60" s="94"/>
      <c r="N60" s="93">
        <f t="shared" si="9"/>
        <v>350</v>
      </c>
      <c r="O60" s="103"/>
      <c r="P60" s="103"/>
    </row>
    <row r="61" spans="1:20" x14ac:dyDescent="0.3">
      <c r="B61" s="102"/>
      <c r="C61" s="104"/>
      <c r="D61" s="96" t="s">
        <v>129</v>
      </c>
      <c r="E61" s="97"/>
      <c r="F61" s="97"/>
      <c r="G61" s="98"/>
      <c r="H61" s="92">
        <v>1</v>
      </c>
      <c r="I61" s="56"/>
      <c r="J61" s="93"/>
      <c r="K61" s="88"/>
      <c r="L61" s="93">
        <v>25</v>
      </c>
      <c r="M61" s="94"/>
      <c r="N61" s="93">
        <f t="shared" si="9"/>
        <v>25</v>
      </c>
      <c r="O61" s="103"/>
      <c r="P61" s="103"/>
    </row>
    <row r="62" spans="1:20" x14ac:dyDescent="0.3">
      <c r="B62" s="102"/>
      <c r="C62" s="104"/>
      <c r="D62" s="97" t="s">
        <v>130</v>
      </c>
      <c r="E62" s="97"/>
      <c r="F62" s="97"/>
      <c r="G62" s="98"/>
      <c r="H62" s="92">
        <v>1</v>
      </c>
      <c r="I62" s="56"/>
      <c r="J62" s="93"/>
      <c r="K62" s="88"/>
      <c r="L62" s="93">
        <v>15</v>
      </c>
      <c r="M62" s="94"/>
      <c r="N62" s="93">
        <f t="shared" si="9"/>
        <v>15</v>
      </c>
      <c r="O62" s="103"/>
      <c r="P62" s="103"/>
    </row>
    <row r="63" spans="1:20" x14ac:dyDescent="0.3">
      <c r="B63" s="102"/>
      <c r="C63" s="104"/>
      <c r="D63" s="96" t="s">
        <v>131</v>
      </c>
      <c r="E63" s="97"/>
      <c r="F63" s="97"/>
      <c r="G63" s="98"/>
      <c r="H63" s="92">
        <v>3</v>
      </c>
      <c r="I63" s="56"/>
      <c r="J63" s="93"/>
      <c r="K63" s="88"/>
      <c r="L63" s="93">
        <v>25</v>
      </c>
      <c r="M63" s="94"/>
      <c r="N63" s="93">
        <f t="shared" si="9"/>
        <v>75</v>
      </c>
      <c r="O63" s="103"/>
      <c r="P63" s="103"/>
    </row>
    <row r="64" spans="1:20" ht="16.5" customHeight="1" x14ac:dyDescent="0.3">
      <c r="B64" s="102"/>
      <c r="C64" s="56"/>
      <c r="D64" s="98" t="s">
        <v>132</v>
      </c>
      <c r="E64" s="91"/>
      <c r="F64" s="91"/>
      <c r="G64" s="91"/>
      <c r="H64" s="92">
        <v>3</v>
      </c>
      <c r="I64" s="56"/>
      <c r="J64" s="93"/>
      <c r="K64" s="88"/>
      <c r="L64" s="93">
        <v>15</v>
      </c>
      <c r="M64" s="94"/>
      <c r="N64" s="93">
        <f t="shared" si="9"/>
        <v>45</v>
      </c>
      <c r="O64" s="103"/>
      <c r="P64" s="103"/>
    </row>
    <row r="65" spans="1:20" x14ac:dyDescent="0.3">
      <c r="B65" s="105" t="s">
        <v>133</v>
      </c>
      <c r="C65" s="95"/>
      <c r="D65" s="91" t="s">
        <v>134</v>
      </c>
      <c r="E65" s="91"/>
      <c r="F65" s="91"/>
      <c r="G65" s="91"/>
      <c r="H65" s="92">
        <v>11</v>
      </c>
      <c r="I65" s="56"/>
      <c r="J65" s="93"/>
      <c r="K65" s="88"/>
      <c r="L65" s="93">
        <v>5</v>
      </c>
      <c r="M65" s="94"/>
      <c r="N65" s="93">
        <f>L65*H65</f>
        <v>55</v>
      </c>
      <c r="O65" s="103"/>
      <c r="P65" s="103"/>
    </row>
    <row r="66" spans="1:20" x14ac:dyDescent="0.3">
      <c r="B66" s="105"/>
      <c r="C66" s="56"/>
      <c r="D66" s="91" t="s">
        <v>135</v>
      </c>
      <c r="E66" s="91"/>
      <c r="F66" s="91"/>
      <c r="G66" s="91"/>
      <c r="H66" s="92">
        <v>11</v>
      </c>
      <c r="I66" s="56"/>
      <c r="J66" s="93"/>
      <c r="K66" s="88"/>
      <c r="L66" s="93">
        <v>1</v>
      </c>
      <c r="M66" s="94"/>
      <c r="N66" s="93">
        <f>L66*H66</f>
        <v>11</v>
      </c>
    </row>
    <row r="67" spans="1:20" ht="15" thickBot="1" x14ac:dyDescent="0.35">
      <c r="B67" s="106" t="s">
        <v>136</v>
      </c>
      <c r="C67" s="107"/>
      <c r="D67" s="108" t="s">
        <v>137</v>
      </c>
      <c r="E67" s="108"/>
      <c r="F67" s="108"/>
      <c r="G67" s="108"/>
      <c r="H67" s="109">
        <v>1</v>
      </c>
      <c r="I67" s="110"/>
      <c r="J67" s="111"/>
      <c r="K67" s="88"/>
      <c r="L67" s="93">
        <v>150</v>
      </c>
      <c r="M67" s="94"/>
      <c r="N67" s="93">
        <f t="shared" ref="N67" si="10">L67*H67</f>
        <v>150</v>
      </c>
    </row>
    <row r="68" spans="1:20" ht="15" thickBot="1" x14ac:dyDescent="0.35">
      <c r="K68" s="112">
        <f>SUM(K54:K67)+SUM(L57:L67)</f>
        <v>4679.5813371999993</v>
      </c>
      <c r="L68" s="113"/>
      <c r="M68" s="112">
        <f>SUM(M54:M67)+SUM(N57:N67)</f>
        <v>4819.5813371999993</v>
      </c>
      <c r="N68" s="113"/>
    </row>
    <row r="72" spans="1:20" x14ac:dyDescent="0.3">
      <c r="K72" s="114"/>
      <c r="L72" s="114"/>
      <c r="M72" s="114"/>
      <c r="N72" s="114"/>
    </row>
    <row r="73" spans="1:20" ht="15" thickBot="1" x14ac:dyDescent="0.35"/>
    <row r="74" spans="1:20" x14ac:dyDescent="0.3">
      <c r="O74" s="50" t="str">
        <f>B76</f>
        <v xml:space="preserve">ATS 200A 3P Chang .over </v>
      </c>
      <c r="P74" s="51" t="s">
        <v>93</v>
      </c>
      <c r="Q74" s="51" t="s">
        <v>94</v>
      </c>
      <c r="R74" s="51" t="s">
        <v>95</v>
      </c>
      <c r="S74" s="51" t="s">
        <v>96</v>
      </c>
      <c r="T74" s="52" t="s">
        <v>97</v>
      </c>
    </row>
    <row r="75" spans="1:20" x14ac:dyDescent="0.3">
      <c r="O75" s="53" t="str">
        <f>I81</f>
        <v>Socomec</v>
      </c>
      <c r="P75" s="54" t="e">
        <f>SUM(N81)</f>
        <v>#N/A</v>
      </c>
      <c r="Q75" s="55">
        <v>0</v>
      </c>
      <c r="R75" s="56">
        <f>(100-Q75)/100</f>
        <v>1</v>
      </c>
      <c r="S75" s="54" t="e">
        <f>R75*P75</f>
        <v>#N/A</v>
      </c>
      <c r="T75" s="57" t="e">
        <f>S75/S79</f>
        <v>#N/A</v>
      </c>
    </row>
    <row r="76" spans="1:20" ht="15" thickBot="1" x14ac:dyDescent="0.35">
      <c r="A76" s="58" t="s">
        <v>152</v>
      </c>
      <c r="B76" s="59" t="s">
        <v>153</v>
      </c>
      <c r="C76" s="59"/>
      <c r="D76" s="59"/>
      <c r="E76" s="59"/>
      <c r="F76" s="59"/>
      <c r="G76" s="60" t="s">
        <v>100</v>
      </c>
      <c r="H76" s="61">
        <v>1</v>
      </c>
      <c r="I76" s="61"/>
      <c r="J76" s="61"/>
      <c r="O76" s="53" t="s">
        <v>101</v>
      </c>
      <c r="P76" s="54">
        <f>M78</f>
        <v>980</v>
      </c>
      <c r="Q76" s="55">
        <v>0</v>
      </c>
      <c r="R76" s="56">
        <f t="shared" ref="R76:R78" si="11">(100-Q76)/100</f>
        <v>1</v>
      </c>
      <c r="S76" s="54">
        <f t="shared" ref="S76:S78" si="12">R76*P76</f>
        <v>980</v>
      </c>
      <c r="T76" s="57" t="e">
        <f>S76/S79</f>
        <v>#N/A</v>
      </c>
    </row>
    <row r="77" spans="1:20" x14ac:dyDescent="0.3">
      <c r="B77" s="62" t="s">
        <v>102</v>
      </c>
      <c r="C77" s="63" t="s">
        <v>103</v>
      </c>
      <c r="D77" s="64"/>
      <c r="E77" s="63" t="s">
        <v>104</v>
      </c>
      <c r="F77" s="65"/>
      <c r="G77" s="64"/>
      <c r="H77" s="66"/>
      <c r="I77" s="66"/>
      <c r="J77" s="67" t="s">
        <v>105</v>
      </c>
      <c r="K77" s="68" t="s">
        <v>106</v>
      </c>
      <c r="L77" s="69" t="s">
        <v>107</v>
      </c>
      <c r="M77" s="68" t="s">
        <v>108</v>
      </c>
      <c r="N77" s="69" t="s">
        <v>107</v>
      </c>
      <c r="O77" s="53" t="s">
        <v>109</v>
      </c>
      <c r="P77" s="54">
        <f>SUM(N83:N91)</f>
        <v>1526</v>
      </c>
      <c r="Q77" s="55">
        <v>0</v>
      </c>
      <c r="R77" s="56">
        <f t="shared" si="11"/>
        <v>1</v>
      </c>
      <c r="S77" s="54">
        <f t="shared" si="12"/>
        <v>1526</v>
      </c>
      <c r="T77" s="57" t="e">
        <f>S77/S79</f>
        <v>#N/A</v>
      </c>
    </row>
    <row r="78" spans="1:20" ht="15" thickBot="1" x14ac:dyDescent="0.35">
      <c r="B78" s="70" t="s">
        <v>110</v>
      </c>
      <c r="C78" s="71" t="s">
        <v>111</v>
      </c>
      <c r="D78" s="71"/>
      <c r="E78" s="72" t="s">
        <v>112</v>
      </c>
      <c r="F78" s="72"/>
      <c r="G78" s="72"/>
      <c r="H78" s="72" t="s">
        <v>113</v>
      </c>
      <c r="I78" s="72"/>
      <c r="J78" s="73" t="s">
        <v>114</v>
      </c>
      <c r="K78" s="74">
        <f>[1]Enclosure!H7</f>
        <v>980</v>
      </c>
      <c r="L78" s="75"/>
      <c r="M78" s="74">
        <f>K78</f>
        <v>980</v>
      </c>
      <c r="N78" s="75"/>
      <c r="O78" s="53" t="s">
        <v>115</v>
      </c>
      <c r="P78" s="54">
        <f>N82</f>
        <v>262.02600000000001</v>
      </c>
      <c r="Q78" s="55">
        <v>0</v>
      </c>
      <c r="R78" s="56">
        <f t="shared" si="11"/>
        <v>1</v>
      </c>
      <c r="S78" s="54">
        <f t="shared" si="12"/>
        <v>262.02600000000001</v>
      </c>
      <c r="T78" s="57" t="e">
        <f>S78/S79</f>
        <v>#N/A</v>
      </c>
    </row>
    <row r="79" spans="1:20" ht="15" thickBot="1" x14ac:dyDescent="0.35">
      <c r="B79" s="76"/>
      <c r="C79" s="76"/>
      <c r="D79" s="76"/>
      <c r="E79" s="76"/>
      <c r="F79" s="76"/>
      <c r="G79" s="76"/>
      <c r="H79" s="76"/>
      <c r="I79" s="76"/>
      <c r="J79" s="76"/>
      <c r="K79" s="76"/>
      <c r="L79" s="76"/>
      <c r="M79" s="76"/>
      <c r="N79" s="77"/>
      <c r="O79" s="78" t="s">
        <v>116</v>
      </c>
      <c r="P79" s="79" t="e">
        <f>SUM(P75:P78)</f>
        <v>#N/A</v>
      </c>
      <c r="Q79" s="80"/>
      <c r="R79" s="81"/>
      <c r="S79" s="79" t="e">
        <f>SUM(S75:S78)</f>
        <v>#N/A</v>
      </c>
      <c r="T79" s="82"/>
    </row>
    <row r="80" spans="1:20" x14ac:dyDescent="0.3">
      <c r="B80" s="83" t="s">
        <v>117</v>
      </c>
      <c r="C80" s="84" t="s">
        <v>118</v>
      </c>
      <c r="D80" s="85" t="s">
        <v>119</v>
      </c>
      <c r="E80" s="85"/>
      <c r="F80" s="85"/>
      <c r="G80" s="85"/>
      <c r="H80" s="86" t="s">
        <v>100</v>
      </c>
      <c r="I80" s="86" t="s">
        <v>120</v>
      </c>
      <c r="J80" s="87" t="s">
        <v>121</v>
      </c>
      <c r="K80" s="88"/>
      <c r="L80" s="56"/>
      <c r="M80" s="56"/>
      <c r="N80" s="56"/>
    </row>
    <row r="81" spans="2:19" x14ac:dyDescent="0.3">
      <c r="B81" s="89" t="s">
        <v>122</v>
      </c>
      <c r="C81" s="90">
        <v>95233020</v>
      </c>
      <c r="D81" s="91" t="s">
        <v>154</v>
      </c>
      <c r="E81" s="91"/>
      <c r="F81" s="91"/>
      <c r="G81" s="91"/>
      <c r="H81" s="92">
        <v>1</v>
      </c>
      <c r="I81" s="56" t="s">
        <v>141</v>
      </c>
      <c r="J81" s="93"/>
      <c r="K81" s="88"/>
      <c r="L81" s="94" t="e">
        <f>VLOOKUP(C81,[1]SOCOMEC!C5:K27,9,FALSE)</f>
        <v>#N/A</v>
      </c>
      <c r="M81" s="94"/>
      <c r="N81" s="115" t="e">
        <f>L81*H81</f>
        <v>#N/A</v>
      </c>
      <c r="O81" s="116" t="s">
        <v>142</v>
      </c>
      <c r="P81" s="116" t="s">
        <v>143</v>
      </c>
      <c r="Q81" s="116" t="s">
        <v>144</v>
      </c>
      <c r="R81" s="116" t="s">
        <v>145</v>
      </c>
      <c r="S81" s="116" t="s">
        <v>146</v>
      </c>
    </row>
    <row r="82" spans="2:19" x14ac:dyDescent="0.3">
      <c r="B82" s="89" t="s">
        <v>123</v>
      </c>
      <c r="C82" s="95"/>
      <c r="D82" s="96" t="s">
        <v>155</v>
      </c>
      <c r="E82" s="97"/>
      <c r="F82" s="97"/>
      <c r="G82" s="98"/>
      <c r="H82" s="92">
        <v>1</v>
      </c>
      <c r="I82" s="99"/>
      <c r="J82" s="100"/>
      <c r="K82" s="88"/>
      <c r="L82" s="93">
        <f>S82</f>
        <v>262.02600000000001</v>
      </c>
      <c r="M82" s="94"/>
      <c r="N82" s="115">
        <f t="shared" ref="N82:N88" si="13">L82*H82</f>
        <v>262.02600000000001</v>
      </c>
      <c r="O82" s="116">
        <v>6.1219999999999999</v>
      </c>
      <c r="P82" s="116">
        <f>O82*$P$2</f>
        <v>202.02600000000001</v>
      </c>
      <c r="Q82" s="116">
        <v>60</v>
      </c>
      <c r="R82" s="56">
        <v>0</v>
      </c>
      <c r="S82" s="56">
        <f>P82+Q82+R82</f>
        <v>262.02600000000001</v>
      </c>
    </row>
    <row r="83" spans="2:19" x14ac:dyDescent="0.3">
      <c r="B83" s="102" t="s">
        <v>126</v>
      </c>
      <c r="C83" s="90" t="s">
        <v>127</v>
      </c>
      <c r="D83" s="96" t="str">
        <f>VLOOKUP(C83,[1]SOCOMEC!$C$28:$G$33,2,FALSE)</f>
        <v>DSE ATS CONTROLLER 12V/24V</v>
      </c>
      <c r="E83" s="97"/>
      <c r="F83" s="97"/>
      <c r="G83" s="98"/>
      <c r="H83" s="92">
        <v>1</v>
      </c>
      <c r="I83" s="56" t="str">
        <f>VLOOKUP(C83,[1]SOCOMEC!$C$28:$G$33,5,FALSE)</f>
        <v>DSE</v>
      </c>
      <c r="J83" s="93"/>
      <c r="K83" s="88"/>
      <c r="L83" s="93">
        <f>VLOOKUP(C83,[1]SOCOMEC!$C$28:$G$33,4,FALSE)</f>
        <v>800</v>
      </c>
      <c r="M83" s="94"/>
      <c r="N83" s="93">
        <f t="shared" si="13"/>
        <v>800</v>
      </c>
      <c r="O83" s="103" t="s">
        <v>148</v>
      </c>
      <c r="P83" s="103"/>
    </row>
    <row r="84" spans="2:19" x14ac:dyDescent="0.3">
      <c r="B84" s="102"/>
      <c r="C84" s="90" t="s">
        <v>128</v>
      </c>
      <c r="D84" s="96" t="str">
        <f>VLOOKUP(C84,[1]SOCOMEC!$C$28:$G$33,2,FALSE)</f>
        <v>Battery charger 12VDC 5A</v>
      </c>
      <c r="E84" s="97"/>
      <c r="F84" s="97"/>
      <c r="G84" s="98"/>
      <c r="H84" s="92">
        <v>1</v>
      </c>
      <c r="I84" s="56" t="str">
        <f>VLOOKUP(C84,[1]SOCOMEC!$C$28:$G$33,5,FALSE)</f>
        <v>DSE</v>
      </c>
      <c r="J84" s="93"/>
      <c r="K84" s="88"/>
      <c r="L84" s="93">
        <f>VLOOKUP(C84,[1]SOCOMEC!$C$28:$G$33,4,FALSE)</f>
        <v>350</v>
      </c>
      <c r="M84" s="94"/>
      <c r="N84" s="93">
        <f t="shared" si="13"/>
        <v>350</v>
      </c>
      <c r="O84" s="103"/>
      <c r="P84" s="103"/>
    </row>
    <row r="85" spans="2:19" x14ac:dyDescent="0.3">
      <c r="B85" s="102"/>
      <c r="C85" s="104"/>
      <c r="D85" s="96" t="s">
        <v>129</v>
      </c>
      <c r="E85" s="97"/>
      <c r="F85" s="97"/>
      <c r="G85" s="98"/>
      <c r="H85" s="92">
        <v>1</v>
      </c>
      <c r="I85" s="56"/>
      <c r="J85" s="93"/>
      <c r="K85" s="88"/>
      <c r="L85" s="93">
        <v>25</v>
      </c>
      <c r="M85" s="94"/>
      <c r="N85" s="93">
        <f t="shared" si="13"/>
        <v>25</v>
      </c>
      <c r="O85" s="103"/>
      <c r="P85" s="103"/>
    </row>
    <row r="86" spans="2:19" x14ac:dyDescent="0.3">
      <c r="B86" s="102"/>
      <c r="C86" s="104"/>
      <c r="D86" s="97" t="s">
        <v>130</v>
      </c>
      <c r="E86" s="97"/>
      <c r="F86" s="97"/>
      <c r="G86" s="98"/>
      <c r="H86" s="92">
        <v>1</v>
      </c>
      <c r="I86" s="56"/>
      <c r="J86" s="93"/>
      <c r="K86" s="88"/>
      <c r="L86" s="93">
        <v>15</v>
      </c>
      <c r="M86" s="94"/>
      <c r="N86" s="93">
        <f t="shared" si="13"/>
        <v>15</v>
      </c>
      <c r="O86" s="103"/>
      <c r="P86" s="103"/>
    </row>
    <row r="87" spans="2:19" x14ac:dyDescent="0.3">
      <c r="B87" s="102"/>
      <c r="C87" s="104"/>
      <c r="D87" s="96" t="s">
        <v>131</v>
      </c>
      <c r="E87" s="97"/>
      <c r="F87" s="97"/>
      <c r="G87" s="98"/>
      <c r="H87" s="92">
        <v>3</v>
      </c>
      <c r="I87" s="56"/>
      <c r="J87" s="93"/>
      <c r="K87" s="88"/>
      <c r="L87" s="93">
        <v>25</v>
      </c>
      <c r="M87" s="94"/>
      <c r="N87" s="93">
        <f t="shared" si="13"/>
        <v>75</v>
      </c>
      <c r="O87" s="103"/>
      <c r="P87" s="103"/>
    </row>
    <row r="88" spans="2:19" x14ac:dyDescent="0.3">
      <c r="B88" s="102"/>
      <c r="C88" s="56"/>
      <c r="D88" s="98" t="s">
        <v>132</v>
      </c>
      <c r="E88" s="91"/>
      <c r="F88" s="91"/>
      <c r="G88" s="91"/>
      <c r="H88" s="92">
        <v>3</v>
      </c>
      <c r="I88" s="56"/>
      <c r="J88" s="93"/>
      <c r="K88" s="88"/>
      <c r="L88" s="93">
        <v>15</v>
      </c>
      <c r="M88" s="94"/>
      <c r="N88" s="93">
        <f t="shared" si="13"/>
        <v>45</v>
      </c>
      <c r="O88" s="103"/>
      <c r="P88" s="103"/>
    </row>
    <row r="89" spans="2:19" x14ac:dyDescent="0.3">
      <c r="B89" s="105" t="s">
        <v>133</v>
      </c>
      <c r="C89" s="95"/>
      <c r="D89" s="91" t="s">
        <v>134</v>
      </c>
      <c r="E89" s="91"/>
      <c r="F89" s="91"/>
      <c r="G89" s="91"/>
      <c r="H89" s="92">
        <v>11</v>
      </c>
      <c r="I89" s="56"/>
      <c r="J89" s="93"/>
      <c r="K89" s="88"/>
      <c r="L89" s="93">
        <v>5</v>
      </c>
      <c r="M89" s="94"/>
      <c r="N89" s="93">
        <f>L89*H89</f>
        <v>55</v>
      </c>
      <c r="O89" s="103"/>
      <c r="P89" s="103"/>
    </row>
    <row r="90" spans="2:19" x14ac:dyDescent="0.3">
      <c r="B90" s="105"/>
      <c r="C90" s="56"/>
      <c r="D90" s="91" t="s">
        <v>135</v>
      </c>
      <c r="E90" s="91"/>
      <c r="F90" s="91"/>
      <c r="G90" s="91"/>
      <c r="H90" s="92">
        <v>11</v>
      </c>
      <c r="I90" s="56"/>
      <c r="J90" s="93"/>
      <c r="K90" s="88"/>
      <c r="L90" s="93">
        <v>1</v>
      </c>
      <c r="M90" s="94"/>
      <c r="N90" s="93">
        <f>L90*H90</f>
        <v>11</v>
      </c>
    </row>
    <row r="91" spans="2:19" ht="15" thickBot="1" x14ac:dyDescent="0.35">
      <c r="B91" s="106" t="s">
        <v>136</v>
      </c>
      <c r="C91" s="107"/>
      <c r="D91" s="108" t="s">
        <v>137</v>
      </c>
      <c r="E91" s="108"/>
      <c r="F91" s="108"/>
      <c r="G91" s="108"/>
      <c r="H91" s="109">
        <v>1</v>
      </c>
      <c r="I91" s="110"/>
      <c r="J91" s="111"/>
      <c r="K91" s="88"/>
      <c r="L91" s="93">
        <v>150</v>
      </c>
      <c r="M91" s="94"/>
      <c r="N91" s="93">
        <f t="shared" ref="N91" si="14">L91*H91</f>
        <v>150</v>
      </c>
    </row>
    <row r="92" spans="2:19" ht="15" thickBot="1" x14ac:dyDescent="0.35">
      <c r="K92" s="112" t="e">
        <f>SUM(K78:K91)+SUM(L81:L91)</f>
        <v>#N/A</v>
      </c>
      <c r="L92" s="113"/>
      <c r="M92" s="112" t="e">
        <f>SUM(M78:M91)+SUM(N81:N91)</f>
        <v>#N/A</v>
      </c>
      <c r="N92" s="113"/>
    </row>
    <row r="93" spans="2:19" x14ac:dyDescent="0.3">
      <c r="K93" s="114"/>
      <c r="L93" s="114"/>
      <c r="M93" s="114"/>
      <c r="N93" s="114"/>
    </row>
    <row r="94" spans="2:19" x14ac:dyDescent="0.3">
      <c r="K94" s="114"/>
      <c r="L94" s="114"/>
      <c r="M94" s="114"/>
      <c r="N94" s="114"/>
    </row>
    <row r="96" spans="2:19" ht="15" thickBot="1" x14ac:dyDescent="0.35"/>
    <row r="97" spans="1:20" x14ac:dyDescent="0.3">
      <c r="O97" s="50" t="str">
        <f>B99</f>
        <v xml:space="preserve">ATS 250A 3P Chang .over </v>
      </c>
      <c r="P97" s="51" t="s">
        <v>93</v>
      </c>
      <c r="Q97" s="51" t="s">
        <v>94</v>
      </c>
      <c r="R97" s="51" t="s">
        <v>95</v>
      </c>
      <c r="S97" s="51" t="s">
        <v>96</v>
      </c>
      <c r="T97" s="52" t="s">
        <v>97</v>
      </c>
    </row>
    <row r="98" spans="1:20" x14ac:dyDescent="0.3">
      <c r="O98" s="53" t="str">
        <f>I104</f>
        <v>Socomec</v>
      </c>
      <c r="P98" s="54">
        <f>SUM(N104)</f>
        <v>2743.6447459999995</v>
      </c>
      <c r="Q98" s="55">
        <v>0</v>
      </c>
      <c r="R98" s="56">
        <f>(100-Q98)/100</f>
        <v>1</v>
      </c>
      <c r="S98" s="54">
        <f>R98*P98</f>
        <v>2743.6447459999995</v>
      </c>
      <c r="T98" s="57">
        <f>S98/S102</f>
        <v>0.49778821566784492</v>
      </c>
    </row>
    <row r="99" spans="1:20" ht="15" thickBot="1" x14ac:dyDescent="0.35">
      <c r="A99" s="58" t="s">
        <v>156</v>
      </c>
      <c r="B99" s="59" t="s">
        <v>157</v>
      </c>
      <c r="C99" s="59"/>
      <c r="D99" s="59"/>
      <c r="E99" s="59"/>
      <c r="F99" s="59"/>
      <c r="G99" s="60" t="s">
        <v>100</v>
      </c>
      <c r="H99" s="61">
        <v>1</v>
      </c>
      <c r="I99" s="61"/>
      <c r="J99" s="61"/>
      <c r="O99" s="53" t="s">
        <v>101</v>
      </c>
      <c r="P99" s="54">
        <f>M101</f>
        <v>980</v>
      </c>
      <c r="Q99" s="55">
        <v>0</v>
      </c>
      <c r="R99" s="56">
        <f t="shared" ref="R99:R101" si="15">(100-Q99)/100</f>
        <v>1</v>
      </c>
      <c r="S99" s="54">
        <f t="shared" ref="S99:S101" si="16">R99*P99</f>
        <v>980</v>
      </c>
      <c r="T99" s="57">
        <f>S99/S102</f>
        <v>0.17780452519069978</v>
      </c>
    </row>
    <row r="100" spans="1:20" x14ac:dyDescent="0.3">
      <c r="B100" s="62" t="s">
        <v>102</v>
      </c>
      <c r="C100" s="63" t="s">
        <v>103</v>
      </c>
      <c r="D100" s="64"/>
      <c r="E100" s="63" t="s">
        <v>104</v>
      </c>
      <c r="F100" s="65"/>
      <c r="G100" s="64"/>
      <c r="H100" s="66"/>
      <c r="I100" s="66"/>
      <c r="J100" s="67" t="s">
        <v>105</v>
      </c>
      <c r="K100" s="68" t="s">
        <v>106</v>
      </c>
      <c r="L100" s="69" t="s">
        <v>107</v>
      </c>
      <c r="M100" s="68" t="s">
        <v>108</v>
      </c>
      <c r="N100" s="69" t="s">
        <v>107</v>
      </c>
      <c r="O100" s="53" t="s">
        <v>109</v>
      </c>
      <c r="P100" s="54">
        <f>SUM(N106:N114)</f>
        <v>1526</v>
      </c>
      <c r="Q100" s="55">
        <v>0</v>
      </c>
      <c r="R100" s="56">
        <f t="shared" si="15"/>
        <v>1</v>
      </c>
      <c r="S100" s="54">
        <f t="shared" si="16"/>
        <v>1526</v>
      </c>
      <c r="T100" s="57">
        <f>S100/S102</f>
        <v>0.27686704636837539</v>
      </c>
    </row>
    <row r="101" spans="1:20" ht="15" thickBot="1" x14ac:dyDescent="0.35">
      <c r="B101" s="70" t="s">
        <v>110</v>
      </c>
      <c r="C101" s="71" t="s">
        <v>111</v>
      </c>
      <c r="D101" s="71"/>
      <c r="E101" s="72" t="s">
        <v>112</v>
      </c>
      <c r="F101" s="72"/>
      <c r="G101" s="72"/>
      <c r="H101" s="72" t="s">
        <v>113</v>
      </c>
      <c r="I101" s="72"/>
      <c r="J101" s="73" t="s">
        <v>114</v>
      </c>
      <c r="K101" s="74">
        <f>[1]Enclosure!H7</f>
        <v>980</v>
      </c>
      <c r="L101" s="75"/>
      <c r="M101" s="74">
        <f>K101</f>
        <v>980</v>
      </c>
      <c r="N101" s="75"/>
      <c r="O101" s="53" t="s">
        <v>115</v>
      </c>
      <c r="P101" s="54">
        <f>N105</f>
        <v>262.02600000000001</v>
      </c>
      <c r="Q101" s="55">
        <v>0</v>
      </c>
      <c r="R101" s="56">
        <f t="shared" si="15"/>
        <v>1</v>
      </c>
      <c r="S101" s="54">
        <f t="shared" si="16"/>
        <v>262.02600000000001</v>
      </c>
      <c r="T101" s="57">
        <f>S101/S102</f>
        <v>4.7540212773079897E-2</v>
      </c>
    </row>
    <row r="102" spans="1:20" ht="15" thickBot="1" x14ac:dyDescent="0.35"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7"/>
      <c r="O102" s="78" t="s">
        <v>116</v>
      </c>
      <c r="P102" s="79">
        <f>SUM(P98:P101)</f>
        <v>5511.6707459999998</v>
      </c>
      <c r="Q102" s="80"/>
      <c r="R102" s="81"/>
      <c r="S102" s="79">
        <f>SUM(S98:S101)</f>
        <v>5511.6707459999998</v>
      </c>
      <c r="T102" s="82"/>
    </row>
    <row r="103" spans="1:20" x14ac:dyDescent="0.3">
      <c r="B103" s="83" t="s">
        <v>117</v>
      </c>
      <c r="C103" s="84" t="s">
        <v>118</v>
      </c>
      <c r="D103" s="85" t="s">
        <v>119</v>
      </c>
      <c r="E103" s="85"/>
      <c r="F103" s="85"/>
      <c r="G103" s="85"/>
      <c r="H103" s="86" t="s">
        <v>100</v>
      </c>
      <c r="I103" s="86" t="s">
        <v>120</v>
      </c>
      <c r="J103" s="87" t="s">
        <v>121</v>
      </c>
      <c r="K103" s="88"/>
      <c r="L103" s="56"/>
      <c r="M103" s="56"/>
      <c r="N103" s="56"/>
    </row>
    <row r="104" spans="1:20" x14ac:dyDescent="0.3">
      <c r="B104" s="89" t="s">
        <v>122</v>
      </c>
      <c r="C104" s="90">
        <v>95233025</v>
      </c>
      <c r="D104" s="91" t="str">
        <f>VLOOKUP(C104,[1]SOCOMEC!$C$4:$G$27,2,FALSE)</f>
        <v>ATyS 3*250 ELECTRICAL CTRL 208/277VAC</v>
      </c>
      <c r="E104" s="91"/>
      <c r="F104" s="91"/>
      <c r="G104" s="91"/>
      <c r="H104" s="92">
        <v>1</v>
      </c>
      <c r="I104" s="56" t="str">
        <f>VLOOKUP(C104,[1]SOCOMEC!$C$4:$G$27,5,FALSE)</f>
        <v>Socomec</v>
      </c>
      <c r="J104" s="93"/>
      <c r="K104" s="88"/>
      <c r="L104" s="94">
        <f>VLOOKUP(C104,[1]SOCOMEC!C5:K27,9,FALSE)</f>
        <v>2743.6447459999995</v>
      </c>
      <c r="M104" s="94"/>
      <c r="N104" s="115">
        <f>L104*H104</f>
        <v>2743.6447459999995</v>
      </c>
      <c r="O104" s="116" t="s">
        <v>142</v>
      </c>
      <c r="P104" s="116" t="s">
        <v>143</v>
      </c>
      <c r="Q104" s="116" t="s">
        <v>144</v>
      </c>
      <c r="R104" s="116" t="s">
        <v>145</v>
      </c>
      <c r="S104" s="116" t="s">
        <v>146</v>
      </c>
    </row>
    <row r="105" spans="1:20" x14ac:dyDescent="0.3">
      <c r="B105" s="89" t="s">
        <v>123</v>
      </c>
      <c r="C105" s="95"/>
      <c r="D105" s="96" t="s">
        <v>158</v>
      </c>
      <c r="E105" s="97"/>
      <c r="F105" s="97"/>
      <c r="G105" s="98"/>
      <c r="H105" s="92">
        <v>1</v>
      </c>
      <c r="I105" s="99"/>
      <c r="J105" s="100"/>
      <c r="K105" s="88"/>
      <c r="L105" s="93">
        <f>S105</f>
        <v>262.02600000000001</v>
      </c>
      <c r="M105" s="94"/>
      <c r="N105" s="115">
        <f t="shared" ref="N105:N114" si="17">L105*H105</f>
        <v>262.02600000000001</v>
      </c>
      <c r="O105" s="116">
        <v>6.1219999999999999</v>
      </c>
      <c r="P105" s="116">
        <f>O105*$P$2</f>
        <v>202.02600000000001</v>
      </c>
      <c r="Q105" s="116">
        <v>60</v>
      </c>
      <c r="R105" s="56">
        <v>0</v>
      </c>
      <c r="S105" s="56">
        <f>P105+Q105+R105</f>
        <v>262.02600000000001</v>
      </c>
    </row>
    <row r="106" spans="1:20" x14ac:dyDescent="0.3">
      <c r="B106" s="102" t="s">
        <v>126</v>
      </c>
      <c r="C106" s="90" t="s">
        <v>127</v>
      </c>
      <c r="D106" s="96" t="str">
        <f>VLOOKUP(C106,[1]SOCOMEC!$C$28:$G$33,2,FALSE)</f>
        <v>DSE ATS CONTROLLER 12V/24V</v>
      </c>
      <c r="E106" s="97"/>
      <c r="F106" s="97"/>
      <c r="G106" s="98"/>
      <c r="H106" s="92">
        <v>1</v>
      </c>
      <c r="I106" s="56" t="str">
        <f>VLOOKUP(C106,[1]SOCOMEC!$C$28:$G$33,5,FALSE)</f>
        <v>DSE</v>
      </c>
      <c r="J106" s="93"/>
      <c r="K106" s="88"/>
      <c r="L106" s="93">
        <f>VLOOKUP(C106,[1]SOCOMEC!$C$28:$G$33,4,FALSE)</f>
        <v>800</v>
      </c>
      <c r="M106" s="94"/>
      <c r="N106" s="93">
        <f t="shared" si="17"/>
        <v>800</v>
      </c>
      <c r="O106" s="103" t="s">
        <v>148</v>
      </c>
      <c r="P106" s="103"/>
    </row>
    <row r="107" spans="1:20" x14ac:dyDescent="0.3">
      <c r="B107" s="102"/>
      <c r="C107" s="90" t="s">
        <v>128</v>
      </c>
      <c r="D107" s="96" t="str">
        <f>VLOOKUP(C107,[1]SOCOMEC!$C$28:$G$33,2,FALSE)</f>
        <v>Battery charger 12VDC 5A</v>
      </c>
      <c r="E107" s="97"/>
      <c r="F107" s="97"/>
      <c r="G107" s="98"/>
      <c r="H107" s="92">
        <v>1</v>
      </c>
      <c r="I107" s="56" t="str">
        <f>VLOOKUP(C107,[1]SOCOMEC!$C$28:$G$33,5,FALSE)</f>
        <v>DSE</v>
      </c>
      <c r="J107" s="93"/>
      <c r="K107" s="88"/>
      <c r="L107" s="93">
        <f>VLOOKUP(C107,[1]SOCOMEC!$C$28:$G$33,4,FALSE)</f>
        <v>350</v>
      </c>
      <c r="M107" s="94"/>
      <c r="N107" s="93">
        <f t="shared" si="17"/>
        <v>350</v>
      </c>
      <c r="O107" s="103"/>
      <c r="P107" s="103"/>
    </row>
    <row r="108" spans="1:20" x14ac:dyDescent="0.3">
      <c r="B108" s="102"/>
      <c r="C108" s="104"/>
      <c r="D108" s="96" t="s">
        <v>129</v>
      </c>
      <c r="E108" s="97"/>
      <c r="F108" s="97"/>
      <c r="G108" s="98"/>
      <c r="H108" s="92">
        <v>1</v>
      </c>
      <c r="I108" s="56"/>
      <c r="J108" s="93"/>
      <c r="K108" s="88"/>
      <c r="L108" s="93">
        <v>25</v>
      </c>
      <c r="M108" s="94"/>
      <c r="N108" s="93">
        <f t="shared" si="17"/>
        <v>25</v>
      </c>
      <c r="O108" s="103"/>
      <c r="P108" s="103"/>
    </row>
    <row r="109" spans="1:20" x14ac:dyDescent="0.3">
      <c r="B109" s="102"/>
      <c r="C109" s="104"/>
      <c r="D109" s="97" t="s">
        <v>130</v>
      </c>
      <c r="E109" s="97"/>
      <c r="F109" s="97"/>
      <c r="G109" s="98"/>
      <c r="H109" s="92">
        <v>1</v>
      </c>
      <c r="I109" s="56"/>
      <c r="J109" s="93"/>
      <c r="K109" s="88"/>
      <c r="L109" s="93">
        <v>15</v>
      </c>
      <c r="M109" s="94"/>
      <c r="N109" s="93">
        <f t="shared" si="17"/>
        <v>15</v>
      </c>
      <c r="O109" s="103"/>
      <c r="P109" s="103"/>
    </row>
    <row r="110" spans="1:20" x14ac:dyDescent="0.3">
      <c r="B110" s="102"/>
      <c r="C110" s="104"/>
      <c r="D110" s="96" t="s">
        <v>131</v>
      </c>
      <c r="E110" s="97"/>
      <c r="F110" s="97"/>
      <c r="G110" s="98"/>
      <c r="H110" s="92">
        <v>3</v>
      </c>
      <c r="I110" s="56"/>
      <c r="J110" s="93"/>
      <c r="K110" s="88"/>
      <c r="L110" s="93">
        <v>25</v>
      </c>
      <c r="M110" s="94"/>
      <c r="N110" s="93">
        <f t="shared" si="17"/>
        <v>75</v>
      </c>
      <c r="O110" s="103"/>
      <c r="P110" s="103"/>
    </row>
    <row r="111" spans="1:20" x14ac:dyDescent="0.3">
      <c r="B111" s="102"/>
      <c r="C111" s="56"/>
      <c r="D111" s="98" t="s">
        <v>132</v>
      </c>
      <c r="E111" s="91"/>
      <c r="F111" s="91"/>
      <c r="G111" s="91"/>
      <c r="H111" s="92">
        <v>3</v>
      </c>
      <c r="I111" s="56"/>
      <c r="J111" s="93"/>
      <c r="K111" s="88"/>
      <c r="L111" s="93">
        <v>15</v>
      </c>
      <c r="M111" s="94"/>
      <c r="N111" s="93">
        <f t="shared" si="17"/>
        <v>45</v>
      </c>
      <c r="O111" s="103"/>
      <c r="P111" s="103"/>
    </row>
    <row r="112" spans="1:20" x14ac:dyDescent="0.3">
      <c r="B112" s="105" t="s">
        <v>133</v>
      </c>
      <c r="C112" s="95"/>
      <c r="D112" s="91" t="s">
        <v>134</v>
      </c>
      <c r="E112" s="91"/>
      <c r="F112" s="91"/>
      <c r="G112" s="91"/>
      <c r="H112" s="92">
        <v>11</v>
      </c>
      <c r="I112" s="56"/>
      <c r="J112" s="93"/>
      <c r="K112" s="88"/>
      <c r="L112" s="93">
        <v>5</v>
      </c>
      <c r="M112" s="94"/>
      <c r="N112" s="93">
        <f>L112*H112</f>
        <v>55</v>
      </c>
      <c r="O112" s="103"/>
      <c r="P112" s="103"/>
    </row>
    <row r="113" spans="1:20" x14ac:dyDescent="0.3">
      <c r="B113" s="105"/>
      <c r="C113" s="56"/>
      <c r="D113" s="91" t="s">
        <v>135</v>
      </c>
      <c r="E113" s="91"/>
      <c r="F113" s="91"/>
      <c r="G113" s="91"/>
      <c r="H113" s="92">
        <v>11</v>
      </c>
      <c r="I113" s="56"/>
      <c r="J113" s="93"/>
      <c r="K113" s="88"/>
      <c r="L113" s="93">
        <v>1</v>
      </c>
      <c r="M113" s="94"/>
      <c r="N113" s="93">
        <f>L113*H113</f>
        <v>11</v>
      </c>
    </row>
    <row r="114" spans="1:20" ht="15" thickBot="1" x14ac:dyDescent="0.35">
      <c r="B114" s="106" t="s">
        <v>136</v>
      </c>
      <c r="C114" s="107"/>
      <c r="D114" s="108" t="s">
        <v>137</v>
      </c>
      <c r="E114" s="108"/>
      <c r="F114" s="108"/>
      <c r="G114" s="108"/>
      <c r="H114" s="109">
        <v>1</v>
      </c>
      <c r="I114" s="110"/>
      <c r="J114" s="111"/>
      <c r="K114" s="88"/>
      <c r="L114" s="93">
        <v>150</v>
      </c>
      <c r="M114" s="94"/>
      <c r="N114" s="93">
        <f t="shared" si="17"/>
        <v>150</v>
      </c>
    </row>
    <row r="115" spans="1:20" ht="15" thickBot="1" x14ac:dyDescent="0.35">
      <c r="K115" s="112">
        <f>SUM(K101:K114)+SUM(L104:L114)</f>
        <v>5371.6707459999998</v>
      </c>
      <c r="L115" s="113"/>
      <c r="M115" s="112">
        <f>SUM(M101:M114)+SUM(N104:N114)</f>
        <v>5511.6707459999998</v>
      </c>
      <c r="N115" s="113"/>
    </row>
    <row r="119" spans="1:20" ht="15" thickBot="1" x14ac:dyDescent="0.35"/>
    <row r="120" spans="1:20" x14ac:dyDescent="0.3">
      <c r="O120" s="50" t="str">
        <f>B122</f>
        <v xml:space="preserve">ATS 400A 3P Chang .over </v>
      </c>
      <c r="P120" s="51" t="s">
        <v>93</v>
      </c>
      <c r="Q120" s="51" t="s">
        <v>94</v>
      </c>
      <c r="R120" s="51" t="s">
        <v>95</v>
      </c>
      <c r="S120" s="51" t="s">
        <v>96</v>
      </c>
      <c r="T120" s="52" t="s">
        <v>97</v>
      </c>
    </row>
    <row r="121" spans="1:20" x14ac:dyDescent="0.3">
      <c r="O121" s="53" t="str">
        <f>I127</f>
        <v>Socomec</v>
      </c>
      <c r="P121" s="54">
        <f>SUM(N127)</f>
        <v>3738.2331847999999</v>
      </c>
      <c r="Q121" s="55">
        <v>0</v>
      </c>
      <c r="R121" s="56">
        <f>(100-Q121)/100</f>
        <v>1</v>
      </c>
      <c r="S121" s="54">
        <f>R121*P121</f>
        <v>3738.2331847999999</v>
      </c>
      <c r="T121" s="57">
        <f>S121/S125</f>
        <v>0.5247498732882786</v>
      </c>
    </row>
    <row r="122" spans="1:20" ht="15" thickBot="1" x14ac:dyDescent="0.35">
      <c r="A122" s="58" t="s">
        <v>159</v>
      </c>
      <c r="B122" s="59" t="s">
        <v>160</v>
      </c>
      <c r="C122" s="59"/>
      <c r="D122" s="59"/>
      <c r="E122" s="59"/>
      <c r="F122" s="59"/>
      <c r="G122" s="60" t="s">
        <v>100</v>
      </c>
      <c r="H122" s="61">
        <v>1</v>
      </c>
      <c r="I122" s="61"/>
      <c r="J122" s="61"/>
      <c r="O122" s="53" t="s">
        <v>101</v>
      </c>
      <c r="P122" s="54">
        <f>M124</f>
        <v>1295</v>
      </c>
      <c r="Q122" s="55">
        <v>0</v>
      </c>
      <c r="R122" s="56">
        <f t="shared" ref="R122:R124" si="18">(100-Q122)/100</f>
        <v>1</v>
      </c>
      <c r="S122" s="54">
        <f t="shared" ref="S122:S124" si="19">R122*P122</f>
        <v>1295</v>
      </c>
      <c r="T122" s="57">
        <f>S122/S125</f>
        <v>0.18178402799253882</v>
      </c>
    </row>
    <row r="123" spans="1:20" x14ac:dyDescent="0.3">
      <c r="B123" s="62" t="s">
        <v>102</v>
      </c>
      <c r="C123" s="63" t="s">
        <v>103</v>
      </c>
      <c r="D123" s="64"/>
      <c r="E123" s="63" t="s">
        <v>104</v>
      </c>
      <c r="F123" s="65"/>
      <c r="G123" s="64"/>
      <c r="H123" s="66"/>
      <c r="I123" s="66"/>
      <c r="J123" s="67" t="s">
        <v>105</v>
      </c>
      <c r="K123" s="68" t="s">
        <v>106</v>
      </c>
      <c r="L123" s="69" t="s">
        <v>107</v>
      </c>
      <c r="M123" s="68" t="s">
        <v>108</v>
      </c>
      <c r="N123" s="69" t="s">
        <v>107</v>
      </c>
      <c r="O123" s="53" t="s">
        <v>109</v>
      </c>
      <c r="P123" s="54">
        <f>SUM(N129:N137)</f>
        <v>1526</v>
      </c>
      <c r="Q123" s="55">
        <v>0</v>
      </c>
      <c r="R123" s="56">
        <f t="shared" si="18"/>
        <v>1</v>
      </c>
      <c r="S123" s="54">
        <f t="shared" si="19"/>
        <v>1526</v>
      </c>
      <c r="T123" s="57">
        <f>S123/S125</f>
        <v>0.21421036812093763</v>
      </c>
    </row>
    <row r="124" spans="1:20" ht="15" thickBot="1" x14ac:dyDescent="0.35">
      <c r="B124" s="70" t="s">
        <v>110</v>
      </c>
      <c r="C124" s="117" t="s">
        <v>161</v>
      </c>
      <c r="D124" s="118"/>
      <c r="E124" s="119" t="s">
        <v>112</v>
      </c>
      <c r="F124" s="120"/>
      <c r="G124" s="121"/>
      <c r="H124" s="119" t="s">
        <v>113</v>
      </c>
      <c r="I124" s="121"/>
      <c r="J124" s="73" t="s">
        <v>114</v>
      </c>
      <c r="K124" s="74">
        <f>[1]Enclosure!H15</f>
        <v>1295</v>
      </c>
      <c r="L124" s="75"/>
      <c r="M124" s="74">
        <f>K124</f>
        <v>1295</v>
      </c>
      <c r="N124" s="75"/>
      <c r="O124" s="53" t="s">
        <v>115</v>
      </c>
      <c r="P124" s="54">
        <f>N128</f>
        <v>564.60500000000002</v>
      </c>
      <c r="Q124" s="55">
        <v>0</v>
      </c>
      <c r="R124" s="56">
        <f t="shared" si="18"/>
        <v>1</v>
      </c>
      <c r="S124" s="54">
        <f t="shared" si="19"/>
        <v>564.60500000000002</v>
      </c>
      <c r="T124" s="57">
        <f>S124/S125</f>
        <v>7.9255730598245089E-2</v>
      </c>
    </row>
    <row r="125" spans="1:20" ht="15" thickBot="1" x14ac:dyDescent="0.35">
      <c r="B125" s="76"/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7"/>
      <c r="O125" s="78" t="s">
        <v>116</v>
      </c>
      <c r="P125" s="79">
        <f>SUM(P121:P124)</f>
        <v>7123.838184799999</v>
      </c>
      <c r="Q125" s="80"/>
      <c r="R125" s="81"/>
      <c r="S125" s="79">
        <f>SUM(S121:S124)</f>
        <v>7123.838184799999</v>
      </c>
      <c r="T125" s="82"/>
    </row>
    <row r="126" spans="1:20" x14ac:dyDescent="0.3">
      <c r="B126" s="83" t="s">
        <v>117</v>
      </c>
      <c r="C126" s="84" t="s">
        <v>118</v>
      </c>
      <c r="D126" s="85" t="s">
        <v>119</v>
      </c>
      <c r="E126" s="85"/>
      <c r="F126" s="85"/>
      <c r="G126" s="85"/>
      <c r="H126" s="86" t="s">
        <v>100</v>
      </c>
      <c r="I126" s="86" t="s">
        <v>120</v>
      </c>
      <c r="J126" s="87" t="s">
        <v>121</v>
      </c>
      <c r="K126" s="88"/>
      <c r="L126" s="56"/>
      <c r="M126" s="56"/>
      <c r="N126" s="56"/>
    </row>
    <row r="127" spans="1:20" x14ac:dyDescent="0.3">
      <c r="B127" s="89" t="s">
        <v>122</v>
      </c>
      <c r="C127" s="90">
        <v>95233040</v>
      </c>
      <c r="D127" s="91" t="str">
        <f>VLOOKUP(C127,[1]SOCOMEC!$C$4:$G$27,2,FALSE)</f>
        <v>ATyS 3*400 ELECTRICAL CTRL 208/277VAC</v>
      </c>
      <c r="E127" s="91"/>
      <c r="F127" s="91"/>
      <c r="G127" s="91"/>
      <c r="H127" s="92">
        <v>1</v>
      </c>
      <c r="I127" s="56" t="str">
        <f>VLOOKUP(C127,[1]SOCOMEC!$C$4:$G$27,5,FALSE)</f>
        <v>Socomec</v>
      </c>
      <c r="J127" s="93"/>
      <c r="K127" s="88"/>
      <c r="L127" s="94">
        <f>VLOOKUP(C127,[1]SOCOMEC!C4:K27,9,FALSE)</f>
        <v>3738.2331847999999</v>
      </c>
      <c r="M127" s="94"/>
      <c r="N127" s="93">
        <f>L127*H127</f>
        <v>3738.2331847999999</v>
      </c>
      <c r="O127" s="116" t="s">
        <v>142</v>
      </c>
      <c r="P127" s="116" t="s">
        <v>143</v>
      </c>
      <c r="Q127" s="116" t="s">
        <v>144</v>
      </c>
      <c r="R127" s="116" t="s">
        <v>145</v>
      </c>
      <c r="S127" s="116" t="s">
        <v>146</v>
      </c>
    </row>
    <row r="128" spans="1:20" x14ac:dyDescent="0.3">
      <c r="B128" s="89" t="s">
        <v>123</v>
      </c>
      <c r="C128" s="95"/>
      <c r="D128" s="96" t="s">
        <v>162</v>
      </c>
      <c r="E128" s="97"/>
      <c r="F128" s="97"/>
      <c r="G128" s="98"/>
      <c r="H128" s="92">
        <v>1</v>
      </c>
      <c r="I128" s="99"/>
      <c r="J128" s="100"/>
      <c r="K128" s="88"/>
      <c r="L128" s="93">
        <f>S128</f>
        <v>564.60500000000002</v>
      </c>
      <c r="M128" s="94"/>
      <c r="N128" s="93">
        <f t="shared" ref="N128:N134" si="20">L128*H128</f>
        <v>564.60500000000002</v>
      </c>
      <c r="O128" s="116">
        <v>14.685</v>
      </c>
      <c r="P128" s="116">
        <f>O128*$P$2</f>
        <v>484.60500000000002</v>
      </c>
      <c r="Q128" s="116">
        <v>80</v>
      </c>
      <c r="R128" s="56">
        <v>0</v>
      </c>
      <c r="S128" s="56">
        <f>P128+Q128+R128</f>
        <v>564.60500000000002</v>
      </c>
    </row>
    <row r="129" spans="1:20" x14ac:dyDescent="0.3">
      <c r="B129" s="102" t="s">
        <v>126</v>
      </c>
      <c r="C129" s="90" t="s">
        <v>127</v>
      </c>
      <c r="D129" s="96" t="str">
        <f>VLOOKUP(C129,[1]SOCOMEC!$C$28:$G$33,2,FALSE)</f>
        <v>DSE ATS CONTROLLER 12V/24V</v>
      </c>
      <c r="E129" s="97"/>
      <c r="F129" s="97"/>
      <c r="G129" s="98"/>
      <c r="H129" s="92">
        <v>1</v>
      </c>
      <c r="I129" s="56" t="str">
        <f>VLOOKUP(C129,[1]SOCOMEC!$C$28:$G$33,5,FALSE)</f>
        <v>DSE</v>
      </c>
      <c r="J129" s="93"/>
      <c r="K129" s="88"/>
      <c r="L129" s="93">
        <f>VLOOKUP(C129,[1]SOCOMEC!$C$28:$G$33,4,FALSE)</f>
        <v>800</v>
      </c>
      <c r="M129" s="94"/>
      <c r="N129" s="93">
        <f t="shared" si="20"/>
        <v>800</v>
      </c>
      <c r="O129" s="103" t="s">
        <v>148</v>
      </c>
      <c r="P129" s="103"/>
    </row>
    <row r="130" spans="1:20" x14ac:dyDescent="0.3">
      <c r="B130" s="102"/>
      <c r="C130" s="90" t="s">
        <v>163</v>
      </c>
      <c r="D130" s="96" t="str">
        <f>VLOOKUP(C130,[1]SOCOMEC!$C$28:$G$33,2,FALSE)</f>
        <v>Battery charger 24VDC 5A</v>
      </c>
      <c r="E130" s="97"/>
      <c r="F130" s="97"/>
      <c r="G130" s="98"/>
      <c r="H130" s="92">
        <v>1</v>
      </c>
      <c r="I130" s="56" t="str">
        <f>VLOOKUP(C130,[1]SOCOMEC!$C$28:$G$33,5,FALSE)</f>
        <v>DSE</v>
      </c>
      <c r="J130" s="93"/>
      <c r="K130" s="88"/>
      <c r="L130" s="93">
        <f>VLOOKUP(C130,[1]SOCOMEC!$C$28:$G$33,4,FALSE)</f>
        <v>350</v>
      </c>
      <c r="M130" s="94"/>
      <c r="N130" s="93">
        <f t="shared" si="20"/>
        <v>350</v>
      </c>
    </row>
    <row r="131" spans="1:20" x14ac:dyDescent="0.3">
      <c r="B131" s="102"/>
      <c r="C131" s="104"/>
      <c r="D131" s="96" t="s">
        <v>129</v>
      </c>
      <c r="E131" s="97"/>
      <c r="F131" s="97"/>
      <c r="G131" s="98"/>
      <c r="H131" s="92">
        <v>1</v>
      </c>
      <c r="I131" s="56"/>
      <c r="J131" s="93"/>
      <c r="K131" s="88"/>
      <c r="L131" s="93">
        <v>25</v>
      </c>
      <c r="M131" s="94"/>
      <c r="N131" s="93">
        <f t="shared" si="20"/>
        <v>25</v>
      </c>
      <c r="O131" s="103"/>
      <c r="P131" s="103"/>
    </row>
    <row r="132" spans="1:20" x14ac:dyDescent="0.3">
      <c r="B132" s="102"/>
      <c r="C132" s="104"/>
      <c r="D132" s="97" t="s">
        <v>130</v>
      </c>
      <c r="E132" s="97"/>
      <c r="F132" s="97"/>
      <c r="G132" s="98"/>
      <c r="H132" s="92">
        <v>1</v>
      </c>
      <c r="I132" s="56"/>
      <c r="J132" s="93"/>
      <c r="K132" s="88"/>
      <c r="L132" s="93">
        <v>15</v>
      </c>
      <c r="M132" s="94"/>
      <c r="N132" s="93">
        <f t="shared" si="20"/>
        <v>15</v>
      </c>
      <c r="O132" s="103"/>
      <c r="P132" s="103"/>
    </row>
    <row r="133" spans="1:20" x14ac:dyDescent="0.3">
      <c r="B133" s="102"/>
      <c r="C133" s="104"/>
      <c r="D133" s="96" t="s">
        <v>164</v>
      </c>
      <c r="E133" s="97"/>
      <c r="F133" s="97"/>
      <c r="G133" s="98"/>
      <c r="H133" s="92">
        <v>3</v>
      </c>
      <c r="I133" s="56"/>
      <c r="J133" s="93"/>
      <c r="K133" s="88"/>
      <c r="L133" s="93">
        <v>25</v>
      </c>
      <c r="M133" s="94"/>
      <c r="N133" s="93">
        <f t="shared" si="20"/>
        <v>75</v>
      </c>
      <c r="P133" s="103"/>
    </row>
    <row r="134" spans="1:20" x14ac:dyDescent="0.3">
      <c r="B134" s="102"/>
      <c r="C134" s="56"/>
      <c r="D134" s="98" t="s">
        <v>132</v>
      </c>
      <c r="E134" s="91"/>
      <c r="F134" s="91"/>
      <c r="G134" s="91"/>
      <c r="H134" s="92">
        <v>3</v>
      </c>
      <c r="I134" s="56"/>
      <c r="J134" s="93"/>
      <c r="K134" s="88"/>
      <c r="L134" s="93">
        <v>15</v>
      </c>
      <c r="M134" s="94"/>
      <c r="N134" s="93">
        <f t="shared" si="20"/>
        <v>45</v>
      </c>
      <c r="P134" s="103"/>
    </row>
    <row r="135" spans="1:20" x14ac:dyDescent="0.3">
      <c r="B135" s="105" t="s">
        <v>133</v>
      </c>
      <c r="C135" s="95"/>
      <c r="D135" s="91" t="s">
        <v>134</v>
      </c>
      <c r="E135" s="91"/>
      <c r="F135" s="91"/>
      <c r="G135" s="91"/>
      <c r="H135" s="92">
        <v>11</v>
      </c>
      <c r="I135" s="56"/>
      <c r="J135" s="93"/>
      <c r="K135" s="88"/>
      <c r="L135" s="93">
        <v>5</v>
      </c>
      <c r="M135" s="94"/>
      <c r="N135" s="93">
        <f>L135*H135</f>
        <v>55</v>
      </c>
      <c r="P135" s="103"/>
    </row>
    <row r="136" spans="1:20" x14ac:dyDescent="0.3">
      <c r="B136" s="105"/>
      <c r="C136" s="56"/>
      <c r="D136" s="91" t="s">
        <v>135</v>
      </c>
      <c r="E136" s="91"/>
      <c r="F136" s="91"/>
      <c r="G136" s="91"/>
      <c r="H136" s="92">
        <v>11</v>
      </c>
      <c r="I136" s="56"/>
      <c r="J136" s="93"/>
      <c r="K136" s="88"/>
      <c r="L136" s="93">
        <v>1</v>
      </c>
      <c r="M136" s="94"/>
      <c r="N136" s="93">
        <f>L136*H136</f>
        <v>11</v>
      </c>
    </row>
    <row r="137" spans="1:20" ht="15" thickBot="1" x14ac:dyDescent="0.35">
      <c r="B137" s="106" t="s">
        <v>136</v>
      </c>
      <c r="C137" s="107"/>
      <c r="D137" s="108" t="s">
        <v>137</v>
      </c>
      <c r="E137" s="108"/>
      <c r="F137" s="108"/>
      <c r="G137" s="108"/>
      <c r="H137" s="109">
        <v>1</v>
      </c>
      <c r="I137" s="110"/>
      <c r="J137" s="111"/>
      <c r="K137" s="88"/>
      <c r="L137" s="93">
        <v>150</v>
      </c>
      <c r="M137" s="94"/>
      <c r="N137" s="93">
        <f t="shared" ref="N137" si="21">L137*H137</f>
        <v>150</v>
      </c>
    </row>
    <row r="138" spans="1:20" ht="15" thickBot="1" x14ac:dyDescent="0.35">
      <c r="K138" s="112">
        <f>SUM(K124:K137)+SUM(L127:L137)</f>
        <v>6983.8381847999999</v>
      </c>
      <c r="L138" s="113"/>
      <c r="M138" s="112">
        <f>SUM(M124:M137)+SUM(N127:N137)</f>
        <v>7123.8381847999999</v>
      </c>
      <c r="N138" s="113"/>
    </row>
    <row r="139" spans="1:20" x14ac:dyDescent="0.3">
      <c r="K139" s="114"/>
      <c r="L139" s="114"/>
      <c r="M139" s="114"/>
      <c r="N139" s="114"/>
    </row>
    <row r="140" spans="1:20" ht="15" thickBot="1" x14ac:dyDescent="0.35">
      <c r="K140" s="114"/>
      <c r="L140" s="114"/>
      <c r="M140" s="114"/>
      <c r="N140" s="114"/>
    </row>
    <row r="141" spans="1:20" x14ac:dyDescent="0.3">
      <c r="O141" s="50" t="str">
        <f>B143</f>
        <v xml:space="preserve">ATS 630A 3P Chang .over </v>
      </c>
      <c r="P141" s="51" t="s">
        <v>93</v>
      </c>
      <c r="Q141" s="51" t="s">
        <v>94</v>
      </c>
      <c r="R141" s="51" t="s">
        <v>95</v>
      </c>
      <c r="S141" s="51" t="s">
        <v>96</v>
      </c>
      <c r="T141" s="52" t="s">
        <v>97</v>
      </c>
    </row>
    <row r="142" spans="1:20" x14ac:dyDescent="0.3">
      <c r="O142" s="53" t="str">
        <f>I148</f>
        <v>Socomec</v>
      </c>
      <c r="P142" s="54">
        <f>SUM(N148)</f>
        <v>4712.2146723999995</v>
      </c>
      <c r="Q142" s="55">
        <v>0</v>
      </c>
      <c r="R142" s="56">
        <f>(100-Q142)/100</f>
        <v>1</v>
      </c>
      <c r="S142" s="54">
        <f>R142*P142</f>
        <v>4712.2146723999995</v>
      </c>
      <c r="T142" s="57">
        <f>S142/S146</f>
        <v>0.52920338932657451</v>
      </c>
    </row>
    <row r="143" spans="1:20" ht="15" thickBot="1" x14ac:dyDescent="0.35">
      <c r="A143" s="58" t="s">
        <v>165</v>
      </c>
      <c r="B143" s="59" t="s">
        <v>166</v>
      </c>
      <c r="C143" s="59"/>
      <c r="D143" s="59"/>
      <c r="E143" s="59"/>
      <c r="F143" s="59"/>
      <c r="G143" s="60" t="s">
        <v>100</v>
      </c>
      <c r="H143" s="61">
        <v>1</v>
      </c>
      <c r="I143" s="61"/>
      <c r="J143" s="61"/>
      <c r="O143" s="53" t="s">
        <v>101</v>
      </c>
      <c r="P143" s="54">
        <f>M145</f>
        <v>1940</v>
      </c>
      <c r="Q143" s="55">
        <v>0</v>
      </c>
      <c r="R143" s="56">
        <f t="shared" ref="R143:R145" si="22">(100-Q143)/100</f>
        <v>1</v>
      </c>
      <c r="S143" s="54">
        <f t="shared" ref="S143:S145" si="23">R143*P143</f>
        <v>1940</v>
      </c>
      <c r="T143" s="57">
        <f>S143/S146</f>
        <v>0.21787092623491713</v>
      </c>
    </row>
    <row r="144" spans="1:20" x14ac:dyDescent="0.3">
      <c r="B144" s="62" t="s">
        <v>102</v>
      </c>
      <c r="C144" s="63" t="s">
        <v>103</v>
      </c>
      <c r="D144" s="64"/>
      <c r="E144" s="63" t="s">
        <v>167</v>
      </c>
      <c r="F144" s="65"/>
      <c r="G144" s="64"/>
      <c r="H144" s="66"/>
      <c r="I144" s="66"/>
      <c r="J144" s="67" t="s">
        <v>105</v>
      </c>
      <c r="K144" s="68" t="s">
        <v>106</v>
      </c>
      <c r="L144" s="69" t="s">
        <v>107</v>
      </c>
      <c r="M144" s="68" t="s">
        <v>108</v>
      </c>
      <c r="N144" s="69" t="s">
        <v>107</v>
      </c>
      <c r="O144" s="53" t="s">
        <v>109</v>
      </c>
      <c r="P144" s="54">
        <f>SUM(N150:N158)</f>
        <v>1526</v>
      </c>
      <c r="Q144" s="55">
        <v>0</v>
      </c>
      <c r="R144" s="56">
        <f t="shared" si="22"/>
        <v>1</v>
      </c>
      <c r="S144" s="54">
        <f t="shared" si="23"/>
        <v>1526</v>
      </c>
      <c r="T144" s="57">
        <f>S144/S146</f>
        <v>0.17137682135798121</v>
      </c>
    </row>
    <row r="145" spans="2:20" ht="15" thickBot="1" x14ac:dyDescent="0.35">
      <c r="B145" s="70" t="s">
        <v>110</v>
      </c>
      <c r="C145" s="71" t="s">
        <v>168</v>
      </c>
      <c r="D145" s="71"/>
      <c r="E145" s="72" t="s">
        <v>112</v>
      </c>
      <c r="F145" s="72"/>
      <c r="G145" s="72"/>
      <c r="H145" s="72" t="s">
        <v>113</v>
      </c>
      <c r="I145" s="72"/>
      <c r="J145" s="73" t="s">
        <v>114</v>
      </c>
      <c r="K145" s="74">
        <f>[1]Enclosure!H44</f>
        <v>1940</v>
      </c>
      <c r="L145" s="75"/>
      <c r="M145" s="74">
        <f>K145</f>
        <v>1940</v>
      </c>
      <c r="N145" s="75"/>
      <c r="O145" s="53" t="s">
        <v>115</v>
      </c>
      <c r="P145" s="54">
        <f>N149</f>
        <v>726.14</v>
      </c>
      <c r="Q145" s="55">
        <v>0</v>
      </c>
      <c r="R145" s="56">
        <f t="shared" si="22"/>
        <v>1</v>
      </c>
      <c r="S145" s="54">
        <f t="shared" si="23"/>
        <v>726.14</v>
      </c>
      <c r="T145" s="57">
        <f>S145/S146</f>
        <v>8.1548863080527181E-2</v>
      </c>
    </row>
    <row r="146" spans="2:20" ht="15" thickBot="1" x14ac:dyDescent="0.35">
      <c r="B146" s="76"/>
      <c r="C146" s="76"/>
      <c r="D146" s="76"/>
      <c r="E146" s="76"/>
      <c r="F146" s="76"/>
      <c r="G146" s="76"/>
      <c r="H146" s="76"/>
      <c r="I146" s="76"/>
      <c r="J146" s="76"/>
      <c r="K146" s="76"/>
      <c r="L146" s="76"/>
      <c r="M146" s="76"/>
      <c r="N146" s="77"/>
      <c r="O146" s="78" t="s">
        <v>116</v>
      </c>
      <c r="P146" s="79">
        <f>SUM(P142:P145)</f>
        <v>8904.3546723999989</v>
      </c>
      <c r="Q146" s="80"/>
      <c r="R146" s="81"/>
      <c r="S146" s="79">
        <f>SUM(S142:S145)</f>
        <v>8904.3546723999989</v>
      </c>
      <c r="T146" s="82"/>
    </row>
    <row r="147" spans="2:20" x14ac:dyDescent="0.3">
      <c r="B147" s="83" t="s">
        <v>117</v>
      </c>
      <c r="C147" s="84" t="s">
        <v>118</v>
      </c>
      <c r="D147" s="85" t="s">
        <v>119</v>
      </c>
      <c r="E147" s="85"/>
      <c r="F147" s="85"/>
      <c r="G147" s="85"/>
      <c r="H147" s="86" t="s">
        <v>100</v>
      </c>
      <c r="I147" s="86" t="s">
        <v>120</v>
      </c>
      <c r="J147" s="87" t="s">
        <v>121</v>
      </c>
      <c r="K147" s="88"/>
      <c r="L147" s="56"/>
      <c r="M147" s="56"/>
      <c r="N147" s="56"/>
    </row>
    <row r="148" spans="2:20" x14ac:dyDescent="0.3">
      <c r="B148" s="89" t="s">
        <v>122</v>
      </c>
      <c r="C148" s="90">
        <v>95233063</v>
      </c>
      <c r="D148" s="91" t="str">
        <f>VLOOKUP(C148,[1]SOCOMEC!$C$4:$G$27,2,FALSE)</f>
        <v>ATyS 3*630 ELECTRICAL CTRL 208/277VAC</v>
      </c>
      <c r="E148" s="91"/>
      <c r="F148" s="91"/>
      <c r="G148" s="91"/>
      <c r="H148" s="92">
        <v>1</v>
      </c>
      <c r="I148" s="56" t="str">
        <f>VLOOKUP(C148,[1]SOCOMEC!$C$4:$G$27,5,FALSE)</f>
        <v>Socomec</v>
      </c>
      <c r="J148" s="93"/>
      <c r="K148" s="88"/>
      <c r="L148" s="94">
        <f>VLOOKUP(C148,[1]SOCOMEC!C5:K27,9,FALSE)</f>
        <v>4712.2146723999995</v>
      </c>
      <c r="M148" s="94"/>
      <c r="N148" s="93">
        <f>L148*H148</f>
        <v>4712.2146723999995</v>
      </c>
      <c r="O148" s="116" t="s">
        <v>142</v>
      </c>
      <c r="P148" s="116" t="s">
        <v>143</v>
      </c>
      <c r="Q148" s="116" t="s">
        <v>144</v>
      </c>
      <c r="R148" s="116" t="s">
        <v>145</v>
      </c>
      <c r="S148" s="116" t="s">
        <v>146</v>
      </c>
    </row>
    <row r="149" spans="2:20" x14ac:dyDescent="0.3">
      <c r="B149" s="89" t="s">
        <v>123</v>
      </c>
      <c r="C149" s="95"/>
      <c r="D149" s="96" t="s">
        <v>169</v>
      </c>
      <c r="E149" s="97"/>
      <c r="F149" s="97"/>
      <c r="G149" s="98"/>
      <c r="H149" s="92">
        <v>1</v>
      </c>
      <c r="I149" s="99"/>
      <c r="J149" s="100"/>
      <c r="K149" s="88"/>
      <c r="L149" s="93">
        <f>S149</f>
        <v>726.14</v>
      </c>
      <c r="M149" s="94"/>
      <c r="N149" s="93">
        <f t="shared" ref="N149:N155" si="24">L149*H149</f>
        <v>726.14</v>
      </c>
      <c r="O149" s="116">
        <v>19.579999999999998</v>
      </c>
      <c r="P149" s="116">
        <f>O149*$P$2</f>
        <v>646.14</v>
      </c>
      <c r="Q149" s="116">
        <v>80</v>
      </c>
      <c r="R149" s="56">
        <v>0</v>
      </c>
      <c r="S149" s="56">
        <f>P149+Q149+R149</f>
        <v>726.14</v>
      </c>
    </row>
    <row r="150" spans="2:20" x14ac:dyDescent="0.3">
      <c r="B150" s="102" t="s">
        <v>126</v>
      </c>
      <c r="C150" s="90" t="s">
        <v>127</v>
      </c>
      <c r="D150" s="96" t="str">
        <f>VLOOKUP(C150,[1]SOCOMEC!$C$28:$G$33,2,FALSE)</f>
        <v>DSE ATS CONTROLLER 12V/24V</v>
      </c>
      <c r="E150" s="97"/>
      <c r="F150" s="97"/>
      <c r="G150" s="98"/>
      <c r="H150" s="92">
        <v>1</v>
      </c>
      <c r="I150" s="56" t="str">
        <f>VLOOKUP(C150,[1]SOCOMEC!$C$28:$G$33,5,FALSE)</f>
        <v>DSE</v>
      </c>
      <c r="J150" s="93"/>
      <c r="K150" s="88"/>
      <c r="L150" s="93">
        <f>VLOOKUP(C150,[1]SOCOMEC!$C$28:$G$33,4,FALSE)</f>
        <v>800</v>
      </c>
      <c r="M150" s="94"/>
      <c r="N150" s="93">
        <f t="shared" si="24"/>
        <v>800</v>
      </c>
      <c r="O150" s="103" t="s">
        <v>148</v>
      </c>
      <c r="P150" s="103"/>
    </row>
    <row r="151" spans="2:20" x14ac:dyDescent="0.3">
      <c r="B151" s="102"/>
      <c r="C151" s="90" t="s">
        <v>163</v>
      </c>
      <c r="D151" s="96" t="str">
        <f>VLOOKUP(C151,[1]SOCOMEC!$C$28:$G$33,2,FALSE)</f>
        <v>Battery charger 24VDC 5A</v>
      </c>
      <c r="E151" s="97"/>
      <c r="F151" s="97"/>
      <c r="G151" s="98"/>
      <c r="H151" s="92">
        <v>1</v>
      </c>
      <c r="I151" s="56" t="str">
        <f>VLOOKUP(C151,[1]SOCOMEC!$C$28:$G$33,5,FALSE)</f>
        <v>DSE</v>
      </c>
      <c r="J151" s="93"/>
      <c r="K151" s="88"/>
      <c r="L151" s="93">
        <f>VLOOKUP(C151,[1]SOCOMEC!$C$28:$G$33,4,FALSE)</f>
        <v>350</v>
      </c>
      <c r="M151" s="94"/>
      <c r="N151" s="93">
        <f t="shared" si="24"/>
        <v>350</v>
      </c>
    </row>
    <row r="152" spans="2:20" x14ac:dyDescent="0.3">
      <c r="B152" s="102"/>
      <c r="C152" s="104"/>
      <c r="D152" s="96" t="s">
        <v>129</v>
      </c>
      <c r="E152" s="97"/>
      <c r="F152" s="97"/>
      <c r="G152" s="98"/>
      <c r="H152" s="92">
        <v>1</v>
      </c>
      <c r="I152" s="56"/>
      <c r="J152" s="93"/>
      <c r="K152" s="88"/>
      <c r="L152" s="93">
        <v>25</v>
      </c>
      <c r="M152" s="94"/>
      <c r="N152" s="93">
        <f t="shared" si="24"/>
        <v>25</v>
      </c>
      <c r="O152" s="103"/>
      <c r="P152" s="103"/>
    </row>
    <row r="153" spans="2:20" x14ac:dyDescent="0.3">
      <c r="B153" s="102"/>
      <c r="C153" s="104"/>
      <c r="D153" s="97" t="s">
        <v>130</v>
      </c>
      <c r="E153" s="97"/>
      <c r="F153" s="97"/>
      <c r="G153" s="98"/>
      <c r="H153" s="92">
        <v>1</v>
      </c>
      <c r="I153" s="56"/>
      <c r="J153" s="93"/>
      <c r="K153" s="88"/>
      <c r="L153" s="93">
        <v>15</v>
      </c>
      <c r="M153" s="94"/>
      <c r="N153" s="93">
        <f t="shared" si="24"/>
        <v>15</v>
      </c>
      <c r="O153" s="103"/>
      <c r="P153" s="103"/>
    </row>
    <row r="154" spans="2:20" x14ac:dyDescent="0.3">
      <c r="B154" s="102"/>
      <c r="C154" s="104"/>
      <c r="D154" s="96" t="s">
        <v>164</v>
      </c>
      <c r="E154" s="97"/>
      <c r="F154" s="97"/>
      <c r="G154" s="98"/>
      <c r="H154" s="92">
        <v>3</v>
      </c>
      <c r="I154" s="56"/>
      <c r="J154" s="93"/>
      <c r="K154" s="88"/>
      <c r="L154" s="93">
        <v>25</v>
      </c>
      <c r="M154" s="94"/>
      <c r="N154" s="93">
        <f t="shared" si="24"/>
        <v>75</v>
      </c>
      <c r="P154" s="103"/>
    </row>
    <row r="155" spans="2:20" x14ac:dyDescent="0.3">
      <c r="B155" s="102"/>
      <c r="C155" s="56"/>
      <c r="D155" s="98" t="s">
        <v>132</v>
      </c>
      <c r="E155" s="91"/>
      <c r="F155" s="91"/>
      <c r="G155" s="91"/>
      <c r="H155" s="92">
        <v>3</v>
      </c>
      <c r="I155" s="56"/>
      <c r="J155" s="93"/>
      <c r="K155" s="88"/>
      <c r="L155" s="93">
        <v>15</v>
      </c>
      <c r="M155" s="94"/>
      <c r="N155" s="93">
        <f t="shared" si="24"/>
        <v>45</v>
      </c>
      <c r="P155" s="103"/>
    </row>
    <row r="156" spans="2:20" x14ac:dyDescent="0.3">
      <c r="B156" s="105" t="s">
        <v>133</v>
      </c>
      <c r="C156" s="95"/>
      <c r="D156" s="91" t="s">
        <v>134</v>
      </c>
      <c r="E156" s="91"/>
      <c r="F156" s="91"/>
      <c r="G156" s="91"/>
      <c r="H156" s="92">
        <v>11</v>
      </c>
      <c r="I156" s="56"/>
      <c r="J156" s="93"/>
      <c r="K156" s="88"/>
      <c r="L156" s="93">
        <v>5</v>
      </c>
      <c r="M156" s="94"/>
      <c r="N156" s="93">
        <f>L156*H156</f>
        <v>55</v>
      </c>
      <c r="P156" s="103"/>
    </row>
    <row r="157" spans="2:20" x14ac:dyDescent="0.3">
      <c r="B157" s="105"/>
      <c r="C157" s="56"/>
      <c r="D157" s="91" t="s">
        <v>135</v>
      </c>
      <c r="E157" s="91"/>
      <c r="F157" s="91"/>
      <c r="G157" s="91"/>
      <c r="H157" s="92">
        <v>11</v>
      </c>
      <c r="I157" s="56"/>
      <c r="J157" s="93"/>
      <c r="K157" s="88"/>
      <c r="L157" s="93">
        <v>1</v>
      </c>
      <c r="M157" s="94"/>
      <c r="N157" s="93">
        <f>L157*H157</f>
        <v>11</v>
      </c>
    </row>
    <row r="158" spans="2:20" ht="15" thickBot="1" x14ac:dyDescent="0.35">
      <c r="B158" s="106" t="s">
        <v>136</v>
      </c>
      <c r="C158" s="107"/>
      <c r="D158" s="108" t="s">
        <v>137</v>
      </c>
      <c r="E158" s="108"/>
      <c r="F158" s="108"/>
      <c r="G158" s="108"/>
      <c r="H158" s="109">
        <v>1</v>
      </c>
      <c r="I158" s="110"/>
      <c r="J158" s="111"/>
      <c r="K158" s="88"/>
      <c r="L158" s="93">
        <v>150</v>
      </c>
      <c r="M158" s="94"/>
      <c r="N158" s="93">
        <f t="shared" ref="N158" si="25">L158*H158</f>
        <v>150</v>
      </c>
    </row>
    <row r="159" spans="2:20" ht="15" thickBot="1" x14ac:dyDescent="0.35">
      <c r="K159" s="112">
        <f>SUM(K145:K158)+SUM(L148:L158)</f>
        <v>8764.3546724000007</v>
      </c>
      <c r="L159" s="113"/>
      <c r="M159" s="112">
        <f>SUM(M145:M158)+SUM(N148:N158)</f>
        <v>8904.3546724000007</v>
      </c>
      <c r="N159" s="113"/>
    </row>
    <row r="160" spans="2:20" x14ac:dyDescent="0.3">
      <c r="K160" s="114"/>
      <c r="L160" s="114"/>
      <c r="M160" s="114"/>
      <c r="N160" s="114"/>
    </row>
    <row r="161" spans="1:20" x14ac:dyDescent="0.3">
      <c r="K161" s="114"/>
      <c r="L161" s="114"/>
      <c r="M161" s="114"/>
      <c r="N161" s="114"/>
    </row>
    <row r="162" spans="1:20" x14ac:dyDescent="0.3">
      <c r="K162" s="114"/>
      <c r="L162" s="114"/>
      <c r="M162" s="114"/>
      <c r="N162" s="114"/>
    </row>
    <row r="165" spans="1:20" ht="15" thickBot="1" x14ac:dyDescent="0.35"/>
    <row r="166" spans="1:20" x14ac:dyDescent="0.3">
      <c r="O166" s="50" t="str">
        <f>B168</f>
        <v xml:space="preserve">ATS 800A 3P Chang .over </v>
      </c>
      <c r="P166" s="51" t="s">
        <v>93</v>
      </c>
      <c r="Q166" s="51" t="s">
        <v>94</v>
      </c>
      <c r="R166" s="51" t="s">
        <v>95</v>
      </c>
      <c r="S166" s="51" t="s">
        <v>96</v>
      </c>
      <c r="T166" s="52" t="s">
        <v>97</v>
      </c>
    </row>
    <row r="167" spans="1:20" x14ac:dyDescent="0.3">
      <c r="O167" s="53" t="str">
        <f>I173</f>
        <v>Socomec</v>
      </c>
      <c r="P167" s="54">
        <f>SUM(N173)</f>
        <v>6742.5503536000006</v>
      </c>
      <c r="Q167" s="55">
        <v>0</v>
      </c>
      <c r="R167" s="56">
        <f>(100-Q167)/100</f>
        <v>1</v>
      </c>
      <c r="S167" s="54">
        <f>R167*P167</f>
        <v>6742.5503536000006</v>
      </c>
      <c r="T167" s="57">
        <f>S167/S171</f>
        <v>0.53216392306090343</v>
      </c>
    </row>
    <row r="168" spans="1:20" ht="15" thickBot="1" x14ac:dyDescent="0.35">
      <c r="A168" s="58" t="s">
        <v>170</v>
      </c>
      <c r="B168" s="59" t="s">
        <v>171</v>
      </c>
      <c r="C168" s="59"/>
      <c r="D168" s="59"/>
      <c r="E168" s="59"/>
      <c r="F168" s="59"/>
      <c r="G168" s="60" t="s">
        <v>100</v>
      </c>
      <c r="H168" s="61">
        <v>1</v>
      </c>
      <c r="I168" s="61"/>
      <c r="J168" s="61"/>
      <c r="O168" s="53" t="s">
        <v>101</v>
      </c>
      <c r="P168" s="54">
        <f>M170</f>
        <v>2940</v>
      </c>
      <c r="Q168" s="55">
        <v>0</v>
      </c>
      <c r="R168" s="56">
        <f t="shared" ref="R168:R170" si="26">(100-Q168)/100</f>
        <v>1</v>
      </c>
      <c r="S168" s="54">
        <f t="shared" ref="S168:S170" si="27">R168*P168</f>
        <v>2940</v>
      </c>
      <c r="T168" s="57">
        <f>S168/S171</f>
        <v>0.23204304777104123</v>
      </c>
    </row>
    <row r="169" spans="1:20" x14ac:dyDescent="0.3">
      <c r="B169" s="62" t="s">
        <v>102</v>
      </c>
      <c r="C169" s="63" t="s">
        <v>103</v>
      </c>
      <c r="D169" s="64"/>
      <c r="E169" s="63" t="s">
        <v>167</v>
      </c>
      <c r="F169" s="65"/>
      <c r="G169" s="64"/>
      <c r="H169" s="66"/>
      <c r="I169" s="66"/>
      <c r="J169" s="67" t="s">
        <v>105</v>
      </c>
      <c r="K169" s="68" t="s">
        <v>106</v>
      </c>
      <c r="L169" s="69" t="s">
        <v>107</v>
      </c>
      <c r="M169" s="68" t="s">
        <v>108</v>
      </c>
      <c r="N169" s="69" t="s">
        <v>107</v>
      </c>
      <c r="O169" s="53" t="s">
        <v>109</v>
      </c>
      <c r="P169" s="54">
        <f>SUM(N175:N183)</f>
        <v>1526</v>
      </c>
      <c r="Q169" s="55">
        <v>0</v>
      </c>
      <c r="R169" s="56">
        <f t="shared" si="26"/>
        <v>1</v>
      </c>
      <c r="S169" s="54">
        <f t="shared" si="27"/>
        <v>1526</v>
      </c>
      <c r="T169" s="57">
        <f>S169/S171</f>
        <v>0.12044139146211189</v>
      </c>
    </row>
    <row r="170" spans="1:20" ht="15" thickBot="1" x14ac:dyDescent="0.35">
      <c r="B170" s="70" t="s">
        <v>110</v>
      </c>
      <c r="C170" s="71" t="s">
        <v>172</v>
      </c>
      <c r="D170" s="71"/>
      <c r="E170" s="72" t="s">
        <v>112</v>
      </c>
      <c r="F170" s="72"/>
      <c r="G170" s="72"/>
      <c r="H170" s="72" t="s">
        <v>113</v>
      </c>
      <c r="I170" s="72"/>
      <c r="J170" s="73" t="s">
        <v>114</v>
      </c>
      <c r="K170" s="74">
        <f>[1]Enclosure!H61</f>
        <v>2940</v>
      </c>
      <c r="L170" s="75"/>
      <c r="M170" s="74">
        <f>K170</f>
        <v>2940</v>
      </c>
      <c r="N170" s="75"/>
      <c r="O170" s="53" t="s">
        <v>115</v>
      </c>
      <c r="P170" s="54">
        <f>N174</f>
        <v>1461.5125000000003</v>
      </c>
      <c r="Q170" s="55">
        <v>0</v>
      </c>
      <c r="R170" s="56">
        <f t="shared" si="26"/>
        <v>1</v>
      </c>
      <c r="S170" s="54">
        <f t="shared" si="27"/>
        <v>1461.5125000000003</v>
      </c>
      <c r="T170" s="57">
        <f>S170/S171</f>
        <v>0.11535163770594353</v>
      </c>
    </row>
    <row r="171" spans="1:20" ht="15" thickBot="1" x14ac:dyDescent="0.35"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7"/>
      <c r="O171" s="78" t="s">
        <v>116</v>
      </c>
      <c r="P171" s="79">
        <f>SUM(P167:P170)</f>
        <v>12670.0628536</v>
      </c>
      <c r="Q171" s="80"/>
      <c r="R171" s="81"/>
      <c r="S171" s="79">
        <f>SUM(S167:S170)</f>
        <v>12670.0628536</v>
      </c>
      <c r="T171" s="82"/>
    </row>
    <row r="172" spans="1:20" x14ac:dyDescent="0.3">
      <c r="B172" s="83" t="s">
        <v>117</v>
      </c>
      <c r="C172" s="84" t="s">
        <v>118</v>
      </c>
      <c r="D172" s="85" t="s">
        <v>119</v>
      </c>
      <c r="E172" s="85"/>
      <c r="F172" s="85"/>
      <c r="G172" s="85"/>
      <c r="H172" s="86" t="s">
        <v>100</v>
      </c>
      <c r="I172" s="86" t="s">
        <v>120</v>
      </c>
      <c r="J172" s="87" t="s">
        <v>121</v>
      </c>
      <c r="K172" s="88"/>
      <c r="L172" s="56"/>
      <c r="M172" s="56"/>
      <c r="N172" s="56"/>
    </row>
    <row r="173" spans="1:20" x14ac:dyDescent="0.3">
      <c r="B173" s="89" t="s">
        <v>122</v>
      </c>
      <c r="C173" s="90">
        <v>95233080</v>
      </c>
      <c r="D173" s="91" t="str">
        <f>VLOOKUP(C173,[1]SOCOMEC!$C$4:$G$27,2,FALSE)</f>
        <v>ATyS 3*800 ELECTRICAL CTRL 208/277VAC</v>
      </c>
      <c r="E173" s="91"/>
      <c r="F173" s="91"/>
      <c r="G173" s="91"/>
      <c r="H173" s="92">
        <v>1</v>
      </c>
      <c r="I173" s="56" t="str">
        <f>VLOOKUP(C173,[1]SOCOMEC!$C$4:$G$27,5,FALSE)</f>
        <v>Socomec</v>
      </c>
      <c r="J173" s="93"/>
      <c r="K173" s="88"/>
      <c r="L173" s="94">
        <f>VLOOKUP(C173,[1]SOCOMEC!C5:K27,9,FALSE)</f>
        <v>6742.5503536000006</v>
      </c>
      <c r="M173" s="94"/>
      <c r="N173" s="93">
        <f>L173*H173</f>
        <v>6742.5503536000006</v>
      </c>
      <c r="O173" s="116" t="s">
        <v>142</v>
      </c>
      <c r="P173" s="116" t="s">
        <v>143</v>
      </c>
      <c r="Q173" s="116" t="s">
        <v>144</v>
      </c>
      <c r="R173" s="116" t="s">
        <v>145</v>
      </c>
      <c r="S173" s="116" t="s">
        <v>146</v>
      </c>
    </row>
    <row r="174" spans="1:20" x14ac:dyDescent="0.3">
      <c r="B174" s="89" t="s">
        <v>123</v>
      </c>
      <c r="C174" s="95"/>
      <c r="D174" s="96" t="s">
        <v>173</v>
      </c>
      <c r="E174" s="97"/>
      <c r="F174" s="97"/>
      <c r="G174" s="98"/>
      <c r="H174" s="92">
        <v>1</v>
      </c>
      <c r="I174" s="99"/>
      <c r="J174" s="100"/>
      <c r="K174" s="88"/>
      <c r="L174" s="93">
        <f>S174</f>
        <v>1461.5125000000003</v>
      </c>
      <c r="M174" s="94"/>
      <c r="N174" s="93">
        <f t="shared" ref="N174:N180" si="28">L174*H174</f>
        <v>1461.5125000000003</v>
      </c>
      <c r="O174" s="116">
        <v>36.712500000000006</v>
      </c>
      <c r="P174" s="116">
        <f>O174*$P$2</f>
        <v>1211.5125000000003</v>
      </c>
      <c r="Q174" s="116">
        <v>250</v>
      </c>
      <c r="R174" s="56">
        <v>0</v>
      </c>
      <c r="S174" s="56">
        <f>P174+Q174+R174</f>
        <v>1461.5125000000003</v>
      </c>
    </row>
    <row r="175" spans="1:20" x14ac:dyDescent="0.3">
      <c r="B175" s="102" t="s">
        <v>126</v>
      </c>
      <c r="C175" s="90" t="s">
        <v>127</v>
      </c>
      <c r="D175" s="96" t="str">
        <f>VLOOKUP(C175,[1]SOCOMEC!$C$28:$G$33,2,FALSE)</f>
        <v>DSE ATS CONTROLLER 12V/24V</v>
      </c>
      <c r="E175" s="97"/>
      <c r="F175" s="97"/>
      <c r="G175" s="98"/>
      <c r="H175" s="92">
        <v>1</v>
      </c>
      <c r="I175" s="56" t="str">
        <f>VLOOKUP(C175,[1]SOCOMEC!$C$28:$G$33,5,FALSE)</f>
        <v>DSE</v>
      </c>
      <c r="J175" s="93"/>
      <c r="K175" s="88"/>
      <c r="L175" s="93">
        <f>VLOOKUP(C175,[1]SOCOMEC!$C$28:$G$33,4,FALSE)</f>
        <v>800</v>
      </c>
      <c r="M175" s="94"/>
      <c r="N175" s="93">
        <f t="shared" si="28"/>
        <v>800</v>
      </c>
      <c r="O175" s="103" t="s">
        <v>174</v>
      </c>
      <c r="P175" s="103"/>
    </row>
    <row r="176" spans="1:20" x14ac:dyDescent="0.3">
      <c r="B176" s="102"/>
      <c r="C176" s="90" t="s">
        <v>163</v>
      </c>
      <c r="D176" s="96" t="str">
        <f>VLOOKUP(C176,[1]SOCOMEC!$C$28:$G$33,2,FALSE)</f>
        <v>Battery charger 24VDC 5A</v>
      </c>
      <c r="E176" s="97"/>
      <c r="F176" s="97"/>
      <c r="G176" s="98"/>
      <c r="H176" s="92">
        <v>1</v>
      </c>
      <c r="I176" s="56" t="str">
        <f>VLOOKUP(C176,[1]SOCOMEC!$C$28:$G$33,5,FALSE)</f>
        <v>DSE</v>
      </c>
      <c r="J176" s="93"/>
      <c r="K176" s="88"/>
      <c r="L176" s="93">
        <f>VLOOKUP(C176,[1]SOCOMEC!$C$28:$G$33,4,FALSE)</f>
        <v>350</v>
      </c>
      <c r="M176" s="94"/>
      <c r="N176" s="93">
        <f t="shared" si="28"/>
        <v>350</v>
      </c>
      <c r="O176" s="103"/>
      <c r="P176" s="103"/>
    </row>
    <row r="177" spans="1:20" x14ac:dyDescent="0.3">
      <c r="B177" s="102"/>
      <c r="C177" s="104"/>
      <c r="D177" s="96" t="s">
        <v>129</v>
      </c>
      <c r="E177" s="97"/>
      <c r="F177" s="97"/>
      <c r="G177" s="98"/>
      <c r="H177" s="92">
        <v>1</v>
      </c>
      <c r="I177" s="56"/>
      <c r="J177" s="93"/>
      <c r="K177" s="88"/>
      <c r="L177" s="93">
        <v>25</v>
      </c>
      <c r="M177" s="94"/>
      <c r="N177" s="93">
        <f t="shared" si="28"/>
        <v>25</v>
      </c>
    </row>
    <row r="178" spans="1:20" x14ac:dyDescent="0.3">
      <c r="B178" s="102"/>
      <c r="C178" s="104"/>
      <c r="D178" s="97" t="s">
        <v>130</v>
      </c>
      <c r="E178" s="97"/>
      <c r="F178" s="97"/>
      <c r="G178" s="98"/>
      <c r="H178" s="92">
        <v>1</v>
      </c>
      <c r="I178" s="56"/>
      <c r="J178" s="93"/>
      <c r="K178" s="88"/>
      <c r="L178" s="93">
        <v>15</v>
      </c>
      <c r="M178" s="94"/>
      <c r="N178" s="93">
        <f t="shared" si="28"/>
        <v>15</v>
      </c>
      <c r="O178" s="103"/>
      <c r="P178" s="103"/>
    </row>
    <row r="179" spans="1:20" x14ac:dyDescent="0.3">
      <c r="B179" s="102"/>
      <c r="C179" s="104"/>
      <c r="D179" s="96" t="s">
        <v>164</v>
      </c>
      <c r="E179" s="97"/>
      <c r="F179" s="97"/>
      <c r="G179" s="98"/>
      <c r="H179" s="92">
        <v>3</v>
      </c>
      <c r="I179" s="56"/>
      <c r="J179" s="93"/>
      <c r="K179" s="88"/>
      <c r="L179" s="93">
        <v>25</v>
      </c>
      <c r="M179" s="94"/>
      <c r="N179" s="93">
        <f t="shared" si="28"/>
        <v>75</v>
      </c>
      <c r="O179" s="103"/>
      <c r="P179" s="103"/>
    </row>
    <row r="180" spans="1:20" x14ac:dyDescent="0.3">
      <c r="B180" s="102"/>
      <c r="C180" s="56"/>
      <c r="D180" s="98" t="s">
        <v>132</v>
      </c>
      <c r="E180" s="91"/>
      <c r="F180" s="91"/>
      <c r="G180" s="91"/>
      <c r="H180" s="92">
        <v>3</v>
      </c>
      <c r="I180" s="56"/>
      <c r="J180" s="93"/>
      <c r="K180" s="88"/>
      <c r="L180" s="93">
        <v>15</v>
      </c>
      <c r="M180" s="94"/>
      <c r="N180" s="93">
        <f t="shared" si="28"/>
        <v>45</v>
      </c>
      <c r="O180" s="103"/>
      <c r="P180" s="103"/>
    </row>
    <row r="181" spans="1:20" x14ac:dyDescent="0.3">
      <c r="B181" s="105" t="s">
        <v>133</v>
      </c>
      <c r="C181" s="95"/>
      <c r="D181" s="91" t="s">
        <v>134</v>
      </c>
      <c r="E181" s="91"/>
      <c r="F181" s="91"/>
      <c r="G181" s="91"/>
      <c r="H181" s="92">
        <v>11</v>
      </c>
      <c r="I181" s="56"/>
      <c r="J181" s="93"/>
      <c r="K181" s="88"/>
      <c r="L181" s="93">
        <v>5</v>
      </c>
      <c r="M181" s="94"/>
      <c r="N181" s="93">
        <f>L181*H181</f>
        <v>55</v>
      </c>
      <c r="O181" s="103"/>
      <c r="P181" s="103"/>
    </row>
    <row r="182" spans="1:20" x14ac:dyDescent="0.3">
      <c r="B182" s="105"/>
      <c r="C182" s="56"/>
      <c r="D182" s="91" t="s">
        <v>135</v>
      </c>
      <c r="E182" s="91"/>
      <c r="F182" s="91"/>
      <c r="G182" s="91"/>
      <c r="H182" s="92">
        <v>11</v>
      </c>
      <c r="I182" s="56"/>
      <c r="J182" s="93"/>
      <c r="K182" s="88"/>
      <c r="L182" s="93">
        <v>1</v>
      </c>
      <c r="M182" s="94"/>
      <c r="N182" s="93">
        <f>L182*H182</f>
        <v>11</v>
      </c>
    </row>
    <row r="183" spans="1:20" ht="15" thickBot="1" x14ac:dyDescent="0.35">
      <c r="B183" s="106" t="s">
        <v>136</v>
      </c>
      <c r="C183" s="107"/>
      <c r="D183" s="108" t="s">
        <v>137</v>
      </c>
      <c r="E183" s="108"/>
      <c r="F183" s="108"/>
      <c r="G183" s="108"/>
      <c r="H183" s="109">
        <v>1</v>
      </c>
      <c r="I183" s="110"/>
      <c r="J183" s="111"/>
      <c r="K183" s="88"/>
      <c r="L183" s="93">
        <v>150</v>
      </c>
      <c r="M183" s="94"/>
      <c r="N183" s="93">
        <f t="shared" ref="N183" si="29">L183*H183</f>
        <v>150</v>
      </c>
    </row>
    <row r="184" spans="1:20" ht="15" thickBot="1" x14ac:dyDescent="0.35">
      <c r="K184" s="112">
        <f>SUM(K170:K183)+SUM(L173:L183)</f>
        <v>12530.0628536</v>
      </c>
      <c r="L184" s="113"/>
      <c r="M184" s="112">
        <f>SUM(M170:M183)+SUM(N173:N183)</f>
        <v>12670.0628536</v>
      </c>
      <c r="N184" s="113"/>
    </row>
    <row r="189" spans="1:20" ht="15" thickBot="1" x14ac:dyDescent="0.35"/>
    <row r="190" spans="1:20" x14ac:dyDescent="0.3">
      <c r="O190" s="50" t="str">
        <f>B192</f>
        <v xml:space="preserve">ATS 1000A 3P Chang .over </v>
      </c>
      <c r="P190" s="51" t="s">
        <v>93</v>
      </c>
      <c r="Q190" s="51" t="s">
        <v>94</v>
      </c>
      <c r="R190" s="51" t="s">
        <v>95</v>
      </c>
      <c r="S190" s="51" t="s">
        <v>96</v>
      </c>
      <c r="T190" s="52" t="s">
        <v>97</v>
      </c>
    </row>
    <row r="191" spans="1:20" x14ac:dyDescent="0.3">
      <c r="O191" s="53" t="str">
        <f>I197</f>
        <v>Socomec</v>
      </c>
      <c r="P191" s="54">
        <f>SUM(N197)</f>
        <v>7099.2048859999995</v>
      </c>
      <c r="Q191" s="55">
        <v>0</v>
      </c>
      <c r="R191" s="56">
        <f>(100-Q191)/100</f>
        <v>1</v>
      </c>
      <c r="S191" s="54">
        <f>R191*P191</f>
        <v>7099.2048859999995</v>
      </c>
      <c r="T191" s="57">
        <f>S191/S195</f>
        <v>0.51003626290817405</v>
      </c>
    </row>
    <row r="192" spans="1:20" ht="15" thickBot="1" x14ac:dyDescent="0.35">
      <c r="A192" s="58" t="s">
        <v>175</v>
      </c>
      <c r="B192" s="59" t="s">
        <v>176</v>
      </c>
      <c r="C192" s="59"/>
      <c r="D192" s="59"/>
      <c r="E192" s="59"/>
      <c r="F192" s="59"/>
      <c r="G192" s="60" t="s">
        <v>100</v>
      </c>
      <c r="H192" s="61">
        <v>1</v>
      </c>
      <c r="I192" s="61"/>
      <c r="J192" s="61"/>
      <c r="O192" s="53" t="s">
        <v>101</v>
      </c>
      <c r="P192" s="54">
        <f>M194</f>
        <v>3140</v>
      </c>
      <c r="Q192" s="55">
        <v>0</v>
      </c>
      <c r="R192" s="56">
        <f t="shared" ref="R192:R194" si="30">(100-Q192)/100</f>
        <v>1</v>
      </c>
      <c r="S192" s="54">
        <f t="shared" ref="S192:S194" si="31">R192*P192</f>
        <v>3140</v>
      </c>
      <c r="T192" s="57">
        <f>S192/S195</f>
        <v>0.22559059658778621</v>
      </c>
    </row>
    <row r="193" spans="2:20" x14ac:dyDescent="0.3">
      <c r="B193" s="62" t="s">
        <v>102</v>
      </c>
      <c r="C193" s="63" t="s">
        <v>103</v>
      </c>
      <c r="D193" s="64"/>
      <c r="E193" s="63" t="s">
        <v>167</v>
      </c>
      <c r="F193" s="65"/>
      <c r="G193" s="64"/>
      <c r="H193" s="66"/>
      <c r="I193" s="66"/>
      <c r="J193" s="67" t="s">
        <v>105</v>
      </c>
      <c r="K193" s="68" t="s">
        <v>106</v>
      </c>
      <c r="L193" s="69" t="s">
        <v>107</v>
      </c>
      <c r="M193" s="68" t="s">
        <v>108</v>
      </c>
      <c r="N193" s="69" t="s">
        <v>107</v>
      </c>
      <c r="O193" s="53" t="s">
        <v>109</v>
      </c>
      <c r="P193" s="54">
        <f>SUM(N199:N207)</f>
        <v>1976</v>
      </c>
      <c r="Q193" s="55">
        <v>0</v>
      </c>
      <c r="R193" s="56">
        <f t="shared" si="30"/>
        <v>1</v>
      </c>
      <c r="S193" s="54">
        <f t="shared" si="31"/>
        <v>1976</v>
      </c>
      <c r="T193" s="57">
        <f>S193/S195</f>
        <v>0.14196401874441578</v>
      </c>
    </row>
    <row r="194" spans="2:20" ht="15" thickBot="1" x14ac:dyDescent="0.35">
      <c r="B194" s="70" t="s">
        <v>110</v>
      </c>
      <c r="C194" s="71" t="s">
        <v>177</v>
      </c>
      <c r="D194" s="71"/>
      <c r="E194" s="72" t="s">
        <v>112</v>
      </c>
      <c r="F194" s="72"/>
      <c r="G194" s="72"/>
      <c r="H194" s="72" t="s">
        <v>113</v>
      </c>
      <c r="I194" s="72"/>
      <c r="J194" s="73" t="s">
        <v>114</v>
      </c>
      <c r="K194" s="74">
        <f>[1]Enclosure!H70</f>
        <v>3140</v>
      </c>
      <c r="L194" s="75"/>
      <c r="M194" s="74">
        <f>K194</f>
        <v>3140</v>
      </c>
      <c r="N194" s="75"/>
      <c r="O194" s="53" t="s">
        <v>115</v>
      </c>
      <c r="P194" s="54">
        <f>N198</f>
        <v>1703.8150000000001</v>
      </c>
      <c r="Q194" s="55">
        <v>0</v>
      </c>
      <c r="R194" s="56">
        <f t="shared" si="30"/>
        <v>1</v>
      </c>
      <c r="S194" s="54">
        <f t="shared" si="31"/>
        <v>1703.8150000000001</v>
      </c>
      <c r="T194" s="57">
        <f>S194/S195</f>
        <v>0.12240912175962387</v>
      </c>
    </row>
    <row r="195" spans="2:20" ht="15" thickBot="1" x14ac:dyDescent="0.35"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7"/>
      <c r="O195" s="78" t="s">
        <v>116</v>
      </c>
      <c r="P195" s="79">
        <f>SUM(P191:P194)</f>
        <v>13919.019886</v>
      </c>
      <c r="Q195" s="80"/>
      <c r="R195" s="81"/>
      <c r="S195" s="79">
        <f>SUM(S191:S194)</f>
        <v>13919.019886</v>
      </c>
      <c r="T195" s="82"/>
    </row>
    <row r="196" spans="2:20" x14ac:dyDescent="0.3">
      <c r="B196" s="83" t="s">
        <v>117</v>
      </c>
      <c r="C196" s="84" t="s">
        <v>118</v>
      </c>
      <c r="D196" s="85" t="s">
        <v>119</v>
      </c>
      <c r="E196" s="85"/>
      <c r="F196" s="85"/>
      <c r="G196" s="85"/>
      <c r="H196" s="86" t="s">
        <v>100</v>
      </c>
      <c r="I196" s="86" t="s">
        <v>120</v>
      </c>
      <c r="J196" s="87" t="s">
        <v>121</v>
      </c>
      <c r="K196" s="88"/>
      <c r="L196" s="56"/>
      <c r="M196" s="56"/>
      <c r="N196" s="56"/>
    </row>
    <row r="197" spans="2:20" x14ac:dyDescent="0.3">
      <c r="B197" s="89" t="s">
        <v>122</v>
      </c>
      <c r="C197" s="90">
        <v>95233100</v>
      </c>
      <c r="D197" s="91" t="str">
        <f>VLOOKUP(C197,[1]SOCOMEC!$C$4:$G$27,2,FALSE)</f>
        <v>ATyS 3*1000 ELECTRICAL CTRL 208/277VAC</v>
      </c>
      <c r="E197" s="91"/>
      <c r="F197" s="91"/>
      <c r="G197" s="91"/>
      <c r="H197" s="92">
        <v>1</v>
      </c>
      <c r="I197" s="56" t="str">
        <f>VLOOKUP(C197,[1]SOCOMEC!$C$4:$G$27,5,FALSE)</f>
        <v>Socomec</v>
      </c>
      <c r="J197" s="93"/>
      <c r="K197" s="88"/>
      <c r="L197" s="94">
        <f>VLOOKUP(C197,[1]SOCOMEC!C5:K27,9,FALSE)</f>
        <v>7099.2048859999995</v>
      </c>
      <c r="M197" s="94"/>
      <c r="N197" s="93">
        <f>L197*H197</f>
        <v>7099.2048859999995</v>
      </c>
      <c r="O197" s="116" t="s">
        <v>142</v>
      </c>
      <c r="P197" s="116" t="s">
        <v>143</v>
      </c>
      <c r="Q197" s="116" t="s">
        <v>144</v>
      </c>
      <c r="R197" s="116" t="s">
        <v>145</v>
      </c>
      <c r="S197" s="116" t="s">
        <v>146</v>
      </c>
    </row>
    <row r="198" spans="2:20" x14ac:dyDescent="0.3">
      <c r="B198" s="89" t="s">
        <v>123</v>
      </c>
      <c r="C198" s="95"/>
      <c r="D198" s="96" t="s">
        <v>178</v>
      </c>
      <c r="E198" s="97"/>
      <c r="F198" s="97"/>
      <c r="G198" s="98"/>
      <c r="H198" s="92">
        <v>1</v>
      </c>
      <c r="I198" s="99"/>
      <c r="J198" s="100"/>
      <c r="K198" s="88"/>
      <c r="L198" s="93">
        <f>S198</f>
        <v>1703.8150000000001</v>
      </c>
      <c r="M198" s="94"/>
      <c r="N198" s="93">
        <f t="shared" ref="N198:N204" si="32">L198*H198</f>
        <v>1703.8150000000001</v>
      </c>
      <c r="O198" s="116">
        <v>44.055</v>
      </c>
      <c r="P198" s="116">
        <f>O198*$P$2</f>
        <v>1453.8150000000001</v>
      </c>
      <c r="Q198" s="116">
        <v>250</v>
      </c>
      <c r="R198" s="56">
        <v>0</v>
      </c>
      <c r="S198" s="56">
        <f>P198+Q198+R198</f>
        <v>1703.8150000000001</v>
      </c>
    </row>
    <row r="199" spans="2:20" x14ac:dyDescent="0.3">
      <c r="B199" s="102" t="s">
        <v>126</v>
      </c>
      <c r="C199" s="90" t="s">
        <v>127</v>
      </c>
      <c r="D199" s="96" t="str">
        <f>VLOOKUP(C199,[1]SOCOMEC!$C$28:$G$33,2,FALSE)</f>
        <v>DSE ATS CONTROLLER 12V/24V</v>
      </c>
      <c r="E199" s="97"/>
      <c r="F199" s="97"/>
      <c r="G199" s="98"/>
      <c r="H199" s="92">
        <v>1</v>
      </c>
      <c r="I199" s="56" t="str">
        <f>VLOOKUP(C199,[1]SOCOMEC!$C$28:$G$33,5,FALSE)</f>
        <v>DSE</v>
      </c>
      <c r="J199" s="93"/>
      <c r="K199" s="88"/>
      <c r="L199" s="93">
        <f>VLOOKUP(C199,[1]SOCOMEC!$C$28:$G$33,4,FALSE)</f>
        <v>800</v>
      </c>
      <c r="M199" s="94"/>
      <c r="N199" s="93">
        <f t="shared" si="32"/>
        <v>800</v>
      </c>
      <c r="O199" s="103" t="s">
        <v>174</v>
      </c>
      <c r="P199" s="103"/>
    </row>
    <row r="200" spans="2:20" x14ac:dyDescent="0.3">
      <c r="B200" s="102"/>
      <c r="C200" s="90" t="s">
        <v>179</v>
      </c>
      <c r="D200" s="96" t="str">
        <f>VLOOKUP(C200,[1]SOCOMEC!$C$28:$G$33,2,FALSE)</f>
        <v>Battery charger 24VDC 10A</v>
      </c>
      <c r="E200" s="97"/>
      <c r="F200" s="97"/>
      <c r="G200" s="98"/>
      <c r="H200" s="92">
        <v>1</v>
      </c>
      <c r="I200" s="56" t="str">
        <f>VLOOKUP(C200,[1]SOCOMEC!$C$28:$G$33,5,FALSE)</f>
        <v>DSE</v>
      </c>
      <c r="J200" s="93"/>
      <c r="K200" s="88"/>
      <c r="L200" s="93">
        <f>VLOOKUP(C200,[1]SOCOMEC!$C$28:$G$33,4,FALSE)</f>
        <v>800</v>
      </c>
      <c r="M200" s="94"/>
      <c r="N200" s="93">
        <f t="shared" si="32"/>
        <v>800</v>
      </c>
      <c r="O200" s="103"/>
      <c r="P200" s="103"/>
    </row>
    <row r="201" spans="2:20" x14ac:dyDescent="0.3">
      <c r="B201" s="102"/>
      <c r="C201" s="104"/>
      <c r="D201" s="96" t="s">
        <v>129</v>
      </c>
      <c r="E201" s="97"/>
      <c r="F201" s="97"/>
      <c r="G201" s="98"/>
      <c r="H201" s="92">
        <v>1</v>
      </c>
      <c r="I201" s="56"/>
      <c r="J201" s="93"/>
      <c r="K201" s="88"/>
      <c r="L201" s="93">
        <v>25</v>
      </c>
      <c r="M201" s="94"/>
      <c r="N201" s="93">
        <f t="shared" si="32"/>
        <v>25</v>
      </c>
    </row>
    <row r="202" spans="2:20" x14ac:dyDescent="0.3">
      <c r="B202" s="102"/>
      <c r="C202" s="104"/>
      <c r="D202" s="97" t="s">
        <v>130</v>
      </c>
      <c r="E202" s="97"/>
      <c r="F202" s="97"/>
      <c r="G202" s="98"/>
      <c r="H202" s="92">
        <v>1</v>
      </c>
      <c r="I202" s="56"/>
      <c r="J202" s="93"/>
      <c r="K202" s="88"/>
      <c r="L202" s="93">
        <v>15</v>
      </c>
      <c r="M202" s="94"/>
      <c r="N202" s="93">
        <f t="shared" si="32"/>
        <v>15</v>
      </c>
      <c r="O202" s="103"/>
      <c r="P202" s="103"/>
    </row>
    <row r="203" spans="2:20" x14ac:dyDescent="0.3">
      <c r="B203" s="102"/>
      <c r="C203" s="104"/>
      <c r="D203" s="96" t="s">
        <v>164</v>
      </c>
      <c r="E203" s="97"/>
      <c r="F203" s="97"/>
      <c r="G203" s="98"/>
      <c r="H203" s="92">
        <v>3</v>
      </c>
      <c r="I203" s="56"/>
      <c r="J203" s="93"/>
      <c r="K203" s="88"/>
      <c r="L203" s="93">
        <v>25</v>
      </c>
      <c r="M203" s="94"/>
      <c r="N203" s="93">
        <f t="shared" si="32"/>
        <v>75</v>
      </c>
      <c r="O203" s="103"/>
      <c r="P203" s="103"/>
    </row>
    <row r="204" spans="2:20" x14ac:dyDescent="0.3">
      <c r="B204" s="102"/>
      <c r="C204" s="56"/>
      <c r="D204" s="98" t="s">
        <v>132</v>
      </c>
      <c r="E204" s="91"/>
      <c r="F204" s="91"/>
      <c r="G204" s="91"/>
      <c r="H204" s="92">
        <v>3</v>
      </c>
      <c r="I204" s="56"/>
      <c r="J204" s="93"/>
      <c r="K204" s="88"/>
      <c r="L204" s="93">
        <v>15</v>
      </c>
      <c r="M204" s="94"/>
      <c r="N204" s="93">
        <f t="shared" si="32"/>
        <v>45</v>
      </c>
      <c r="O204" s="103"/>
      <c r="P204" s="103"/>
    </row>
    <row r="205" spans="2:20" x14ac:dyDescent="0.3">
      <c r="B205" s="105" t="s">
        <v>133</v>
      </c>
      <c r="C205" s="95"/>
      <c r="D205" s="91" t="s">
        <v>134</v>
      </c>
      <c r="E205" s="91"/>
      <c r="F205" s="91"/>
      <c r="G205" s="91"/>
      <c r="H205" s="92">
        <v>11</v>
      </c>
      <c r="I205" s="56"/>
      <c r="J205" s="93"/>
      <c r="K205" s="88"/>
      <c r="L205" s="93">
        <v>5</v>
      </c>
      <c r="M205" s="94"/>
      <c r="N205" s="93">
        <f>L205*H205</f>
        <v>55</v>
      </c>
      <c r="O205" s="103"/>
      <c r="P205" s="103"/>
    </row>
    <row r="206" spans="2:20" x14ac:dyDescent="0.3">
      <c r="B206" s="105"/>
      <c r="C206" s="56"/>
      <c r="D206" s="91" t="s">
        <v>135</v>
      </c>
      <c r="E206" s="91"/>
      <c r="F206" s="91"/>
      <c r="G206" s="91"/>
      <c r="H206" s="92">
        <v>11</v>
      </c>
      <c r="I206" s="56"/>
      <c r="J206" s="93"/>
      <c r="K206" s="88"/>
      <c r="L206" s="93">
        <v>1</v>
      </c>
      <c r="M206" s="94"/>
      <c r="N206" s="93">
        <f>L206*H206</f>
        <v>11</v>
      </c>
    </row>
    <row r="207" spans="2:20" ht="15" thickBot="1" x14ac:dyDescent="0.35">
      <c r="B207" s="106" t="s">
        <v>136</v>
      </c>
      <c r="C207" s="107"/>
      <c r="D207" s="108" t="s">
        <v>137</v>
      </c>
      <c r="E207" s="108"/>
      <c r="F207" s="108"/>
      <c r="G207" s="108"/>
      <c r="H207" s="109">
        <v>1</v>
      </c>
      <c r="I207" s="110"/>
      <c r="J207" s="111"/>
      <c r="K207" s="88"/>
      <c r="L207" s="93">
        <v>150</v>
      </c>
      <c r="M207" s="94"/>
      <c r="N207" s="93">
        <f t="shared" ref="N207" si="33">L207*H207</f>
        <v>150</v>
      </c>
    </row>
    <row r="208" spans="2:20" ht="15" thickBot="1" x14ac:dyDescent="0.35">
      <c r="K208" s="112">
        <f>SUM(K194:K207)+SUM(L197:L207)</f>
        <v>13779.019886</v>
      </c>
      <c r="L208" s="113"/>
      <c r="M208" s="112">
        <f>SUM(M194:M207)+SUM(N197:N207)</f>
        <v>13919.019886</v>
      </c>
      <c r="N208" s="113"/>
    </row>
    <row r="213" spans="1:20" ht="15" thickBot="1" x14ac:dyDescent="0.35"/>
    <row r="214" spans="1:20" x14ac:dyDescent="0.3">
      <c r="O214" s="50" t="str">
        <f>B216</f>
        <v xml:space="preserve">ATS 1250A 3P Chang .over </v>
      </c>
      <c r="P214" s="51" t="s">
        <v>93</v>
      </c>
      <c r="Q214" s="51" t="s">
        <v>94</v>
      </c>
      <c r="R214" s="51" t="s">
        <v>95</v>
      </c>
      <c r="S214" s="51" t="s">
        <v>96</v>
      </c>
      <c r="T214" s="52" t="s">
        <v>97</v>
      </c>
    </row>
    <row r="215" spans="1:20" x14ac:dyDescent="0.3">
      <c r="O215" s="53" t="str">
        <f>I221</f>
        <v>Socomec</v>
      </c>
      <c r="P215" s="54">
        <f>SUM(N221)</f>
        <v>8381.8498512000006</v>
      </c>
      <c r="Q215" s="55">
        <v>0</v>
      </c>
      <c r="R215" s="56">
        <f>(100-Q215)/100</f>
        <v>1</v>
      </c>
      <c r="S215" s="54">
        <f>R215*P215</f>
        <v>8381.8498512000006</v>
      </c>
      <c r="T215" s="57">
        <f>S215/S219</f>
        <v>0.48724858457056824</v>
      </c>
    </row>
    <row r="216" spans="1:20" ht="15" thickBot="1" x14ac:dyDescent="0.35">
      <c r="A216" s="58" t="s">
        <v>180</v>
      </c>
      <c r="B216" s="59" t="s">
        <v>181</v>
      </c>
      <c r="C216" s="59"/>
      <c r="D216" s="59"/>
      <c r="E216" s="59"/>
      <c r="F216" s="59"/>
      <c r="G216" s="60" t="s">
        <v>100</v>
      </c>
      <c r="H216" s="61">
        <v>1</v>
      </c>
      <c r="I216" s="61"/>
      <c r="J216" s="61"/>
      <c r="O216" s="53" t="s">
        <v>101</v>
      </c>
      <c r="P216" s="54">
        <f>M218</f>
        <v>3760</v>
      </c>
      <c r="Q216" s="55">
        <v>0</v>
      </c>
      <c r="R216" s="56">
        <f t="shared" ref="R216:R218" si="34">(100-Q216)/100</f>
        <v>1</v>
      </c>
      <c r="S216" s="54">
        <f t="shared" ref="S216:S218" si="35">R216*P216</f>
        <v>3760</v>
      </c>
      <c r="T216" s="57">
        <f>S216/S219</f>
        <v>0.21857402727430719</v>
      </c>
    </row>
    <row r="217" spans="1:20" x14ac:dyDescent="0.3">
      <c r="B217" s="62" t="s">
        <v>102</v>
      </c>
      <c r="C217" s="63" t="s">
        <v>103</v>
      </c>
      <c r="D217" s="64"/>
      <c r="E217" s="63" t="s">
        <v>167</v>
      </c>
      <c r="F217" s="65"/>
      <c r="G217" s="64"/>
      <c r="H217" s="66"/>
      <c r="I217" s="66"/>
      <c r="J217" s="67" t="s">
        <v>105</v>
      </c>
      <c r="K217" s="68" t="s">
        <v>106</v>
      </c>
      <c r="L217" s="69" t="s">
        <v>107</v>
      </c>
      <c r="M217" s="68" t="s">
        <v>108</v>
      </c>
      <c r="N217" s="69" t="s">
        <v>107</v>
      </c>
      <c r="O217" s="53" t="s">
        <v>109</v>
      </c>
      <c r="P217" s="54">
        <f>SUM(N223:N231)</f>
        <v>1976</v>
      </c>
      <c r="Q217" s="55">
        <v>0</v>
      </c>
      <c r="R217" s="56">
        <f t="shared" si="34"/>
        <v>1</v>
      </c>
      <c r="S217" s="54">
        <f t="shared" si="35"/>
        <v>1976</v>
      </c>
      <c r="T217" s="57">
        <f>S217/S219</f>
        <v>0.11486762709947633</v>
      </c>
    </row>
    <row r="218" spans="1:20" ht="15" thickBot="1" x14ac:dyDescent="0.35">
      <c r="B218" s="70" t="s">
        <v>110</v>
      </c>
      <c r="C218" s="71" t="s">
        <v>182</v>
      </c>
      <c r="D218" s="71"/>
      <c r="E218" s="72" t="s">
        <v>112</v>
      </c>
      <c r="F218" s="72"/>
      <c r="G218" s="72"/>
      <c r="H218" s="72" t="s">
        <v>113</v>
      </c>
      <c r="I218" s="72"/>
      <c r="J218" s="73" t="s">
        <v>114</v>
      </c>
      <c r="K218" s="74">
        <f>[1]Enclosure!H90</f>
        <v>3760</v>
      </c>
      <c r="L218" s="75"/>
      <c r="M218" s="74">
        <f>K218</f>
        <v>3760</v>
      </c>
      <c r="N218" s="75"/>
      <c r="O218" s="53" t="s">
        <v>115</v>
      </c>
      <c r="P218" s="54">
        <f>N222</f>
        <v>3084.56</v>
      </c>
      <c r="Q218" s="55">
        <v>0</v>
      </c>
      <c r="R218" s="56">
        <f t="shared" si="34"/>
        <v>1</v>
      </c>
      <c r="S218" s="54">
        <f t="shared" si="35"/>
        <v>3084.56</v>
      </c>
      <c r="T218" s="57">
        <f>S218/S219</f>
        <v>0.17930976105564814</v>
      </c>
    </row>
    <row r="219" spans="1:20" ht="15" thickBot="1" x14ac:dyDescent="0.35">
      <c r="B219" s="76"/>
      <c r="C219" s="76"/>
      <c r="D219" s="76"/>
      <c r="E219" s="76"/>
      <c r="F219" s="76"/>
      <c r="G219" s="76"/>
      <c r="H219" s="76"/>
      <c r="I219" s="76"/>
      <c r="J219" s="76"/>
      <c r="K219" s="76"/>
      <c r="L219" s="76"/>
      <c r="M219" s="76"/>
      <c r="N219" s="77"/>
      <c r="O219" s="78" t="s">
        <v>116</v>
      </c>
      <c r="P219" s="79">
        <f>SUM(P215:P218)</f>
        <v>17202.409851200002</v>
      </c>
      <c r="Q219" s="80"/>
      <c r="R219" s="81"/>
      <c r="S219" s="79">
        <f>SUM(S215:S218)</f>
        <v>17202.409851200002</v>
      </c>
      <c r="T219" s="82"/>
    </row>
    <row r="220" spans="1:20" x14ac:dyDescent="0.3">
      <c r="B220" s="83" t="s">
        <v>117</v>
      </c>
      <c r="C220" s="84" t="s">
        <v>118</v>
      </c>
      <c r="D220" s="85" t="s">
        <v>119</v>
      </c>
      <c r="E220" s="85"/>
      <c r="F220" s="85"/>
      <c r="G220" s="85"/>
      <c r="H220" s="86" t="s">
        <v>100</v>
      </c>
      <c r="I220" s="86" t="s">
        <v>120</v>
      </c>
      <c r="J220" s="87" t="s">
        <v>121</v>
      </c>
      <c r="K220" s="88"/>
      <c r="L220" s="56"/>
      <c r="M220" s="56"/>
      <c r="N220" s="56"/>
    </row>
    <row r="221" spans="1:20" x14ac:dyDescent="0.3">
      <c r="B221" s="89" t="s">
        <v>122</v>
      </c>
      <c r="C221" s="90">
        <v>95233120</v>
      </c>
      <c r="D221" s="91" t="str">
        <f>VLOOKUP(C221,[1]SOCOMEC!$C$4:$G$27,2,FALSE)</f>
        <v>ATyS 3*1250 ELECTRICAL CTRL 208/277VAC</v>
      </c>
      <c r="E221" s="91"/>
      <c r="F221" s="91"/>
      <c r="G221" s="91"/>
      <c r="H221" s="92">
        <v>1</v>
      </c>
      <c r="I221" s="56" t="str">
        <f>VLOOKUP(C221,[1]SOCOMEC!$C$4:$G$27,5,FALSE)</f>
        <v>Socomec</v>
      </c>
      <c r="J221" s="93"/>
      <c r="K221" s="88"/>
      <c r="L221" s="94">
        <f>VLOOKUP(C221,[1]SOCOMEC!C5:K27,9,FALSE)</f>
        <v>8381.8498512000006</v>
      </c>
      <c r="M221" s="94"/>
      <c r="N221" s="93">
        <f>L221*H221</f>
        <v>8381.8498512000006</v>
      </c>
      <c r="O221" s="116" t="s">
        <v>142</v>
      </c>
      <c r="P221" s="116" t="s">
        <v>143</v>
      </c>
      <c r="Q221" s="116" t="s">
        <v>144</v>
      </c>
      <c r="R221" s="116" t="s">
        <v>145</v>
      </c>
      <c r="S221" s="116" t="s">
        <v>146</v>
      </c>
    </row>
    <row r="222" spans="1:20" x14ac:dyDescent="0.3">
      <c r="B222" s="89" t="s">
        <v>123</v>
      </c>
      <c r="C222" s="95"/>
      <c r="D222" s="96" t="s">
        <v>183</v>
      </c>
      <c r="E222" s="97"/>
      <c r="F222" s="97"/>
      <c r="G222" s="98"/>
      <c r="H222" s="92">
        <v>1</v>
      </c>
      <c r="I222" s="99"/>
      <c r="J222" s="100"/>
      <c r="K222" s="88"/>
      <c r="L222" s="93">
        <f>S222</f>
        <v>3084.56</v>
      </c>
      <c r="M222" s="94"/>
      <c r="N222" s="93">
        <f t="shared" ref="N222:N228" si="36">L222*H222</f>
        <v>3084.56</v>
      </c>
      <c r="O222" s="116">
        <v>78.319999999999993</v>
      </c>
      <c r="P222" s="116">
        <f>O222*$P$2</f>
        <v>2584.56</v>
      </c>
      <c r="Q222" s="116">
        <v>500</v>
      </c>
      <c r="R222" s="56">
        <v>0</v>
      </c>
      <c r="S222" s="56">
        <f>P222+Q222+R222</f>
        <v>3084.56</v>
      </c>
    </row>
    <row r="223" spans="1:20" x14ac:dyDescent="0.3">
      <c r="B223" s="102" t="s">
        <v>126</v>
      </c>
      <c r="C223" s="90" t="s">
        <v>127</v>
      </c>
      <c r="D223" s="96" t="str">
        <f>VLOOKUP(C223,[1]SOCOMEC!$C$28:$G$33,2,FALSE)</f>
        <v>DSE ATS CONTROLLER 12V/24V</v>
      </c>
      <c r="E223" s="97"/>
      <c r="F223" s="97"/>
      <c r="G223" s="98"/>
      <c r="H223" s="92">
        <v>1</v>
      </c>
      <c r="I223" s="56" t="str">
        <f>VLOOKUP(C223,[1]SOCOMEC!$C$28:$G$33,5,FALSE)</f>
        <v>DSE</v>
      </c>
      <c r="J223" s="93"/>
      <c r="K223" s="88"/>
      <c r="L223" s="93">
        <f>VLOOKUP(C223,[1]SOCOMEC!$C$28:$G$33,4,FALSE)</f>
        <v>800</v>
      </c>
      <c r="M223" s="94"/>
      <c r="N223" s="93">
        <f t="shared" si="36"/>
        <v>800</v>
      </c>
      <c r="O223" s="103" t="s">
        <v>184</v>
      </c>
      <c r="P223" s="103"/>
    </row>
    <row r="224" spans="1:20" x14ac:dyDescent="0.3">
      <c r="B224" s="102"/>
      <c r="C224" s="90" t="s">
        <v>179</v>
      </c>
      <c r="D224" s="96" t="str">
        <f>VLOOKUP(C224,[1]SOCOMEC!$C$28:$G$33,2,FALSE)</f>
        <v>Battery charger 24VDC 10A</v>
      </c>
      <c r="E224" s="97"/>
      <c r="F224" s="97"/>
      <c r="G224" s="98"/>
      <c r="H224" s="92">
        <v>1</v>
      </c>
      <c r="I224" s="56" t="str">
        <f>VLOOKUP(C224,[1]SOCOMEC!$C$28:$G$33,5,FALSE)</f>
        <v>DSE</v>
      </c>
      <c r="J224" s="93"/>
      <c r="K224" s="88"/>
      <c r="L224" s="93">
        <f>VLOOKUP(C224,[1]SOCOMEC!$C$28:$G$33,4,FALSE)</f>
        <v>800</v>
      </c>
      <c r="M224" s="94"/>
      <c r="N224" s="93">
        <f t="shared" si="36"/>
        <v>800</v>
      </c>
      <c r="O224" s="103"/>
      <c r="P224" s="103"/>
    </row>
    <row r="225" spans="1:20" x14ac:dyDescent="0.3">
      <c r="B225" s="102"/>
      <c r="C225" s="104"/>
      <c r="D225" s="96" t="s">
        <v>129</v>
      </c>
      <c r="E225" s="97"/>
      <c r="F225" s="97"/>
      <c r="G225" s="98"/>
      <c r="H225" s="92">
        <v>1</v>
      </c>
      <c r="I225" s="56"/>
      <c r="J225" s="93"/>
      <c r="K225" s="88"/>
      <c r="L225" s="93">
        <v>25</v>
      </c>
      <c r="M225" s="94"/>
      <c r="N225" s="93">
        <f t="shared" si="36"/>
        <v>25</v>
      </c>
    </row>
    <row r="226" spans="1:20" x14ac:dyDescent="0.3">
      <c r="B226" s="102"/>
      <c r="C226" s="104"/>
      <c r="D226" s="97" t="s">
        <v>130</v>
      </c>
      <c r="E226" s="97"/>
      <c r="F226" s="97"/>
      <c r="G226" s="98"/>
      <c r="H226" s="92">
        <v>1</v>
      </c>
      <c r="I226" s="56"/>
      <c r="J226" s="93"/>
      <c r="K226" s="88"/>
      <c r="L226" s="93">
        <v>15</v>
      </c>
      <c r="M226" s="94"/>
      <c r="N226" s="93">
        <f t="shared" si="36"/>
        <v>15</v>
      </c>
      <c r="O226" s="103"/>
      <c r="P226" s="103"/>
    </row>
    <row r="227" spans="1:20" x14ac:dyDescent="0.3">
      <c r="B227" s="102"/>
      <c r="C227" s="104"/>
      <c r="D227" s="96" t="s">
        <v>164</v>
      </c>
      <c r="E227" s="97"/>
      <c r="F227" s="97"/>
      <c r="G227" s="98"/>
      <c r="H227" s="92">
        <v>3</v>
      </c>
      <c r="I227" s="56"/>
      <c r="J227" s="93"/>
      <c r="K227" s="88"/>
      <c r="L227" s="93">
        <v>25</v>
      </c>
      <c r="M227" s="94"/>
      <c r="N227" s="93">
        <f t="shared" si="36"/>
        <v>75</v>
      </c>
      <c r="O227" s="103"/>
      <c r="P227" s="103"/>
    </row>
    <row r="228" spans="1:20" x14ac:dyDescent="0.3">
      <c r="B228" s="102"/>
      <c r="C228" s="56"/>
      <c r="D228" s="98" t="s">
        <v>132</v>
      </c>
      <c r="E228" s="91"/>
      <c r="F228" s="91"/>
      <c r="G228" s="91"/>
      <c r="H228" s="92">
        <v>3</v>
      </c>
      <c r="I228" s="56"/>
      <c r="J228" s="93"/>
      <c r="K228" s="88"/>
      <c r="L228" s="93">
        <v>15</v>
      </c>
      <c r="M228" s="94"/>
      <c r="N228" s="93">
        <f t="shared" si="36"/>
        <v>45</v>
      </c>
      <c r="O228" s="103"/>
      <c r="P228" s="103"/>
    </row>
    <row r="229" spans="1:20" x14ac:dyDescent="0.3">
      <c r="B229" s="105" t="s">
        <v>133</v>
      </c>
      <c r="C229" s="95"/>
      <c r="D229" s="91" t="s">
        <v>134</v>
      </c>
      <c r="E229" s="91"/>
      <c r="F229" s="91"/>
      <c r="G229" s="91"/>
      <c r="H229" s="92">
        <v>11</v>
      </c>
      <c r="I229" s="56"/>
      <c r="J229" s="93"/>
      <c r="K229" s="88"/>
      <c r="L229" s="93">
        <v>5</v>
      </c>
      <c r="M229" s="94"/>
      <c r="N229" s="93">
        <f>L229*H229</f>
        <v>55</v>
      </c>
      <c r="O229" s="103"/>
      <c r="P229" s="103"/>
    </row>
    <row r="230" spans="1:20" x14ac:dyDescent="0.3">
      <c r="B230" s="105"/>
      <c r="C230" s="56"/>
      <c r="D230" s="91" t="s">
        <v>135</v>
      </c>
      <c r="E230" s="91"/>
      <c r="F230" s="91"/>
      <c r="G230" s="91"/>
      <c r="H230" s="92">
        <v>11</v>
      </c>
      <c r="I230" s="56"/>
      <c r="J230" s="93"/>
      <c r="K230" s="88"/>
      <c r="L230" s="93">
        <v>1</v>
      </c>
      <c r="M230" s="94"/>
      <c r="N230" s="93">
        <f>L230*H230</f>
        <v>11</v>
      </c>
    </row>
    <row r="231" spans="1:20" ht="15" thickBot="1" x14ac:dyDescent="0.35">
      <c r="B231" s="106" t="s">
        <v>136</v>
      </c>
      <c r="C231" s="107"/>
      <c r="D231" s="108" t="s">
        <v>137</v>
      </c>
      <c r="E231" s="108"/>
      <c r="F231" s="108"/>
      <c r="G231" s="108"/>
      <c r="H231" s="109">
        <v>1</v>
      </c>
      <c r="I231" s="110"/>
      <c r="J231" s="111"/>
      <c r="K231" s="88"/>
      <c r="L231" s="93">
        <v>150</v>
      </c>
      <c r="M231" s="94"/>
      <c r="N231" s="93">
        <f t="shared" ref="N231" si="37">L231*H231</f>
        <v>150</v>
      </c>
    </row>
    <row r="232" spans="1:20" ht="15" thickBot="1" x14ac:dyDescent="0.35">
      <c r="K232" s="112">
        <f>SUM(K218:K231)+SUM(L221:L231)</f>
        <v>17062.409851199998</v>
      </c>
      <c r="L232" s="113"/>
      <c r="M232" s="112">
        <f>SUM(M218:M231)+SUM(N221:N231)</f>
        <v>17202.409851199998</v>
      </c>
      <c r="N232" s="113"/>
    </row>
    <row r="234" spans="1:20" ht="15" thickBot="1" x14ac:dyDescent="0.35"/>
    <row r="235" spans="1:20" x14ac:dyDescent="0.3">
      <c r="O235" s="50" t="str">
        <f>B237</f>
        <v xml:space="preserve">ATS 1600A 3P Chang .over </v>
      </c>
      <c r="P235" s="51" t="s">
        <v>93</v>
      </c>
      <c r="Q235" s="51" t="s">
        <v>94</v>
      </c>
      <c r="R235" s="51" t="s">
        <v>95</v>
      </c>
      <c r="S235" s="51" t="s">
        <v>96</v>
      </c>
      <c r="T235" s="52" t="s">
        <v>97</v>
      </c>
    </row>
    <row r="236" spans="1:20" x14ac:dyDescent="0.3">
      <c r="O236" s="53" t="str">
        <f>I242</f>
        <v>Socomec</v>
      </c>
      <c r="P236" s="54">
        <f>SUM(N242)</f>
        <v>10947.1948804</v>
      </c>
      <c r="Q236" s="55">
        <v>0</v>
      </c>
      <c r="R236" s="56">
        <f>(100-Q236)/100</f>
        <v>1</v>
      </c>
      <c r="S236" s="54">
        <f>R236*P236</f>
        <v>10947.1948804</v>
      </c>
      <c r="T236" s="57">
        <f>S236/S240</f>
        <v>0.53626194043502862</v>
      </c>
    </row>
    <row r="237" spans="1:20" ht="15" thickBot="1" x14ac:dyDescent="0.35">
      <c r="A237" s="58" t="s">
        <v>185</v>
      </c>
      <c r="B237" s="59" t="s">
        <v>186</v>
      </c>
      <c r="C237" s="59"/>
      <c r="D237" s="59"/>
      <c r="E237" s="59"/>
      <c r="F237" s="59"/>
      <c r="G237" s="60" t="s">
        <v>100</v>
      </c>
      <c r="H237" s="61">
        <v>1</v>
      </c>
      <c r="I237" s="61"/>
      <c r="J237" s="61"/>
      <c r="O237" s="53" t="s">
        <v>101</v>
      </c>
      <c r="P237" s="54">
        <f>M239</f>
        <v>3760</v>
      </c>
      <c r="Q237" s="55">
        <v>0</v>
      </c>
      <c r="R237" s="56">
        <f t="shared" ref="R237:R239" si="38">(100-Q237)/100</f>
        <v>1</v>
      </c>
      <c r="S237" s="54">
        <f t="shared" ref="S237:S239" si="39">R237*P237</f>
        <v>3760</v>
      </c>
      <c r="T237" s="57">
        <f>S237/S240</f>
        <v>0.1841882708825982</v>
      </c>
    </row>
    <row r="238" spans="1:20" x14ac:dyDescent="0.3">
      <c r="B238" s="62" t="s">
        <v>102</v>
      </c>
      <c r="C238" s="63" t="s">
        <v>103</v>
      </c>
      <c r="D238" s="64"/>
      <c r="E238" s="63" t="s">
        <v>167</v>
      </c>
      <c r="F238" s="65"/>
      <c r="G238" s="64"/>
      <c r="H238" s="66"/>
      <c r="I238" s="66"/>
      <c r="J238" s="67" t="s">
        <v>105</v>
      </c>
      <c r="K238" s="68" t="s">
        <v>106</v>
      </c>
      <c r="L238" s="69" t="s">
        <v>107</v>
      </c>
      <c r="M238" s="68" t="s">
        <v>108</v>
      </c>
      <c r="N238" s="69" t="s">
        <v>107</v>
      </c>
      <c r="O238" s="53" t="s">
        <v>109</v>
      </c>
      <c r="P238" s="54">
        <f>SUM(N244:N252)</f>
        <v>1976</v>
      </c>
      <c r="Q238" s="55">
        <v>0</v>
      </c>
      <c r="R238" s="56">
        <f t="shared" si="38"/>
        <v>1</v>
      </c>
      <c r="S238" s="54">
        <f t="shared" si="39"/>
        <v>1976</v>
      </c>
      <c r="T238" s="57">
        <f>S238/S240</f>
        <v>9.6796814697876085E-2</v>
      </c>
    </row>
    <row r="239" spans="1:20" ht="15" thickBot="1" x14ac:dyDescent="0.35">
      <c r="B239" s="70" t="s">
        <v>110</v>
      </c>
      <c r="C239" s="71" t="s">
        <v>182</v>
      </c>
      <c r="D239" s="71"/>
      <c r="E239" s="72" t="s">
        <v>112</v>
      </c>
      <c r="F239" s="72"/>
      <c r="G239" s="72"/>
      <c r="H239" s="72" t="s">
        <v>113</v>
      </c>
      <c r="I239" s="72"/>
      <c r="J239" s="73" t="s">
        <v>114</v>
      </c>
      <c r="K239" s="74">
        <f>[1]Enclosure!H90</f>
        <v>3760</v>
      </c>
      <c r="L239" s="75"/>
      <c r="M239" s="74">
        <f>K239</f>
        <v>3760</v>
      </c>
      <c r="N239" s="75"/>
      <c r="O239" s="53" t="s">
        <v>115</v>
      </c>
      <c r="P239" s="54">
        <f>N243</f>
        <v>3730.7000000000003</v>
      </c>
      <c r="Q239" s="55">
        <v>0</v>
      </c>
      <c r="R239" s="56">
        <f t="shared" si="38"/>
        <v>1</v>
      </c>
      <c r="S239" s="54">
        <f t="shared" si="39"/>
        <v>3730.7000000000003</v>
      </c>
      <c r="T239" s="57">
        <f>S239/S240</f>
        <v>0.18275297398449714</v>
      </c>
    </row>
    <row r="240" spans="1:20" ht="15" thickBot="1" x14ac:dyDescent="0.35">
      <c r="B240" s="76"/>
      <c r="C240" s="76"/>
      <c r="D240" s="76"/>
      <c r="E240" s="76"/>
      <c r="F240" s="76"/>
      <c r="G240" s="76"/>
      <c r="H240" s="76"/>
      <c r="I240" s="76"/>
      <c r="J240" s="76"/>
      <c r="K240" s="76"/>
      <c r="L240" s="76"/>
      <c r="M240" s="76"/>
      <c r="N240" s="77"/>
      <c r="O240" s="78" t="s">
        <v>116</v>
      </c>
      <c r="P240" s="79">
        <f>SUM(P236:P239)</f>
        <v>20413.894880399999</v>
      </c>
      <c r="Q240" s="80"/>
      <c r="R240" s="81"/>
      <c r="S240" s="79">
        <f>SUM(S236:S239)</f>
        <v>20413.894880399999</v>
      </c>
      <c r="T240" s="82"/>
    </row>
    <row r="241" spans="2:20" x14ac:dyDescent="0.3">
      <c r="B241" s="83" t="s">
        <v>117</v>
      </c>
      <c r="C241" s="84" t="s">
        <v>118</v>
      </c>
      <c r="D241" s="85" t="s">
        <v>119</v>
      </c>
      <c r="E241" s="85"/>
      <c r="F241" s="85"/>
      <c r="G241" s="85"/>
      <c r="H241" s="86" t="s">
        <v>100</v>
      </c>
      <c r="I241" s="86" t="s">
        <v>120</v>
      </c>
      <c r="J241" s="87" t="s">
        <v>121</v>
      </c>
      <c r="K241" s="88"/>
      <c r="L241" s="56"/>
      <c r="M241" s="56"/>
      <c r="N241" s="56"/>
    </row>
    <row r="242" spans="2:20" x14ac:dyDescent="0.3">
      <c r="B242" s="89" t="s">
        <v>122</v>
      </c>
      <c r="C242" s="90">
        <v>95233160</v>
      </c>
      <c r="D242" s="91" t="str">
        <f>VLOOKUP(C242,[1]SOCOMEC!$C$4:$G$27,2,FALSE)</f>
        <v>ATyS 3*1600 ELECTRICAL CTRL 208/277VAC</v>
      </c>
      <c r="E242" s="91"/>
      <c r="F242" s="91"/>
      <c r="G242" s="91"/>
      <c r="H242" s="92">
        <v>1</v>
      </c>
      <c r="I242" s="56" t="str">
        <f>VLOOKUP(C242,[1]SOCOMEC!$C$4:$G$27,5,FALSE)</f>
        <v>Socomec</v>
      </c>
      <c r="J242" s="93"/>
      <c r="K242" s="88"/>
      <c r="L242" s="94">
        <f>VLOOKUP(C242,[1]SOCOMEC!C5:K27,9,FALSE)</f>
        <v>10947.1948804</v>
      </c>
      <c r="M242" s="94"/>
      <c r="N242" s="93">
        <f>L242*H242</f>
        <v>10947.1948804</v>
      </c>
      <c r="O242" s="116" t="s">
        <v>142</v>
      </c>
      <c r="P242" s="116" t="s">
        <v>143</v>
      </c>
      <c r="Q242" s="116" t="s">
        <v>144</v>
      </c>
      <c r="R242" s="116" t="s">
        <v>145</v>
      </c>
      <c r="S242" s="116" t="s">
        <v>146</v>
      </c>
    </row>
    <row r="243" spans="2:20" x14ac:dyDescent="0.3">
      <c r="B243" s="89" t="s">
        <v>123</v>
      </c>
      <c r="C243" s="95"/>
      <c r="D243" s="96" t="s">
        <v>187</v>
      </c>
      <c r="E243" s="97"/>
      <c r="F243" s="97"/>
      <c r="G243" s="98"/>
      <c r="H243" s="92">
        <v>1</v>
      </c>
      <c r="I243" s="99"/>
      <c r="J243" s="100"/>
      <c r="K243" s="88"/>
      <c r="L243" s="93">
        <f>S243</f>
        <v>3730.7000000000003</v>
      </c>
      <c r="M243" s="94"/>
      <c r="N243" s="93">
        <f t="shared" ref="N243:N249" si="40">L243*H243</f>
        <v>3730.7000000000003</v>
      </c>
      <c r="O243" s="116">
        <v>97.9</v>
      </c>
      <c r="P243" s="116">
        <f>O243*$P$2</f>
        <v>3230.7000000000003</v>
      </c>
      <c r="Q243" s="116">
        <v>500</v>
      </c>
      <c r="R243" s="56">
        <v>0</v>
      </c>
      <c r="S243" s="56">
        <f>P243+Q243+R243</f>
        <v>3730.7000000000003</v>
      </c>
    </row>
    <row r="244" spans="2:20" x14ac:dyDescent="0.3">
      <c r="B244" s="102" t="s">
        <v>126</v>
      </c>
      <c r="C244" s="90" t="s">
        <v>127</v>
      </c>
      <c r="D244" s="96" t="str">
        <f>VLOOKUP(C244,[1]SOCOMEC!$C$28:$G$33,2,FALSE)</f>
        <v>DSE ATS CONTROLLER 12V/24V</v>
      </c>
      <c r="E244" s="97"/>
      <c r="F244" s="97"/>
      <c r="G244" s="98"/>
      <c r="H244" s="92">
        <v>1</v>
      </c>
      <c r="I244" s="56" t="str">
        <f>VLOOKUP(C244,[1]SOCOMEC!$C$28:$G$33,5,FALSE)</f>
        <v>DSE</v>
      </c>
      <c r="J244" s="93"/>
      <c r="K244" s="88"/>
      <c r="L244" s="93">
        <f>VLOOKUP(C244,[1]SOCOMEC!$C$28:$G$33,4,FALSE)</f>
        <v>800</v>
      </c>
      <c r="M244" s="94"/>
      <c r="N244" s="93">
        <f t="shared" si="40"/>
        <v>800</v>
      </c>
      <c r="O244" s="103" t="s">
        <v>184</v>
      </c>
      <c r="P244" s="103"/>
    </row>
    <row r="245" spans="2:20" x14ac:dyDescent="0.3">
      <c r="B245" s="102"/>
      <c r="C245" s="90" t="s">
        <v>179</v>
      </c>
      <c r="D245" s="96" t="str">
        <f>VLOOKUP(C245,[1]SOCOMEC!$C$28:$G$33,2,FALSE)</f>
        <v>Battery charger 24VDC 10A</v>
      </c>
      <c r="E245" s="97"/>
      <c r="F245" s="97"/>
      <c r="G245" s="98"/>
      <c r="H245" s="92">
        <v>1</v>
      </c>
      <c r="I245" s="56" t="str">
        <f>VLOOKUP(C245,[1]SOCOMEC!$C$28:$G$33,5,FALSE)</f>
        <v>DSE</v>
      </c>
      <c r="J245" s="93"/>
      <c r="K245" s="88"/>
      <c r="L245" s="93">
        <f>VLOOKUP(C245,[1]SOCOMEC!$C$28:$G$33,4,FALSE)</f>
        <v>800</v>
      </c>
      <c r="M245" s="94"/>
      <c r="N245" s="93">
        <f t="shared" si="40"/>
        <v>800</v>
      </c>
      <c r="O245" s="103"/>
      <c r="P245" s="103"/>
    </row>
    <row r="246" spans="2:20" x14ac:dyDescent="0.3">
      <c r="B246" s="102"/>
      <c r="C246" s="104"/>
      <c r="D246" s="96" t="s">
        <v>129</v>
      </c>
      <c r="E246" s="97"/>
      <c r="F246" s="97"/>
      <c r="G246" s="98"/>
      <c r="H246" s="92">
        <v>1</v>
      </c>
      <c r="I246" s="56"/>
      <c r="J246" s="93"/>
      <c r="K246" s="88"/>
      <c r="L246" s="93">
        <v>25</v>
      </c>
      <c r="M246" s="94"/>
      <c r="N246" s="93">
        <f t="shared" si="40"/>
        <v>25</v>
      </c>
    </row>
    <row r="247" spans="2:20" x14ac:dyDescent="0.3">
      <c r="B247" s="102"/>
      <c r="C247" s="104"/>
      <c r="D247" s="97" t="s">
        <v>130</v>
      </c>
      <c r="E247" s="97"/>
      <c r="F247" s="97"/>
      <c r="G247" s="98"/>
      <c r="H247" s="92">
        <v>1</v>
      </c>
      <c r="I247" s="56"/>
      <c r="J247" s="93"/>
      <c r="K247" s="88"/>
      <c r="L247" s="93">
        <v>15</v>
      </c>
      <c r="M247" s="94"/>
      <c r="N247" s="93">
        <f t="shared" si="40"/>
        <v>15</v>
      </c>
      <c r="O247" s="103"/>
      <c r="P247" s="103"/>
    </row>
    <row r="248" spans="2:20" x14ac:dyDescent="0.3">
      <c r="B248" s="102"/>
      <c r="C248" s="104"/>
      <c r="D248" s="96" t="s">
        <v>164</v>
      </c>
      <c r="E248" s="97"/>
      <c r="F248" s="97"/>
      <c r="G248" s="98"/>
      <c r="H248" s="92">
        <v>3</v>
      </c>
      <c r="I248" s="56"/>
      <c r="J248" s="93"/>
      <c r="K248" s="88"/>
      <c r="L248" s="93">
        <v>25</v>
      </c>
      <c r="M248" s="94"/>
      <c r="N248" s="93">
        <f t="shared" si="40"/>
        <v>75</v>
      </c>
      <c r="O248" s="103"/>
      <c r="P248" s="103"/>
    </row>
    <row r="249" spans="2:20" x14ac:dyDescent="0.3">
      <c r="B249" s="102"/>
      <c r="C249" s="56"/>
      <c r="D249" s="98" t="s">
        <v>132</v>
      </c>
      <c r="E249" s="91"/>
      <c r="F249" s="91"/>
      <c r="G249" s="91"/>
      <c r="H249" s="92">
        <v>3</v>
      </c>
      <c r="I249" s="56"/>
      <c r="J249" s="93"/>
      <c r="K249" s="88"/>
      <c r="L249" s="93">
        <v>15</v>
      </c>
      <c r="M249" s="94"/>
      <c r="N249" s="93">
        <f t="shared" si="40"/>
        <v>45</v>
      </c>
      <c r="O249" s="103"/>
      <c r="P249" s="103"/>
    </row>
    <row r="250" spans="2:20" x14ac:dyDescent="0.3">
      <c r="B250" s="105" t="s">
        <v>133</v>
      </c>
      <c r="C250" s="95"/>
      <c r="D250" s="91" t="s">
        <v>134</v>
      </c>
      <c r="E250" s="91"/>
      <c r="F250" s="91"/>
      <c r="G250" s="91"/>
      <c r="H250" s="92">
        <v>11</v>
      </c>
      <c r="I250" s="56"/>
      <c r="J250" s="93"/>
      <c r="K250" s="88"/>
      <c r="L250" s="93">
        <v>5</v>
      </c>
      <c r="M250" s="94"/>
      <c r="N250" s="93">
        <f>L250*H250</f>
        <v>55</v>
      </c>
      <c r="O250" s="103"/>
      <c r="P250" s="103"/>
    </row>
    <row r="251" spans="2:20" x14ac:dyDescent="0.3">
      <c r="B251" s="105"/>
      <c r="C251" s="56"/>
      <c r="D251" s="91" t="s">
        <v>135</v>
      </c>
      <c r="E251" s="91"/>
      <c r="F251" s="91"/>
      <c r="G251" s="91"/>
      <c r="H251" s="92">
        <v>11</v>
      </c>
      <c r="I251" s="56"/>
      <c r="J251" s="93"/>
      <c r="K251" s="88"/>
      <c r="L251" s="93">
        <v>1</v>
      </c>
      <c r="M251" s="94"/>
      <c r="N251" s="93">
        <f>L251*H251</f>
        <v>11</v>
      </c>
    </row>
    <row r="252" spans="2:20" ht="15" thickBot="1" x14ac:dyDescent="0.35">
      <c r="B252" s="106" t="s">
        <v>136</v>
      </c>
      <c r="C252" s="107"/>
      <c r="D252" s="108" t="s">
        <v>137</v>
      </c>
      <c r="E252" s="108"/>
      <c r="F252" s="108"/>
      <c r="G252" s="108"/>
      <c r="H252" s="109">
        <v>1</v>
      </c>
      <c r="I252" s="110"/>
      <c r="J252" s="111"/>
      <c r="K252" s="88"/>
      <c r="L252" s="93">
        <v>150</v>
      </c>
      <c r="M252" s="94"/>
      <c r="N252" s="93">
        <f t="shared" ref="N252" si="41">L252*H252</f>
        <v>150</v>
      </c>
    </row>
    <row r="253" spans="2:20" ht="15" thickBot="1" x14ac:dyDescent="0.35">
      <c r="K253" s="112">
        <f>SUM(K239:K252)+SUM(L242:L252)</f>
        <v>20273.894880400003</v>
      </c>
      <c r="L253" s="113"/>
      <c r="M253" s="112">
        <f>SUM(M239:M252)+SUM(N242:N252)</f>
        <v>20413.894880400003</v>
      </c>
      <c r="N253" s="113"/>
    </row>
    <row r="255" spans="2:20" ht="15" thickBot="1" x14ac:dyDescent="0.35"/>
    <row r="256" spans="2:20" x14ac:dyDescent="0.3">
      <c r="O256" s="50" t="str">
        <f>B258</f>
        <v xml:space="preserve">ATS 2000A 3P Chang .over </v>
      </c>
      <c r="P256" s="51" t="s">
        <v>93</v>
      </c>
      <c r="Q256" s="51" t="s">
        <v>94</v>
      </c>
      <c r="R256" s="51" t="s">
        <v>95</v>
      </c>
      <c r="S256" s="51" t="s">
        <v>96</v>
      </c>
      <c r="T256" s="52" t="s">
        <v>97</v>
      </c>
    </row>
    <row r="257" spans="1:20" x14ac:dyDescent="0.3">
      <c r="O257" s="53" t="str">
        <f>I263</f>
        <v>Socomec</v>
      </c>
      <c r="P257" s="54">
        <f>SUM(N263)</f>
        <v>19665.202510400002</v>
      </c>
      <c r="Q257" s="55">
        <v>0</v>
      </c>
      <c r="R257" s="56">
        <f>(100-Q257)/100</f>
        <v>1</v>
      </c>
      <c r="S257" s="54">
        <f>R257*P257</f>
        <v>19665.202510400002</v>
      </c>
      <c r="T257" s="57">
        <f>S257/S261</f>
        <v>0.57673862445080937</v>
      </c>
    </row>
    <row r="258" spans="1:20" ht="15" thickBot="1" x14ac:dyDescent="0.35">
      <c r="A258" s="58" t="s">
        <v>188</v>
      </c>
      <c r="B258" s="59" t="s">
        <v>189</v>
      </c>
      <c r="C258" s="59"/>
      <c r="D258" s="59"/>
      <c r="E258" s="59"/>
      <c r="F258" s="59"/>
      <c r="G258" s="60" t="s">
        <v>100</v>
      </c>
      <c r="H258" s="61">
        <v>1</v>
      </c>
      <c r="I258" s="61"/>
      <c r="J258" s="61"/>
      <c r="O258" s="53" t="s">
        <v>101</v>
      </c>
      <c r="P258" s="54">
        <f>M260</f>
        <v>6960</v>
      </c>
      <c r="Q258" s="55">
        <v>0</v>
      </c>
      <c r="R258" s="56">
        <f t="shared" ref="R258:R260" si="42">(100-Q258)/100</f>
        <v>1</v>
      </c>
      <c r="S258" s="54">
        <f t="shared" ref="S258:S260" si="43">R258*P258</f>
        <v>6960</v>
      </c>
      <c r="T258" s="57">
        <f>S258/S261</f>
        <v>0.20412201827338231</v>
      </c>
    </row>
    <row r="259" spans="1:20" x14ac:dyDescent="0.3">
      <c r="B259" s="62" t="s">
        <v>102</v>
      </c>
      <c r="C259" s="63" t="s">
        <v>103</v>
      </c>
      <c r="D259" s="64"/>
      <c r="E259" s="63" t="s">
        <v>167</v>
      </c>
      <c r="F259" s="65"/>
      <c r="G259" s="64"/>
      <c r="H259" s="66"/>
      <c r="I259" s="66"/>
      <c r="J259" s="67" t="s">
        <v>105</v>
      </c>
      <c r="K259" s="68" t="s">
        <v>106</v>
      </c>
      <c r="L259" s="69" t="s">
        <v>107</v>
      </c>
      <c r="M259" s="68" t="s">
        <v>108</v>
      </c>
      <c r="N259" s="69" t="s">
        <v>107</v>
      </c>
      <c r="O259" s="53" t="s">
        <v>109</v>
      </c>
      <c r="P259" s="54">
        <f>SUM(N265:N273)</f>
        <v>1976</v>
      </c>
      <c r="Q259" s="55">
        <v>0</v>
      </c>
      <c r="R259" s="56">
        <f t="shared" si="42"/>
        <v>1</v>
      </c>
      <c r="S259" s="54">
        <f t="shared" si="43"/>
        <v>1976</v>
      </c>
      <c r="T259" s="57">
        <f>S259/S261</f>
        <v>5.7951883348879803E-2</v>
      </c>
    </row>
    <row r="260" spans="1:20" ht="15" thickBot="1" x14ac:dyDescent="0.35">
      <c r="B260" s="70" t="s">
        <v>110</v>
      </c>
      <c r="C260" s="71" t="s">
        <v>190</v>
      </c>
      <c r="D260" s="71"/>
      <c r="E260" s="72" t="s">
        <v>112</v>
      </c>
      <c r="F260" s="72"/>
      <c r="G260" s="72"/>
      <c r="H260" s="72" t="s">
        <v>113</v>
      </c>
      <c r="I260" s="72"/>
      <c r="J260" s="73" t="s">
        <v>114</v>
      </c>
      <c r="K260" s="74">
        <f>[1]Enclosure!H105</f>
        <v>6960</v>
      </c>
      <c r="L260" s="75"/>
      <c r="M260" s="74">
        <f>K260</f>
        <v>6960</v>
      </c>
      <c r="N260" s="75"/>
      <c r="O260" s="53" t="s">
        <v>115</v>
      </c>
      <c r="P260" s="54">
        <f>N264</f>
        <v>5496.05</v>
      </c>
      <c r="Q260" s="55">
        <v>0</v>
      </c>
      <c r="R260" s="56">
        <f t="shared" si="42"/>
        <v>1</v>
      </c>
      <c r="S260" s="54">
        <f t="shared" si="43"/>
        <v>5496.05</v>
      </c>
      <c r="T260" s="57">
        <f>S260/S261</f>
        <v>0.16118747392692859</v>
      </c>
    </row>
    <row r="261" spans="1:20" ht="15" thickBot="1" x14ac:dyDescent="0.35"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7"/>
      <c r="O261" s="78" t="s">
        <v>116</v>
      </c>
      <c r="P261" s="79">
        <f>SUM(P257:P260)</f>
        <v>34097.252510400001</v>
      </c>
      <c r="Q261" s="80"/>
      <c r="R261" s="81"/>
      <c r="S261" s="79">
        <f>SUM(S257:S260)</f>
        <v>34097.252510400001</v>
      </c>
      <c r="T261" s="82"/>
    </row>
    <row r="262" spans="1:20" x14ac:dyDescent="0.3">
      <c r="B262" s="83" t="s">
        <v>117</v>
      </c>
      <c r="C262" s="84" t="s">
        <v>118</v>
      </c>
      <c r="D262" s="85" t="s">
        <v>119</v>
      </c>
      <c r="E262" s="85"/>
      <c r="F262" s="85"/>
      <c r="G262" s="85"/>
      <c r="H262" s="86" t="s">
        <v>100</v>
      </c>
      <c r="I262" s="86" t="s">
        <v>120</v>
      </c>
      <c r="J262" s="87" t="s">
        <v>121</v>
      </c>
      <c r="K262" s="88"/>
      <c r="L262" s="56"/>
      <c r="M262" s="56"/>
      <c r="N262" s="56"/>
    </row>
    <row r="263" spans="1:20" x14ac:dyDescent="0.3">
      <c r="B263" s="89" t="s">
        <v>122</v>
      </c>
      <c r="C263" s="90">
        <v>95233200</v>
      </c>
      <c r="D263" s="91" t="str">
        <f>VLOOKUP(C263,[1]SOCOMEC!$C$4:$G$27,2,FALSE)</f>
        <v>ATyS 3*2000 ELECTRICAL CTRL 208/277VAC</v>
      </c>
      <c r="E263" s="91"/>
      <c r="F263" s="91"/>
      <c r="G263" s="91"/>
      <c r="H263" s="92">
        <v>1</v>
      </c>
      <c r="I263" s="56" t="str">
        <f>VLOOKUP(C263,[1]SOCOMEC!$C$4:$G$27,5,FALSE)</f>
        <v>Socomec</v>
      </c>
      <c r="J263" s="93"/>
      <c r="K263" s="88"/>
      <c r="L263" s="122">
        <f>[1]SOCOMEC!K12</f>
        <v>19665.202510400002</v>
      </c>
      <c r="M263" s="94"/>
      <c r="N263" s="93">
        <f>L263*H263</f>
        <v>19665.202510400002</v>
      </c>
      <c r="O263" s="116" t="s">
        <v>142</v>
      </c>
      <c r="P263" s="116" t="s">
        <v>143</v>
      </c>
      <c r="Q263" s="116" t="s">
        <v>144</v>
      </c>
      <c r="R263" s="116" t="s">
        <v>145</v>
      </c>
      <c r="S263" s="116" t="s">
        <v>146</v>
      </c>
    </row>
    <row r="264" spans="1:20" x14ac:dyDescent="0.3">
      <c r="B264" s="89" t="s">
        <v>123</v>
      </c>
      <c r="C264" s="95"/>
      <c r="D264" s="96" t="s">
        <v>191</v>
      </c>
      <c r="E264" s="97"/>
      <c r="F264" s="97"/>
      <c r="G264" s="98"/>
      <c r="H264" s="92">
        <v>1</v>
      </c>
      <c r="I264" s="99"/>
      <c r="J264" s="100"/>
      <c r="K264" s="88"/>
      <c r="L264" s="93">
        <f>S264</f>
        <v>5496.05</v>
      </c>
      <c r="M264" s="94"/>
      <c r="N264" s="93">
        <f t="shared" ref="N264:N270" si="44">L264*H264</f>
        <v>5496.05</v>
      </c>
      <c r="O264" s="116">
        <v>146.85</v>
      </c>
      <c r="P264" s="116">
        <f>O264*$P$2</f>
        <v>4846.05</v>
      </c>
      <c r="Q264" s="116">
        <v>650</v>
      </c>
      <c r="R264" s="56">
        <v>0</v>
      </c>
      <c r="S264" s="56">
        <f>P264+Q264+R264</f>
        <v>5496.05</v>
      </c>
    </row>
    <row r="265" spans="1:20" x14ac:dyDescent="0.3">
      <c r="B265" s="102" t="s">
        <v>126</v>
      </c>
      <c r="C265" s="90" t="s">
        <v>127</v>
      </c>
      <c r="D265" s="96" t="str">
        <f>VLOOKUP(C265,[1]SOCOMEC!$C$28:$G$33,2,FALSE)</f>
        <v>DSE ATS CONTROLLER 12V/24V</v>
      </c>
      <c r="E265" s="97"/>
      <c r="F265" s="97"/>
      <c r="G265" s="98"/>
      <c r="H265" s="92">
        <v>1</v>
      </c>
      <c r="I265" s="56" t="str">
        <f>VLOOKUP(C265,[1]SOCOMEC!$C$28:$G$33,5,FALSE)</f>
        <v>DSE</v>
      </c>
      <c r="J265" s="93"/>
      <c r="K265" s="88"/>
      <c r="L265" s="93">
        <f>VLOOKUP(C265,[1]SOCOMEC!$C$28:$G$33,4,FALSE)</f>
        <v>800</v>
      </c>
      <c r="M265" s="94"/>
      <c r="N265" s="93">
        <f t="shared" si="44"/>
        <v>800</v>
      </c>
      <c r="O265" s="103" t="s">
        <v>192</v>
      </c>
      <c r="P265" s="103"/>
    </row>
    <row r="266" spans="1:20" x14ac:dyDescent="0.3">
      <c r="B266" s="102"/>
      <c r="C266" s="90" t="s">
        <v>179</v>
      </c>
      <c r="D266" s="96" t="str">
        <f>VLOOKUP(C266,[1]SOCOMEC!$C$28:$G$33,2,FALSE)</f>
        <v>Battery charger 24VDC 10A</v>
      </c>
      <c r="E266" s="97"/>
      <c r="F266" s="97"/>
      <c r="G266" s="98"/>
      <c r="H266" s="92">
        <v>1</v>
      </c>
      <c r="I266" s="56" t="str">
        <f>VLOOKUP(C266,[1]SOCOMEC!$C$28:$G$33,5,FALSE)</f>
        <v>DSE</v>
      </c>
      <c r="J266" s="93"/>
      <c r="K266" s="88"/>
      <c r="L266" s="93">
        <f>VLOOKUP(C266,[1]SOCOMEC!$C$28:$G$33,4,FALSE)</f>
        <v>800</v>
      </c>
      <c r="M266" s="94"/>
      <c r="N266" s="93">
        <f t="shared" si="44"/>
        <v>800</v>
      </c>
      <c r="O266" s="103"/>
      <c r="P266" s="103"/>
    </row>
    <row r="267" spans="1:20" x14ac:dyDescent="0.3">
      <c r="B267" s="102"/>
      <c r="C267" s="104"/>
      <c r="D267" s="96" t="s">
        <v>129</v>
      </c>
      <c r="E267" s="97"/>
      <c r="F267" s="97"/>
      <c r="G267" s="98"/>
      <c r="H267" s="92">
        <v>1</v>
      </c>
      <c r="I267" s="56"/>
      <c r="J267" s="93"/>
      <c r="K267" s="88"/>
      <c r="L267" s="93">
        <v>25</v>
      </c>
      <c r="M267" s="94"/>
      <c r="N267" s="93">
        <f t="shared" si="44"/>
        <v>25</v>
      </c>
    </row>
    <row r="268" spans="1:20" x14ac:dyDescent="0.3">
      <c r="B268" s="102"/>
      <c r="C268" s="104"/>
      <c r="D268" s="97" t="s">
        <v>130</v>
      </c>
      <c r="E268" s="97"/>
      <c r="F268" s="97"/>
      <c r="G268" s="98"/>
      <c r="H268" s="92">
        <v>1</v>
      </c>
      <c r="I268" s="56"/>
      <c r="J268" s="93"/>
      <c r="K268" s="88"/>
      <c r="L268" s="93">
        <v>15</v>
      </c>
      <c r="M268" s="94"/>
      <c r="N268" s="93">
        <f t="shared" si="44"/>
        <v>15</v>
      </c>
      <c r="O268" s="103"/>
      <c r="P268" s="103"/>
    </row>
    <row r="269" spans="1:20" x14ac:dyDescent="0.3">
      <c r="B269" s="102"/>
      <c r="C269" s="104"/>
      <c r="D269" s="96" t="s">
        <v>164</v>
      </c>
      <c r="E269" s="97"/>
      <c r="F269" s="97"/>
      <c r="G269" s="98"/>
      <c r="H269" s="92">
        <v>3</v>
      </c>
      <c r="I269" s="56"/>
      <c r="J269" s="93"/>
      <c r="K269" s="88"/>
      <c r="L269" s="93">
        <v>25</v>
      </c>
      <c r="M269" s="94"/>
      <c r="N269" s="93">
        <f t="shared" si="44"/>
        <v>75</v>
      </c>
      <c r="O269" s="103"/>
      <c r="P269" s="103"/>
    </row>
    <row r="270" spans="1:20" x14ac:dyDescent="0.3">
      <c r="B270" s="102"/>
      <c r="C270" s="56"/>
      <c r="D270" s="98" t="s">
        <v>132</v>
      </c>
      <c r="E270" s="91"/>
      <c r="F270" s="91"/>
      <c r="G270" s="91"/>
      <c r="H270" s="92">
        <v>3</v>
      </c>
      <c r="I270" s="56"/>
      <c r="J270" s="93"/>
      <c r="K270" s="88"/>
      <c r="L270" s="93">
        <v>15</v>
      </c>
      <c r="M270" s="94"/>
      <c r="N270" s="93">
        <f t="shared" si="44"/>
        <v>45</v>
      </c>
      <c r="O270" s="103"/>
      <c r="P270" s="103"/>
    </row>
    <row r="271" spans="1:20" x14ac:dyDescent="0.3">
      <c r="B271" s="105" t="s">
        <v>133</v>
      </c>
      <c r="C271" s="95"/>
      <c r="D271" s="91" t="s">
        <v>134</v>
      </c>
      <c r="E271" s="91"/>
      <c r="F271" s="91"/>
      <c r="G271" s="91"/>
      <c r="H271" s="92">
        <v>11</v>
      </c>
      <c r="I271" s="56"/>
      <c r="J271" s="93"/>
      <c r="K271" s="88"/>
      <c r="L271" s="93">
        <v>5</v>
      </c>
      <c r="M271" s="94"/>
      <c r="N271" s="93">
        <f>L271*H271</f>
        <v>55</v>
      </c>
      <c r="O271" s="103"/>
      <c r="P271" s="103"/>
    </row>
    <row r="272" spans="1:20" x14ac:dyDescent="0.3">
      <c r="B272" s="105"/>
      <c r="C272" s="56"/>
      <c r="D272" s="91" t="s">
        <v>135</v>
      </c>
      <c r="E272" s="91"/>
      <c r="F272" s="91"/>
      <c r="G272" s="91"/>
      <c r="H272" s="92">
        <v>11</v>
      </c>
      <c r="I272" s="56"/>
      <c r="J272" s="93"/>
      <c r="K272" s="88"/>
      <c r="L272" s="93">
        <v>1</v>
      </c>
      <c r="M272" s="94"/>
      <c r="N272" s="93">
        <f>L272*H272</f>
        <v>11</v>
      </c>
    </row>
    <row r="273" spans="1:20" ht="15" thickBot="1" x14ac:dyDescent="0.35">
      <c r="B273" s="106" t="s">
        <v>136</v>
      </c>
      <c r="C273" s="107"/>
      <c r="D273" s="108" t="s">
        <v>137</v>
      </c>
      <c r="E273" s="108"/>
      <c r="F273" s="108"/>
      <c r="G273" s="108"/>
      <c r="H273" s="109">
        <v>1</v>
      </c>
      <c r="I273" s="110"/>
      <c r="J273" s="111"/>
      <c r="K273" s="88"/>
      <c r="L273" s="93">
        <v>150</v>
      </c>
      <c r="M273" s="94"/>
      <c r="N273" s="93">
        <f t="shared" ref="N273" si="45">L273*H273</f>
        <v>150</v>
      </c>
    </row>
    <row r="274" spans="1:20" ht="15" thickBot="1" x14ac:dyDescent="0.35">
      <c r="K274" s="112">
        <f>SUM(K260:K273)+SUM(L263:L273)</f>
        <v>33957.252510400001</v>
      </c>
      <c r="L274" s="113"/>
      <c r="M274" s="112">
        <f>SUM(M260:M273)+SUM(N263:N273)</f>
        <v>34097.252510400001</v>
      </c>
      <c r="N274" s="113"/>
    </row>
    <row r="276" spans="1:20" ht="15" thickBot="1" x14ac:dyDescent="0.35"/>
    <row r="277" spans="1:20" x14ac:dyDescent="0.3">
      <c r="O277" s="50" t="str">
        <f>B279</f>
        <v>ATS 2500A 3P Chang .over</v>
      </c>
      <c r="P277" s="51" t="s">
        <v>93</v>
      </c>
      <c r="Q277" s="51" t="s">
        <v>94</v>
      </c>
      <c r="R277" s="51" t="s">
        <v>95</v>
      </c>
      <c r="S277" s="51" t="s">
        <v>96</v>
      </c>
      <c r="T277" s="52" t="s">
        <v>97</v>
      </c>
    </row>
    <row r="278" spans="1:20" x14ac:dyDescent="0.3">
      <c r="O278" s="53" t="str">
        <f>I284</f>
        <v>Socomec</v>
      </c>
      <c r="P278" s="54">
        <f>SUM(N284)</f>
        <v>21530.902977200003</v>
      </c>
      <c r="Q278" s="55">
        <v>0</v>
      </c>
      <c r="R278" s="56">
        <f>(100-Q278)/100</f>
        <v>1</v>
      </c>
      <c r="S278" s="54">
        <f>R278*P278</f>
        <v>21530.902977200003</v>
      </c>
      <c r="T278" s="57">
        <f>S278/S282</f>
        <v>0.57296102461741061</v>
      </c>
    </row>
    <row r="279" spans="1:20" ht="15" thickBot="1" x14ac:dyDescent="0.35">
      <c r="A279" s="58" t="s">
        <v>193</v>
      </c>
      <c r="B279" s="59" t="s">
        <v>194</v>
      </c>
      <c r="C279" s="59"/>
      <c r="D279" s="59"/>
      <c r="E279" s="59"/>
      <c r="F279" s="59"/>
      <c r="G279" s="60" t="s">
        <v>100</v>
      </c>
      <c r="H279" s="61">
        <v>1</v>
      </c>
      <c r="I279" s="61"/>
      <c r="J279" s="61"/>
      <c r="O279" s="53" t="s">
        <v>101</v>
      </c>
      <c r="P279" s="54">
        <f>M281</f>
        <v>6960</v>
      </c>
      <c r="Q279" s="55">
        <v>0</v>
      </c>
      <c r="R279" s="56">
        <f t="shared" ref="R279:R281" si="46">(100-Q279)/100</f>
        <v>1</v>
      </c>
      <c r="S279" s="54">
        <f t="shared" ref="S279:S281" si="47">R279*P279</f>
        <v>6960</v>
      </c>
      <c r="T279" s="57">
        <f>S279/S282</f>
        <v>0.18521326000865079</v>
      </c>
    </row>
    <row r="280" spans="1:20" x14ac:dyDescent="0.3">
      <c r="B280" s="62" t="s">
        <v>102</v>
      </c>
      <c r="C280" s="63" t="s">
        <v>103</v>
      </c>
      <c r="D280" s="64"/>
      <c r="E280" s="63" t="s">
        <v>167</v>
      </c>
      <c r="F280" s="65"/>
      <c r="G280" s="64"/>
      <c r="H280" s="66"/>
      <c r="I280" s="66"/>
      <c r="J280" s="67" t="s">
        <v>105</v>
      </c>
      <c r="K280" s="68" t="s">
        <v>106</v>
      </c>
      <c r="L280" s="69" t="s">
        <v>107</v>
      </c>
      <c r="M280" s="68" t="s">
        <v>108</v>
      </c>
      <c r="N280" s="69" t="s">
        <v>107</v>
      </c>
      <c r="O280" s="53" t="s">
        <v>109</v>
      </c>
      <c r="P280" s="54">
        <f>SUM(N286:N294)</f>
        <v>1976</v>
      </c>
      <c r="Q280" s="55">
        <v>0</v>
      </c>
      <c r="R280" s="56">
        <f t="shared" si="46"/>
        <v>1</v>
      </c>
      <c r="S280" s="54">
        <f t="shared" si="47"/>
        <v>1976</v>
      </c>
      <c r="T280" s="57">
        <f>S280/S282</f>
        <v>5.2583534738088217E-2</v>
      </c>
    </row>
    <row r="281" spans="1:20" ht="15" thickBot="1" x14ac:dyDescent="0.35">
      <c r="B281" s="70" t="s">
        <v>110</v>
      </c>
      <c r="C281" s="71" t="s">
        <v>190</v>
      </c>
      <c r="D281" s="71"/>
      <c r="E281" s="72" t="s">
        <v>112</v>
      </c>
      <c r="F281" s="72"/>
      <c r="G281" s="72"/>
      <c r="H281" s="72" t="s">
        <v>113</v>
      </c>
      <c r="I281" s="72"/>
      <c r="J281" s="73" t="s">
        <v>114</v>
      </c>
      <c r="K281" s="74">
        <f>[1]Enclosure!H105</f>
        <v>6960</v>
      </c>
      <c r="L281" s="75"/>
      <c r="M281" s="74">
        <f>K281</f>
        <v>6960</v>
      </c>
      <c r="N281" s="75"/>
      <c r="O281" s="53" t="s">
        <v>115</v>
      </c>
      <c r="P281" s="54">
        <f>N285</f>
        <v>7111.4</v>
      </c>
      <c r="Q281" s="55">
        <v>0</v>
      </c>
      <c r="R281" s="56">
        <f t="shared" si="46"/>
        <v>1</v>
      </c>
      <c r="S281" s="54">
        <f t="shared" si="47"/>
        <v>7111.4</v>
      </c>
      <c r="T281" s="57">
        <f>S281/S282</f>
        <v>0.18924218063585047</v>
      </c>
    </row>
    <row r="282" spans="1:20" ht="15" thickBot="1" x14ac:dyDescent="0.35"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7"/>
      <c r="O282" s="78" t="s">
        <v>116</v>
      </c>
      <c r="P282" s="79">
        <f>SUM(P278:P281)</f>
        <v>37578.302977200001</v>
      </c>
      <c r="Q282" s="80"/>
      <c r="R282" s="81"/>
      <c r="S282" s="79">
        <f>SUM(S278:S281)</f>
        <v>37578.302977200001</v>
      </c>
      <c r="T282" s="82"/>
    </row>
    <row r="283" spans="1:20" x14ac:dyDescent="0.3">
      <c r="B283" s="83" t="s">
        <v>117</v>
      </c>
      <c r="C283" s="84" t="s">
        <v>118</v>
      </c>
      <c r="D283" s="85" t="s">
        <v>119</v>
      </c>
      <c r="E283" s="85"/>
      <c r="F283" s="85"/>
      <c r="G283" s="85"/>
      <c r="H283" s="86" t="s">
        <v>100</v>
      </c>
      <c r="I283" s="86" t="s">
        <v>120</v>
      </c>
      <c r="J283" s="87" t="s">
        <v>121</v>
      </c>
      <c r="K283" s="88"/>
      <c r="L283" s="56"/>
      <c r="M283" s="56"/>
      <c r="N283" s="56"/>
    </row>
    <row r="284" spans="1:20" x14ac:dyDescent="0.3">
      <c r="B284" s="89" t="s">
        <v>122</v>
      </c>
      <c r="C284" s="90">
        <v>95233250</v>
      </c>
      <c r="D284" s="91" t="str">
        <f>VLOOKUP(C284,[1]SOCOMEC!$C$4:$G$27,2,FALSE)</f>
        <v>ATyS 3*2500 ELECTRICAL CTRL 208/277VAC</v>
      </c>
      <c r="E284" s="91"/>
      <c r="F284" s="91"/>
      <c r="G284" s="91"/>
      <c r="H284" s="92">
        <v>1</v>
      </c>
      <c r="I284" s="56" t="str">
        <f>VLOOKUP(C284,[1]SOCOMEC!$C$4:$G$27,5,FALSE)</f>
        <v>Socomec</v>
      </c>
      <c r="J284" s="93"/>
      <c r="K284" s="88"/>
      <c r="L284" s="122">
        <f>[1]SOCOMEC!K13</f>
        <v>21530.902977200003</v>
      </c>
      <c r="M284" s="94"/>
      <c r="N284" s="93">
        <f>L284*H284</f>
        <v>21530.902977200003</v>
      </c>
      <c r="O284" s="116" t="s">
        <v>142</v>
      </c>
      <c r="P284" s="116" t="s">
        <v>143</v>
      </c>
      <c r="Q284" s="116" t="s">
        <v>144</v>
      </c>
      <c r="R284" s="116" t="s">
        <v>145</v>
      </c>
      <c r="S284" s="116" t="s">
        <v>146</v>
      </c>
    </row>
    <row r="285" spans="1:20" x14ac:dyDescent="0.3">
      <c r="B285" s="89" t="s">
        <v>123</v>
      </c>
      <c r="C285" s="95"/>
      <c r="D285" s="96" t="s">
        <v>195</v>
      </c>
      <c r="E285" s="97"/>
      <c r="F285" s="97"/>
      <c r="G285" s="98"/>
      <c r="H285" s="92">
        <v>1</v>
      </c>
      <c r="I285" s="99"/>
      <c r="J285" s="100"/>
      <c r="K285" s="88"/>
      <c r="L285" s="93">
        <f>S285</f>
        <v>7111.4</v>
      </c>
      <c r="M285" s="94"/>
      <c r="N285" s="93">
        <f t="shared" ref="N285:N291" si="48">L285*H285</f>
        <v>7111.4</v>
      </c>
      <c r="O285" s="116">
        <v>195.79999999999998</v>
      </c>
      <c r="P285" s="116">
        <f>O285*$P$2</f>
        <v>6461.4</v>
      </c>
      <c r="Q285" s="116">
        <v>650</v>
      </c>
      <c r="R285" s="56">
        <v>0</v>
      </c>
      <c r="S285" s="56">
        <f>P285+Q285+R285</f>
        <v>7111.4</v>
      </c>
    </row>
    <row r="286" spans="1:20" x14ac:dyDescent="0.3">
      <c r="B286" s="102" t="s">
        <v>126</v>
      </c>
      <c r="C286" s="90" t="s">
        <v>127</v>
      </c>
      <c r="D286" s="96" t="str">
        <f>VLOOKUP(C286,[1]SOCOMEC!$C$28:$G$33,2,FALSE)</f>
        <v>DSE ATS CONTROLLER 12V/24V</v>
      </c>
      <c r="E286" s="97"/>
      <c r="F286" s="97"/>
      <c r="G286" s="98"/>
      <c r="H286" s="92">
        <v>1</v>
      </c>
      <c r="I286" s="56" t="str">
        <f>VLOOKUP(C286,[1]SOCOMEC!$C$28:$G$33,5,FALSE)</f>
        <v>DSE</v>
      </c>
      <c r="J286" s="93"/>
      <c r="K286" s="88"/>
      <c r="L286" s="93">
        <f>VLOOKUP(C286,[1]SOCOMEC!$C$28:$G$33,4,FALSE)</f>
        <v>800</v>
      </c>
      <c r="M286" s="94"/>
      <c r="N286" s="93">
        <f t="shared" si="48"/>
        <v>800</v>
      </c>
      <c r="O286" s="103" t="s">
        <v>192</v>
      </c>
      <c r="P286" s="103"/>
    </row>
    <row r="287" spans="1:20" x14ac:dyDescent="0.3">
      <c r="B287" s="102"/>
      <c r="C287" s="90" t="s">
        <v>179</v>
      </c>
      <c r="D287" s="96" t="str">
        <f>VLOOKUP(C287,[1]SOCOMEC!$C$28:$G$33,2,FALSE)</f>
        <v>Battery charger 24VDC 10A</v>
      </c>
      <c r="E287" s="97"/>
      <c r="F287" s="97"/>
      <c r="G287" s="98"/>
      <c r="H287" s="92">
        <v>1</v>
      </c>
      <c r="I287" s="56" t="str">
        <f>VLOOKUP(C287,[1]SOCOMEC!$C$28:$G$33,5,FALSE)</f>
        <v>DSE</v>
      </c>
      <c r="J287" s="93"/>
      <c r="K287" s="88"/>
      <c r="L287" s="93">
        <f>VLOOKUP(C287,[1]SOCOMEC!$C$28:$G$33,4,FALSE)</f>
        <v>800</v>
      </c>
      <c r="M287" s="94"/>
      <c r="N287" s="93">
        <f t="shared" si="48"/>
        <v>800</v>
      </c>
      <c r="O287" s="103"/>
      <c r="P287" s="103"/>
    </row>
    <row r="288" spans="1:20" x14ac:dyDescent="0.3">
      <c r="B288" s="102"/>
      <c r="C288" s="104"/>
      <c r="D288" s="96" t="s">
        <v>129</v>
      </c>
      <c r="E288" s="97"/>
      <c r="F288" s="97"/>
      <c r="G288" s="98"/>
      <c r="H288" s="92">
        <v>1</v>
      </c>
      <c r="I288" s="56"/>
      <c r="J288" s="93"/>
      <c r="K288" s="88"/>
      <c r="L288" s="93">
        <v>25</v>
      </c>
      <c r="M288" s="94"/>
      <c r="N288" s="93">
        <f t="shared" si="48"/>
        <v>25</v>
      </c>
    </row>
    <row r="289" spans="1:20" x14ac:dyDescent="0.3">
      <c r="B289" s="102"/>
      <c r="C289" s="104"/>
      <c r="D289" s="97" t="s">
        <v>130</v>
      </c>
      <c r="E289" s="97"/>
      <c r="F289" s="97"/>
      <c r="G289" s="98"/>
      <c r="H289" s="92">
        <v>1</v>
      </c>
      <c r="I289" s="56"/>
      <c r="J289" s="93"/>
      <c r="K289" s="88"/>
      <c r="L289" s="93">
        <v>15</v>
      </c>
      <c r="M289" s="94"/>
      <c r="N289" s="93">
        <f t="shared" si="48"/>
        <v>15</v>
      </c>
      <c r="O289" s="103"/>
      <c r="P289" s="103"/>
    </row>
    <row r="290" spans="1:20" x14ac:dyDescent="0.3">
      <c r="B290" s="102"/>
      <c r="C290" s="104"/>
      <c r="D290" s="96" t="s">
        <v>164</v>
      </c>
      <c r="E290" s="97"/>
      <c r="F290" s="97"/>
      <c r="G290" s="98"/>
      <c r="H290" s="92">
        <v>3</v>
      </c>
      <c r="I290" s="56"/>
      <c r="J290" s="93"/>
      <c r="K290" s="88"/>
      <c r="L290" s="93">
        <v>25</v>
      </c>
      <c r="M290" s="94"/>
      <c r="N290" s="93">
        <f t="shared" si="48"/>
        <v>75</v>
      </c>
      <c r="O290" s="103"/>
      <c r="P290" s="103"/>
    </row>
    <row r="291" spans="1:20" x14ac:dyDescent="0.3">
      <c r="B291" s="102"/>
      <c r="C291" s="56"/>
      <c r="D291" s="98" t="s">
        <v>132</v>
      </c>
      <c r="E291" s="91"/>
      <c r="F291" s="91"/>
      <c r="G291" s="91"/>
      <c r="H291" s="92">
        <v>3</v>
      </c>
      <c r="I291" s="56"/>
      <c r="J291" s="93"/>
      <c r="K291" s="88"/>
      <c r="L291" s="93">
        <v>15</v>
      </c>
      <c r="M291" s="94"/>
      <c r="N291" s="93">
        <f t="shared" si="48"/>
        <v>45</v>
      </c>
      <c r="O291" s="103"/>
      <c r="P291" s="103"/>
    </row>
    <row r="292" spans="1:20" x14ac:dyDescent="0.3">
      <c r="B292" s="105" t="s">
        <v>133</v>
      </c>
      <c r="C292" s="95"/>
      <c r="D292" s="91" t="s">
        <v>134</v>
      </c>
      <c r="E292" s="91"/>
      <c r="F292" s="91"/>
      <c r="G292" s="91"/>
      <c r="H292" s="92">
        <v>11</v>
      </c>
      <c r="I292" s="56"/>
      <c r="J292" s="93"/>
      <c r="K292" s="88"/>
      <c r="L292" s="93">
        <v>5</v>
      </c>
      <c r="M292" s="94"/>
      <c r="N292" s="93">
        <f>L292*H292</f>
        <v>55</v>
      </c>
      <c r="O292" s="103"/>
      <c r="P292" s="103"/>
    </row>
    <row r="293" spans="1:20" x14ac:dyDescent="0.3">
      <c r="B293" s="105"/>
      <c r="C293" s="56"/>
      <c r="D293" s="91" t="s">
        <v>135</v>
      </c>
      <c r="E293" s="91"/>
      <c r="F293" s="91"/>
      <c r="G293" s="91"/>
      <c r="H293" s="92">
        <v>11</v>
      </c>
      <c r="I293" s="56"/>
      <c r="J293" s="93"/>
      <c r="K293" s="88"/>
      <c r="L293" s="93">
        <v>1</v>
      </c>
      <c r="M293" s="94"/>
      <c r="N293" s="93">
        <f>L293*H293</f>
        <v>11</v>
      </c>
    </row>
    <row r="294" spans="1:20" ht="15" thickBot="1" x14ac:dyDescent="0.35">
      <c r="B294" s="106" t="s">
        <v>136</v>
      </c>
      <c r="C294" s="107"/>
      <c r="D294" s="108" t="s">
        <v>137</v>
      </c>
      <c r="E294" s="108"/>
      <c r="F294" s="108"/>
      <c r="G294" s="108"/>
      <c r="H294" s="109">
        <v>1</v>
      </c>
      <c r="I294" s="110"/>
      <c r="J294" s="111"/>
      <c r="K294" s="88"/>
      <c r="L294" s="93">
        <v>150</v>
      </c>
      <c r="M294" s="94"/>
      <c r="N294" s="93">
        <f t="shared" ref="N294" si="49">L294*H294</f>
        <v>150</v>
      </c>
    </row>
    <row r="295" spans="1:20" ht="15" thickBot="1" x14ac:dyDescent="0.35">
      <c r="K295" s="112">
        <f>SUM(K281:K294)+SUM(L284:L294)</f>
        <v>37438.302977200001</v>
      </c>
      <c r="L295" s="113"/>
      <c r="M295" s="112">
        <f>SUM(M281:M294)+SUM(N284:N294)</f>
        <v>37578.302977200001</v>
      </c>
      <c r="N295" s="113"/>
    </row>
    <row r="298" spans="1:20" ht="15" thickBot="1" x14ac:dyDescent="0.35"/>
    <row r="299" spans="1:20" x14ac:dyDescent="0.3">
      <c r="O299" s="50" t="str">
        <f>B301</f>
        <v>ATS 3200A 3P Chang .over</v>
      </c>
      <c r="P299" s="51" t="s">
        <v>93</v>
      </c>
      <c r="Q299" s="51" t="s">
        <v>94</v>
      </c>
      <c r="R299" s="51" t="s">
        <v>95</v>
      </c>
      <c r="S299" s="51" t="s">
        <v>96</v>
      </c>
      <c r="T299" s="52" t="s">
        <v>97</v>
      </c>
    </row>
    <row r="300" spans="1:20" x14ac:dyDescent="0.3">
      <c r="O300" s="53" t="str">
        <f>I306</f>
        <v>Socomec</v>
      </c>
      <c r="P300" s="54">
        <f>SUM(N306)</f>
        <v>25262.248812000002</v>
      </c>
      <c r="Q300" s="55">
        <v>0</v>
      </c>
      <c r="R300" s="56">
        <f>(100-Q300)/100</f>
        <v>1</v>
      </c>
      <c r="S300" s="54">
        <f>R300*P300</f>
        <v>25262.248812000002</v>
      </c>
      <c r="T300" s="57">
        <f>S300/S304</f>
        <v>0.58852066420879556</v>
      </c>
    </row>
    <row r="301" spans="1:20" ht="15" thickBot="1" x14ac:dyDescent="0.35">
      <c r="A301" s="58" t="s">
        <v>196</v>
      </c>
      <c r="B301" s="59" t="s">
        <v>197</v>
      </c>
      <c r="C301" s="59"/>
      <c r="D301" s="59"/>
      <c r="E301" s="59"/>
      <c r="F301" s="59"/>
      <c r="G301" s="60" t="s">
        <v>100</v>
      </c>
      <c r="H301" s="61">
        <v>1</v>
      </c>
      <c r="I301" s="61"/>
      <c r="J301" s="61"/>
      <c r="O301" s="53" t="s">
        <v>101</v>
      </c>
      <c r="P301" s="54">
        <f>M303</f>
        <v>6960</v>
      </c>
      <c r="Q301" s="55">
        <v>0</v>
      </c>
      <c r="R301" s="56">
        <f t="shared" ref="R301:R303" si="50">(100-Q301)/100</f>
        <v>1</v>
      </c>
      <c r="S301" s="54">
        <f t="shared" ref="S301:S303" si="51">R301*P301</f>
        <v>6960</v>
      </c>
      <c r="T301" s="57">
        <f>S301/S304</f>
        <v>0.1621432776383509</v>
      </c>
    </row>
    <row r="302" spans="1:20" x14ac:dyDescent="0.3">
      <c r="B302" s="62" t="s">
        <v>102</v>
      </c>
      <c r="C302" s="63" t="s">
        <v>103</v>
      </c>
      <c r="D302" s="64"/>
      <c r="E302" s="63" t="s">
        <v>167</v>
      </c>
      <c r="F302" s="65"/>
      <c r="G302" s="64"/>
      <c r="H302" s="66"/>
      <c r="I302" s="66"/>
      <c r="J302" s="67" t="s">
        <v>105</v>
      </c>
      <c r="K302" s="68" t="s">
        <v>106</v>
      </c>
      <c r="L302" s="69" t="s">
        <v>107</v>
      </c>
      <c r="M302" s="68" t="s">
        <v>108</v>
      </c>
      <c r="N302" s="69" t="s">
        <v>107</v>
      </c>
      <c r="O302" s="53" t="s">
        <v>109</v>
      </c>
      <c r="P302" s="54">
        <f>SUM(N308:N316)</f>
        <v>1976</v>
      </c>
      <c r="Q302" s="55">
        <v>0</v>
      </c>
      <c r="R302" s="56">
        <f t="shared" si="50"/>
        <v>1</v>
      </c>
      <c r="S302" s="54">
        <f t="shared" si="51"/>
        <v>1976</v>
      </c>
      <c r="T302" s="57">
        <f>S302/S304</f>
        <v>4.603378112261227E-2</v>
      </c>
    </row>
    <row r="303" spans="1:20" ht="15" thickBot="1" x14ac:dyDescent="0.35">
      <c r="B303" s="70" t="s">
        <v>110</v>
      </c>
      <c r="C303" s="71" t="s">
        <v>190</v>
      </c>
      <c r="D303" s="71"/>
      <c r="E303" s="72" t="s">
        <v>112</v>
      </c>
      <c r="F303" s="72"/>
      <c r="G303" s="72"/>
      <c r="H303" s="72" t="s">
        <v>113</v>
      </c>
      <c r="I303" s="72"/>
      <c r="J303" s="73" t="s">
        <v>114</v>
      </c>
      <c r="K303" s="74">
        <f>[1]Enclosure!H105</f>
        <v>6960</v>
      </c>
      <c r="L303" s="75"/>
      <c r="M303" s="74">
        <f>K303</f>
        <v>6960</v>
      </c>
      <c r="N303" s="75"/>
      <c r="O303" s="53" t="s">
        <v>115</v>
      </c>
      <c r="P303" s="54">
        <f>N307</f>
        <v>8726.75</v>
      </c>
      <c r="Q303" s="55">
        <v>0</v>
      </c>
      <c r="R303" s="56">
        <f t="shared" si="50"/>
        <v>1</v>
      </c>
      <c r="S303" s="54">
        <f t="shared" si="51"/>
        <v>8726.75</v>
      </c>
      <c r="T303" s="57">
        <f>S303/S304</f>
        <v>0.2033022770302412</v>
      </c>
    </row>
    <row r="304" spans="1:20" ht="15" thickBot="1" x14ac:dyDescent="0.35"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7"/>
      <c r="O304" s="78" t="s">
        <v>116</v>
      </c>
      <c r="P304" s="79">
        <f>SUM(P300:P303)</f>
        <v>42924.998812000005</v>
      </c>
      <c r="Q304" s="80"/>
      <c r="R304" s="81"/>
      <c r="S304" s="79">
        <f>SUM(S300:S303)</f>
        <v>42924.998812000005</v>
      </c>
      <c r="T304" s="82"/>
    </row>
    <row r="305" spans="2:19" x14ac:dyDescent="0.3">
      <c r="B305" s="83" t="s">
        <v>117</v>
      </c>
      <c r="C305" s="84" t="s">
        <v>118</v>
      </c>
      <c r="D305" s="85" t="s">
        <v>119</v>
      </c>
      <c r="E305" s="85"/>
      <c r="F305" s="85"/>
      <c r="G305" s="85"/>
      <c r="H305" s="86" t="s">
        <v>100</v>
      </c>
      <c r="I305" s="86" t="s">
        <v>120</v>
      </c>
      <c r="J305" s="87" t="s">
        <v>121</v>
      </c>
      <c r="K305" s="88"/>
      <c r="L305" s="56"/>
      <c r="M305" s="56"/>
      <c r="N305" s="56"/>
    </row>
    <row r="306" spans="2:19" x14ac:dyDescent="0.3">
      <c r="B306" s="89" t="s">
        <v>122</v>
      </c>
      <c r="C306" s="90">
        <v>95233320</v>
      </c>
      <c r="D306" s="91" t="str">
        <f>VLOOKUP(C306,[1]SOCOMEC!$C$4:$G$27,2,FALSE)</f>
        <v>ATyS 3*3200 ELECTRICAL CTRL 208/277VAC</v>
      </c>
      <c r="E306" s="91"/>
      <c r="F306" s="91"/>
      <c r="G306" s="91"/>
      <c r="H306" s="92">
        <v>1</v>
      </c>
      <c r="I306" s="56" t="str">
        <f>VLOOKUP(C306,[1]SOCOMEC!$C$4:$G$27,5,FALSE)</f>
        <v>Socomec</v>
      </c>
      <c r="J306" s="93"/>
      <c r="K306" s="88"/>
      <c r="L306" s="122">
        <f>[1]SOCOMEC!K14</f>
        <v>25262.248812000002</v>
      </c>
      <c r="M306" s="94"/>
      <c r="N306" s="93">
        <f>L306*H306</f>
        <v>25262.248812000002</v>
      </c>
      <c r="O306" s="116" t="s">
        <v>142</v>
      </c>
      <c r="P306" s="116" t="s">
        <v>143</v>
      </c>
      <c r="Q306" s="116" t="s">
        <v>144</v>
      </c>
      <c r="R306" s="116" t="s">
        <v>145</v>
      </c>
      <c r="S306" s="116" t="s">
        <v>146</v>
      </c>
    </row>
    <row r="307" spans="2:19" x14ac:dyDescent="0.3">
      <c r="B307" s="89" t="s">
        <v>123</v>
      </c>
      <c r="C307" s="95"/>
      <c r="D307" s="96" t="s">
        <v>198</v>
      </c>
      <c r="E307" s="97"/>
      <c r="F307" s="97"/>
      <c r="G307" s="98"/>
      <c r="H307" s="92">
        <v>1</v>
      </c>
      <c r="I307" s="99"/>
      <c r="J307" s="100"/>
      <c r="K307" s="88"/>
      <c r="L307" s="93">
        <f>S307</f>
        <v>8726.75</v>
      </c>
      <c r="M307" s="94"/>
      <c r="N307" s="93">
        <f t="shared" ref="N307:N313" si="52">L307*H307</f>
        <v>8726.75</v>
      </c>
      <c r="O307" s="116">
        <v>244.75</v>
      </c>
      <c r="P307" s="116">
        <f>O307*$P$2</f>
        <v>8076.75</v>
      </c>
      <c r="Q307" s="116">
        <v>650</v>
      </c>
      <c r="R307" s="56">
        <v>0</v>
      </c>
      <c r="S307" s="56">
        <f>P307+Q307+R307</f>
        <v>8726.75</v>
      </c>
    </row>
    <row r="308" spans="2:19" x14ac:dyDescent="0.3">
      <c r="B308" s="102" t="s">
        <v>126</v>
      </c>
      <c r="C308" s="90" t="s">
        <v>127</v>
      </c>
      <c r="D308" s="96" t="str">
        <f>VLOOKUP(C308,[1]SOCOMEC!$C$28:$G$33,2,FALSE)</f>
        <v>DSE ATS CONTROLLER 12V/24V</v>
      </c>
      <c r="E308" s="97"/>
      <c r="F308" s="97"/>
      <c r="G308" s="98"/>
      <c r="H308" s="92">
        <v>1</v>
      </c>
      <c r="I308" s="56" t="str">
        <f>VLOOKUP(C308,[1]SOCOMEC!$C$28:$G$33,5,FALSE)</f>
        <v>DSE</v>
      </c>
      <c r="J308" s="93"/>
      <c r="K308" s="88"/>
      <c r="L308" s="93">
        <f>VLOOKUP(C308,[1]SOCOMEC!$C$28:$G$33,4,FALSE)</f>
        <v>800</v>
      </c>
      <c r="M308" s="94"/>
      <c r="N308" s="93">
        <f t="shared" si="52"/>
        <v>800</v>
      </c>
      <c r="O308" s="103" t="s">
        <v>192</v>
      </c>
      <c r="P308" s="103"/>
    </row>
    <row r="309" spans="2:19" x14ac:dyDescent="0.3">
      <c r="B309" s="102"/>
      <c r="C309" s="90" t="s">
        <v>179</v>
      </c>
      <c r="D309" s="96" t="str">
        <f>VLOOKUP(C309,[1]SOCOMEC!$C$28:$G$33,2,FALSE)</f>
        <v>Battery charger 24VDC 10A</v>
      </c>
      <c r="E309" s="97"/>
      <c r="F309" s="97"/>
      <c r="G309" s="98"/>
      <c r="H309" s="92">
        <v>1</v>
      </c>
      <c r="I309" s="56" t="str">
        <f>VLOOKUP(C309,[1]SOCOMEC!$C$28:$G$33,5,FALSE)</f>
        <v>DSE</v>
      </c>
      <c r="J309" s="93"/>
      <c r="K309" s="88"/>
      <c r="L309" s="93">
        <f>VLOOKUP(C309,[1]SOCOMEC!$C$28:$G$33,4,FALSE)</f>
        <v>800</v>
      </c>
      <c r="M309" s="94"/>
      <c r="N309" s="93">
        <f t="shared" si="52"/>
        <v>800</v>
      </c>
      <c r="O309" s="103"/>
      <c r="P309" s="103"/>
    </row>
    <row r="310" spans="2:19" x14ac:dyDescent="0.3">
      <c r="B310" s="102"/>
      <c r="C310" s="104"/>
      <c r="D310" s="96" t="s">
        <v>129</v>
      </c>
      <c r="E310" s="97"/>
      <c r="F310" s="97"/>
      <c r="G310" s="98"/>
      <c r="H310" s="92">
        <v>1</v>
      </c>
      <c r="I310" s="56"/>
      <c r="J310" s="93"/>
      <c r="K310" s="88"/>
      <c r="L310" s="93">
        <v>25</v>
      </c>
      <c r="M310" s="94"/>
      <c r="N310" s="93">
        <f t="shared" si="52"/>
        <v>25</v>
      </c>
    </row>
    <row r="311" spans="2:19" x14ac:dyDescent="0.3">
      <c r="B311" s="102"/>
      <c r="C311" s="104"/>
      <c r="D311" s="97" t="s">
        <v>130</v>
      </c>
      <c r="E311" s="97"/>
      <c r="F311" s="97"/>
      <c r="G311" s="98"/>
      <c r="H311" s="92">
        <v>1</v>
      </c>
      <c r="I311" s="56"/>
      <c r="J311" s="93"/>
      <c r="K311" s="88"/>
      <c r="L311" s="93">
        <v>15</v>
      </c>
      <c r="M311" s="94"/>
      <c r="N311" s="93">
        <f t="shared" si="52"/>
        <v>15</v>
      </c>
      <c r="O311" s="103"/>
      <c r="P311" s="103"/>
    </row>
    <row r="312" spans="2:19" x14ac:dyDescent="0.3">
      <c r="B312" s="102"/>
      <c r="C312" s="104"/>
      <c r="D312" s="96" t="s">
        <v>164</v>
      </c>
      <c r="E312" s="97"/>
      <c r="F312" s="97"/>
      <c r="G312" s="98"/>
      <c r="H312" s="92">
        <v>3</v>
      </c>
      <c r="I312" s="56"/>
      <c r="J312" s="93"/>
      <c r="K312" s="88"/>
      <c r="L312" s="93">
        <v>25</v>
      </c>
      <c r="M312" s="94"/>
      <c r="N312" s="93">
        <f t="shared" si="52"/>
        <v>75</v>
      </c>
      <c r="O312" s="103"/>
      <c r="P312" s="103"/>
    </row>
    <row r="313" spans="2:19" x14ac:dyDescent="0.3">
      <c r="B313" s="102"/>
      <c r="C313" s="56"/>
      <c r="D313" s="98" t="s">
        <v>132</v>
      </c>
      <c r="E313" s="91"/>
      <c r="F313" s="91"/>
      <c r="G313" s="91"/>
      <c r="H313" s="92">
        <v>3</v>
      </c>
      <c r="I313" s="56"/>
      <c r="J313" s="93"/>
      <c r="K313" s="88"/>
      <c r="L313" s="93">
        <v>15</v>
      </c>
      <c r="M313" s="94"/>
      <c r="N313" s="93">
        <f t="shared" si="52"/>
        <v>45</v>
      </c>
      <c r="O313" s="103"/>
      <c r="P313" s="103"/>
    </row>
    <row r="314" spans="2:19" x14ac:dyDescent="0.3">
      <c r="B314" s="105" t="s">
        <v>133</v>
      </c>
      <c r="C314" s="95"/>
      <c r="D314" s="91" t="s">
        <v>134</v>
      </c>
      <c r="E314" s="91"/>
      <c r="F314" s="91"/>
      <c r="G314" s="91"/>
      <c r="H314" s="92">
        <v>11</v>
      </c>
      <c r="I314" s="56"/>
      <c r="J314" s="93"/>
      <c r="K314" s="88"/>
      <c r="L314" s="93">
        <v>5</v>
      </c>
      <c r="M314" s="94"/>
      <c r="N314" s="93">
        <f>L314*H314</f>
        <v>55</v>
      </c>
      <c r="O314" s="103"/>
      <c r="P314" s="103"/>
    </row>
    <row r="315" spans="2:19" x14ac:dyDescent="0.3">
      <c r="B315" s="105"/>
      <c r="C315" s="56"/>
      <c r="D315" s="91" t="s">
        <v>135</v>
      </c>
      <c r="E315" s="91"/>
      <c r="F315" s="91"/>
      <c r="G315" s="91"/>
      <c r="H315" s="92">
        <v>11</v>
      </c>
      <c r="I315" s="56"/>
      <c r="J315" s="93"/>
      <c r="K315" s="88"/>
      <c r="L315" s="93">
        <v>1</v>
      </c>
      <c r="M315" s="94"/>
      <c r="N315" s="93">
        <f>L315*H315</f>
        <v>11</v>
      </c>
    </row>
    <row r="316" spans="2:19" ht="15" thickBot="1" x14ac:dyDescent="0.35">
      <c r="B316" s="106" t="s">
        <v>136</v>
      </c>
      <c r="C316" s="107"/>
      <c r="D316" s="108" t="s">
        <v>137</v>
      </c>
      <c r="E316" s="108"/>
      <c r="F316" s="108"/>
      <c r="G316" s="108"/>
      <c r="H316" s="109">
        <v>1</v>
      </c>
      <c r="I316" s="110"/>
      <c r="J316" s="111"/>
      <c r="K316" s="88"/>
      <c r="L316" s="93">
        <v>150</v>
      </c>
      <c r="M316" s="94"/>
      <c r="N316" s="93">
        <f t="shared" ref="N316" si="53">L316*H316</f>
        <v>150</v>
      </c>
    </row>
    <row r="317" spans="2:19" ht="15" thickBot="1" x14ac:dyDescent="0.35">
      <c r="K317" s="112">
        <f>SUM(K303:K316)+SUM(L306:L316)</f>
        <v>42784.998812000005</v>
      </c>
      <c r="L317" s="113"/>
      <c r="M317" s="112">
        <f>SUM(M303:M316)+SUM(N306:N316)</f>
        <v>42924.998812000005</v>
      </c>
      <c r="N317" s="113"/>
    </row>
    <row r="319" spans="2:19" s="123" customFormat="1" ht="19.8" x14ac:dyDescent="0.4">
      <c r="C319" s="124" t="s">
        <v>199</v>
      </c>
      <c r="D319" s="125"/>
      <c r="E319" s="125"/>
      <c r="F319" s="125"/>
      <c r="G319" s="125"/>
      <c r="H319" s="125"/>
      <c r="I319" s="125"/>
      <c r="J319" s="125"/>
      <c r="K319" s="125"/>
      <c r="L319" s="125"/>
      <c r="M319" s="125"/>
    </row>
    <row r="321" spans="1:20" x14ac:dyDescent="0.3">
      <c r="K321" s="114"/>
      <c r="L321" s="114"/>
      <c r="M321" s="114"/>
      <c r="N321" s="114"/>
    </row>
    <row r="322" spans="1:20" ht="15" thickBot="1" x14ac:dyDescent="0.35">
      <c r="K322" s="114"/>
      <c r="L322" s="114"/>
      <c r="M322" s="114"/>
      <c r="N322" s="114"/>
    </row>
    <row r="323" spans="1:20" x14ac:dyDescent="0.3">
      <c r="O323" s="50" t="str">
        <f>B325</f>
        <v xml:space="preserve">ATS 125A 4P Chang .over </v>
      </c>
      <c r="P323" s="51" t="s">
        <v>93</v>
      </c>
      <c r="Q323" s="51" t="s">
        <v>94</v>
      </c>
      <c r="R323" s="51" t="s">
        <v>95</v>
      </c>
      <c r="S323" s="51" t="s">
        <v>96</v>
      </c>
      <c r="T323" s="52" t="s">
        <v>97</v>
      </c>
    </row>
    <row r="324" spans="1:20" x14ac:dyDescent="0.3">
      <c r="O324" s="53" t="str">
        <f>I330</f>
        <v>Socomec</v>
      </c>
      <c r="P324" s="54" t="e">
        <f>SUM(N330)</f>
        <v>#N/A</v>
      </c>
      <c r="Q324" s="55">
        <v>0</v>
      </c>
      <c r="R324" s="56">
        <f>(100-Q324)/100</f>
        <v>1</v>
      </c>
      <c r="S324" s="54" t="e">
        <f>R324*P324</f>
        <v>#N/A</v>
      </c>
      <c r="T324" s="57" t="e">
        <f>S324/S328</f>
        <v>#N/A</v>
      </c>
    </row>
    <row r="325" spans="1:20" ht="15" thickBot="1" x14ac:dyDescent="0.35">
      <c r="A325" s="58" t="s">
        <v>98</v>
      </c>
      <c r="B325" s="59" t="s">
        <v>200</v>
      </c>
      <c r="C325" s="59"/>
      <c r="D325" s="59"/>
      <c r="E325" s="59"/>
      <c r="F325" s="59"/>
      <c r="G325" s="60" t="s">
        <v>100</v>
      </c>
      <c r="H325" s="61">
        <v>1</v>
      </c>
      <c r="I325" s="61"/>
      <c r="J325" s="61"/>
      <c r="O325" s="53" t="s">
        <v>101</v>
      </c>
      <c r="P325" s="54">
        <f>M327</f>
        <v>0</v>
      </c>
      <c r="Q325" s="55">
        <v>0</v>
      </c>
      <c r="R325" s="56">
        <f t="shared" ref="R325:R327" si="54">(100-Q325)/100</f>
        <v>1</v>
      </c>
      <c r="S325" s="54">
        <f t="shared" ref="S325:S327" si="55">R325*P325</f>
        <v>0</v>
      </c>
      <c r="T325" s="57" t="e">
        <f>S325/S328</f>
        <v>#N/A</v>
      </c>
    </row>
    <row r="326" spans="1:20" x14ac:dyDescent="0.3">
      <c r="B326" s="62" t="s">
        <v>102</v>
      </c>
      <c r="C326" s="63" t="s">
        <v>103</v>
      </c>
      <c r="D326" s="64"/>
      <c r="E326" s="63" t="s">
        <v>104</v>
      </c>
      <c r="F326" s="65"/>
      <c r="G326" s="64"/>
      <c r="H326" s="66"/>
      <c r="I326" s="66"/>
      <c r="J326" s="67" t="s">
        <v>105</v>
      </c>
      <c r="K326" s="68" t="s">
        <v>106</v>
      </c>
      <c r="L326" s="69" t="s">
        <v>107</v>
      </c>
      <c r="M326" s="68" t="s">
        <v>108</v>
      </c>
      <c r="N326" s="69" t="s">
        <v>107</v>
      </c>
      <c r="O326" s="53" t="s">
        <v>109</v>
      </c>
      <c r="P326" s="54">
        <f>SUM(N332:N340)</f>
        <v>1526</v>
      </c>
      <c r="Q326" s="55">
        <v>0</v>
      </c>
      <c r="R326" s="56">
        <f t="shared" si="54"/>
        <v>1</v>
      </c>
      <c r="S326" s="54">
        <f t="shared" si="55"/>
        <v>1526</v>
      </c>
      <c r="T326" s="57" t="e">
        <f>S326/S328</f>
        <v>#N/A</v>
      </c>
    </row>
    <row r="327" spans="1:20" ht="15" thickBot="1" x14ac:dyDescent="0.35">
      <c r="B327" s="70" t="s">
        <v>110</v>
      </c>
      <c r="C327" s="71" t="s">
        <v>111</v>
      </c>
      <c r="D327" s="71"/>
      <c r="E327" s="72" t="s">
        <v>112</v>
      </c>
      <c r="F327" s="72"/>
      <c r="G327" s="72"/>
      <c r="H327" s="72" t="s">
        <v>113</v>
      </c>
      <c r="I327" s="72"/>
      <c r="J327" s="73" t="s">
        <v>114</v>
      </c>
      <c r="K327" s="74">
        <f>[1]Enclosure!H355</f>
        <v>0</v>
      </c>
      <c r="L327" s="75"/>
      <c r="M327" s="74">
        <f>K327</f>
        <v>0</v>
      </c>
      <c r="N327" s="75"/>
      <c r="O327" s="53" t="s">
        <v>115</v>
      </c>
      <c r="P327" s="54">
        <f>N331</f>
        <v>231.535</v>
      </c>
      <c r="Q327" s="55">
        <v>0</v>
      </c>
      <c r="R327" s="56">
        <f t="shared" si="54"/>
        <v>1</v>
      </c>
      <c r="S327" s="54">
        <f t="shared" si="55"/>
        <v>231.535</v>
      </c>
      <c r="T327" s="57" t="e">
        <f>S327/S328</f>
        <v>#N/A</v>
      </c>
    </row>
    <row r="328" spans="1:20" ht="15" thickBot="1" x14ac:dyDescent="0.35">
      <c r="B328" s="76"/>
      <c r="C328" s="76"/>
      <c r="D328" s="76"/>
      <c r="E328" s="76"/>
      <c r="F328" s="76"/>
      <c r="G328" s="76"/>
      <c r="H328" s="76"/>
      <c r="I328" s="76"/>
      <c r="J328" s="76"/>
      <c r="K328" s="76"/>
      <c r="L328" s="76"/>
      <c r="M328" s="76"/>
      <c r="N328" s="77"/>
      <c r="O328" s="78" t="s">
        <v>116</v>
      </c>
      <c r="P328" s="79" t="e">
        <f>SUM(P324:P327)</f>
        <v>#N/A</v>
      </c>
      <c r="Q328" s="80"/>
      <c r="R328" s="81"/>
      <c r="S328" s="79" t="e">
        <f>SUM(S324:S327)</f>
        <v>#N/A</v>
      </c>
      <c r="T328" s="82"/>
    </row>
    <row r="329" spans="1:20" x14ac:dyDescent="0.3">
      <c r="B329" s="83" t="s">
        <v>117</v>
      </c>
      <c r="C329" s="84" t="s">
        <v>118</v>
      </c>
      <c r="D329" s="85" t="s">
        <v>119</v>
      </c>
      <c r="E329" s="85"/>
      <c r="F329" s="85"/>
      <c r="G329" s="85"/>
      <c r="H329" s="86" t="s">
        <v>100</v>
      </c>
      <c r="I329" s="86" t="s">
        <v>120</v>
      </c>
      <c r="J329" s="87" t="s">
        <v>121</v>
      </c>
      <c r="K329" s="88"/>
      <c r="L329" s="56"/>
      <c r="M329" s="56"/>
      <c r="N329" s="56"/>
    </row>
    <row r="330" spans="1:20" x14ac:dyDescent="0.3">
      <c r="B330" s="89" t="s">
        <v>122</v>
      </c>
      <c r="C330" s="90">
        <v>95234012</v>
      </c>
      <c r="D330" s="91" t="s">
        <v>201</v>
      </c>
      <c r="E330" s="91"/>
      <c r="F330" s="91"/>
      <c r="G330" s="91"/>
      <c r="H330" s="92">
        <v>1</v>
      </c>
      <c r="I330" s="56" t="s">
        <v>141</v>
      </c>
      <c r="J330" s="93"/>
      <c r="K330" s="88"/>
      <c r="L330" s="94" t="e">
        <f>VLOOKUP(C330,[1]SOCOMEC!$C$4:$G$27,4,FALSE)</f>
        <v>#N/A</v>
      </c>
      <c r="M330" s="94"/>
      <c r="N330" s="115" t="e">
        <f>L330*H330</f>
        <v>#N/A</v>
      </c>
      <c r="O330" s="116" t="s">
        <v>142</v>
      </c>
      <c r="P330" s="116" t="s">
        <v>143</v>
      </c>
      <c r="Q330" s="116" t="s">
        <v>144</v>
      </c>
      <c r="R330" s="116" t="s">
        <v>145</v>
      </c>
      <c r="S330" s="116" t="s">
        <v>146</v>
      </c>
    </row>
    <row r="331" spans="1:20" x14ac:dyDescent="0.3">
      <c r="B331" s="89" t="s">
        <v>123</v>
      </c>
      <c r="C331" s="95"/>
      <c r="D331" s="96" t="s">
        <v>147</v>
      </c>
      <c r="E331" s="97"/>
      <c r="F331" s="97"/>
      <c r="G331" s="98"/>
      <c r="H331" s="92">
        <v>1</v>
      </c>
      <c r="I331" s="99"/>
      <c r="J331" s="100"/>
      <c r="K331" s="88"/>
      <c r="L331" s="93">
        <f>S331</f>
        <v>231.535</v>
      </c>
      <c r="M331" s="94"/>
      <c r="N331" s="115">
        <f t="shared" ref="N331:N337" si="56">L331*H331</f>
        <v>231.535</v>
      </c>
      <c r="O331" s="116">
        <v>4.8949999999999996</v>
      </c>
      <c r="P331" s="116">
        <f>O331*$P$2</f>
        <v>161.535</v>
      </c>
      <c r="Q331" s="116">
        <v>70</v>
      </c>
      <c r="R331" s="56">
        <v>0</v>
      </c>
      <c r="S331" s="56">
        <f>P331+Q331+R331</f>
        <v>231.535</v>
      </c>
    </row>
    <row r="332" spans="1:20" x14ac:dyDescent="0.3">
      <c r="B332" s="102" t="s">
        <v>126</v>
      </c>
      <c r="C332" s="90" t="s">
        <v>127</v>
      </c>
      <c r="D332" s="96" t="str">
        <f>VLOOKUP(C332,[1]SOCOMEC!$C$28:$G$33,2,FALSE)</f>
        <v>DSE ATS CONTROLLER 12V/24V</v>
      </c>
      <c r="E332" s="97"/>
      <c r="F332" s="97"/>
      <c r="G332" s="98"/>
      <c r="H332" s="92">
        <v>1</v>
      </c>
      <c r="I332" s="56" t="str">
        <f>VLOOKUP(C332,[1]SOCOMEC!$C$28:$G$33,5,FALSE)</f>
        <v>DSE</v>
      </c>
      <c r="J332" s="93"/>
      <c r="K332" s="88"/>
      <c r="L332" s="93">
        <f>VLOOKUP(C332,[1]SOCOMEC!$C$28:$G$33,4,FALSE)</f>
        <v>800</v>
      </c>
      <c r="M332" s="94"/>
      <c r="N332" s="93">
        <f t="shared" si="56"/>
        <v>800</v>
      </c>
      <c r="O332" s="103" t="s">
        <v>148</v>
      </c>
      <c r="P332" s="103"/>
    </row>
    <row r="333" spans="1:20" x14ac:dyDescent="0.3">
      <c r="B333" s="102"/>
      <c r="C333" s="90" t="s">
        <v>128</v>
      </c>
      <c r="D333" s="96" t="str">
        <f>VLOOKUP(C333,[1]SOCOMEC!$C$28:$G$33,2,FALSE)</f>
        <v>Battery charger 12VDC 5A</v>
      </c>
      <c r="E333" s="97"/>
      <c r="F333" s="97"/>
      <c r="G333" s="98"/>
      <c r="H333" s="92">
        <v>1</v>
      </c>
      <c r="I333" s="56" t="str">
        <f>VLOOKUP(C333,[1]SOCOMEC!$C$28:$G$33,5,FALSE)</f>
        <v>DSE</v>
      </c>
      <c r="J333" s="93"/>
      <c r="K333" s="88"/>
      <c r="L333" s="93">
        <f>VLOOKUP(C333,[1]SOCOMEC!$C$28:$G$33,4,FALSE)</f>
        <v>350</v>
      </c>
      <c r="M333" s="94"/>
      <c r="N333" s="93">
        <f t="shared" si="56"/>
        <v>350</v>
      </c>
      <c r="O333" s="103"/>
      <c r="P333" s="103"/>
    </row>
    <row r="334" spans="1:20" x14ac:dyDescent="0.3">
      <c r="B334" s="102"/>
      <c r="C334" s="104"/>
      <c r="D334" s="96" t="s">
        <v>129</v>
      </c>
      <c r="E334" s="97"/>
      <c r="F334" s="97"/>
      <c r="G334" s="98"/>
      <c r="H334" s="92">
        <v>1</v>
      </c>
      <c r="I334" s="56"/>
      <c r="J334" s="93"/>
      <c r="K334" s="88"/>
      <c r="L334" s="93">
        <v>25</v>
      </c>
      <c r="M334" s="94"/>
      <c r="N334" s="93">
        <f t="shared" si="56"/>
        <v>25</v>
      </c>
      <c r="O334" s="103"/>
      <c r="P334" s="103"/>
    </row>
    <row r="335" spans="1:20" x14ac:dyDescent="0.3">
      <c r="B335" s="102"/>
      <c r="C335" s="104"/>
      <c r="D335" s="97" t="s">
        <v>130</v>
      </c>
      <c r="E335" s="97"/>
      <c r="F335" s="97"/>
      <c r="G335" s="98"/>
      <c r="H335" s="92">
        <v>1</v>
      </c>
      <c r="I335" s="56"/>
      <c r="J335" s="93"/>
      <c r="K335" s="88"/>
      <c r="L335" s="93">
        <v>15</v>
      </c>
      <c r="M335" s="94"/>
      <c r="N335" s="93">
        <f t="shared" si="56"/>
        <v>15</v>
      </c>
      <c r="O335" s="103"/>
      <c r="P335" s="103"/>
    </row>
    <row r="336" spans="1:20" x14ac:dyDescent="0.3">
      <c r="B336" s="102"/>
      <c r="C336" s="104"/>
      <c r="D336" s="96" t="s">
        <v>131</v>
      </c>
      <c r="E336" s="97"/>
      <c r="F336" s="97"/>
      <c r="G336" s="98"/>
      <c r="H336" s="92">
        <v>3</v>
      </c>
      <c r="I336" s="56"/>
      <c r="J336" s="93"/>
      <c r="K336" s="88"/>
      <c r="L336" s="93">
        <v>25</v>
      </c>
      <c r="M336" s="94"/>
      <c r="N336" s="93">
        <f t="shared" si="56"/>
        <v>75</v>
      </c>
      <c r="O336" s="103"/>
      <c r="P336" s="103"/>
    </row>
    <row r="337" spans="1:20" x14ac:dyDescent="0.3">
      <c r="B337" s="102"/>
      <c r="C337" s="56"/>
      <c r="D337" s="98" t="s">
        <v>132</v>
      </c>
      <c r="E337" s="91"/>
      <c r="F337" s="91"/>
      <c r="G337" s="91"/>
      <c r="H337" s="92">
        <v>3</v>
      </c>
      <c r="I337" s="56"/>
      <c r="J337" s="93"/>
      <c r="K337" s="88"/>
      <c r="L337" s="93">
        <v>15</v>
      </c>
      <c r="M337" s="94"/>
      <c r="N337" s="93">
        <f t="shared" si="56"/>
        <v>45</v>
      </c>
      <c r="O337" s="103"/>
      <c r="P337" s="103"/>
    </row>
    <row r="338" spans="1:20" x14ac:dyDescent="0.3">
      <c r="B338" s="105" t="s">
        <v>133</v>
      </c>
      <c r="C338" s="95"/>
      <c r="D338" s="91" t="s">
        <v>134</v>
      </c>
      <c r="E338" s="91"/>
      <c r="F338" s="91"/>
      <c r="G338" s="91"/>
      <c r="H338" s="92">
        <v>11</v>
      </c>
      <c r="I338" s="56"/>
      <c r="J338" s="93"/>
      <c r="K338" s="88"/>
      <c r="L338" s="93">
        <v>5</v>
      </c>
      <c r="M338" s="94"/>
      <c r="N338" s="93">
        <f>L338*H338</f>
        <v>55</v>
      </c>
      <c r="O338" s="103"/>
      <c r="P338" s="103"/>
    </row>
    <row r="339" spans="1:20" x14ac:dyDescent="0.3">
      <c r="B339" s="105"/>
      <c r="C339" s="56"/>
      <c r="D339" s="91" t="s">
        <v>135</v>
      </c>
      <c r="E339" s="91"/>
      <c r="F339" s="91"/>
      <c r="G339" s="91"/>
      <c r="H339" s="92">
        <v>11</v>
      </c>
      <c r="I339" s="56"/>
      <c r="J339" s="93"/>
      <c r="K339" s="88"/>
      <c r="L339" s="93">
        <v>1</v>
      </c>
      <c r="M339" s="94"/>
      <c r="N339" s="93">
        <f>L339*H339</f>
        <v>11</v>
      </c>
    </row>
    <row r="340" spans="1:20" ht="15" thickBot="1" x14ac:dyDescent="0.35">
      <c r="B340" s="106" t="s">
        <v>136</v>
      </c>
      <c r="C340" s="107"/>
      <c r="D340" s="108" t="s">
        <v>137</v>
      </c>
      <c r="E340" s="108"/>
      <c r="F340" s="108"/>
      <c r="G340" s="108"/>
      <c r="H340" s="109">
        <v>1</v>
      </c>
      <c r="I340" s="110"/>
      <c r="J340" s="111"/>
      <c r="K340" s="88"/>
      <c r="L340" s="93">
        <v>150</v>
      </c>
      <c r="M340" s="94"/>
      <c r="N340" s="93">
        <f t="shared" ref="N340" si="57">L340*H340</f>
        <v>150</v>
      </c>
    </row>
    <row r="341" spans="1:20" ht="15" thickBot="1" x14ac:dyDescent="0.35">
      <c r="K341" s="112" t="e">
        <f>SUM(K327:K340)+SUM(L330:L340)</f>
        <v>#N/A</v>
      </c>
      <c r="L341" s="113"/>
      <c r="M341" s="112" t="e">
        <f>SUM(M327:M340)+SUM(N330:N340)</f>
        <v>#N/A</v>
      </c>
      <c r="N341" s="113"/>
    </row>
    <row r="343" spans="1:20" x14ac:dyDescent="0.3">
      <c r="K343" s="114"/>
      <c r="L343" s="114"/>
      <c r="M343" s="114"/>
      <c r="N343" s="114"/>
    </row>
    <row r="344" spans="1:20" x14ac:dyDescent="0.3">
      <c r="K344" s="114"/>
      <c r="L344" s="114"/>
      <c r="M344" s="114"/>
      <c r="N344" s="114"/>
    </row>
    <row r="345" spans="1:20" ht="15" thickBot="1" x14ac:dyDescent="0.35"/>
    <row r="346" spans="1:20" x14ac:dyDescent="0.3">
      <c r="O346" s="50" t="str">
        <f>B348</f>
        <v xml:space="preserve">ATS 160A 4P Chang .over </v>
      </c>
      <c r="P346" s="51" t="s">
        <v>93</v>
      </c>
      <c r="Q346" s="51" t="s">
        <v>94</v>
      </c>
      <c r="R346" s="51" t="s">
        <v>95</v>
      </c>
      <c r="S346" s="51" t="s">
        <v>96</v>
      </c>
      <c r="T346" s="52" t="s">
        <v>97</v>
      </c>
    </row>
    <row r="347" spans="1:20" x14ac:dyDescent="0.3">
      <c r="O347" s="53" t="str">
        <f>I353</f>
        <v>Socomec</v>
      </c>
      <c r="P347" s="54" t="e">
        <f>SUM(N353)</f>
        <v>#N/A</v>
      </c>
      <c r="Q347" s="55">
        <v>0</v>
      </c>
      <c r="R347" s="56">
        <f>(100-Q347)/100</f>
        <v>1</v>
      </c>
      <c r="S347" s="54" t="e">
        <f>R347*P347</f>
        <v>#N/A</v>
      </c>
      <c r="T347" s="57" t="e">
        <f>S347/S351</f>
        <v>#N/A</v>
      </c>
    </row>
    <row r="348" spans="1:20" ht="15" thickBot="1" x14ac:dyDescent="0.35">
      <c r="A348" s="58" t="s">
        <v>138</v>
      </c>
      <c r="B348" s="59" t="s">
        <v>202</v>
      </c>
      <c r="C348" s="59"/>
      <c r="D348" s="59"/>
      <c r="E348" s="59"/>
      <c r="F348" s="59"/>
      <c r="G348" s="60" t="s">
        <v>100</v>
      </c>
      <c r="H348" s="61">
        <v>1</v>
      </c>
      <c r="I348" s="61"/>
      <c r="J348" s="61"/>
      <c r="O348" s="53" t="s">
        <v>101</v>
      </c>
      <c r="P348" s="54">
        <f>M350</f>
        <v>0</v>
      </c>
      <c r="Q348" s="55">
        <v>0</v>
      </c>
      <c r="R348" s="56">
        <f t="shared" ref="R348:R350" si="58">(100-Q348)/100</f>
        <v>1</v>
      </c>
      <c r="S348" s="54">
        <f t="shared" ref="S348:S350" si="59">R348*P348</f>
        <v>0</v>
      </c>
      <c r="T348" s="57" t="e">
        <f>S348/S351</f>
        <v>#N/A</v>
      </c>
    </row>
    <row r="349" spans="1:20" x14ac:dyDescent="0.3">
      <c r="B349" s="62" t="s">
        <v>102</v>
      </c>
      <c r="C349" s="63" t="s">
        <v>103</v>
      </c>
      <c r="D349" s="64"/>
      <c r="E349" s="63" t="s">
        <v>104</v>
      </c>
      <c r="F349" s="65"/>
      <c r="G349" s="64"/>
      <c r="H349" s="66"/>
      <c r="I349" s="66"/>
      <c r="J349" s="67" t="s">
        <v>105</v>
      </c>
      <c r="K349" s="68" t="s">
        <v>106</v>
      </c>
      <c r="L349" s="69" t="s">
        <v>107</v>
      </c>
      <c r="M349" s="68" t="s">
        <v>108</v>
      </c>
      <c r="N349" s="69" t="s">
        <v>107</v>
      </c>
      <c r="O349" s="53" t="s">
        <v>109</v>
      </c>
      <c r="P349" s="54">
        <f>SUM(N355:N363)</f>
        <v>1526</v>
      </c>
      <c r="Q349" s="55">
        <v>0</v>
      </c>
      <c r="R349" s="56">
        <f t="shared" si="58"/>
        <v>1</v>
      </c>
      <c r="S349" s="54">
        <f t="shared" si="59"/>
        <v>1526</v>
      </c>
      <c r="T349" s="57" t="e">
        <f>S349/S351</f>
        <v>#N/A</v>
      </c>
    </row>
    <row r="350" spans="1:20" ht="15" thickBot="1" x14ac:dyDescent="0.35">
      <c r="B350" s="70" t="s">
        <v>110</v>
      </c>
      <c r="C350" s="71" t="s">
        <v>111</v>
      </c>
      <c r="D350" s="71"/>
      <c r="E350" s="72" t="s">
        <v>112</v>
      </c>
      <c r="F350" s="72"/>
      <c r="G350" s="72"/>
      <c r="H350" s="72" t="s">
        <v>113</v>
      </c>
      <c r="I350" s="72"/>
      <c r="J350" s="73" t="s">
        <v>114</v>
      </c>
      <c r="K350" s="74">
        <f>[1]Enclosure!H355</f>
        <v>0</v>
      </c>
      <c r="L350" s="75"/>
      <c r="M350" s="74">
        <f>K350</f>
        <v>0</v>
      </c>
      <c r="N350" s="75"/>
      <c r="O350" s="53" t="s">
        <v>115</v>
      </c>
      <c r="P350" s="54">
        <f>N354</f>
        <v>231.535</v>
      </c>
      <c r="Q350" s="55">
        <v>0</v>
      </c>
      <c r="R350" s="56">
        <f t="shared" si="58"/>
        <v>1</v>
      </c>
      <c r="S350" s="54">
        <f t="shared" si="59"/>
        <v>231.535</v>
      </c>
      <c r="T350" s="57" t="e">
        <f>S350/S351</f>
        <v>#N/A</v>
      </c>
    </row>
    <row r="351" spans="1:20" ht="15" thickBot="1" x14ac:dyDescent="0.35">
      <c r="B351" s="76"/>
      <c r="C351" s="76"/>
      <c r="D351" s="76"/>
      <c r="E351" s="76"/>
      <c r="F351" s="76"/>
      <c r="G351" s="76"/>
      <c r="H351" s="76"/>
      <c r="I351" s="76"/>
      <c r="J351" s="76"/>
      <c r="K351" s="76"/>
      <c r="L351" s="76"/>
      <c r="M351" s="76"/>
      <c r="N351" s="77"/>
      <c r="O351" s="78" t="s">
        <v>116</v>
      </c>
      <c r="P351" s="79" t="e">
        <f>SUM(P347:P350)</f>
        <v>#N/A</v>
      </c>
      <c r="Q351" s="80"/>
      <c r="R351" s="81"/>
      <c r="S351" s="79" t="e">
        <f>SUM(S347:S350)</f>
        <v>#N/A</v>
      </c>
      <c r="T351" s="82"/>
    </row>
    <row r="352" spans="1:20" x14ac:dyDescent="0.3">
      <c r="B352" s="83" t="s">
        <v>117</v>
      </c>
      <c r="C352" s="84" t="s">
        <v>118</v>
      </c>
      <c r="D352" s="85" t="s">
        <v>119</v>
      </c>
      <c r="E352" s="85"/>
      <c r="F352" s="85"/>
      <c r="G352" s="85"/>
      <c r="H352" s="86" t="s">
        <v>100</v>
      </c>
      <c r="I352" s="86" t="s">
        <v>120</v>
      </c>
      <c r="J352" s="87" t="s">
        <v>121</v>
      </c>
      <c r="K352" s="88"/>
      <c r="L352" s="56"/>
      <c r="M352" s="56"/>
      <c r="N352" s="56"/>
    </row>
    <row r="353" spans="2:19" x14ac:dyDescent="0.3">
      <c r="B353" s="89" t="s">
        <v>122</v>
      </c>
      <c r="C353" s="90">
        <v>95234016</v>
      </c>
      <c r="D353" s="91" t="s">
        <v>203</v>
      </c>
      <c r="E353" s="91"/>
      <c r="F353" s="91"/>
      <c r="G353" s="91"/>
      <c r="H353" s="92">
        <v>1</v>
      </c>
      <c r="I353" s="56" t="s">
        <v>141</v>
      </c>
      <c r="J353" s="93"/>
      <c r="K353" s="88"/>
      <c r="L353" s="94" t="e">
        <f>VLOOKUP(C353,[1]SOCOMEC!$C$4:$G$27,4,FALSE)</f>
        <v>#N/A</v>
      </c>
      <c r="M353" s="94"/>
      <c r="N353" s="115" t="e">
        <f>L353*H353</f>
        <v>#N/A</v>
      </c>
      <c r="O353" s="116" t="s">
        <v>142</v>
      </c>
      <c r="P353" s="116" t="s">
        <v>143</v>
      </c>
      <c r="Q353" s="116" t="s">
        <v>144</v>
      </c>
      <c r="R353" s="116" t="s">
        <v>145</v>
      </c>
      <c r="S353" s="116" t="s">
        <v>146</v>
      </c>
    </row>
    <row r="354" spans="2:19" x14ac:dyDescent="0.3">
      <c r="B354" s="89" t="s">
        <v>123</v>
      </c>
      <c r="C354" s="95"/>
      <c r="D354" s="96" t="s">
        <v>151</v>
      </c>
      <c r="E354" s="97"/>
      <c r="F354" s="97"/>
      <c r="G354" s="98"/>
      <c r="H354" s="92">
        <v>1</v>
      </c>
      <c r="I354" s="99"/>
      <c r="J354" s="100"/>
      <c r="K354" s="88"/>
      <c r="L354" s="93">
        <f>S354</f>
        <v>231.535</v>
      </c>
      <c r="M354" s="94"/>
      <c r="N354" s="115">
        <f t="shared" ref="N354:N360" si="60">L354*H354</f>
        <v>231.535</v>
      </c>
      <c r="O354" s="116">
        <v>4.8949999999999996</v>
      </c>
      <c r="P354" s="116">
        <f>O354*$P$2</f>
        <v>161.535</v>
      </c>
      <c r="Q354" s="116">
        <v>70</v>
      </c>
      <c r="R354" s="56">
        <v>0</v>
      </c>
      <c r="S354" s="56">
        <f>P354+Q354+R354</f>
        <v>231.535</v>
      </c>
    </row>
    <row r="355" spans="2:19" x14ac:dyDescent="0.3">
      <c r="B355" s="102" t="s">
        <v>126</v>
      </c>
      <c r="C355" s="90" t="s">
        <v>127</v>
      </c>
      <c r="D355" s="96" t="str">
        <f>VLOOKUP(C355,[1]SOCOMEC!$C$28:$G$33,2,FALSE)</f>
        <v>DSE ATS CONTROLLER 12V/24V</v>
      </c>
      <c r="E355" s="97"/>
      <c r="F355" s="97"/>
      <c r="G355" s="98"/>
      <c r="H355" s="92">
        <v>1</v>
      </c>
      <c r="I355" s="56" t="str">
        <f>VLOOKUP(C355,[1]SOCOMEC!$C$28:$G$33,5,FALSE)</f>
        <v>DSE</v>
      </c>
      <c r="J355" s="93"/>
      <c r="K355" s="88"/>
      <c r="L355" s="93">
        <f>VLOOKUP(C355,[1]SOCOMEC!$C$28:$G$33,4,FALSE)</f>
        <v>800</v>
      </c>
      <c r="M355" s="94"/>
      <c r="N355" s="93">
        <f t="shared" si="60"/>
        <v>800</v>
      </c>
      <c r="O355" s="103" t="s">
        <v>148</v>
      </c>
      <c r="P355" s="103"/>
    </row>
    <row r="356" spans="2:19" x14ac:dyDescent="0.3">
      <c r="B356" s="102"/>
      <c r="C356" s="90" t="s">
        <v>128</v>
      </c>
      <c r="D356" s="96" t="str">
        <f>VLOOKUP(C356,[1]SOCOMEC!$C$28:$G$33,2,FALSE)</f>
        <v>Battery charger 12VDC 5A</v>
      </c>
      <c r="E356" s="97"/>
      <c r="F356" s="97"/>
      <c r="G356" s="98"/>
      <c r="H356" s="92">
        <v>1</v>
      </c>
      <c r="I356" s="56" t="str">
        <f>VLOOKUP(C356,[1]SOCOMEC!$C$28:$G$33,5,FALSE)</f>
        <v>DSE</v>
      </c>
      <c r="J356" s="93"/>
      <c r="K356" s="88"/>
      <c r="L356" s="93">
        <f>VLOOKUP(C356,[1]SOCOMEC!$C$28:$G$33,4,FALSE)</f>
        <v>350</v>
      </c>
      <c r="M356" s="94"/>
      <c r="N356" s="93">
        <f t="shared" si="60"/>
        <v>350</v>
      </c>
      <c r="O356" s="103"/>
      <c r="P356" s="103"/>
    </row>
    <row r="357" spans="2:19" x14ac:dyDescent="0.3">
      <c r="B357" s="102"/>
      <c r="C357" s="104"/>
      <c r="D357" s="96" t="s">
        <v>129</v>
      </c>
      <c r="E357" s="97"/>
      <c r="F357" s="97"/>
      <c r="G357" s="98"/>
      <c r="H357" s="92">
        <v>1</v>
      </c>
      <c r="I357" s="56"/>
      <c r="J357" s="93"/>
      <c r="K357" s="88"/>
      <c r="L357" s="93">
        <v>25</v>
      </c>
      <c r="M357" s="94"/>
      <c r="N357" s="93">
        <f t="shared" si="60"/>
        <v>25</v>
      </c>
      <c r="O357" s="103"/>
      <c r="P357" s="103"/>
    </row>
    <row r="358" spans="2:19" x14ac:dyDescent="0.3">
      <c r="B358" s="102"/>
      <c r="C358" s="104"/>
      <c r="D358" s="97" t="s">
        <v>130</v>
      </c>
      <c r="E358" s="97"/>
      <c r="F358" s="97"/>
      <c r="G358" s="98"/>
      <c r="H358" s="92">
        <v>1</v>
      </c>
      <c r="I358" s="56"/>
      <c r="J358" s="93"/>
      <c r="K358" s="88"/>
      <c r="L358" s="93">
        <v>15</v>
      </c>
      <c r="M358" s="94"/>
      <c r="N358" s="93">
        <f t="shared" si="60"/>
        <v>15</v>
      </c>
      <c r="O358" s="103"/>
      <c r="P358" s="103"/>
    </row>
    <row r="359" spans="2:19" x14ac:dyDescent="0.3">
      <c r="B359" s="102"/>
      <c r="C359" s="104"/>
      <c r="D359" s="96" t="s">
        <v>131</v>
      </c>
      <c r="E359" s="97"/>
      <c r="F359" s="97"/>
      <c r="G359" s="98"/>
      <c r="H359" s="92">
        <v>3</v>
      </c>
      <c r="I359" s="56"/>
      <c r="J359" s="93"/>
      <c r="K359" s="88"/>
      <c r="L359" s="93">
        <v>25</v>
      </c>
      <c r="M359" s="94"/>
      <c r="N359" s="93">
        <f t="shared" si="60"/>
        <v>75</v>
      </c>
      <c r="O359" s="103"/>
      <c r="P359" s="103"/>
    </row>
    <row r="360" spans="2:19" x14ac:dyDescent="0.3">
      <c r="B360" s="102"/>
      <c r="C360" s="56"/>
      <c r="D360" s="98" t="s">
        <v>132</v>
      </c>
      <c r="E360" s="91"/>
      <c r="F360" s="91"/>
      <c r="G360" s="91"/>
      <c r="H360" s="92">
        <v>3</v>
      </c>
      <c r="I360" s="56"/>
      <c r="J360" s="93"/>
      <c r="K360" s="88"/>
      <c r="L360" s="93">
        <v>15</v>
      </c>
      <c r="M360" s="94"/>
      <c r="N360" s="93">
        <f t="shared" si="60"/>
        <v>45</v>
      </c>
      <c r="O360" s="103"/>
      <c r="P360" s="103"/>
    </row>
    <row r="361" spans="2:19" x14ac:dyDescent="0.3">
      <c r="B361" s="105" t="s">
        <v>133</v>
      </c>
      <c r="C361" s="95"/>
      <c r="D361" s="91" t="s">
        <v>134</v>
      </c>
      <c r="E361" s="91"/>
      <c r="F361" s="91"/>
      <c r="G361" s="91"/>
      <c r="H361" s="92">
        <v>11</v>
      </c>
      <c r="I361" s="56"/>
      <c r="J361" s="93"/>
      <c r="K361" s="88"/>
      <c r="L361" s="93">
        <v>5</v>
      </c>
      <c r="M361" s="94"/>
      <c r="N361" s="93">
        <f>L361*H361</f>
        <v>55</v>
      </c>
      <c r="O361" s="103"/>
      <c r="P361" s="103"/>
    </row>
    <row r="362" spans="2:19" x14ac:dyDescent="0.3">
      <c r="B362" s="105"/>
      <c r="C362" s="56"/>
      <c r="D362" s="91" t="s">
        <v>135</v>
      </c>
      <c r="E362" s="91"/>
      <c r="F362" s="91"/>
      <c r="G362" s="91"/>
      <c r="H362" s="92">
        <v>11</v>
      </c>
      <c r="I362" s="56"/>
      <c r="J362" s="93"/>
      <c r="K362" s="88"/>
      <c r="L362" s="93">
        <v>1</v>
      </c>
      <c r="M362" s="94"/>
      <c r="N362" s="93">
        <f>L362*H362</f>
        <v>11</v>
      </c>
    </row>
    <row r="363" spans="2:19" ht="15" thickBot="1" x14ac:dyDescent="0.35">
      <c r="B363" s="106" t="s">
        <v>136</v>
      </c>
      <c r="C363" s="107"/>
      <c r="D363" s="108" t="s">
        <v>137</v>
      </c>
      <c r="E363" s="108"/>
      <c r="F363" s="108"/>
      <c r="G363" s="108"/>
      <c r="H363" s="109">
        <v>1</v>
      </c>
      <c r="I363" s="110"/>
      <c r="J363" s="111"/>
      <c r="K363" s="88"/>
      <c r="L363" s="93">
        <v>150</v>
      </c>
      <c r="M363" s="94"/>
      <c r="N363" s="93">
        <f t="shared" ref="N363" si="61">L363*H363</f>
        <v>150</v>
      </c>
    </row>
    <row r="364" spans="2:19" ht="15" thickBot="1" x14ac:dyDescent="0.35">
      <c r="K364" s="112" t="e">
        <f>SUM(K350:K363)+SUM(L353:L363)</f>
        <v>#N/A</v>
      </c>
      <c r="L364" s="113"/>
      <c r="M364" s="112" t="e">
        <f>SUM(M350:M363)+SUM(N353:N363)</f>
        <v>#N/A</v>
      </c>
      <c r="N364" s="113"/>
    </row>
    <row r="368" spans="2:19" x14ac:dyDescent="0.3">
      <c r="K368" s="114"/>
      <c r="L368" s="114"/>
      <c r="M368" s="114"/>
      <c r="N368" s="114"/>
    </row>
    <row r="369" spans="1:20" ht="15" thickBot="1" x14ac:dyDescent="0.35"/>
    <row r="370" spans="1:20" x14ac:dyDescent="0.3">
      <c r="O370" s="50" t="str">
        <f>B372</f>
        <v xml:space="preserve">ATS 200A 4P Chang .over </v>
      </c>
      <c r="P370" s="51" t="s">
        <v>93</v>
      </c>
      <c r="Q370" s="51" t="s">
        <v>94</v>
      </c>
      <c r="R370" s="51" t="s">
        <v>95</v>
      </c>
      <c r="S370" s="51" t="s">
        <v>96</v>
      </c>
      <c r="T370" s="52" t="s">
        <v>97</v>
      </c>
    </row>
    <row r="371" spans="1:20" x14ac:dyDescent="0.3">
      <c r="O371" s="53" t="str">
        <f>I377</f>
        <v>Socomec</v>
      </c>
      <c r="P371" s="54" t="e">
        <f>SUM(N377)</f>
        <v>#N/A</v>
      </c>
      <c r="Q371" s="55">
        <v>0</v>
      </c>
      <c r="R371" s="56">
        <f>(100-Q371)/100</f>
        <v>1</v>
      </c>
      <c r="S371" s="54" t="e">
        <f>R371*P371</f>
        <v>#N/A</v>
      </c>
      <c r="T371" s="57" t="e">
        <f>S371/S375</f>
        <v>#N/A</v>
      </c>
    </row>
    <row r="372" spans="1:20" ht="15" thickBot="1" x14ac:dyDescent="0.35">
      <c r="A372" s="58" t="s">
        <v>149</v>
      </c>
      <c r="B372" s="59" t="s">
        <v>204</v>
      </c>
      <c r="C372" s="59"/>
      <c r="D372" s="59"/>
      <c r="E372" s="59"/>
      <c r="F372" s="59"/>
      <c r="G372" s="60" t="s">
        <v>100</v>
      </c>
      <c r="H372" s="61">
        <v>1</v>
      </c>
      <c r="I372" s="61"/>
      <c r="J372" s="61"/>
      <c r="O372" s="53" t="s">
        <v>101</v>
      </c>
      <c r="P372" s="54">
        <f>M374</f>
        <v>0</v>
      </c>
      <c r="Q372" s="55">
        <v>0</v>
      </c>
      <c r="R372" s="56">
        <f t="shared" ref="R372:R374" si="62">(100-Q372)/100</f>
        <v>1</v>
      </c>
      <c r="S372" s="54">
        <f t="shared" ref="S372:S374" si="63">R372*P372</f>
        <v>0</v>
      </c>
      <c r="T372" s="57" t="e">
        <f>S372/S375</f>
        <v>#N/A</v>
      </c>
    </row>
    <row r="373" spans="1:20" x14ac:dyDescent="0.3">
      <c r="B373" s="62" t="s">
        <v>102</v>
      </c>
      <c r="C373" s="63" t="s">
        <v>103</v>
      </c>
      <c r="D373" s="64"/>
      <c r="E373" s="63" t="s">
        <v>104</v>
      </c>
      <c r="F373" s="65"/>
      <c r="G373" s="64"/>
      <c r="H373" s="66"/>
      <c r="I373" s="66"/>
      <c r="J373" s="67" t="s">
        <v>105</v>
      </c>
      <c r="K373" s="68" t="s">
        <v>106</v>
      </c>
      <c r="L373" s="69" t="s">
        <v>107</v>
      </c>
      <c r="M373" s="68" t="s">
        <v>108</v>
      </c>
      <c r="N373" s="69" t="s">
        <v>107</v>
      </c>
      <c r="O373" s="53" t="s">
        <v>109</v>
      </c>
      <c r="P373" s="54">
        <f>SUM(N379:N387)</f>
        <v>1526</v>
      </c>
      <c r="Q373" s="55">
        <v>0</v>
      </c>
      <c r="R373" s="56">
        <f t="shared" si="62"/>
        <v>1</v>
      </c>
      <c r="S373" s="54">
        <f t="shared" si="63"/>
        <v>1526</v>
      </c>
      <c r="T373" s="57" t="e">
        <f>S373/S375</f>
        <v>#N/A</v>
      </c>
    </row>
    <row r="374" spans="1:20" ht="15" thickBot="1" x14ac:dyDescent="0.35">
      <c r="B374" s="70" t="s">
        <v>110</v>
      </c>
      <c r="C374" s="71" t="s">
        <v>111</v>
      </c>
      <c r="D374" s="71"/>
      <c r="E374" s="72" t="s">
        <v>112</v>
      </c>
      <c r="F374" s="72"/>
      <c r="G374" s="72"/>
      <c r="H374" s="72" t="s">
        <v>113</v>
      </c>
      <c r="I374" s="72"/>
      <c r="J374" s="73" t="s">
        <v>114</v>
      </c>
      <c r="K374" s="74">
        <f>[1]Enclosure!H355</f>
        <v>0</v>
      </c>
      <c r="L374" s="75"/>
      <c r="M374" s="74">
        <f>K374</f>
        <v>0</v>
      </c>
      <c r="N374" s="75"/>
      <c r="O374" s="53" t="s">
        <v>115</v>
      </c>
      <c r="P374" s="54">
        <f>N378</f>
        <v>231.535</v>
      </c>
      <c r="Q374" s="55">
        <v>0</v>
      </c>
      <c r="R374" s="56">
        <f t="shared" si="62"/>
        <v>1</v>
      </c>
      <c r="S374" s="54">
        <f t="shared" si="63"/>
        <v>231.535</v>
      </c>
      <c r="T374" s="57" t="e">
        <f>S374/S375</f>
        <v>#N/A</v>
      </c>
    </row>
    <row r="375" spans="1:20" ht="15" thickBot="1" x14ac:dyDescent="0.35"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7"/>
      <c r="O375" s="78" t="s">
        <v>116</v>
      </c>
      <c r="P375" s="79" t="e">
        <f>SUM(P371:P374)</f>
        <v>#N/A</v>
      </c>
      <c r="Q375" s="80"/>
      <c r="R375" s="81"/>
      <c r="S375" s="79" t="e">
        <f>SUM(S371:S374)</f>
        <v>#N/A</v>
      </c>
      <c r="T375" s="82"/>
    </row>
    <row r="376" spans="1:20" x14ac:dyDescent="0.3">
      <c r="B376" s="83" t="s">
        <v>117</v>
      </c>
      <c r="C376" s="84" t="s">
        <v>118</v>
      </c>
      <c r="D376" s="85" t="s">
        <v>119</v>
      </c>
      <c r="E376" s="85"/>
      <c r="F376" s="85"/>
      <c r="G376" s="85"/>
      <c r="H376" s="86" t="s">
        <v>100</v>
      </c>
      <c r="I376" s="86" t="s">
        <v>120</v>
      </c>
      <c r="J376" s="87" t="s">
        <v>121</v>
      </c>
      <c r="K376" s="88"/>
      <c r="L376" s="56"/>
      <c r="M376" s="56"/>
      <c r="N376" s="56"/>
    </row>
    <row r="377" spans="1:20" x14ac:dyDescent="0.3">
      <c r="B377" s="89" t="s">
        <v>122</v>
      </c>
      <c r="C377" s="90">
        <v>95234020</v>
      </c>
      <c r="D377" s="91" t="s">
        <v>205</v>
      </c>
      <c r="E377" s="91"/>
      <c r="F377" s="91"/>
      <c r="G377" s="91"/>
      <c r="H377" s="92">
        <v>1</v>
      </c>
      <c r="I377" s="56" t="s">
        <v>141</v>
      </c>
      <c r="J377" s="93"/>
      <c r="K377" s="88"/>
      <c r="L377" s="94" t="e">
        <f>VLOOKUP(C377,[1]SOCOMEC!$C$4:$G$27,4,FALSE)</f>
        <v>#N/A</v>
      </c>
      <c r="M377" s="94"/>
      <c r="N377" s="115" t="e">
        <f>L377*H377</f>
        <v>#N/A</v>
      </c>
      <c r="O377" s="116" t="s">
        <v>142</v>
      </c>
      <c r="P377" s="116" t="s">
        <v>143</v>
      </c>
      <c r="Q377" s="116" t="s">
        <v>144</v>
      </c>
      <c r="R377" s="116" t="s">
        <v>145</v>
      </c>
      <c r="S377" s="116" t="s">
        <v>146</v>
      </c>
    </row>
    <row r="378" spans="1:20" x14ac:dyDescent="0.3">
      <c r="B378" s="89" t="s">
        <v>123</v>
      </c>
      <c r="C378" s="95"/>
      <c r="D378" s="96" t="s">
        <v>155</v>
      </c>
      <c r="E378" s="97"/>
      <c r="F378" s="97"/>
      <c r="G378" s="98"/>
      <c r="H378" s="92">
        <v>1</v>
      </c>
      <c r="I378" s="99"/>
      <c r="J378" s="100"/>
      <c r="K378" s="88"/>
      <c r="L378" s="93">
        <f>S378</f>
        <v>231.535</v>
      </c>
      <c r="M378" s="94"/>
      <c r="N378" s="115">
        <f t="shared" ref="N378:N384" si="64">L378*H378</f>
        <v>231.535</v>
      </c>
      <c r="O378" s="116">
        <v>4.8949999999999996</v>
      </c>
      <c r="P378" s="116">
        <f>O378*$P$2</f>
        <v>161.535</v>
      </c>
      <c r="Q378" s="116">
        <v>70</v>
      </c>
      <c r="R378" s="56">
        <v>0</v>
      </c>
      <c r="S378" s="56">
        <f>P378+Q378+R378</f>
        <v>231.535</v>
      </c>
    </row>
    <row r="379" spans="1:20" x14ac:dyDescent="0.3">
      <c r="B379" s="102" t="s">
        <v>126</v>
      </c>
      <c r="C379" s="90" t="s">
        <v>127</v>
      </c>
      <c r="D379" s="96" t="str">
        <f>VLOOKUP(C379,[1]SOCOMEC!$C$28:$G$33,2,FALSE)</f>
        <v>DSE ATS CONTROLLER 12V/24V</v>
      </c>
      <c r="E379" s="97"/>
      <c r="F379" s="97"/>
      <c r="G379" s="98"/>
      <c r="H379" s="92">
        <v>1</v>
      </c>
      <c r="I379" s="56" t="str">
        <f>VLOOKUP(C379,[1]SOCOMEC!$C$28:$G$33,5,FALSE)</f>
        <v>DSE</v>
      </c>
      <c r="J379" s="93"/>
      <c r="K379" s="88"/>
      <c r="L379" s="93">
        <f>VLOOKUP(C379,[1]SOCOMEC!$C$28:$G$33,4,FALSE)</f>
        <v>800</v>
      </c>
      <c r="M379" s="94"/>
      <c r="N379" s="93">
        <f t="shared" si="64"/>
        <v>800</v>
      </c>
      <c r="O379" s="103" t="s">
        <v>148</v>
      </c>
      <c r="P379" s="103"/>
    </row>
    <row r="380" spans="1:20" x14ac:dyDescent="0.3">
      <c r="B380" s="102"/>
      <c r="C380" s="90" t="s">
        <v>128</v>
      </c>
      <c r="D380" s="96" t="str">
        <f>VLOOKUP(C380,[1]SOCOMEC!$C$28:$G$33,2,FALSE)</f>
        <v>Battery charger 12VDC 5A</v>
      </c>
      <c r="E380" s="97"/>
      <c r="F380" s="97"/>
      <c r="G380" s="98"/>
      <c r="H380" s="92">
        <v>1</v>
      </c>
      <c r="I380" s="56" t="str">
        <f>VLOOKUP(C380,[1]SOCOMEC!$C$28:$G$33,5,FALSE)</f>
        <v>DSE</v>
      </c>
      <c r="J380" s="93"/>
      <c r="K380" s="88"/>
      <c r="L380" s="93">
        <f>VLOOKUP(C380,[1]SOCOMEC!$C$28:$G$33,4,FALSE)</f>
        <v>350</v>
      </c>
      <c r="M380" s="94"/>
      <c r="N380" s="93">
        <f t="shared" si="64"/>
        <v>350</v>
      </c>
      <c r="O380" s="103"/>
      <c r="P380" s="103"/>
    </row>
    <row r="381" spans="1:20" x14ac:dyDescent="0.3">
      <c r="B381" s="102"/>
      <c r="C381" s="104"/>
      <c r="D381" s="96" t="s">
        <v>129</v>
      </c>
      <c r="E381" s="97"/>
      <c r="F381" s="97"/>
      <c r="G381" s="98"/>
      <c r="H381" s="92">
        <v>1</v>
      </c>
      <c r="I381" s="56"/>
      <c r="J381" s="93"/>
      <c r="K381" s="88"/>
      <c r="L381" s="93">
        <v>25</v>
      </c>
      <c r="M381" s="94"/>
      <c r="N381" s="93">
        <f t="shared" si="64"/>
        <v>25</v>
      </c>
      <c r="O381" s="103"/>
      <c r="P381" s="103"/>
    </row>
    <row r="382" spans="1:20" x14ac:dyDescent="0.3">
      <c r="B382" s="102"/>
      <c r="C382" s="104"/>
      <c r="D382" s="97" t="s">
        <v>130</v>
      </c>
      <c r="E382" s="97"/>
      <c r="F382" s="97"/>
      <c r="G382" s="98"/>
      <c r="H382" s="92">
        <v>1</v>
      </c>
      <c r="I382" s="56"/>
      <c r="J382" s="93"/>
      <c r="K382" s="88"/>
      <c r="L382" s="93">
        <v>15</v>
      </c>
      <c r="M382" s="94"/>
      <c r="N382" s="93">
        <f t="shared" si="64"/>
        <v>15</v>
      </c>
      <c r="O382" s="103"/>
      <c r="P382" s="103"/>
    </row>
    <row r="383" spans="1:20" x14ac:dyDescent="0.3">
      <c r="B383" s="102"/>
      <c r="C383" s="104"/>
      <c r="D383" s="96" t="s">
        <v>131</v>
      </c>
      <c r="E383" s="97"/>
      <c r="F383" s="97"/>
      <c r="G383" s="98"/>
      <c r="H383" s="92">
        <v>3</v>
      </c>
      <c r="I383" s="56"/>
      <c r="J383" s="93"/>
      <c r="K383" s="88"/>
      <c r="L383" s="93">
        <v>25</v>
      </c>
      <c r="M383" s="94"/>
      <c r="N383" s="93">
        <f t="shared" si="64"/>
        <v>75</v>
      </c>
      <c r="O383" s="103"/>
      <c r="P383" s="103"/>
    </row>
    <row r="384" spans="1:20" x14ac:dyDescent="0.3">
      <c r="B384" s="102"/>
      <c r="C384" s="56"/>
      <c r="D384" s="98" t="s">
        <v>132</v>
      </c>
      <c r="E384" s="91"/>
      <c r="F384" s="91"/>
      <c r="G384" s="91"/>
      <c r="H384" s="92">
        <v>3</v>
      </c>
      <c r="I384" s="56"/>
      <c r="J384" s="93"/>
      <c r="K384" s="88"/>
      <c r="L384" s="93">
        <v>15</v>
      </c>
      <c r="M384" s="94"/>
      <c r="N384" s="93">
        <f t="shared" si="64"/>
        <v>45</v>
      </c>
      <c r="O384" s="103"/>
      <c r="P384" s="103"/>
    </row>
    <row r="385" spans="1:20" x14ac:dyDescent="0.3">
      <c r="B385" s="105" t="s">
        <v>133</v>
      </c>
      <c r="C385" s="95"/>
      <c r="D385" s="91" t="s">
        <v>134</v>
      </c>
      <c r="E385" s="91"/>
      <c r="F385" s="91"/>
      <c r="G385" s="91"/>
      <c r="H385" s="92">
        <v>11</v>
      </c>
      <c r="I385" s="56"/>
      <c r="J385" s="93"/>
      <c r="K385" s="88"/>
      <c r="L385" s="93">
        <v>5</v>
      </c>
      <c r="M385" s="94"/>
      <c r="N385" s="93">
        <f>L385*H385</f>
        <v>55</v>
      </c>
      <c r="O385" s="103"/>
      <c r="P385" s="103"/>
    </row>
    <row r="386" spans="1:20" x14ac:dyDescent="0.3">
      <c r="B386" s="105"/>
      <c r="C386" s="56"/>
      <c r="D386" s="91" t="s">
        <v>135</v>
      </c>
      <c r="E386" s="91"/>
      <c r="F386" s="91"/>
      <c r="G386" s="91"/>
      <c r="H386" s="92">
        <v>11</v>
      </c>
      <c r="I386" s="56"/>
      <c r="J386" s="93"/>
      <c r="K386" s="88"/>
      <c r="L386" s="93">
        <v>1</v>
      </c>
      <c r="M386" s="94"/>
      <c r="N386" s="93">
        <f>L386*H386</f>
        <v>11</v>
      </c>
    </row>
    <row r="387" spans="1:20" ht="15" thickBot="1" x14ac:dyDescent="0.35">
      <c r="B387" s="106" t="s">
        <v>136</v>
      </c>
      <c r="C387" s="107"/>
      <c r="D387" s="108" t="s">
        <v>137</v>
      </c>
      <c r="E387" s="108"/>
      <c r="F387" s="108"/>
      <c r="G387" s="108"/>
      <c r="H387" s="109">
        <v>1</v>
      </c>
      <c r="I387" s="110"/>
      <c r="J387" s="111"/>
      <c r="K387" s="88"/>
      <c r="L387" s="93">
        <v>150</v>
      </c>
      <c r="M387" s="94"/>
      <c r="N387" s="93">
        <f t="shared" ref="N387" si="65">L387*H387</f>
        <v>150</v>
      </c>
    </row>
    <row r="388" spans="1:20" ht="15" thickBot="1" x14ac:dyDescent="0.35">
      <c r="K388" s="112" t="e">
        <f>SUM(K374:K387)+SUM(L377:L387)</f>
        <v>#N/A</v>
      </c>
      <c r="L388" s="113"/>
      <c r="M388" s="112" t="e">
        <f>SUM(M374:M387)+SUM(N377:N387)</f>
        <v>#N/A</v>
      </c>
      <c r="N388" s="113"/>
    </row>
    <row r="389" spans="1:20" x14ac:dyDescent="0.3">
      <c r="K389" s="114"/>
      <c r="L389" s="114"/>
      <c r="M389" s="114"/>
      <c r="N389" s="114"/>
    </row>
    <row r="390" spans="1:20" x14ac:dyDescent="0.3">
      <c r="K390" s="114"/>
      <c r="L390" s="114"/>
      <c r="M390" s="114"/>
      <c r="N390" s="114"/>
    </row>
    <row r="392" spans="1:20" ht="15" thickBot="1" x14ac:dyDescent="0.35"/>
    <row r="393" spans="1:20" x14ac:dyDescent="0.3">
      <c r="O393" s="50" t="str">
        <f>B395</f>
        <v>ATS 250A 4P Chang .over</v>
      </c>
      <c r="P393" s="51" t="s">
        <v>93</v>
      </c>
      <c r="Q393" s="51" t="s">
        <v>94</v>
      </c>
      <c r="R393" s="51" t="s">
        <v>95</v>
      </c>
      <c r="S393" s="51" t="s">
        <v>96</v>
      </c>
      <c r="T393" s="52" t="s">
        <v>97</v>
      </c>
    </row>
    <row r="394" spans="1:20" x14ac:dyDescent="0.3">
      <c r="O394" s="53" t="str">
        <f>I400</f>
        <v>Socomec</v>
      </c>
      <c r="P394" s="54">
        <f>SUM(N400)</f>
        <v>2567.6040800000001</v>
      </c>
      <c r="Q394" s="55">
        <v>0</v>
      </c>
      <c r="R394" s="56">
        <f>(100-Q394)/100</f>
        <v>1</v>
      </c>
      <c r="S394" s="54">
        <f>R394*P394</f>
        <v>2567.6040800000001</v>
      </c>
      <c r="T394" s="57">
        <f>S394/S398</f>
        <v>0.48031832385977596</v>
      </c>
    </row>
    <row r="395" spans="1:20" ht="15" thickBot="1" x14ac:dyDescent="0.35">
      <c r="A395" s="58" t="s">
        <v>152</v>
      </c>
      <c r="B395" s="126" t="s">
        <v>206</v>
      </c>
      <c r="C395" s="126"/>
      <c r="D395" s="126"/>
      <c r="E395" s="126"/>
      <c r="F395" s="126"/>
      <c r="G395" s="60" t="s">
        <v>100</v>
      </c>
      <c r="H395" s="127">
        <v>1</v>
      </c>
      <c r="I395" s="127"/>
      <c r="J395" s="127"/>
      <c r="O395" s="53" t="s">
        <v>101</v>
      </c>
      <c r="P395" s="54">
        <f>M397</f>
        <v>980</v>
      </c>
      <c r="Q395" s="55">
        <v>0</v>
      </c>
      <c r="R395" s="56">
        <f t="shared" ref="R395:R397" si="66">(100-Q395)/100</f>
        <v>1</v>
      </c>
      <c r="S395" s="54">
        <f t="shared" ref="S395:S397" si="67">R395*P395</f>
        <v>980</v>
      </c>
      <c r="T395" s="57">
        <f>S395/S398</f>
        <v>0.1833273132135623</v>
      </c>
    </row>
    <row r="396" spans="1:20" x14ac:dyDescent="0.3">
      <c r="B396" s="62" t="s">
        <v>102</v>
      </c>
      <c r="C396" s="63" t="s">
        <v>103</v>
      </c>
      <c r="D396" s="64"/>
      <c r="E396" s="63" t="s">
        <v>104</v>
      </c>
      <c r="F396" s="65"/>
      <c r="G396" s="64"/>
      <c r="H396" s="128"/>
      <c r="I396" s="129"/>
      <c r="J396" s="67" t="s">
        <v>105</v>
      </c>
      <c r="K396" s="68" t="s">
        <v>106</v>
      </c>
      <c r="L396" s="69" t="s">
        <v>107</v>
      </c>
      <c r="M396" s="68" t="s">
        <v>108</v>
      </c>
      <c r="N396" s="69" t="s">
        <v>107</v>
      </c>
      <c r="O396" s="53" t="s">
        <v>109</v>
      </c>
      <c r="P396" s="54">
        <f>SUM(N402:N410)</f>
        <v>1526</v>
      </c>
      <c r="Q396" s="55">
        <v>0</v>
      </c>
      <c r="R396" s="56">
        <f t="shared" si="66"/>
        <v>1</v>
      </c>
      <c r="S396" s="54">
        <f t="shared" si="67"/>
        <v>1526</v>
      </c>
      <c r="T396" s="57">
        <f>S396/S398</f>
        <v>0.28546681628968984</v>
      </c>
    </row>
    <row r="397" spans="1:20" ht="15" thickBot="1" x14ac:dyDescent="0.35">
      <c r="B397" s="70" t="s">
        <v>110</v>
      </c>
      <c r="C397" s="71" t="s">
        <v>111</v>
      </c>
      <c r="D397" s="71"/>
      <c r="E397" s="72" t="s">
        <v>112</v>
      </c>
      <c r="F397" s="72"/>
      <c r="G397" s="72"/>
      <c r="H397" s="72" t="s">
        <v>113</v>
      </c>
      <c r="I397" s="72"/>
      <c r="J397" s="73" t="s">
        <v>114</v>
      </c>
      <c r="K397" s="74">
        <f>[1]Enclosure!H7</f>
        <v>980</v>
      </c>
      <c r="L397" s="75"/>
      <c r="M397" s="74">
        <f>K397</f>
        <v>980</v>
      </c>
      <c r="N397" s="75"/>
      <c r="O397" s="53" t="s">
        <v>115</v>
      </c>
      <c r="P397" s="54">
        <f>N401</f>
        <v>272.02600000000001</v>
      </c>
      <c r="Q397" s="55">
        <v>0</v>
      </c>
      <c r="R397" s="56">
        <f t="shared" si="66"/>
        <v>1</v>
      </c>
      <c r="S397" s="54">
        <f t="shared" si="67"/>
        <v>272.02600000000001</v>
      </c>
      <c r="T397" s="57">
        <f>S397/S398</f>
        <v>5.0887546636971932E-2</v>
      </c>
    </row>
    <row r="398" spans="1:20" ht="15" thickBot="1" x14ac:dyDescent="0.35">
      <c r="B398" s="76"/>
      <c r="C398" s="76"/>
      <c r="D398" s="76"/>
      <c r="E398" s="76"/>
      <c r="F398" s="76"/>
      <c r="G398" s="76"/>
      <c r="H398" s="76"/>
      <c r="I398" s="76"/>
      <c r="J398" s="76"/>
      <c r="K398" s="76"/>
      <c r="L398" s="76"/>
      <c r="M398" s="76"/>
      <c r="N398" s="77"/>
      <c r="O398" s="78" t="s">
        <v>116</v>
      </c>
      <c r="P398" s="79">
        <f>SUM(P394:P397)</f>
        <v>5345.6300799999999</v>
      </c>
      <c r="Q398" s="80"/>
      <c r="R398" s="81"/>
      <c r="S398" s="79">
        <f>SUM(S394:S397)</f>
        <v>5345.6300799999999</v>
      </c>
      <c r="T398" s="82"/>
    </row>
    <row r="399" spans="1:20" x14ac:dyDescent="0.3">
      <c r="B399" s="83" t="s">
        <v>117</v>
      </c>
      <c r="C399" s="84" t="s">
        <v>118</v>
      </c>
      <c r="D399" s="85" t="s">
        <v>119</v>
      </c>
      <c r="E399" s="85"/>
      <c r="F399" s="85"/>
      <c r="G399" s="85"/>
      <c r="H399" s="86" t="s">
        <v>100</v>
      </c>
      <c r="I399" s="86" t="s">
        <v>120</v>
      </c>
      <c r="J399" s="87" t="s">
        <v>121</v>
      </c>
      <c r="K399" s="88"/>
      <c r="L399" s="56"/>
      <c r="M399" s="56"/>
      <c r="N399" s="56"/>
    </row>
    <row r="400" spans="1:20" x14ac:dyDescent="0.3">
      <c r="B400" s="89" t="s">
        <v>122</v>
      </c>
      <c r="C400" s="90">
        <v>95234025</v>
      </c>
      <c r="D400" s="91" t="str">
        <f>VLOOKUP(C400,[1]SOCOMEC!$C$4:$G$27,2,FALSE)</f>
        <v>ATyS 4*250 ELECTRICAL CTRL 208/277VAC</v>
      </c>
      <c r="E400" s="91"/>
      <c r="F400" s="91"/>
      <c r="G400" s="91"/>
      <c r="H400" s="92">
        <v>1</v>
      </c>
      <c r="I400" s="56" t="str">
        <f>VLOOKUP(C400,[1]SOCOMEC!$C$4:$G$27,5,FALSE)</f>
        <v>Socomec</v>
      </c>
      <c r="J400" s="93"/>
      <c r="K400" s="88"/>
      <c r="L400" s="94">
        <f>VLOOKUP(C400,[1]SOCOMEC!$C$4:$G$27,4,FALSE)</f>
        <v>2567.6040800000001</v>
      </c>
      <c r="M400" s="94"/>
      <c r="N400" s="115">
        <f>L400*H400</f>
        <v>2567.6040800000001</v>
      </c>
      <c r="O400" s="116" t="s">
        <v>142</v>
      </c>
      <c r="P400" s="116" t="s">
        <v>143</v>
      </c>
      <c r="Q400" s="116" t="s">
        <v>144</v>
      </c>
      <c r="R400" s="116" t="s">
        <v>145</v>
      </c>
      <c r="S400" s="116" t="s">
        <v>146</v>
      </c>
    </row>
    <row r="401" spans="2:19" x14ac:dyDescent="0.3">
      <c r="B401" s="89" t="s">
        <v>123</v>
      </c>
      <c r="C401" s="95" t="s">
        <v>207</v>
      </c>
      <c r="D401" s="96" t="s">
        <v>158</v>
      </c>
      <c r="E401" s="97"/>
      <c r="F401" s="97"/>
      <c r="G401" s="98"/>
      <c r="H401" s="92">
        <v>1</v>
      </c>
      <c r="I401" s="99"/>
      <c r="J401" s="100"/>
      <c r="K401" s="88"/>
      <c r="L401" s="93">
        <f>S401</f>
        <v>272.02600000000001</v>
      </c>
      <c r="M401" s="94"/>
      <c r="N401" s="115">
        <f t="shared" ref="N401:N407" si="68">L401*H401</f>
        <v>272.02600000000001</v>
      </c>
      <c r="O401" s="116">
        <v>6.1219999999999999</v>
      </c>
      <c r="P401" s="116">
        <f>O401*$P$2</f>
        <v>202.02600000000001</v>
      </c>
      <c r="Q401" s="116">
        <v>70</v>
      </c>
      <c r="R401" s="56">
        <v>0</v>
      </c>
      <c r="S401" s="56">
        <f>P401+Q401+R401</f>
        <v>272.02600000000001</v>
      </c>
    </row>
    <row r="402" spans="2:19" x14ac:dyDescent="0.3">
      <c r="B402" s="102" t="s">
        <v>126</v>
      </c>
      <c r="C402" s="90" t="s">
        <v>208</v>
      </c>
      <c r="D402" s="96" t="s">
        <v>209</v>
      </c>
      <c r="E402" s="97"/>
      <c r="F402" s="97"/>
      <c r="G402" s="98"/>
      <c r="H402" s="92">
        <v>1</v>
      </c>
      <c r="I402" s="56" t="s">
        <v>210</v>
      </c>
      <c r="J402" s="93"/>
      <c r="K402" s="88"/>
      <c r="L402" s="93">
        <v>800</v>
      </c>
      <c r="M402" s="94"/>
      <c r="N402" s="93">
        <f t="shared" si="68"/>
        <v>800</v>
      </c>
      <c r="O402" s="103" t="s">
        <v>148</v>
      </c>
      <c r="P402" s="103"/>
    </row>
    <row r="403" spans="2:19" x14ac:dyDescent="0.3">
      <c r="B403" s="102"/>
      <c r="C403" s="90" t="s">
        <v>128</v>
      </c>
      <c r="D403" s="96" t="s">
        <v>211</v>
      </c>
      <c r="E403" s="97"/>
      <c r="F403" s="97"/>
      <c r="G403" s="98"/>
      <c r="H403" s="92">
        <v>1</v>
      </c>
      <c r="I403" s="56" t="s">
        <v>210</v>
      </c>
      <c r="J403" s="93"/>
      <c r="K403" s="88"/>
      <c r="L403" s="93">
        <v>350</v>
      </c>
      <c r="M403" s="94"/>
      <c r="N403" s="93">
        <f t="shared" si="68"/>
        <v>350</v>
      </c>
      <c r="O403" s="103"/>
      <c r="P403" s="103"/>
    </row>
    <row r="404" spans="2:19" x14ac:dyDescent="0.3">
      <c r="B404" s="102"/>
      <c r="C404" s="104"/>
      <c r="D404" s="96" t="s">
        <v>129</v>
      </c>
      <c r="E404" s="97"/>
      <c r="F404" s="97"/>
      <c r="G404" s="98"/>
      <c r="H404" s="92">
        <v>1</v>
      </c>
      <c r="I404" s="56"/>
      <c r="J404" s="93"/>
      <c r="K404" s="88"/>
      <c r="L404" s="93">
        <v>25</v>
      </c>
      <c r="M404" s="94"/>
      <c r="N404" s="93">
        <f t="shared" si="68"/>
        <v>25</v>
      </c>
      <c r="O404" s="103"/>
      <c r="P404" s="103"/>
    </row>
    <row r="405" spans="2:19" x14ac:dyDescent="0.3">
      <c r="B405" s="102"/>
      <c r="C405" s="104"/>
      <c r="D405" s="97" t="s">
        <v>130</v>
      </c>
      <c r="E405" s="97"/>
      <c r="F405" s="97"/>
      <c r="G405" s="98"/>
      <c r="H405" s="92">
        <v>1</v>
      </c>
      <c r="I405" s="56"/>
      <c r="J405" s="93"/>
      <c r="K405" s="88"/>
      <c r="L405" s="93">
        <v>15</v>
      </c>
      <c r="M405" s="94"/>
      <c r="N405" s="93">
        <f t="shared" si="68"/>
        <v>15</v>
      </c>
      <c r="O405" s="103"/>
      <c r="P405" s="103"/>
    </row>
    <row r="406" spans="2:19" x14ac:dyDescent="0.3">
      <c r="B406" s="102"/>
      <c r="C406" s="104"/>
      <c r="D406" s="96" t="s">
        <v>164</v>
      </c>
      <c r="E406" s="97"/>
      <c r="F406" s="97"/>
      <c r="G406" s="98"/>
      <c r="H406" s="92">
        <v>3</v>
      </c>
      <c r="I406" s="56"/>
      <c r="J406" s="93"/>
      <c r="K406" s="88"/>
      <c r="L406" s="93">
        <v>25</v>
      </c>
      <c r="M406" s="94"/>
      <c r="N406" s="93">
        <f t="shared" si="68"/>
        <v>75</v>
      </c>
      <c r="O406" s="103"/>
      <c r="P406" s="103"/>
    </row>
    <row r="407" spans="2:19" x14ac:dyDescent="0.3">
      <c r="B407" s="102"/>
      <c r="C407" s="56"/>
      <c r="D407" s="98" t="s">
        <v>132</v>
      </c>
      <c r="E407" s="91"/>
      <c r="F407" s="91"/>
      <c r="G407" s="91"/>
      <c r="H407" s="92">
        <v>3</v>
      </c>
      <c r="I407" s="56"/>
      <c r="J407" s="93"/>
      <c r="K407" s="88"/>
      <c r="L407" s="93">
        <v>15</v>
      </c>
      <c r="M407" s="94"/>
      <c r="N407" s="93">
        <f t="shared" si="68"/>
        <v>45</v>
      </c>
      <c r="O407" s="103"/>
      <c r="P407" s="103"/>
    </row>
    <row r="408" spans="2:19" x14ac:dyDescent="0.3">
      <c r="B408" s="105" t="s">
        <v>133</v>
      </c>
      <c r="C408" s="95"/>
      <c r="D408" s="91" t="s">
        <v>134</v>
      </c>
      <c r="E408" s="91"/>
      <c r="F408" s="91"/>
      <c r="G408" s="91"/>
      <c r="H408" s="92">
        <v>11</v>
      </c>
      <c r="I408" s="56"/>
      <c r="J408" s="93"/>
      <c r="K408" s="88"/>
      <c r="L408" s="93">
        <v>5</v>
      </c>
      <c r="M408" s="94"/>
      <c r="N408" s="93">
        <f>L408*H408</f>
        <v>55</v>
      </c>
      <c r="O408" s="103"/>
      <c r="P408" s="103"/>
    </row>
    <row r="409" spans="2:19" x14ac:dyDescent="0.3">
      <c r="B409" s="105"/>
      <c r="C409" s="56"/>
      <c r="D409" s="91" t="s">
        <v>135</v>
      </c>
      <c r="E409" s="91"/>
      <c r="F409" s="91"/>
      <c r="G409" s="91"/>
      <c r="H409" s="92">
        <v>11</v>
      </c>
      <c r="I409" s="56"/>
      <c r="J409" s="93"/>
      <c r="K409" s="88"/>
      <c r="L409" s="93">
        <v>1</v>
      </c>
      <c r="M409" s="94"/>
      <c r="N409" s="93">
        <f>L409*H409</f>
        <v>11</v>
      </c>
    </row>
    <row r="410" spans="2:19" ht="15" thickBot="1" x14ac:dyDescent="0.35">
      <c r="B410" s="106" t="s">
        <v>136</v>
      </c>
      <c r="C410" s="107"/>
      <c r="D410" s="108" t="s">
        <v>137</v>
      </c>
      <c r="E410" s="108"/>
      <c r="F410" s="108"/>
      <c r="G410" s="108"/>
      <c r="H410" s="109">
        <v>1</v>
      </c>
      <c r="I410" s="110"/>
      <c r="J410" s="111"/>
      <c r="K410" s="88"/>
      <c r="L410" s="93">
        <v>150</v>
      </c>
      <c r="M410" s="94"/>
      <c r="N410" s="93">
        <f t="shared" ref="N410" si="69">L410*H410</f>
        <v>150</v>
      </c>
    </row>
    <row r="411" spans="2:19" ht="15" thickBot="1" x14ac:dyDescent="0.35">
      <c r="K411" s="112">
        <f>SUM(K397:K410)+SUM(L400:L410)</f>
        <v>5205.6300799999999</v>
      </c>
      <c r="L411" s="113"/>
      <c r="M411" s="112">
        <f>SUM(M397:M410)+SUM(N400:N410)</f>
        <v>5345.6300799999999</v>
      </c>
      <c r="N411" s="113"/>
    </row>
    <row r="416" spans="2:19" ht="15" thickBot="1" x14ac:dyDescent="0.35"/>
    <row r="417" spans="1:20" x14ac:dyDescent="0.3">
      <c r="O417" s="50" t="str">
        <f>B419</f>
        <v xml:space="preserve">ATS 400A 4P Chang .over </v>
      </c>
      <c r="P417" s="51" t="s">
        <v>93</v>
      </c>
      <c r="Q417" s="51" t="s">
        <v>94</v>
      </c>
      <c r="R417" s="51" t="s">
        <v>95</v>
      </c>
      <c r="S417" s="51" t="s">
        <v>96</v>
      </c>
      <c r="T417" s="52" t="s">
        <v>97</v>
      </c>
    </row>
    <row r="418" spans="1:20" x14ac:dyDescent="0.3">
      <c r="O418" s="53" t="str">
        <f>I424</f>
        <v>Socomec</v>
      </c>
      <c r="P418" s="54">
        <f>SUM(N424)</f>
        <v>3508.5257999999994</v>
      </c>
      <c r="Q418" s="55">
        <v>0</v>
      </c>
      <c r="R418" s="56">
        <f>(100-Q418)/100</f>
        <v>1</v>
      </c>
      <c r="S418" s="54">
        <f>R418*P418</f>
        <v>3508.5257999999994</v>
      </c>
      <c r="T418" s="57">
        <f>S418/S422</f>
        <v>0.46585100873163143</v>
      </c>
    </row>
    <row r="419" spans="1:20" ht="15" thickBot="1" x14ac:dyDescent="0.35">
      <c r="A419" s="58" t="s">
        <v>156</v>
      </c>
      <c r="B419" s="59" t="s">
        <v>212</v>
      </c>
      <c r="C419" s="59"/>
      <c r="D419" s="59"/>
      <c r="E419" s="59"/>
      <c r="F419" s="59"/>
      <c r="G419" s="60" t="s">
        <v>100</v>
      </c>
      <c r="H419" s="61">
        <v>1</v>
      </c>
      <c r="I419" s="61"/>
      <c r="J419" s="61"/>
      <c r="O419" s="53" t="s">
        <v>101</v>
      </c>
      <c r="P419" s="54">
        <f>M421</f>
        <v>1670</v>
      </c>
      <c r="Q419" s="55">
        <v>0</v>
      </c>
      <c r="R419" s="56">
        <f t="shared" ref="R419:R421" si="70">(100-Q419)/100</f>
        <v>1</v>
      </c>
      <c r="S419" s="54">
        <f t="shared" ref="S419:S421" si="71">R419*P419</f>
        <v>1670</v>
      </c>
      <c r="T419" s="57">
        <f>S419/S422</f>
        <v>0.22173734181513632</v>
      </c>
    </row>
    <row r="420" spans="1:20" x14ac:dyDescent="0.3">
      <c r="B420" s="62" t="s">
        <v>102</v>
      </c>
      <c r="C420" s="63" t="s">
        <v>103</v>
      </c>
      <c r="D420" s="64"/>
      <c r="E420" s="63" t="s">
        <v>104</v>
      </c>
      <c r="F420" s="65"/>
      <c r="G420" s="64"/>
      <c r="H420" s="66"/>
      <c r="I420" s="66"/>
      <c r="J420" s="67" t="s">
        <v>105</v>
      </c>
      <c r="K420" s="68" t="s">
        <v>106</v>
      </c>
      <c r="L420" s="69" t="s">
        <v>107</v>
      </c>
      <c r="M420" s="68" t="s">
        <v>108</v>
      </c>
      <c r="N420" s="69" t="s">
        <v>107</v>
      </c>
      <c r="O420" s="53" t="s">
        <v>109</v>
      </c>
      <c r="P420" s="54">
        <f>SUM(N426:N434)</f>
        <v>1526</v>
      </c>
      <c r="Q420" s="55">
        <v>0</v>
      </c>
      <c r="R420" s="56">
        <f t="shared" si="70"/>
        <v>1</v>
      </c>
      <c r="S420" s="54">
        <f t="shared" si="71"/>
        <v>1526</v>
      </c>
      <c r="T420" s="57">
        <f>S420/S422</f>
        <v>0.2026174752155078</v>
      </c>
    </row>
    <row r="421" spans="1:20" ht="15" thickBot="1" x14ac:dyDescent="0.35">
      <c r="B421" s="70" t="s">
        <v>110</v>
      </c>
      <c r="C421" s="71" t="s">
        <v>213</v>
      </c>
      <c r="D421" s="71"/>
      <c r="E421" s="72" t="s">
        <v>112</v>
      </c>
      <c r="F421" s="72"/>
      <c r="G421" s="72"/>
      <c r="H421" s="72" t="s">
        <v>113</v>
      </c>
      <c r="I421" s="72"/>
      <c r="J421" s="73" t="s">
        <v>114</v>
      </c>
      <c r="K421" s="74">
        <f>[1]Enclosure!H31</f>
        <v>1670</v>
      </c>
      <c r="L421" s="75"/>
      <c r="M421" s="74">
        <f>K421</f>
        <v>1670</v>
      </c>
      <c r="N421" s="75"/>
      <c r="O421" s="53" t="s">
        <v>115</v>
      </c>
      <c r="P421" s="54">
        <f>N425</f>
        <v>826.90750000000003</v>
      </c>
      <c r="Q421" s="55">
        <v>0</v>
      </c>
      <c r="R421" s="56">
        <f t="shared" si="70"/>
        <v>1</v>
      </c>
      <c r="S421" s="54">
        <f t="shared" si="71"/>
        <v>826.90750000000003</v>
      </c>
      <c r="T421" s="57">
        <f>S421/S422</f>
        <v>0.10979417423772446</v>
      </c>
    </row>
    <row r="422" spans="1:20" ht="15" thickBot="1" x14ac:dyDescent="0.35">
      <c r="B422" s="76"/>
      <c r="C422" s="76"/>
      <c r="D422" s="76"/>
      <c r="E422" s="76"/>
      <c r="F422" s="76"/>
      <c r="G422" s="76"/>
      <c r="H422" s="76"/>
      <c r="I422" s="76"/>
      <c r="J422" s="76"/>
      <c r="K422" s="76"/>
      <c r="L422" s="76"/>
      <c r="M422" s="76"/>
      <c r="N422" s="77"/>
      <c r="O422" s="78" t="s">
        <v>116</v>
      </c>
      <c r="P422" s="79">
        <f>SUM(P418:P421)</f>
        <v>7531.4332999999997</v>
      </c>
      <c r="Q422" s="80"/>
      <c r="R422" s="81"/>
      <c r="S422" s="79">
        <f>SUM(S418:S421)</f>
        <v>7531.4332999999997</v>
      </c>
      <c r="T422" s="82"/>
    </row>
    <row r="423" spans="1:20" x14ac:dyDescent="0.3">
      <c r="B423" s="83" t="s">
        <v>117</v>
      </c>
      <c r="C423" s="84" t="s">
        <v>118</v>
      </c>
      <c r="D423" s="85" t="s">
        <v>119</v>
      </c>
      <c r="E423" s="85"/>
      <c r="F423" s="85"/>
      <c r="G423" s="85"/>
      <c r="H423" s="86" t="s">
        <v>100</v>
      </c>
      <c r="I423" s="86" t="s">
        <v>120</v>
      </c>
      <c r="J423" s="87" t="s">
        <v>121</v>
      </c>
      <c r="K423" s="88"/>
      <c r="L423" s="56"/>
      <c r="M423" s="56"/>
      <c r="N423" s="56"/>
    </row>
    <row r="424" spans="1:20" x14ac:dyDescent="0.3">
      <c r="B424" s="89" t="s">
        <v>122</v>
      </c>
      <c r="C424" s="90">
        <v>95234040</v>
      </c>
      <c r="D424" s="91" t="str">
        <f>VLOOKUP(C424,[1]SOCOMEC!$C$4:$G$27,2,FALSE)</f>
        <v>ATyS 4*400 ELECTRICAL CTRL 208/277VAC</v>
      </c>
      <c r="E424" s="91"/>
      <c r="F424" s="91"/>
      <c r="G424" s="91"/>
      <c r="H424" s="92">
        <v>1</v>
      </c>
      <c r="I424" s="56" t="str">
        <f>VLOOKUP(C424,[1]SOCOMEC!$C$4:$G$27,5,FALSE)</f>
        <v>Socomec</v>
      </c>
      <c r="J424" s="93"/>
      <c r="K424" s="88"/>
      <c r="L424" s="94">
        <f>VLOOKUP(C424,[1]SOCOMEC!$C$4:$G$27,4,FALSE)</f>
        <v>3508.5257999999994</v>
      </c>
      <c r="M424" s="94"/>
      <c r="N424" s="93">
        <f>L424*H424</f>
        <v>3508.5257999999994</v>
      </c>
      <c r="O424" s="116" t="s">
        <v>142</v>
      </c>
      <c r="P424" s="116" t="s">
        <v>143</v>
      </c>
      <c r="Q424" s="116" t="s">
        <v>144</v>
      </c>
      <c r="R424" s="116" t="s">
        <v>145</v>
      </c>
      <c r="S424" s="116" t="s">
        <v>146</v>
      </c>
    </row>
    <row r="425" spans="1:20" x14ac:dyDescent="0.3">
      <c r="B425" s="89" t="s">
        <v>123</v>
      </c>
      <c r="C425" s="95"/>
      <c r="D425" s="96" t="s">
        <v>162</v>
      </c>
      <c r="E425" s="97"/>
      <c r="F425" s="97"/>
      <c r="G425" s="98"/>
      <c r="H425" s="92">
        <v>1</v>
      </c>
      <c r="I425" s="99"/>
      <c r="J425" s="100"/>
      <c r="K425" s="88"/>
      <c r="L425" s="93">
        <f>S425</f>
        <v>826.90750000000003</v>
      </c>
      <c r="M425" s="94"/>
      <c r="N425" s="93">
        <f t="shared" ref="N425:N431" si="72">L425*H425</f>
        <v>826.90750000000003</v>
      </c>
      <c r="O425" s="116">
        <v>22.0275</v>
      </c>
      <c r="P425" s="116">
        <f>O425*$P$2</f>
        <v>726.90750000000003</v>
      </c>
      <c r="Q425" s="116">
        <v>100</v>
      </c>
      <c r="R425" s="56">
        <v>0</v>
      </c>
      <c r="S425" s="56">
        <f>P425+Q425+R425</f>
        <v>826.90750000000003</v>
      </c>
    </row>
    <row r="426" spans="1:20" x14ac:dyDescent="0.3">
      <c r="B426" s="102" t="s">
        <v>126</v>
      </c>
      <c r="C426" s="90" t="s">
        <v>208</v>
      </c>
      <c r="D426" s="96" t="s">
        <v>209</v>
      </c>
      <c r="E426" s="97"/>
      <c r="F426" s="97"/>
      <c r="G426" s="98"/>
      <c r="H426" s="92">
        <v>1</v>
      </c>
      <c r="I426" s="56" t="s">
        <v>210</v>
      </c>
      <c r="J426" s="93"/>
      <c r="K426" s="88"/>
      <c r="L426" s="93">
        <v>800</v>
      </c>
      <c r="M426" s="94"/>
      <c r="N426" s="93">
        <f t="shared" si="72"/>
        <v>800</v>
      </c>
      <c r="O426" s="103" t="s">
        <v>174</v>
      </c>
      <c r="P426" s="103"/>
    </row>
    <row r="427" spans="1:20" x14ac:dyDescent="0.3">
      <c r="B427" s="102"/>
      <c r="C427" s="90" t="s">
        <v>163</v>
      </c>
      <c r="D427" s="96" t="s">
        <v>214</v>
      </c>
      <c r="E427" s="97"/>
      <c r="F427" s="97"/>
      <c r="G427" s="98"/>
      <c r="H427" s="92">
        <v>1</v>
      </c>
      <c r="I427" s="56" t="s">
        <v>210</v>
      </c>
      <c r="J427" s="93"/>
      <c r="K427" s="88"/>
      <c r="L427" s="93">
        <v>350</v>
      </c>
      <c r="M427" s="94"/>
      <c r="N427" s="93">
        <f t="shared" si="72"/>
        <v>350</v>
      </c>
    </row>
    <row r="428" spans="1:20" x14ac:dyDescent="0.3">
      <c r="B428" s="102"/>
      <c r="C428" s="104"/>
      <c r="D428" s="96" t="s">
        <v>129</v>
      </c>
      <c r="E428" s="97"/>
      <c r="F428" s="97"/>
      <c r="G428" s="98"/>
      <c r="H428" s="92">
        <v>1</v>
      </c>
      <c r="I428" s="56"/>
      <c r="J428" s="93"/>
      <c r="K428" s="88"/>
      <c r="L428" s="93">
        <v>25</v>
      </c>
      <c r="M428" s="94"/>
      <c r="N428" s="93">
        <f t="shared" si="72"/>
        <v>25</v>
      </c>
      <c r="O428" s="103"/>
      <c r="P428" s="103"/>
    </row>
    <row r="429" spans="1:20" x14ac:dyDescent="0.3">
      <c r="B429" s="102"/>
      <c r="C429" s="104"/>
      <c r="D429" s="97" t="s">
        <v>130</v>
      </c>
      <c r="E429" s="97"/>
      <c r="F429" s="97"/>
      <c r="G429" s="98"/>
      <c r="H429" s="92">
        <v>1</v>
      </c>
      <c r="I429" s="56"/>
      <c r="J429" s="93"/>
      <c r="K429" s="88"/>
      <c r="L429" s="93">
        <v>15</v>
      </c>
      <c r="M429" s="94"/>
      <c r="N429" s="93">
        <f t="shared" si="72"/>
        <v>15</v>
      </c>
      <c r="O429" s="103"/>
      <c r="P429" s="103"/>
    </row>
    <row r="430" spans="1:20" x14ac:dyDescent="0.3">
      <c r="B430" s="102"/>
      <c r="C430" s="104"/>
      <c r="D430" s="96" t="s">
        <v>164</v>
      </c>
      <c r="E430" s="97"/>
      <c r="F430" s="97"/>
      <c r="G430" s="98"/>
      <c r="H430" s="92">
        <v>3</v>
      </c>
      <c r="I430" s="56"/>
      <c r="J430" s="93"/>
      <c r="K430" s="88"/>
      <c r="L430" s="93">
        <v>25</v>
      </c>
      <c r="M430" s="94"/>
      <c r="N430" s="93">
        <f t="shared" si="72"/>
        <v>75</v>
      </c>
      <c r="P430" s="103"/>
    </row>
    <row r="431" spans="1:20" x14ac:dyDescent="0.3">
      <c r="B431" s="102"/>
      <c r="C431" s="56"/>
      <c r="D431" s="98" t="s">
        <v>132</v>
      </c>
      <c r="E431" s="91"/>
      <c r="F431" s="91"/>
      <c r="G431" s="91"/>
      <c r="H431" s="92">
        <v>3</v>
      </c>
      <c r="I431" s="56"/>
      <c r="J431" s="93"/>
      <c r="K431" s="88"/>
      <c r="L431" s="93">
        <v>15</v>
      </c>
      <c r="M431" s="94"/>
      <c r="N431" s="93">
        <f t="shared" si="72"/>
        <v>45</v>
      </c>
      <c r="P431" s="103"/>
    </row>
    <row r="432" spans="1:20" x14ac:dyDescent="0.3">
      <c r="B432" s="105" t="s">
        <v>133</v>
      </c>
      <c r="C432" s="95"/>
      <c r="D432" s="91" t="s">
        <v>134</v>
      </c>
      <c r="E432" s="91"/>
      <c r="F432" s="91"/>
      <c r="G432" s="91"/>
      <c r="H432" s="92">
        <v>11</v>
      </c>
      <c r="I432" s="56"/>
      <c r="J432" s="93"/>
      <c r="K432" s="88"/>
      <c r="L432" s="93">
        <v>5</v>
      </c>
      <c r="M432" s="94"/>
      <c r="N432" s="93">
        <f>L432*H432</f>
        <v>55</v>
      </c>
      <c r="P432" s="103"/>
    </row>
    <row r="433" spans="1:20" x14ac:dyDescent="0.3">
      <c r="B433" s="105"/>
      <c r="C433" s="56"/>
      <c r="D433" s="91" t="s">
        <v>135</v>
      </c>
      <c r="E433" s="91"/>
      <c r="F433" s="91"/>
      <c r="G433" s="91"/>
      <c r="H433" s="92">
        <v>11</v>
      </c>
      <c r="I433" s="56"/>
      <c r="J433" s="93"/>
      <c r="K433" s="88"/>
      <c r="L433" s="93">
        <v>1</v>
      </c>
      <c r="M433" s="94"/>
      <c r="N433" s="93">
        <f>L433*H433</f>
        <v>11</v>
      </c>
    </row>
    <row r="434" spans="1:20" ht="15" thickBot="1" x14ac:dyDescent="0.35">
      <c r="B434" s="106" t="s">
        <v>136</v>
      </c>
      <c r="C434" s="107"/>
      <c r="D434" s="108" t="s">
        <v>137</v>
      </c>
      <c r="E434" s="108"/>
      <c r="F434" s="108"/>
      <c r="G434" s="108"/>
      <c r="H434" s="109">
        <v>1</v>
      </c>
      <c r="I434" s="110"/>
      <c r="J434" s="111"/>
      <c r="K434" s="88"/>
      <c r="L434" s="93">
        <v>150</v>
      </c>
      <c r="M434" s="94"/>
      <c r="N434" s="93">
        <f t="shared" ref="N434" si="73">L434*H434</f>
        <v>150</v>
      </c>
    </row>
    <row r="435" spans="1:20" ht="15" thickBot="1" x14ac:dyDescent="0.35">
      <c r="K435" s="112">
        <f>SUM(K421:K434)+SUM(L424:L434)</f>
        <v>7391.4332999999997</v>
      </c>
      <c r="L435" s="113"/>
      <c r="M435" s="112">
        <f>SUM(M421:M434)+SUM(N424:N434)</f>
        <v>7531.4332999999997</v>
      </c>
      <c r="N435" s="113"/>
    </row>
    <row r="439" spans="1:20" ht="15" thickBot="1" x14ac:dyDescent="0.35"/>
    <row r="440" spans="1:20" x14ac:dyDescent="0.3">
      <c r="O440" s="50" t="str">
        <f>B442</f>
        <v xml:space="preserve">ATS 630A 4P Chang .over </v>
      </c>
      <c r="P440" s="51" t="s">
        <v>93</v>
      </c>
      <c r="Q440" s="51" t="s">
        <v>94</v>
      </c>
      <c r="R440" s="51" t="s">
        <v>95</v>
      </c>
      <c r="S440" s="51" t="s">
        <v>96</v>
      </c>
      <c r="T440" s="52" t="s">
        <v>97</v>
      </c>
    </row>
    <row r="441" spans="1:20" x14ac:dyDescent="0.3">
      <c r="O441" s="53" t="str">
        <f>I447</f>
        <v>Socomec</v>
      </c>
      <c r="P441" s="54">
        <f>SUM(N447)</f>
        <v>4419.0212799999999</v>
      </c>
      <c r="Q441" s="55">
        <v>0</v>
      </c>
      <c r="R441" s="56">
        <f>(100-Q441)/100</f>
        <v>1</v>
      </c>
      <c r="S441" s="54">
        <f>R441*P441</f>
        <v>4419.0212799999999</v>
      </c>
      <c r="T441" s="57">
        <f>S441/S445</f>
        <v>0.48538104361513978</v>
      </c>
    </row>
    <row r="442" spans="1:20" ht="15" thickBot="1" x14ac:dyDescent="0.35">
      <c r="A442" s="58" t="s">
        <v>159</v>
      </c>
      <c r="B442" s="59" t="s">
        <v>215</v>
      </c>
      <c r="C442" s="59"/>
      <c r="D442" s="59"/>
      <c r="E442" s="59"/>
      <c r="F442" s="59"/>
      <c r="G442" s="60" t="s">
        <v>100</v>
      </c>
      <c r="H442" s="61">
        <v>1</v>
      </c>
      <c r="I442" s="61"/>
      <c r="J442" s="61"/>
      <c r="O442" s="53" t="s">
        <v>101</v>
      </c>
      <c r="P442" s="54">
        <f>M444</f>
        <v>2090</v>
      </c>
      <c r="Q442" s="55">
        <v>0</v>
      </c>
      <c r="R442" s="56">
        <f t="shared" ref="R442:R444" si="74">(100-Q442)/100</f>
        <v>1</v>
      </c>
      <c r="S442" s="54">
        <f t="shared" ref="S442:S444" si="75">R442*P442</f>
        <v>2090</v>
      </c>
      <c r="T442" s="57">
        <f>S442/S445</f>
        <v>0.22956358815172806</v>
      </c>
    </row>
    <row r="443" spans="1:20" x14ac:dyDescent="0.3">
      <c r="B443" s="62" t="s">
        <v>102</v>
      </c>
      <c r="C443" s="63" t="s">
        <v>103</v>
      </c>
      <c r="D443" s="64"/>
      <c r="E443" s="63" t="s">
        <v>167</v>
      </c>
      <c r="F443" s="65"/>
      <c r="G443" s="64"/>
      <c r="H443" s="66"/>
      <c r="I443" s="66"/>
      <c r="J443" s="67" t="s">
        <v>105</v>
      </c>
      <c r="K443" s="68" t="s">
        <v>106</v>
      </c>
      <c r="L443" s="69" t="s">
        <v>107</v>
      </c>
      <c r="M443" s="68" t="s">
        <v>108</v>
      </c>
      <c r="N443" s="69" t="s">
        <v>107</v>
      </c>
      <c r="O443" s="53" t="s">
        <v>109</v>
      </c>
      <c r="P443" s="54">
        <f>SUM(N449:N457)</f>
        <v>1526</v>
      </c>
      <c r="Q443" s="55">
        <v>0</v>
      </c>
      <c r="R443" s="56">
        <f t="shared" si="74"/>
        <v>1</v>
      </c>
      <c r="S443" s="54">
        <f t="shared" si="75"/>
        <v>1526</v>
      </c>
      <c r="T443" s="57">
        <f>S443/S445</f>
        <v>0.16761437106197943</v>
      </c>
    </row>
    <row r="444" spans="1:20" ht="15" thickBot="1" x14ac:dyDescent="0.35">
      <c r="B444" s="70" t="s">
        <v>110</v>
      </c>
      <c r="C444" s="71" t="s">
        <v>216</v>
      </c>
      <c r="D444" s="71"/>
      <c r="E444" s="72" t="s">
        <v>112</v>
      </c>
      <c r="F444" s="72"/>
      <c r="G444" s="72"/>
      <c r="H444" s="72" t="s">
        <v>113</v>
      </c>
      <c r="I444" s="72"/>
      <c r="J444" s="73" t="s">
        <v>114</v>
      </c>
      <c r="K444" s="74">
        <f>[1]Enclosure!H52</f>
        <v>2090</v>
      </c>
      <c r="L444" s="75"/>
      <c r="M444" s="74">
        <f>K444</f>
        <v>2090</v>
      </c>
      <c r="N444" s="75"/>
      <c r="O444" s="53" t="s">
        <v>115</v>
      </c>
      <c r="P444" s="54">
        <f>N448</f>
        <v>1069.21</v>
      </c>
      <c r="Q444" s="55">
        <v>0</v>
      </c>
      <c r="R444" s="56">
        <f t="shared" si="74"/>
        <v>1</v>
      </c>
      <c r="S444" s="54">
        <f t="shared" si="75"/>
        <v>1069.21</v>
      </c>
      <c r="T444" s="57">
        <f>S444/S445</f>
        <v>0.11744099717115271</v>
      </c>
    </row>
    <row r="445" spans="1:20" ht="15" thickBot="1" x14ac:dyDescent="0.35"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7"/>
      <c r="O445" s="78" t="s">
        <v>116</v>
      </c>
      <c r="P445" s="79">
        <f>SUM(P441:P444)</f>
        <v>9104.23128</v>
      </c>
      <c r="Q445" s="80"/>
      <c r="R445" s="81"/>
      <c r="S445" s="79">
        <f>SUM(S441:S444)</f>
        <v>9104.23128</v>
      </c>
      <c r="T445" s="82"/>
    </row>
    <row r="446" spans="1:20" x14ac:dyDescent="0.3">
      <c r="B446" s="83" t="s">
        <v>117</v>
      </c>
      <c r="C446" s="84" t="s">
        <v>118</v>
      </c>
      <c r="D446" s="85" t="s">
        <v>119</v>
      </c>
      <c r="E446" s="85"/>
      <c r="F446" s="85"/>
      <c r="G446" s="85"/>
      <c r="H446" s="86" t="s">
        <v>100</v>
      </c>
      <c r="I446" s="86" t="s">
        <v>120</v>
      </c>
      <c r="J446" s="87" t="s">
        <v>121</v>
      </c>
      <c r="K446" s="88"/>
      <c r="L446" s="56"/>
      <c r="M446" s="56"/>
      <c r="N446" s="56"/>
    </row>
    <row r="447" spans="1:20" x14ac:dyDescent="0.3">
      <c r="B447" s="89" t="s">
        <v>122</v>
      </c>
      <c r="C447" s="90">
        <v>95234063</v>
      </c>
      <c r="D447" s="91" t="str">
        <f>VLOOKUP(C447,[1]SOCOMEC!$C$4:$G$27,2,FALSE)</f>
        <v>ATyS 4*630 ELECTRICAL CTRL 208/277VAC</v>
      </c>
      <c r="E447" s="91"/>
      <c r="F447" s="91"/>
      <c r="G447" s="91"/>
      <c r="H447" s="92">
        <v>1</v>
      </c>
      <c r="I447" s="56" t="str">
        <f>VLOOKUP(C447,[1]SOCOMEC!$C$4:$G$27,5,FALSE)</f>
        <v>Socomec</v>
      </c>
      <c r="J447" s="93"/>
      <c r="K447" s="88"/>
      <c r="L447" s="94">
        <f>VLOOKUP(C447,[1]SOCOMEC!$C$4:$G$27,4,FALSE)</f>
        <v>4419.0212799999999</v>
      </c>
      <c r="M447" s="94"/>
      <c r="N447" s="93">
        <f>L447*H447</f>
        <v>4419.0212799999999</v>
      </c>
      <c r="O447" s="116" t="s">
        <v>142</v>
      </c>
      <c r="P447" s="116" t="s">
        <v>143</v>
      </c>
      <c r="Q447" s="116" t="s">
        <v>144</v>
      </c>
      <c r="R447" s="116" t="s">
        <v>145</v>
      </c>
      <c r="S447" s="116" t="s">
        <v>146</v>
      </c>
    </row>
    <row r="448" spans="1:20" x14ac:dyDescent="0.3">
      <c r="B448" s="89" t="s">
        <v>123</v>
      </c>
      <c r="C448" s="95"/>
      <c r="D448" s="96" t="s">
        <v>169</v>
      </c>
      <c r="E448" s="97"/>
      <c r="F448" s="97"/>
      <c r="G448" s="98"/>
      <c r="H448" s="92">
        <v>1</v>
      </c>
      <c r="I448" s="99"/>
      <c r="J448" s="100"/>
      <c r="K448" s="88"/>
      <c r="L448" s="93">
        <f>S448</f>
        <v>1069.21</v>
      </c>
      <c r="M448" s="94"/>
      <c r="N448" s="93">
        <f t="shared" ref="N448:N454" si="76">L448*H448</f>
        <v>1069.21</v>
      </c>
      <c r="O448" s="116">
        <v>29.37</v>
      </c>
      <c r="P448" s="116">
        <f>O448*$P$2</f>
        <v>969.21</v>
      </c>
      <c r="Q448" s="116">
        <v>100</v>
      </c>
      <c r="R448" s="56">
        <v>0</v>
      </c>
      <c r="S448" s="56">
        <f>P448+Q448+R448</f>
        <v>1069.21</v>
      </c>
    </row>
    <row r="449" spans="2:20" x14ac:dyDescent="0.3">
      <c r="B449" s="102" t="s">
        <v>126</v>
      </c>
      <c r="C449" s="90" t="s">
        <v>208</v>
      </c>
      <c r="D449" s="96" t="s">
        <v>209</v>
      </c>
      <c r="E449" s="97"/>
      <c r="F449" s="97"/>
      <c r="G449" s="98"/>
      <c r="H449" s="92">
        <v>1</v>
      </c>
      <c r="I449" s="56" t="s">
        <v>210</v>
      </c>
      <c r="J449" s="93"/>
      <c r="K449" s="88"/>
      <c r="L449" s="93">
        <v>800</v>
      </c>
      <c r="M449" s="94"/>
      <c r="N449" s="93">
        <f t="shared" si="76"/>
        <v>800</v>
      </c>
      <c r="O449" s="103" t="s">
        <v>174</v>
      </c>
      <c r="P449" s="103"/>
    </row>
    <row r="450" spans="2:20" x14ac:dyDescent="0.3">
      <c r="B450" s="102"/>
      <c r="C450" s="90" t="s">
        <v>163</v>
      </c>
      <c r="D450" s="96" t="s">
        <v>214</v>
      </c>
      <c r="E450" s="97"/>
      <c r="F450" s="97"/>
      <c r="G450" s="98"/>
      <c r="H450" s="92">
        <v>1</v>
      </c>
      <c r="I450" s="56" t="s">
        <v>210</v>
      </c>
      <c r="J450" s="93"/>
      <c r="K450" s="88"/>
      <c r="L450" s="93">
        <v>350</v>
      </c>
      <c r="M450" s="94"/>
      <c r="N450" s="93">
        <f t="shared" si="76"/>
        <v>350</v>
      </c>
    </row>
    <row r="451" spans="2:20" x14ac:dyDescent="0.3">
      <c r="B451" s="102"/>
      <c r="C451" s="104"/>
      <c r="D451" s="96" t="s">
        <v>129</v>
      </c>
      <c r="E451" s="97"/>
      <c r="F451" s="97"/>
      <c r="G451" s="98"/>
      <c r="H451" s="92">
        <v>1</v>
      </c>
      <c r="I451" s="56"/>
      <c r="J451" s="93"/>
      <c r="K451" s="88"/>
      <c r="L451" s="93">
        <v>25</v>
      </c>
      <c r="M451" s="94"/>
      <c r="N451" s="93">
        <f t="shared" si="76"/>
        <v>25</v>
      </c>
      <c r="O451" s="103"/>
      <c r="P451" s="103"/>
    </row>
    <row r="452" spans="2:20" x14ac:dyDescent="0.3">
      <c r="B452" s="102"/>
      <c r="C452" s="104"/>
      <c r="D452" s="97" t="s">
        <v>130</v>
      </c>
      <c r="E452" s="97"/>
      <c r="F452" s="97"/>
      <c r="G452" s="98"/>
      <c r="H452" s="92">
        <v>1</v>
      </c>
      <c r="I452" s="56"/>
      <c r="J452" s="93"/>
      <c r="K452" s="88"/>
      <c r="L452" s="93">
        <v>15</v>
      </c>
      <c r="M452" s="94"/>
      <c r="N452" s="93">
        <f t="shared" si="76"/>
        <v>15</v>
      </c>
      <c r="O452" s="103"/>
      <c r="P452" s="103"/>
    </row>
    <row r="453" spans="2:20" x14ac:dyDescent="0.3">
      <c r="B453" s="102"/>
      <c r="C453" s="104"/>
      <c r="D453" s="96" t="s">
        <v>164</v>
      </c>
      <c r="E453" s="97"/>
      <c r="F453" s="97"/>
      <c r="G453" s="98"/>
      <c r="H453" s="92">
        <v>3</v>
      </c>
      <c r="I453" s="56"/>
      <c r="J453" s="93"/>
      <c r="K453" s="88"/>
      <c r="L453" s="93">
        <v>25</v>
      </c>
      <c r="M453" s="94"/>
      <c r="N453" s="93">
        <f t="shared" si="76"/>
        <v>75</v>
      </c>
      <c r="P453" s="103"/>
    </row>
    <row r="454" spans="2:20" x14ac:dyDescent="0.3">
      <c r="B454" s="102"/>
      <c r="C454" s="56"/>
      <c r="D454" s="98" t="s">
        <v>132</v>
      </c>
      <c r="E454" s="91"/>
      <c r="F454" s="91"/>
      <c r="G454" s="91"/>
      <c r="H454" s="92">
        <v>3</v>
      </c>
      <c r="I454" s="56"/>
      <c r="J454" s="93"/>
      <c r="K454" s="88"/>
      <c r="L454" s="93">
        <v>15</v>
      </c>
      <c r="M454" s="94"/>
      <c r="N454" s="93">
        <f t="shared" si="76"/>
        <v>45</v>
      </c>
      <c r="P454" s="103"/>
    </row>
    <row r="455" spans="2:20" x14ac:dyDescent="0.3">
      <c r="B455" s="105" t="s">
        <v>133</v>
      </c>
      <c r="C455" s="95"/>
      <c r="D455" s="91" t="s">
        <v>134</v>
      </c>
      <c r="E455" s="91"/>
      <c r="F455" s="91"/>
      <c r="G455" s="91"/>
      <c r="H455" s="92">
        <v>11</v>
      </c>
      <c r="I455" s="56"/>
      <c r="J455" s="93"/>
      <c r="K455" s="88"/>
      <c r="L455" s="93">
        <v>5</v>
      </c>
      <c r="M455" s="94"/>
      <c r="N455" s="93">
        <f>L455*H455</f>
        <v>55</v>
      </c>
      <c r="P455" s="103"/>
    </row>
    <row r="456" spans="2:20" x14ac:dyDescent="0.3">
      <c r="B456" s="105"/>
      <c r="C456" s="56"/>
      <c r="D456" s="91" t="s">
        <v>135</v>
      </c>
      <c r="E456" s="91"/>
      <c r="F456" s="91"/>
      <c r="G456" s="91"/>
      <c r="H456" s="92">
        <v>11</v>
      </c>
      <c r="I456" s="56"/>
      <c r="J456" s="93"/>
      <c r="K456" s="88"/>
      <c r="L456" s="93">
        <v>1</v>
      </c>
      <c r="M456" s="94"/>
      <c r="N456" s="93">
        <f>L456*H456</f>
        <v>11</v>
      </c>
    </row>
    <row r="457" spans="2:20" ht="15" thickBot="1" x14ac:dyDescent="0.35">
      <c r="B457" s="106" t="s">
        <v>136</v>
      </c>
      <c r="C457" s="107"/>
      <c r="D457" s="108" t="s">
        <v>137</v>
      </c>
      <c r="E457" s="108"/>
      <c r="F457" s="108"/>
      <c r="G457" s="108"/>
      <c r="H457" s="109">
        <v>1</v>
      </c>
      <c r="I457" s="110"/>
      <c r="J457" s="111"/>
      <c r="K457" s="88"/>
      <c r="L457" s="93">
        <v>150</v>
      </c>
      <c r="M457" s="94"/>
      <c r="N457" s="93">
        <f t="shared" ref="N457" si="77">L457*H457</f>
        <v>150</v>
      </c>
    </row>
    <row r="458" spans="2:20" ht="15" thickBot="1" x14ac:dyDescent="0.35">
      <c r="K458" s="112">
        <f>SUM(K444:K457)+SUM(L447:L457)</f>
        <v>8964.23128</v>
      </c>
      <c r="L458" s="113"/>
      <c r="M458" s="112">
        <f>SUM(M444:M457)+SUM(N447:N457)</f>
        <v>9104.23128</v>
      </c>
      <c r="N458" s="113"/>
    </row>
    <row r="463" spans="2:20" ht="15" thickBot="1" x14ac:dyDescent="0.35"/>
    <row r="464" spans="2:20" x14ac:dyDescent="0.3">
      <c r="O464" s="50" t="str">
        <f>B466</f>
        <v xml:space="preserve">ATS 800A 4P Chang .over </v>
      </c>
      <c r="P464" s="51" t="s">
        <v>93</v>
      </c>
      <c r="Q464" s="51" t="s">
        <v>94</v>
      </c>
      <c r="R464" s="51" t="s">
        <v>95</v>
      </c>
      <c r="S464" s="51" t="s">
        <v>96</v>
      </c>
      <c r="T464" s="52" t="s">
        <v>97</v>
      </c>
    </row>
    <row r="465" spans="1:20" x14ac:dyDescent="0.3">
      <c r="O465" s="53" t="str">
        <f>I471</f>
        <v>Socomec</v>
      </c>
      <c r="P465" s="54" t="e">
        <f>SUM(N471)</f>
        <v>#N/A</v>
      </c>
      <c r="Q465" s="55">
        <v>0</v>
      </c>
      <c r="R465" s="56">
        <f>(100-Q465)/100</f>
        <v>1</v>
      </c>
      <c r="S465" s="54" t="e">
        <f>R465*P465</f>
        <v>#N/A</v>
      </c>
      <c r="T465" s="57" t="e">
        <f>S465/S469</f>
        <v>#N/A</v>
      </c>
    </row>
    <row r="466" spans="1:20" ht="15" thickBot="1" x14ac:dyDescent="0.35">
      <c r="A466" s="58" t="s">
        <v>165</v>
      </c>
      <c r="B466" s="59" t="s">
        <v>217</v>
      </c>
      <c r="C466" s="59"/>
      <c r="D466" s="59"/>
      <c r="E466" s="59"/>
      <c r="F466" s="59"/>
      <c r="G466" s="60" t="s">
        <v>100</v>
      </c>
      <c r="H466" s="61">
        <v>1</v>
      </c>
      <c r="I466" s="61"/>
      <c r="J466" s="61"/>
      <c r="O466" s="53" t="s">
        <v>101</v>
      </c>
      <c r="P466" s="54">
        <f>M468</f>
        <v>3140</v>
      </c>
      <c r="Q466" s="55">
        <v>0</v>
      </c>
      <c r="R466" s="56">
        <f t="shared" ref="R466:R468" si="78">(100-Q466)/100</f>
        <v>1</v>
      </c>
      <c r="S466" s="54">
        <f t="shared" ref="S466:S468" si="79">R466*P466</f>
        <v>3140</v>
      </c>
      <c r="T466" s="57" t="e">
        <f>S466/S469</f>
        <v>#N/A</v>
      </c>
    </row>
    <row r="467" spans="1:20" x14ac:dyDescent="0.3">
      <c r="B467" s="62" t="s">
        <v>102</v>
      </c>
      <c r="C467" s="63" t="s">
        <v>103</v>
      </c>
      <c r="D467" s="64"/>
      <c r="E467" s="63" t="s">
        <v>167</v>
      </c>
      <c r="F467" s="65"/>
      <c r="G467" s="64"/>
      <c r="H467" s="66"/>
      <c r="I467" s="66"/>
      <c r="J467" s="67" t="s">
        <v>105</v>
      </c>
      <c r="K467" s="68" t="s">
        <v>106</v>
      </c>
      <c r="L467" s="69" t="s">
        <v>107</v>
      </c>
      <c r="M467" s="68" t="s">
        <v>108</v>
      </c>
      <c r="N467" s="69" t="s">
        <v>107</v>
      </c>
      <c r="O467" s="53" t="s">
        <v>109</v>
      </c>
      <c r="P467" s="54">
        <f>SUM(N473:N481)</f>
        <v>1526</v>
      </c>
      <c r="Q467" s="55">
        <v>0</v>
      </c>
      <c r="R467" s="56">
        <f t="shared" si="78"/>
        <v>1</v>
      </c>
      <c r="S467" s="54">
        <f t="shared" si="79"/>
        <v>1526</v>
      </c>
      <c r="T467" s="57" t="e">
        <f>S467/S469</f>
        <v>#N/A</v>
      </c>
    </row>
    <row r="468" spans="1:20" ht="15" thickBot="1" x14ac:dyDescent="0.35">
      <c r="B468" s="70" t="s">
        <v>110</v>
      </c>
      <c r="C468" s="71" t="s">
        <v>177</v>
      </c>
      <c r="D468" s="71"/>
      <c r="E468" s="72" t="s">
        <v>112</v>
      </c>
      <c r="F468" s="72"/>
      <c r="G468" s="72"/>
      <c r="H468" s="72" t="s">
        <v>113</v>
      </c>
      <c r="I468" s="72"/>
      <c r="J468" s="73" t="s">
        <v>114</v>
      </c>
      <c r="K468" s="74">
        <f>[1]Enclosure!H70</f>
        <v>3140</v>
      </c>
      <c r="L468" s="75"/>
      <c r="M468" s="74">
        <f>K468</f>
        <v>3140</v>
      </c>
      <c r="N468" s="75"/>
      <c r="O468" s="53" t="s">
        <v>115</v>
      </c>
      <c r="P468" s="54">
        <f>N472</f>
        <v>1915.3500000000001</v>
      </c>
      <c r="Q468" s="55">
        <v>0</v>
      </c>
      <c r="R468" s="56">
        <f t="shared" si="78"/>
        <v>1</v>
      </c>
      <c r="S468" s="54">
        <f t="shared" si="79"/>
        <v>1915.3500000000001</v>
      </c>
      <c r="T468" s="57" t="e">
        <f>S468/S469</f>
        <v>#N/A</v>
      </c>
    </row>
    <row r="469" spans="1:20" ht="15" thickBot="1" x14ac:dyDescent="0.35">
      <c r="B469" s="76"/>
      <c r="C469" s="76"/>
      <c r="D469" s="76"/>
      <c r="E469" s="76"/>
      <c r="F469" s="76"/>
      <c r="G469" s="76"/>
      <c r="H469" s="76"/>
      <c r="I469" s="76"/>
      <c r="J469" s="76"/>
      <c r="K469" s="76"/>
      <c r="L469" s="76"/>
      <c r="M469" s="76"/>
      <c r="N469" s="77"/>
      <c r="O469" s="78" t="s">
        <v>116</v>
      </c>
      <c r="P469" s="79" t="e">
        <f>SUM(P465:P468)</f>
        <v>#N/A</v>
      </c>
      <c r="Q469" s="80"/>
      <c r="R469" s="81"/>
      <c r="S469" s="79" t="e">
        <f>SUM(S465:S468)</f>
        <v>#N/A</v>
      </c>
      <c r="T469" s="82"/>
    </row>
    <row r="470" spans="1:20" x14ac:dyDescent="0.3">
      <c r="B470" s="83" t="s">
        <v>117</v>
      </c>
      <c r="C470" s="84" t="s">
        <v>118</v>
      </c>
      <c r="D470" s="85" t="s">
        <v>119</v>
      </c>
      <c r="E470" s="85"/>
      <c r="F470" s="85"/>
      <c r="G470" s="85"/>
      <c r="H470" s="86" t="s">
        <v>100</v>
      </c>
      <c r="I470" s="86" t="s">
        <v>120</v>
      </c>
      <c r="J470" s="87" t="s">
        <v>121</v>
      </c>
      <c r="K470" s="88"/>
      <c r="L470" s="56"/>
      <c r="M470" s="56"/>
      <c r="N470" s="56"/>
    </row>
    <row r="471" spans="1:20" x14ac:dyDescent="0.3">
      <c r="B471" s="89" t="s">
        <v>122</v>
      </c>
      <c r="C471" s="90">
        <v>95234080</v>
      </c>
      <c r="D471" s="91" t="s">
        <v>218</v>
      </c>
      <c r="E471" s="91"/>
      <c r="F471" s="91"/>
      <c r="G471" s="91"/>
      <c r="H471" s="92">
        <v>1</v>
      </c>
      <c r="I471" s="56" t="s">
        <v>141</v>
      </c>
      <c r="J471" s="93"/>
      <c r="K471" s="88"/>
      <c r="L471" s="94" t="e">
        <f>VLOOKUP(C471,[1]SOCOMEC!$C$4:$G$27,4,FALSE)</f>
        <v>#N/A</v>
      </c>
      <c r="M471" s="94"/>
      <c r="N471" s="93" t="e">
        <f>L471*H471</f>
        <v>#N/A</v>
      </c>
      <c r="O471" s="116" t="s">
        <v>142</v>
      </c>
      <c r="P471" s="116" t="s">
        <v>143</v>
      </c>
      <c r="Q471" s="116" t="s">
        <v>144</v>
      </c>
      <c r="R471" s="116" t="s">
        <v>145</v>
      </c>
      <c r="S471" s="116" t="s">
        <v>146</v>
      </c>
    </row>
    <row r="472" spans="1:20" x14ac:dyDescent="0.3">
      <c r="B472" s="89" t="s">
        <v>123</v>
      </c>
      <c r="C472" s="95"/>
      <c r="D472" s="96" t="s">
        <v>173</v>
      </c>
      <c r="E472" s="97"/>
      <c r="F472" s="97"/>
      <c r="G472" s="98"/>
      <c r="H472" s="92">
        <v>1</v>
      </c>
      <c r="I472" s="99"/>
      <c r="J472" s="100"/>
      <c r="K472" s="88"/>
      <c r="L472" s="93">
        <f>S472</f>
        <v>1915.3500000000001</v>
      </c>
      <c r="M472" s="94"/>
      <c r="N472" s="93">
        <f t="shared" ref="N472:N478" si="80">L472*H472</f>
        <v>1915.3500000000001</v>
      </c>
      <c r="O472" s="116">
        <v>48.95</v>
      </c>
      <c r="P472" s="116">
        <f>O472*$P$2</f>
        <v>1615.3500000000001</v>
      </c>
      <c r="Q472" s="116">
        <v>300</v>
      </c>
      <c r="R472" s="56">
        <v>0</v>
      </c>
      <c r="S472" s="56">
        <f>P472+Q472+R472</f>
        <v>1915.3500000000001</v>
      </c>
    </row>
    <row r="473" spans="1:20" x14ac:dyDescent="0.3">
      <c r="B473" s="102" t="s">
        <v>126</v>
      </c>
      <c r="C473" s="90" t="s">
        <v>127</v>
      </c>
      <c r="D473" s="96" t="str">
        <f>VLOOKUP(C473,[1]SOCOMEC!$C$28:$G$33,2,FALSE)</f>
        <v>DSE ATS CONTROLLER 12V/24V</v>
      </c>
      <c r="E473" s="97"/>
      <c r="F473" s="97"/>
      <c r="G473" s="98"/>
      <c r="H473" s="92">
        <v>1</v>
      </c>
      <c r="I473" s="56" t="str">
        <f>VLOOKUP(C473,[1]SOCOMEC!$C$28:$G$33,5,FALSE)</f>
        <v>DSE</v>
      </c>
      <c r="J473" s="93"/>
      <c r="K473" s="88"/>
      <c r="L473" s="93">
        <f>VLOOKUP(C473,[1]SOCOMEC!$C$28:$G$33,4,FALSE)</f>
        <v>800</v>
      </c>
      <c r="M473" s="94"/>
      <c r="N473" s="93">
        <f t="shared" si="80"/>
        <v>800</v>
      </c>
      <c r="O473" s="103" t="s">
        <v>184</v>
      </c>
      <c r="P473" s="103"/>
    </row>
    <row r="474" spans="1:20" x14ac:dyDescent="0.3">
      <c r="B474" s="102"/>
      <c r="C474" s="90" t="s">
        <v>163</v>
      </c>
      <c r="D474" s="96" t="str">
        <f>VLOOKUP(C474,[1]SOCOMEC!$C$28:$G$33,2,FALSE)</f>
        <v>Battery charger 24VDC 5A</v>
      </c>
      <c r="E474" s="97"/>
      <c r="F474" s="97"/>
      <c r="G474" s="98"/>
      <c r="H474" s="92">
        <v>1</v>
      </c>
      <c r="I474" s="56" t="str">
        <f>VLOOKUP(C474,[1]SOCOMEC!$C$28:$G$33,5,FALSE)</f>
        <v>DSE</v>
      </c>
      <c r="J474" s="93"/>
      <c r="K474" s="88"/>
      <c r="L474" s="93">
        <f>VLOOKUP(C474,[1]SOCOMEC!$C$28:$G$33,4,FALSE)</f>
        <v>350</v>
      </c>
      <c r="M474" s="94"/>
      <c r="N474" s="93">
        <f t="shared" si="80"/>
        <v>350</v>
      </c>
      <c r="O474" s="103"/>
      <c r="P474" s="103"/>
    </row>
    <row r="475" spans="1:20" x14ac:dyDescent="0.3">
      <c r="B475" s="102"/>
      <c r="C475" s="104"/>
      <c r="D475" s="96" t="s">
        <v>129</v>
      </c>
      <c r="E475" s="97"/>
      <c r="F475" s="97"/>
      <c r="G475" s="98"/>
      <c r="H475" s="92">
        <v>1</v>
      </c>
      <c r="I475" s="56"/>
      <c r="J475" s="93"/>
      <c r="K475" s="88"/>
      <c r="L475" s="93">
        <v>25</v>
      </c>
      <c r="M475" s="94"/>
      <c r="N475" s="93">
        <f t="shared" si="80"/>
        <v>25</v>
      </c>
    </row>
    <row r="476" spans="1:20" x14ac:dyDescent="0.3">
      <c r="B476" s="102"/>
      <c r="C476" s="104"/>
      <c r="D476" s="97" t="s">
        <v>130</v>
      </c>
      <c r="E476" s="97"/>
      <c r="F476" s="97"/>
      <c r="G476" s="98"/>
      <c r="H476" s="92">
        <v>1</v>
      </c>
      <c r="I476" s="56"/>
      <c r="J476" s="93"/>
      <c r="K476" s="88"/>
      <c r="L476" s="93">
        <v>15</v>
      </c>
      <c r="M476" s="94"/>
      <c r="N476" s="93">
        <f t="shared" si="80"/>
        <v>15</v>
      </c>
      <c r="O476" s="103"/>
      <c r="P476" s="103"/>
    </row>
    <row r="477" spans="1:20" x14ac:dyDescent="0.3">
      <c r="B477" s="102"/>
      <c r="C477" s="104"/>
      <c r="D477" s="96" t="s">
        <v>164</v>
      </c>
      <c r="E477" s="97"/>
      <c r="F477" s="97"/>
      <c r="G477" s="98"/>
      <c r="H477" s="92">
        <v>3</v>
      </c>
      <c r="I477" s="56"/>
      <c r="J477" s="93"/>
      <c r="K477" s="88"/>
      <c r="L477" s="93">
        <v>25</v>
      </c>
      <c r="M477" s="94"/>
      <c r="N477" s="93">
        <f t="shared" si="80"/>
        <v>75</v>
      </c>
      <c r="O477" s="103"/>
      <c r="P477" s="103"/>
    </row>
    <row r="478" spans="1:20" x14ac:dyDescent="0.3">
      <c r="B478" s="102"/>
      <c r="C478" s="56"/>
      <c r="D478" s="98" t="s">
        <v>132</v>
      </c>
      <c r="E478" s="91"/>
      <c r="F478" s="91"/>
      <c r="G478" s="91"/>
      <c r="H478" s="92">
        <v>3</v>
      </c>
      <c r="I478" s="56"/>
      <c r="J478" s="93"/>
      <c r="K478" s="88"/>
      <c r="L478" s="93">
        <v>15</v>
      </c>
      <c r="M478" s="94"/>
      <c r="N478" s="93">
        <f t="shared" si="80"/>
        <v>45</v>
      </c>
      <c r="O478" s="103"/>
      <c r="P478" s="103"/>
    </row>
    <row r="479" spans="1:20" x14ac:dyDescent="0.3">
      <c r="B479" s="105" t="s">
        <v>133</v>
      </c>
      <c r="C479" s="95"/>
      <c r="D479" s="91" t="s">
        <v>134</v>
      </c>
      <c r="E479" s="91"/>
      <c r="F479" s="91"/>
      <c r="G479" s="91"/>
      <c r="H479" s="92">
        <v>11</v>
      </c>
      <c r="I479" s="56"/>
      <c r="J479" s="93"/>
      <c r="K479" s="88"/>
      <c r="L479" s="93">
        <v>5</v>
      </c>
      <c r="M479" s="94"/>
      <c r="N479" s="93">
        <f>L479*H479</f>
        <v>55</v>
      </c>
      <c r="O479" s="103"/>
      <c r="P479" s="103"/>
    </row>
    <row r="480" spans="1:20" x14ac:dyDescent="0.3">
      <c r="B480" s="105"/>
      <c r="C480" s="56"/>
      <c r="D480" s="91" t="s">
        <v>135</v>
      </c>
      <c r="E480" s="91"/>
      <c r="F480" s="91"/>
      <c r="G480" s="91"/>
      <c r="H480" s="92">
        <v>11</v>
      </c>
      <c r="I480" s="56"/>
      <c r="J480" s="93"/>
      <c r="K480" s="88"/>
      <c r="L480" s="93">
        <v>1</v>
      </c>
      <c r="M480" s="94"/>
      <c r="N480" s="93">
        <f>L480*H480</f>
        <v>11</v>
      </c>
    </row>
    <row r="481" spans="1:20" ht="15" thickBot="1" x14ac:dyDescent="0.35">
      <c r="B481" s="106" t="s">
        <v>136</v>
      </c>
      <c r="C481" s="107"/>
      <c r="D481" s="108" t="s">
        <v>137</v>
      </c>
      <c r="E481" s="108"/>
      <c r="F481" s="108"/>
      <c r="G481" s="108"/>
      <c r="H481" s="109">
        <v>1</v>
      </c>
      <c r="I481" s="110"/>
      <c r="J481" s="111"/>
      <c r="K481" s="88"/>
      <c r="L481" s="93">
        <v>150</v>
      </c>
      <c r="M481" s="94"/>
      <c r="N481" s="93">
        <f t="shared" ref="N481" si="81">L481*H481</f>
        <v>150</v>
      </c>
    </row>
    <row r="482" spans="1:20" ht="15" thickBot="1" x14ac:dyDescent="0.35">
      <c r="K482" s="112" t="e">
        <f>SUM(K468:K481)+SUM(L471:L481)</f>
        <v>#N/A</v>
      </c>
      <c r="L482" s="113"/>
      <c r="M482" s="112" t="e">
        <f>SUM(M468:M481)+SUM(N471:N481)</f>
        <v>#N/A</v>
      </c>
      <c r="N482" s="113"/>
    </row>
    <row r="487" spans="1:20" ht="15" thickBot="1" x14ac:dyDescent="0.35"/>
    <row r="488" spans="1:20" x14ac:dyDescent="0.3">
      <c r="O488" s="50" t="str">
        <f>B490</f>
        <v xml:space="preserve">ATS 1000A 4P Chang .over </v>
      </c>
      <c r="P488" s="51" t="s">
        <v>93</v>
      </c>
      <c r="Q488" s="51" t="s">
        <v>94</v>
      </c>
      <c r="R488" s="51" t="s">
        <v>95</v>
      </c>
      <c r="S488" s="51" t="s">
        <v>96</v>
      </c>
      <c r="T488" s="52" t="s">
        <v>97</v>
      </c>
    </row>
    <row r="489" spans="1:20" x14ac:dyDescent="0.3">
      <c r="O489" s="53" t="str">
        <f>I495</f>
        <v>Socomec</v>
      </c>
      <c r="P489" s="54" t="e">
        <f>SUM(N495)</f>
        <v>#N/A</v>
      </c>
      <c r="Q489" s="55">
        <v>0</v>
      </c>
      <c r="R489" s="56">
        <f>(100-Q489)/100</f>
        <v>1</v>
      </c>
      <c r="S489" s="54" t="e">
        <f>R489*P489</f>
        <v>#N/A</v>
      </c>
      <c r="T489" s="57" t="e">
        <f>S489/S493</f>
        <v>#N/A</v>
      </c>
    </row>
    <row r="490" spans="1:20" ht="15" thickBot="1" x14ac:dyDescent="0.35">
      <c r="A490" s="58" t="s">
        <v>170</v>
      </c>
      <c r="B490" s="59" t="s">
        <v>219</v>
      </c>
      <c r="C490" s="59"/>
      <c r="D490" s="59"/>
      <c r="E490" s="59"/>
      <c r="F490" s="59"/>
      <c r="G490" s="60" t="s">
        <v>100</v>
      </c>
      <c r="H490" s="61">
        <v>1</v>
      </c>
      <c r="I490" s="61"/>
      <c r="J490" s="61"/>
      <c r="O490" s="53" t="s">
        <v>101</v>
      </c>
      <c r="P490" s="54">
        <f>M492</f>
        <v>3140</v>
      </c>
      <c r="Q490" s="55">
        <v>0</v>
      </c>
      <c r="R490" s="56">
        <f t="shared" ref="R490:R492" si="82">(100-Q490)/100</f>
        <v>1</v>
      </c>
      <c r="S490" s="54">
        <f t="shared" ref="S490:S492" si="83">R490*P490</f>
        <v>3140</v>
      </c>
      <c r="T490" s="57" t="e">
        <f>S490/S493</f>
        <v>#N/A</v>
      </c>
    </row>
    <row r="491" spans="1:20" x14ac:dyDescent="0.3">
      <c r="B491" s="62" t="s">
        <v>102</v>
      </c>
      <c r="C491" s="63" t="s">
        <v>103</v>
      </c>
      <c r="D491" s="64"/>
      <c r="E491" s="63" t="s">
        <v>167</v>
      </c>
      <c r="F491" s="65"/>
      <c r="G491" s="64"/>
      <c r="H491" s="66"/>
      <c r="I491" s="66"/>
      <c r="J491" s="67" t="s">
        <v>105</v>
      </c>
      <c r="K491" s="68" t="s">
        <v>106</v>
      </c>
      <c r="L491" s="69" t="s">
        <v>107</v>
      </c>
      <c r="M491" s="68" t="s">
        <v>108</v>
      </c>
      <c r="N491" s="69" t="s">
        <v>107</v>
      </c>
      <c r="O491" s="53" t="s">
        <v>109</v>
      </c>
      <c r="P491" s="54">
        <f>SUM(N497:N505)</f>
        <v>1976</v>
      </c>
      <c r="Q491" s="55">
        <v>0</v>
      </c>
      <c r="R491" s="56">
        <f t="shared" si="82"/>
        <v>1</v>
      </c>
      <c r="S491" s="54">
        <f t="shared" si="83"/>
        <v>1976</v>
      </c>
      <c r="T491" s="57" t="e">
        <f>S491/S493</f>
        <v>#N/A</v>
      </c>
    </row>
    <row r="492" spans="1:20" ht="15" thickBot="1" x14ac:dyDescent="0.35">
      <c r="B492" s="70" t="s">
        <v>110</v>
      </c>
      <c r="C492" s="71" t="s">
        <v>177</v>
      </c>
      <c r="D492" s="71"/>
      <c r="E492" s="72" t="s">
        <v>112</v>
      </c>
      <c r="F492" s="72"/>
      <c r="G492" s="72"/>
      <c r="H492" s="72" t="s">
        <v>113</v>
      </c>
      <c r="I492" s="72"/>
      <c r="J492" s="73" t="s">
        <v>114</v>
      </c>
      <c r="K492" s="74">
        <f>[1]Enclosure!H70</f>
        <v>3140</v>
      </c>
      <c r="L492" s="75"/>
      <c r="M492" s="74">
        <f>K492</f>
        <v>3140</v>
      </c>
      <c r="N492" s="75"/>
      <c r="O492" s="53" t="s">
        <v>115</v>
      </c>
      <c r="P492" s="54">
        <f>N496</f>
        <v>2238.42</v>
      </c>
      <c r="Q492" s="55">
        <v>0</v>
      </c>
      <c r="R492" s="56">
        <f t="shared" si="82"/>
        <v>1</v>
      </c>
      <c r="S492" s="54">
        <f t="shared" si="83"/>
        <v>2238.42</v>
      </c>
      <c r="T492" s="57" t="e">
        <f>S492/S493</f>
        <v>#N/A</v>
      </c>
    </row>
    <row r="493" spans="1:20" ht="15" thickBot="1" x14ac:dyDescent="0.35">
      <c r="B493" s="76"/>
      <c r="C493" s="76"/>
      <c r="D493" s="76"/>
      <c r="E493" s="76"/>
      <c r="F493" s="76"/>
      <c r="G493" s="76"/>
      <c r="H493" s="76"/>
      <c r="I493" s="76"/>
      <c r="J493" s="76"/>
      <c r="K493" s="76"/>
      <c r="L493" s="76"/>
      <c r="M493" s="76"/>
      <c r="N493" s="77"/>
      <c r="O493" s="78" t="s">
        <v>116</v>
      </c>
      <c r="P493" s="79" t="e">
        <f>SUM(P489:P492)</f>
        <v>#N/A</v>
      </c>
      <c r="Q493" s="80"/>
      <c r="R493" s="81"/>
      <c r="S493" s="79" t="e">
        <f>SUM(S489:S492)</f>
        <v>#N/A</v>
      </c>
      <c r="T493" s="82"/>
    </row>
    <row r="494" spans="1:20" x14ac:dyDescent="0.3">
      <c r="B494" s="83" t="s">
        <v>117</v>
      </c>
      <c r="C494" s="84" t="s">
        <v>118</v>
      </c>
      <c r="D494" s="85" t="s">
        <v>119</v>
      </c>
      <c r="E494" s="85"/>
      <c r="F494" s="85"/>
      <c r="G494" s="85"/>
      <c r="H494" s="86" t="s">
        <v>100</v>
      </c>
      <c r="I494" s="86" t="s">
        <v>120</v>
      </c>
      <c r="J494" s="87" t="s">
        <v>121</v>
      </c>
      <c r="K494" s="88"/>
      <c r="L494" s="56"/>
      <c r="M494" s="56"/>
      <c r="N494" s="56"/>
    </row>
    <row r="495" spans="1:20" x14ac:dyDescent="0.3">
      <c r="B495" s="89" t="s">
        <v>122</v>
      </c>
      <c r="C495" s="90">
        <v>95234100</v>
      </c>
      <c r="D495" s="91" t="s">
        <v>220</v>
      </c>
      <c r="E495" s="91"/>
      <c r="F495" s="91"/>
      <c r="G495" s="91"/>
      <c r="H495" s="92">
        <v>1</v>
      </c>
      <c r="I495" s="56" t="s">
        <v>141</v>
      </c>
      <c r="J495" s="93"/>
      <c r="K495" s="88"/>
      <c r="L495" s="94" t="e">
        <f>VLOOKUP(C495,[1]SOCOMEC!$C$4:$G$27,4,FALSE)</f>
        <v>#N/A</v>
      </c>
      <c r="M495" s="94"/>
      <c r="N495" s="93" t="e">
        <f>L495*H495</f>
        <v>#N/A</v>
      </c>
      <c r="O495" s="116" t="s">
        <v>142</v>
      </c>
      <c r="P495" s="116" t="s">
        <v>143</v>
      </c>
      <c r="Q495" s="116" t="s">
        <v>144</v>
      </c>
      <c r="R495" s="116" t="s">
        <v>145</v>
      </c>
      <c r="S495" s="116" t="s">
        <v>146</v>
      </c>
    </row>
    <row r="496" spans="1:20" x14ac:dyDescent="0.3">
      <c r="B496" s="89" t="s">
        <v>123</v>
      </c>
      <c r="C496" s="95"/>
      <c r="D496" s="96" t="s">
        <v>178</v>
      </c>
      <c r="E496" s="97"/>
      <c r="F496" s="97"/>
      <c r="G496" s="98"/>
      <c r="H496" s="92">
        <v>1</v>
      </c>
      <c r="I496" s="99"/>
      <c r="J496" s="100"/>
      <c r="K496" s="88"/>
      <c r="L496" s="93">
        <f>S496</f>
        <v>2238.42</v>
      </c>
      <c r="M496" s="94"/>
      <c r="N496" s="93">
        <f t="shared" ref="N496:N502" si="84">L496*H496</f>
        <v>2238.42</v>
      </c>
      <c r="O496" s="116">
        <v>58.74</v>
      </c>
      <c r="P496" s="116">
        <f>O496*$P$2</f>
        <v>1938.42</v>
      </c>
      <c r="Q496" s="116">
        <v>300</v>
      </c>
      <c r="R496" s="56">
        <v>0</v>
      </c>
      <c r="S496" s="56">
        <f>P496+Q496+R496</f>
        <v>2238.42</v>
      </c>
    </row>
    <row r="497" spans="2:20" x14ac:dyDescent="0.3">
      <c r="B497" s="102" t="s">
        <v>126</v>
      </c>
      <c r="C497" s="90" t="s">
        <v>127</v>
      </c>
      <c r="D497" s="96" t="str">
        <f>VLOOKUP(C497,[1]SOCOMEC!$C$28:$G$33,2,FALSE)</f>
        <v>DSE ATS CONTROLLER 12V/24V</v>
      </c>
      <c r="E497" s="97"/>
      <c r="F497" s="97"/>
      <c r="G497" s="98"/>
      <c r="H497" s="92">
        <v>1</v>
      </c>
      <c r="I497" s="56" t="str">
        <f>VLOOKUP(C497,[1]SOCOMEC!$C$28:$G$33,5,FALSE)</f>
        <v>DSE</v>
      </c>
      <c r="J497" s="93"/>
      <c r="K497" s="88"/>
      <c r="L497" s="93">
        <f>VLOOKUP(C497,[1]SOCOMEC!$C$28:$G$33,4,FALSE)</f>
        <v>800</v>
      </c>
      <c r="M497" s="94"/>
      <c r="N497" s="93">
        <f t="shared" si="84"/>
        <v>800</v>
      </c>
      <c r="O497" s="103" t="s">
        <v>184</v>
      </c>
      <c r="P497" s="103"/>
    </row>
    <row r="498" spans="2:20" x14ac:dyDescent="0.3">
      <c r="B498" s="102"/>
      <c r="C498" s="90" t="s">
        <v>179</v>
      </c>
      <c r="D498" s="96" t="str">
        <f>VLOOKUP(C498,[1]SOCOMEC!$C$28:$G$33,2,FALSE)</f>
        <v>Battery charger 24VDC 10A</v>
      </c>
      <c r="E498" s="97"/>
      <c r="F498" s="97"/>
      <c r="G498" s="98"/>
      <c r="H498" s="92">
        <v>1</v>
      </c>
      <c r="I498" s="56" t="str">
        <f>VLOOKUP(C498,[1]SOCOMEC!$C$28:$G$33,5,FALSE)</f>
        <v>DSE</v>
      </c>
      <c r="J498" s="93"/>
      <c r="K498" s="88"/>
      <c r="L498" s="93">
        <f>VLOOKUP(C498,[1]SOCOMEC!$C$28:$G$33,4,FALSE)</f>
        <v>800</v>
      </c>
      <c r="M498" s="94"/>
      <c r="N498" s="93">
        <f t="shared" si="84"/>
        <v>800</v>
      </c>
      <c r="O498" s="103"/>
      <c r="P498" s="103"/>
    </row>
    <row r="499" spans="2:20" x14ac:dyDescent="0.3">
      <c r="B499" s="102"/>
      <c r="C499" s="104"/>
      <c r="D499" s="96" t="s">
        <v>129</v>
      </c>
      <c r="E499" s="97"/>
      <c r="F499" s="97"/>
      <c r="G499" s="98"/>
      <c r="H499" s="92">
        <v>1</v>
      </c>
      <c r="I499" s="56"/>
      <c r="J499" s="93"/>
      <c r="K499" s="88"/>
      <c r="L499" s="93">
        <v>25</v>
      </c>
      <c r="M499" s="94"/>
      <c r="N499" s="93">
        <f t="shared" si="84"/>
        <v>25</v>
      </c>
    </row>
    <row r="500" spans="2:20" x14ac:dyDescent="0.3">
      <c r="B500" s="102"/>
      <c r="C500" s="104"/>
      <c r="D500" s="97" t="s">
        <v>130</v>
      </c>
      <c r="E500" s="97"/>
      <c r="F500" s="97"/>
      <c r="G500" s="98"/>
      <c r="H500" s="92">
        <v>1</v>
      </c>
      <c r="I500" s="56"/>
      <c r="J500" s="93"/>
      <c r="K500" s="88"/>
      <c r="L500" s="93">
        <v>15</v>
      </c>
      <c r="M500" s="94"/>
      <c r="N500" s="93">
        <f t="shared" si="84"/>
        <v>15</v>
      </c>
      <c r="O500" s="103"/>
      <c r="P500" s="103"/>
    </row>
    <row r="501" spans="2:20" x14ac:dyDescent="0.3">
      <c r="B501" s="102"/>
      <c r="C501" s="104"/>
      <c r="D501" s="96" t="s">
        <v>164</v>
      </c>
      <c r="E501" s="97"/>
      <c r="F501" s="97"/>
      <c r="G501" s="98"/>
      <c r="H501" s="92">
        <v>3</v>
      </c>
      <c r="I501" s="56"/>
      <c r="J501" s="93"/>
      <c r="K501" s="88"/>
      <c r="L501" s="93">
        <v>25</v>
      </c>
      <c r="M501" s="94"/>
      <c r="N501" s="93">
        <f t="shared" si="84"/>
        <v>75</v>
      </c>
      <c r="O501" s="103"/>
      <c r="P501" s="103"/>
    </row>
    <row r="502" spans="2:20" x14ac:dyDescent="0.3">
      <c r="B502" s="102"/>
      <c r="C502" s="56"/>
      <c r="D502" s="98" t="s">
        <v>132</v>
      </c>
      <c r="E502" s="91"/>
      <c r="F502" s="91"/>
      <c r="G502" s="91"/>
      <c r="H502" s="92">
        <v>3</v>
      </c>
      <c r="I502" s="56"/>
      <c r="J502" s="93"/>
      <c r="K502" s="88"/>
      <c r="L502" s="93">
        <v>15</v>
      </c>
      <c r="M502" s="94"/>
      <c r="N502" s="93">
        <f t="shared" si="84"/>
        <v>45</v>
      </c>
      <c r="O502" s="103"/>
      <c r="P502" s="103"/>
    </row>
    <row r="503" spans="2:20" x14ac:dyDescent="0.3">
      <c r="B503" s="105" t="s">
        <v>133</v>
      </c>
      <c r="C503" s="95"/>
      <c r="D503" s="91" t="s">
        <v>134</v>
      </c>
      <c r="E503" s="91"/>
      <c r="F503" s="91"/>
      <c r="G503" s="91"/>
      <c r="H503" s="92">
        <v>11</v>
      </c>
      <c r="I503" s="56"/>
      <c r="J503" s="93"/>
      <c r="K503" s="88"/>
      <c r="L503" s="93">
        <v>5</v>
      </c>
      <c r="M503" s="94"/>
      <c r="N503" s="93">
        <f>L503*H503</f>
        <v>55</v>
      </c>
      <c r="O503" s="103"/>
      <c r="P503" s="103"/>
    </row>
    <row r="504" spans="2:20" x14ac:dyDescent="0.3">
      <c r="B504" s="105"/>
      <c r="C504" s="56"/>
      <c r="D504" s="91" t="s">
        <v>135</v>
      </c>
      <c r="E504" s="91"/>
      <c r="F504" s="91"/>
      <c r="G504" s="91"/>
      <c r="H504" s="92">
        <v>11</v>
      </c>
      <c r="I504" s="56"/>
      <c r="J504" s="93"/>
      <c r="K504" s="88"/>
      <c r="L504" s="93">
        <v>1</v>
      </c>
      <c r="M504" s="94"/>
      <c r="N504" s="93">
        <f>L504*H504</f>
        <v>11</v>
      </c>
    </row>
    <row r="505" spans="2:20" ht="15" thickBot="1" x14ac:dyDescent="0.35">
      <c r="B505" s="106" t="s">
        <v>136</v>
      </c>
      <c r="C505" s="107"/>
      <c r="D505" s="108" t="s">
        <v>137</v>
      </c>
      <c r="E505" s="108"/>
      <c r="F505" s="108"/>
      <c r="G505" s="108"/>
      <c r="H505" s="109">
        <v>1</v>
      </c>
      <c r="I505" s="110"/>
      <c r="J505" s="111"/>
      <c r="K505" s="88"/>
      <c r="L505" s="93">
        <v>150</v>
      </c>
      <c r="M505" s="94"/>
      <c r="N505" s="93">
        <f t="shared" ref="N505" si="85">L505*H505</f>
        <v>150</v>
      </c>
    </row>
    <row r="506" spans="2:20" ht="15" thickBot="1" x14ac:dyDescent="0.35">
      <c r="K506" s="112" t="e">
        <f>SUM(K492:K505)+SUM(L495:L505)</f>
        <v>#N/A</v>
      </c>
      <c r="L506" s="113"/>
      <c r="M506" s="112" t="e">
        <f>SUM(M492:M505)+SUM(N495:N505)</f>
        <v>#N/A</v>
      </c>
      <c r="N506" s="113"/>
    </row>
    <row r="511" spans="2:20" ht="15" thickBot="1" x14ac:dyDescent="0.35"/>
    <row r="512" spans="2:20" x14ac:dyDescent="0.3">
      <c r="O512" s="50" t="str">
        <f>B514</f>
        <v xml:space="preserve">ATS 1250A 4P Chang .over </v>
      </c>
      <c r="P512" s="51" t="s">
        <v>93</v>
      </c>
      <c r="Q512" s="51" t="s">
        <v>94</v>
      </c>
      <c r="R512" s="51" t="s">
        <v>95</v>
      </c>
      <c r="S512" s="51" t="s">
        <v>96</v>
      </c>
      <c r="T512" s="52" t="s">
        <v>97</v>
      </c>
    </row>
    <row r="513" spans="1:20" x14ac:dyDescent="0.3">
      <c r="O513" s="53" t="str">
        <f>I519</f>
        <v>Socomec</v>
      </c>
      <c r="P513" s="54" t="e">
        <f>SUM(N519)</f>
        <v>#N/A</v>
      </c>
      <c r="Q513" s="55">
        <v>0</v>
      </c>
      <c r="R513" s="56">
        <f>(100-Q513)/100</f>
        <v>1</v>
      </c>
      <c r="S513" s="54" t="e">
        <f>R513*P513</f>
        <v>#N/A</v>
      </c>
      <c r="T513" s="57" t="e">
        <f>S513/S517</f>
        <v>#N/A</v>
      </c>
    </row>
    <row r="514" spans="1:20" ht="15" thickBot="1" x14ac:dyDescent="0.35">
      <c r="A514" s="58" t="s">
        <v>175</v>
      </c>
      <c r="B514" s="59" t="s">
        <v>221</v>
      </c>
      <c r="C514" s="59"/>
      <c r="D514" s="59"/>
      <c r="E514" s="59"/>
      <c r="F514" s="59"/>
      <c r="G514" s="60" t="s">
        <v>100</v>
      </c>
      <c r="H514" s="61">
        <v>1</v>
      </c>
      <c r="I514" s="61"/>
      <c r="J514" s="61"/>
      <c r="O514" s="53" t="s">
        <v>101</v>
      </c>
      <c r="P514" s="54">
        <f>M516</f>
        <v>4060</v>
      </c>
      <c r="Q514" s="55">
        <v>0</v>
      </c>
      <c r="R514" s="56">
        <f t="shared" ref="R514:R516" si="86">(100-Q514)/100</f>
        <v>1</v>
      </c>
      <c r="S514" s="54">
        <f t="shared" ref="S514:S516" si="87">R514*P514</f>
        <v>4060</v>
      </c>
      <c r="T514" s="57" t="e">
        <f>S514/S517</f>
        <v>#N/A</v>
      </c>
    </row>
    <row r="515" spans="1:20" x14ac:dyDescent="0.3">
      <c r="B515" s="62" t="s">
        <v>102</v>
      </c>
      <c r="C515" s="63" t="s">
        <v>103</v>
      </c>
      <c r="D515" s="64"/>
      <c r="E515" s="63" t="s">
        <v>167</v>
      </c>
      <c r="F515" s="65"/>
      <c r="G515" s="64"/>
      <c r="H515" s="66"/>
      <c r="I515" s="66"/>
      <c r="J515" s="67" t="s">
        <v>105</v>
      </c>
      <c r="K515" s="68" t="s">
        <v>106</v>
      </c>
      <c r="L515" s="69" t="s">
        <v>107</v>
      </c>
      <c r="M515" s="68" t="s">
        <v>108</v>
      </c>
      <c r="N515" s="69" t="s">
        <v>107</v>
      </c>
      <c r="O515" s="53" t="s">
        <v>109</v>
      </c>
      <c r="P515" s="54">
        <f>SUM(N521:N529)</f>
        <v>1976</v>
      </c>
      <c r="Q515" s="55">
        <v>0</v>
      </c>
      <c r="R515" s="56">
        <f t="shared" si="86"/>
        <v>1</v>
      </c>
      <c r="S515" s="54">
        <f t="shared" si="87"/>
        <v>1976</v>
      </c>
      <c r="T515" s="57" t="e">
        <f>S515/S517</f>
        <v>#N/A</v>
      </c>
    </row>
    <row r="516" spans="1:20" ht="15" thickBot="1" x14ac:dyDescent="0.35">
      <c r="B516" s="70" t="s">
        <v>110</v>
      </c>
      <c r="C516" s="71" t="s">
        <v>222</v>
      </c>
      <c r="D516" s="71"/>
      <c r="E516" s="72" t="s">
        <v>112</v>
      </c>
      <c r="F516" s="72"/>
      <c r="G516" s="72"/>
      <c r="H516" s="72" t="s">
        <v>113</v>
      </c>
      <c r="I516" s="72"/>
      <c r="J516" s="73" t="s">
        <v>114</v>
      </c>
      <c r="K516" s="74">
        <f>[1]Enclosure!H97</f>
        <v>4060</v>
      </c>
      <c r="L516" s="75"/>
      <c r="M516" s="74">
        <f>K516</f>
        <v>4060</v>
      </c>
      <c r="N516" s="75"/>
      <c r="O516" s="53" t="s">
        <v>115</v>
      </c>
      <c r="P516" s="54">
        <f>N520</f>
        <v>3084.56</v>
      </c>
      <c r="Q516" s="55">
        <v>0</v>
      </c>
      <c r="R516" s="56">
        <f t="shared" si="86"/>
        <v>1</v>
      </c>
      <c r="S516" s="54">
        <f t="shared" si="87"/>
        <v>3084.56</v>
      </c>
      <c r="T516" s="57" t="e">
        <f>S516/S517</f>
        <v>#N/A</v>
      </c>
    </row>
    <row r="517" spans="1:20" ht="15" thickBot="1" x14ac:dyDescent="0.35"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7"/>
      <c r="O517" s="78" t="s">
        <v>116</v>
      </c>
      <c r="P517" s="79" t="e">
        <f>SUM(P513:P516)</f>
        <v>#N/A</v>
      </c>
      <c r="Q517" s="80"/>
      <c r="R517" s="81"/>
      <c r="S517" s="79" t="e">
        <f>SUM(S513:S516)</f>
        <v>#N/A</v>
      </c>
      <c r="T517" s="82"/>
    </row>
    <row r="518" spans="1:20" x14ac:dyDescent="0.3">
      <c r="B518" s="83" t="s">
        <v>117</v>
      </c>
      <c r="C518" s="84" t="s">
        <v>118</v>
      </c>
      <c r="D518" s="85" t="s">
        <v>119</v>
      </c>
      <c r="E518" s="85"/>
      <c r="F518" s="85"/>
      <c r="G518" s="85"/>
      <c r="H518" s="86" t="s">
        <v>100</v>
      </c>
      <c r="I518" s="86" t="s">
        <v>120</v>
      </c>
      <c r="J518" s="87" t="s">
        <v>121</v>
      </c>
      <c r="K518" s="88"/>
      <c r="L518" s="56"/>
      <c r="M518" s="56"/>
      <c r="N518" s="56"/>
    </row>
    <row r="519" spans="1:20" x14ac:dyDescent="0.3">
      <c r="B519" s="89" t="s">
        <v>122</v>
      </c>
      <c r="C519" s="90">
        <v>95234120</v>
      </c>
      <c r="D519" s="91" t="s">
        <v>223</v>
      </c>
      <c r="E519" s="91"/>
      <c r="F519" s="91"/>
      <c r="G519" s="91"/>
      <c r="H519" s="92">
        <v>1</v>
      </c>
      <c r="I519" s="56" t="s">
        <v>141</v>
      </c>
      <c r="J519" s="93"/>
      <c r="K519" s="88"/>
      <c r="L519" s="94" t="e">
        <f>VLOOKUP(C519,[1]SOCOMEC!$C$4:$G$27,4,FALSE)</f>
        <v>#N/A</v>
      </c>
      <c r="M519" s="94"/>
      <c r="N519" s="93" t="e">
        <f>L519*H519</f>
        <v>#N/A</v>
      </c>
      <c r="O519" s="116" t="s">
        <v>142</v>
      </c>
      <c r="P519" s="116" t="s">
        <v>143</v>
      </c>
      <c r="Q519" s="116" t="s">
        <v>144</v>
      </c>
      <c r="R519" s="116" t="s">
        <v>145</v>
      </c>
      <c r="S519" s="116" t="s">
        <v>146</v>
      </c>
    </row>
    <row r="520" spans="1:20" x14ac:dyDescent="0.3">
      <c r="B520" s="89" t="s">
        <v>123</v>
      </c>
      <c r="C520" s="95"/>
      <c r="D520" s="96" t="s">
        <v>183</v>
      </c>
      <c r="E520" s="97"/>
      <c r="F520" s="97"/>
      <c r="G520" s="98"/>
      <c r="H520" s="92">
        <v>1</v>
      </c>
      <c r="I520" s="99"/>
      <c r="J520" s="100"/>
      <c r="K520" s="88"/>
      <c r="L520" s="93">
        <f>S520</f>
        <v>3084.56</v>
      </c>
      <c r="M520" s="94"/>
      <c r="N520" s="93">
        <f t="shared" ref="N520:N526" si="88">L520*H520</f>
        <v>3084.56</v>
      </c>
      <c r="O520" s="116">
        <v>78.319999999999993</v>
      </c>
      <c r="P520" s="116">
        <f>O520*$P$2</f>
        <v>2584.56</v>
      </c>
      <c r="Q520" s="116">
        <v>500</v>
      </c>
      <c r="R520" s="56">
        <v>0</v>
      </c>
      <c r="S520" s="56">
        <f>P520+Q520+R520</f>
        <v>3084.56</v>
      </c>
    </row>
    <row r="521" spans="1:20" x14ac:dyDescent="0.3">
      <c r="B521" s="102" t="s">
        <v>126</v>
      </c>
      <c r="C521" s="90" t="s">
        <v>127</v>
      </c>
      <c r="D521" s="96" t="str">
        <f>VLOOKUP(C521,[1]SOCOMEC!$C$28:$G$33,2,FALSE)</f>
        <v>DSE ATS CONTROLLER 12V/24V</v>
      </c>
      <c r="E521" s="97"/>
      <c r="F521" s="97"/>
      <c r="G521" s="98"/>
      <c r="H521" s="92">
        <v>1</v>
      </c>
      <c r="I521" s="56" t="str">
        <f>VLOOKUP(C521,[1]SOCOMEC!$C$28:$G$33,5,FALSE)</f>
        <v>DSE</v>
      </c>
      <c r="J521" s="93"/>
      <c r="K521" s="88"/>
      <c r="L521" s="93">
        <f>VLOOKUP(C521,[1]SOCOMEC!$C$28:$G$33,4,FALSE)</f>
        <v>800</v>
      </c>
      <c r="M521" s="94"/>
      <c r="N521" s="93">
        <f t="shared" si="88"/>
        <v>800</v>
      </c>
      <c r="O521" s="103" t="s">
        <v>184</v>
      </c>
      <c r="P521" s="103"/>
    </row>
    <row r="522" spans="1:20" x14ac:dyDescent="0.3">
      <c r="B522" s="102"/>
      <c r="C522" s="90" t="s">
        <v>179</v>
      </c>
      <c r="D522" s="96" t="str">
        <f>VLOOKUP(C522,[1]SOCOMEC!$C$28:$G$33,2,FALSE)</f>
        <v>Battery charger 24VDC 10A</v>
      </c>
      <c r="E522" s="97"/>
      <c r="F522" s="97"/>
      <c r="G522" s="98"/>
      <c r="H522" s="92">
        <v>1</v>
      </c>
      <c r="I522" s="56" t="str">
        <f>VLOOKUP(C522,[1]SOCOMEC!$C$28:$G$33,5,FALSE)</f>
        <v>DSE</v>
      </c>
      <c r="J522" s="93"/>
      <c r="K522" s="88"/>
      <c r="L522" s="93">
        <f>VLOOKUP(C522,[1]SOCOMEC!$C$28:$G$33,4,FALSE)</f>
        <v>800</v>
      </c>
      <c r="M522" s="94"/>
      <c r="N522" s="93">
        <f t="shared" si="88"/>
        <v>800</v>
      </c>
      <c r="O522" s="103"/>
      <c r="P522" s="103"/>
    </row>
    <row r="523" spans="1:20" x14ac:dyDescent="0.3">
      <c r="B523" s="102"/>
      <c r="C523" s="104"/>
      <c r="D523" s="96" t="s">
        <v>129</v>
      </c>
      <c r="E523" s="97"/>
      <c r="F523" s="97"/>
      <c r="G523" s="98"/>
      <c r="H523" s="92">
        <v>1</v>
      </c>
      <c r="I523" s="56"/>
      <c r="J523" s="93"/>
      <c r="K523" s="88"/>
      <c r="L523" s="93">
        <v>25</v>
      </c>
      <c r="M523" s="94"/>
      <c r="N523" s="93">
        <f t="shared" si="88"/>
        <v>25</v>
      </c>
    </row>
    <row r="524" spans="1:20" x14ac:dyDescent="0.3">
      <c r="B524" s="102"/>
      <c r="C524" s="104"/>
      <c r="D524" s="97" t="s">
        <v>130</v>
      </c>
      <c r="E524" s="97"/>
      <c r="F524" s="97"/>
      <c r="G524" s="98"/>
      <c r="H524" s="92">
        <v>1</v>
      </c>
      <c r="I524" s="56"/>
      <c r="J524" s="93"/>
      <c r="K524" s="88"/>
      <c r="L524" s="93">
        <v>15</v>
      </c>
      <c r="M524" s="94"/>
      <c r="N524" s="93">
        <f t="shared" si="88"/>
        <v>15</v>
      </c>
      <c r="O524" s="103"/>
      <c r="P524" s="103"/>
    </row>
    <row r="525" spans="1:20" x14ac:dyDescent="0.3">
      <c r="B525" s="102"/>
      <c r="C525" s="104"/>
      <c r="D525" s="96" t="s">
        <v>164</v>
      </c>
      <c r="E525" s="97"/>
      <c r="F525" s="97"/>
      <c r="G525" s="98"/>
      <c r="H525" s="92">
        <v>3</v>
      </c>
      <c r="I525" s="56"/>
      <c r="J525" s="93"/>
      <c r="K525" s="88"/>
      <c r="L525" s="93">
        <v>25</v>
      </c>
      <c r="M525" s="94"/>
      <c r="N525" s="93">
        <f t="shared" si="88"/>
        <v>75</v>
      </c>
      <c r="O525" s="103"/>
      <c r="P525" s="103"/>
    </row>
    <row r="526" spans="1:20" x14ac:dyDescent="0.3">
      <c r="B526" s="102"/>
      <c r="C526" s="56"/>
      <c r="D526" s="98" t="s">
        <v>132</v>
      </c>
      <c r="E526" s="91"/>
      <c r="F526" s="91"/>
      <c r="G526" s="91"/>
      <c r="H526" s="92">
        <v>3</v>
      </c>
      <c r="I526" s="56"/>
      <c r="J526" s="93"/>
      <c r="K526" s="88"/>
      <c r="L526" s="93">
        <v>15</v>
      </c>
      <c r="M526" s="94"/>
      <c r="N526" s="93">
        <f t="shared" si="88"/>
        <v>45</v>
      </c>
      <c r="O526" s="103"/>
      <c r="P526" s="103"/>
    </row>
    <row r="527" spans="1:20" x14ac:dyDescent="0.3">
      <c r="B527" s="105" t="s">
        <v>133</v>
      </c>
      <c r="C527" s="95"/>
      <c r="D527" s="91" t="s">
        <v>134</v>
      </c>
      <c r="E527" s="91"/>
      <c r="F527" s="91"/>
      <c r="G527" s="91"/>
      <c r="H527" s="92">
        <v>11</v>
      </c>
      <c r="I527" s="56"/>
      <c r="J527" s="93"/>
      <c r="K527" s="88"/>
      <c r="L527" s="93">
        <v>5</v>
      </c>
      <c r="M527" s="94"/>
      <c r="N527" s="93">
        <f>L527*H527</f>
        <v>55</v>
      </c>
      <c r="O527" s="103"/>
      <c r="P527" s="103"/>
    </row>
    <row r="528" spans="1:20" x14ac:dyDescent="0.3">
      <c r="B528" s="105"/>
      <c r="C528" s="56"/>
      <c r="D528" s="91" t="s">
        <v>135</v>
      </c>
      <c r="E528" s="91"/>
      <c r="F528" s="91"/>
      <c r="G528" s="91"/>
      <c r="H528" s="92">
        <v>11</v>
      </c>
      <c r="I528" s="56"/>
      <c r="J528" s="93"/>
      <c r="K528" s="88"/>
      <c r="L528" s="93">
        <v>1</v>
      </c>
      <c r="M528" s="94"/>
      <c r="N528" s="93">
        <f>L528*H528</f>
        <v>11</v>
      </c>
    </row>
    <row r="529" spans="1:20" ht="15" thickBot="1" x14ac:dyDescent="0.35">
      <c r="B529" s="106" t="s">
        <v>136</v>
      </c>
      <c r="C529" s="107"/>
      <c r="D529" s="108" t="s">
        <v>137</v>
      </c>
      <c r="E529" s="108"/>
      <c r="F529" s="108"/>
      <c r="G529" s="108"/>
      <c r="H529" s="109">
        <v>1</v>
      </c>
      <c r="I529" s="110"/>
      <c r="J529" s="111"/>
      <c r="K529" s="88"/>
      <c r="L529" s="93">
        <v>150</v>
      </c>
      <c r="M529" s="94"/>
      <c r="N529" s="93">
        <f t="shared" ref="N529" si="89">L529*H529</f>
        <v>150</v>
      </c>
    </row>
    <row r="530" spans="1:20" ht="15" thickBot="1" x14ac:dyDescent="0.35">
      <c r="K530" s="112" t="e">
        <f>SUM(K516:K529)+SUM(L519:L529)</f>
        <v>#N/A</v>
      </c>
      <c r="L530" s="113"/>
      <c r="M530" s="112" t="e">
        <f>SUM(M516:M529)+SUM(N519:N529)</f>
        <v>#N/A</v>
      </c>
      <c r="N530" s="113"/>
    </row>
    <row r="532" spans="1:20" ht="15" thickBot="1" x14ac:dyDescent="0.35"/>
    <row r="533" spans="1:20" x14ac:dyDescent="0.3">
      <c r="O533" s="50" t="str">
        <f>B535</f>
        <v xml:space="preserve">ATS 1600A 4P Chang .over </v>
      </c>
      <c r="P533" s="51" t="s">
        <v>93</v>
      </c>
      <c r="Q533" s="51" t="s">
        <v>94</v>
      </c>
      <c r="R533" s="51" t="s">
        <v>95</v>
      </c>
      <c r="S533" s="51" t="s">
        <v>96</v>
      </c>
      <c r="T533" s="52" t="s">
        <v>97</v>
      </c>
    </row>
    <row r="534" spans="1:20" x14ac:dyDescent="0.3">
      <c r="O534" s="53" t="str">
        <f>I540</f>
        <v>Socomec</v>
      </c>
      <c r="P534" s="54" t="e">
        <f>SUM(N540)</f>
        <v>#N/A</v>
      </c>
      <c r="Q534" s="55">
        <v>0</v>
      </c>
      <c r="R534" s="56">
        <f>(100-Q534)/100</f>
        <v>1</v>
      </c>
      <c r="S534" s="54" t="e">
        <f>R534*P534</f>
        <v>#N/A</v>
      </c>
      <c r="T534" s="57" t="e">
        <f>S534/S538</f>
        <v>#N/A</v>
      </c>
    </row>
    <row r="535" spans="1:20" ht="15" thickBot="1" x14ac:dyDescent="0.35">
      <c r="A535" s="58" t="s">
        <v>180</v>
      </c>
      <c r="B535" s="59" t="s">
        <v>224</v>
      </c>
      <c r="C535" s="59"/>
      <c r="D535" s="59"/>
      <c r="E535" s="59"/>
      <c r="F535" s="59"/>
      <c r="G535" s="60" t="s">
        <v>100</v>
      </c>
      <c r="H535" s="61">
        <v>1</v>
      </c>
      <c r="I535" s="61"/>
      <c r="J535" s="61"/>
      <c r="O535" s="53" t="s">
        <v>101</v>
      </c>
      <c r="P535" s="54">
        <f>M537</f>
        <v>4060</v>
      </c>
      <c r="Q535" s="55">
        <v>0</v>
      </c>
      <c r="R535" s="56">
        <f t="shared" ref="R535:R537" si="90">(100-Q535)/100</f>
        <v>1</v>
      </c>
      <c r="S535" s="54">
        <f t="shared" ref="S535:S537" si="91">R535*P535</f>
        <v>4060</v>
      </c>
      <c r="T535" s="57" t="e">
        <f>S535/S538</f>
        <v>#N/A</v>
      </c>
    </row>
    <row r="536" spans="1:20" x14ac:dyDescent="0.3">
      <c r="B536" s="62" t="s">
        <v>102</v>
      </c>
      <c r="C536" s="63" t="s">
        <v>103</v>
      </c>
      <c r="D536" s="64"/>
      <c r="E536" s="63" t="s">
        <v>167</v>
      </c>
      <c r="F536" s="65"/>
      <c r="G536" s="64"/>
      <c r="H536" s="66"/>
      <c r="I536" s="66"/>
      <c r="J536" s="67" t="s">
        <v>105</v>
      </c>
      <c r="K536" s="68" t="s">
        <v>106</v>
      </c>
      <c r="L536" s="69" t="s">
        <v>107</v>
      </c>
      <c r="M536" s="68" t="s">
        <v>108</v>
      </c>
      <c r="N536" s="69" t="s">
        <v>107</v>
      </c>
      <c r="O536" s="53" t="s">
        <v>109</v>
      </c>
      <c r="P536" s="54">
        <f>SUM(N542:N550)</f>
        <v>1976</v>
      </c>
      <c r="Q536" s="55">
        <v>0</v>
      </c>
      <c r="R536" s="56">
        <f t="shared" si="90"/>
        <v>1</v>
      </c>
      <c r="S536" s="54">
        <f t="shared" si="91"/>
        <v>1976</v>
      </c>
      <c r="T536" s="57" t="e">
        <f>S536/S538</f>
        <v>#N/A</v>
      </c>
    </row>
    <row r="537" spans="1:20" ht="15" thickBot="1" x14ac:dyDescent="0.35">
      <c r="B537" s="70" t="s">
        <v>110</v>
      </c>
      <c r="C537" s="71" t="s">
        <v>222</v>
      </c>
      <c r="D537" s="71"/>
      <c r="E537" s="72" t="s">
        <v>112</v>
      </c>
      <c r="F537" s="72"/>
      <c r="G537" s="72"/>
      <c r="H537" s="72" t="s">
        <v>113</v>
      </c>
      <c r="I537" s="72"/>
      <c r="J537" s="73" t="s">
        <v>114</v>
      </c>
      <c r="K537" s="74">
        <f>[1]Enclosure!H97</f>
        <v>4060</v>
      </c>
      <c r="L537" s="75"/>
      <c r="M537" s="74">
        <f>K537</f>
        <v>4060</v>
      </c>
      <c r="N537" s="75"/>
      <c r="O537" s="53" t="s">
        <v>115</v>
      </c>
      <c r="P537" s="54">
        <f>N541</f>
        <v>3730.7000000000003</v>
      </c>
      <c r="Q537" s="55">
        <v>0</v>
      </c>
      <c r="R537" s="56">
        <f t="shared" si="90"/>
        <v>1</v>
      </c>
      <c r="S537" s="54">
        <f t="shared" si="91"/>
        <v>3730.7000000000003</v>
      </c>
      <c r="T537" s="57" t="e">
        <f>S537/S538</f>
        <v>#N/A</v>
      </c>
    </row>
    <row r="538" spans="1:20" ht="15" thickBot="1" x14ac:dyDescent="0.35">
      <c r="B538" s="76"/>
      <c r="C538" s="76"/>
      <c r="D538" s="76"/>
      <c r="E538" s="76"/>
      <c r="F538" s="76"/>
      <c r="G538" s="76"/>
      <c r="H538" s="76"/>
      <c r="I538" s="76"/>
      <c r="J538" s="76"/>
      <c r="K538" s="76"/>
      <c r="L538" s="76"/>
      <c r="M538" s="76"/>
      <c r="N538" s="77"/>
      <c r="O538" s="78" t="s">
        <v>116</v>
      </c>
      <c r="P538" s="79" t="e">
        <f>SUM(P534:P537)</f>
        <v>#N/A</v>
      </c>
      <c r="Q538" s="80"/>
      <c r="R538" s="81"/>
      <c r="S538" s="79" t="e">
        <f>SUM(S534:S537)</f>
        <v>#N/A</v>
      </c>
      <c r="T538" s="82"/>
    </row>
    <row r="539" spans="1:20" x14ac:dyDescent="0.3">
      <c r="B539" s="83" t="s">
        <v>117</v>
      </c>
      <c r="C539" s="84" t="s">
        <v>118</v>
      </c>
      <c r="D539" s="85" t="s">
        <v>119</v>
      </c>
      <c r="E539" s="85"/>
      <c r="F539" s="85"/>
      <c r="G539" s="85"/>
      <c r="H539" s="86" t="s">
        <v>100</v>
      </c>
      <c r="I539" s="86" t="s">
        <v>120</v>
      </c>
      <c r="J539" s="87" t="s">
        <v>121</v>
      </c>
      <c r="K539" s="88"/>
      <c r="L539" s="56"/>
      <c r="M539" s="56"/>
      <c r="N539" s="56"/>
    </row>
    <row r="540" spans="1:20" x14ac:dyDescent="0.3">
      <c r="B540" s="89" t="s">
        <v>122</v>
      </c>
      <c r="C540" s="90">
        <v>95234160</v>
      </c>
      <c r="D540" s="91" t="s">
        <v>225</v>
      </c>
      <c r="E540" s="91"/>
      <c r="F540" s="91"/>
      <c r="G540" s="91"/>
      <c r="H540" s="92">
        <v>1</v>
      </c>
      <c r="I540" s="56" t="s">
        <v>141</v>
      </c>
      <c r="J540" s="93"/>
      <c r="K540" s="88"/>
      <c r="L540" s="94" t="e">
        <f>VLOOKUP(C540,[1]SOCOMEC!$C$4:$G$27,4,FALSE)</f>
        <v>#N/A</v>
      </c>
      <c r="M540" s="94"/>
      <c r="N540" s="93" t="e">
        <f>L540*H540</f>
        <v>#N/A</v>
      </c>
      <c r="O540" s="116" t="s">
        <v>142</v>
      </c>
      <c r="P540" s="116" t="s">
        <v>143</v>
      </c>
      <c r="Q540" s="116" t="s">
        <v>144</v>
      </c>
      <c r="R540" s="116" t="s">
        <v>145</v>
      </c>
      <c r="S540" s="116" t="s">
        <v>146</v>
      </c>
    </row>
    <row r="541" spans="1:20" x14ac:dyDescent="0.3">
      <c r="B541" s="89" t="s">
        <v>123</v>
      </c>
      <c r="C541" s="95"/>
      <c r="D541" s="96" t="s">
        <v>187</v>
      </c>
      <c r="E541" s="97"/>
      <c r="F541" s="97"/>
      <c r="G541" s="98"/>
      <c r="H541" s="92">
        <v>1</v>
      </c>
      <c r="I541" s="99"/>
      <c r="J541" s="100"/>
      <c r="K541" s="88"/>
      <c r="L541" s="93">
        <f>S541</f>
        <v>3730.7000000000003</v>
      </c>
      <c r="M541" s="94"/>
      <c r="N541" s="93">
        <f t="shared" ref="N541:N547" si="92">L541*H541</f>
        <v>3730.7000000000003</v>
      </c>
      <c r="O541" s="116">
        <v>97.9</v>
      </c>
      <c r="P541" s="116">
        <f>O541*$P$2</f>
        <v>3230.7000000000003</v>
      </c>
      <c r="Q541" s="116">
        <v>500</v>
      </c>
      <c r="R541" s="56">
        <v>0</v>
      </c>
      <c r="S541" s="56">
        <f>P541+Q541+R541</f>
        <v>3730.7000000000003</v>
      </c>
    </row>
    <row r="542" spans="1:20" x14ac:dyDescent="0.3">
      <c r="B542" s="102" t="s">
        <v>126</v>
      </c>
      <c r="C542" s="90" t="s">
        <v>127</v>
      </c>
      <c r="D542" s="96" t="str">
        <f>VLOOKUP(C542,[1]SOCOMEC!$C$28:$G$33,2,FALSE)</f>
        <v>DSE ATS CONTROLLER 12V/24V</v>
      </c>
      <c r="E542" s="97"/>
      <c r="F542" s="97"/>
      <c r="G542" s="98"/>
      <c r="H542" s="92">
        <v>1</v>
      </c>
      <c r="I542" s="56" t="str">
        <f>VLOOKUP(C542,[1]SOCOMEC!$C$28:$G$33,5,FALSE)</f>
        <v>DSE</v>
      </c>
      <c r="J542" s="93"/>
      <c r="K542" s="88"/>
      <c r="L542" s="93">
        <f>VLOOKUP(C542,[1]SOCOMEC!$C$28:$G$33,4,FALSE)</f>
        <v>800</v>
      </c>
      <c r="M542" s="94"/>
      <c r="N542" s="93">
        <f t="shared" si="92"/>
        <v>800</v>
      </c>
      <c r="O542" s="103" t="s">
        <v>184</v>
      </c>
      <c r="P542" s="103"/>
    </row>
    <row r="543" spans="1:20" x14ac:dyDescent="0.3">
      <c r="B543" s="102"/>
      <c r="C543" s="90" t="s">
        <v>179</v>
      </c>
      <c r="D543" s="96" t="str">
        <f>VLOOKUP(C543,[1]SOCOMEC!$C$28:$G$33,2,FALSE)</f>
        <v>Battery charger 24VDC 10A</v>
      </c>
      <c r="E543" s="97"/>
      <c r="F543" s="97"/>
      <c r="G543" s="98"/>
      <c r="H543" s="92">
        <v>1</v>
      </c>
      <c r="I543" s="56" t="str">
        <f>VLOOKUP(C543,[1]SOCOMEC!$C$28:$G$33,5,FALSE)</f>
        <v>DSE</v>
      </c>
      <c r="J543" s="93"/>
      <c r="K543" s="88"/>
      <c r="L543" s="93">
        <f>VLOOKUP(C543,[1]SOCOMEC!$C$28:$G$33,4,FALSE)</f>
        <v>800</v>
      </c>
      <c r="M543" s="94"/>
      <c r="N543" s="93">
        <f t="shared" si="92"/>
        <v>800</v>
      </c>
      <c r="O543" s="103"/>
      <c r="P543" s="103"/>
    </row>
    <row r="544" spans="1:20" x14ac:dyDescent="0.3">
      <c r="B544" s="102"/>
      <c r="C544" s="104"/>
      <c r="D544" s="96" t="s">
        <v>129</v>
      </c>
      <c r="E544" s="97"/>
      <c r="F544" s="97"/>
      <c r="G544" s="98"/>
      <c r="H544" s="92">
        <v>1</v>
      </c>
      <c r="I544" s="56"/>
      <c r="J544" s="93"/>
      <c r="K544" s="88"/>
      <c r="L544" s="93">
        <v>25</v>
      </c>
      <c r="M544" s="94"/>
      <c r="N544" s="93">
        <f t="shared" si="92"/>
        <v>25</v>
      </c>
    </row>
    <row r="545" spans="1:20" x14ac:dyDescent="0.3">
      <c r="B545" s="102"/>
      <c r="C545" s="104"/>
      <c r="D545" s="97" t="s">
        <v>130</v>
      </c>
      <c r="E545" s="97"/>
      <c r="F545" s="97"/>
      <c r="G545" s="98"/>
      <c r="H545" s="92">
        <v>1</v>
      </c>
      <c r="I545" s="56"/>
      <c r="J545" s="93"/>
      <c r="K545" s="88"/>
      <c r="L545" s="93">
        <v>15</v>
      </c>
      <c r="M545" s="94"/>
      <c r="N545" s="93">
        <f t="shared" si="92"/>
        <v>15</v>
      </c>
      <c r="O545" s="103"/>
      <c r="P545" s="103"/>
    </row>
    <row r="546" spans="1:20" x14ac:dyDescent="0.3">
      <c r="B546" s="102"/>
      <c r="C546" s="104"/>
      <c r="D546" s="96" t="s">
        <v>164</v>
      </c>
      <c r="E546" s="97"/>
      <c r="F546" s="97"/>
      <c r="G546" s="98"/>
      <c r="H546" s="92">
        <v>3</v>
      </c>
      <c r="I546" s="56"/>
      <c r="J546" s="93"/>
      <c r="K546" s="88"/>
      <c r="L546" s="93">
        <v>25</v>
      </c>
      <c r="M546" s="94"/>
      <c r="N546" s="93">
        <f t="shared" si="92"/>
        <v>75</v>
      </c>
      <c r="O546" s="103"/>
      <c r="P546" s="103"/>
    </row>
    <row r="547" spans="1:20" x14ac:dyDescent="0.3">
      <c r="B547" s="102"/>
      <c r="C547" s="56"/>
      <c r="D547" s="98" t="s">
        <v>132</v>
      </c>
      <c r="E547" s="91"/>
      <c r="F547" s="91"/>
      <c r="G547" s="91"/>
      <c r="H547" s="92">
        <v>3</v>
      </c>
      <c r="I547" s="56"/>
      <c r="J547" s="93"/>
      <c r="K547" s="88"/>
      <c r="L547" s="93">
        <v>15</v>
      </c>
      <c r="M547" s="94"/>
      <c r="N547" s="93">
        <f t="shared" si="92"/>
        <v>45</v>
      </c>
      <c r="O547" s="103"/>
      <c r="P547" s="103"/>
    </row>
    <row r="548" spans="1:20" x14ac:dyDescent="0.3">
      <c r="B548" s="105" t="s">
        <v>133</v>
      </c>
      <c r="C548" s="95"/>
      <c r="D548" s="91" t="s">
        <v>134</v>
      </c>
      <c r="E548" s="91"/>
      <c r="F548" s="91"/>
      <c r="G548" s="91"/>
      <c r="H548" s="92">
        <v>11</v>
      </c>
      <c r="I548" s="56"/>
      <c r="J548" s="93"/>
      <c r="K548" s="88"/>
      <c r="L548" s="93">
        <v>5</v>
      </c>
      <c r="M548" s="94"/>
      <c r="N548" s="93">
        <f>L548*H548</f>
        <v>55</v>
      </c>
      <c r="O548" s="103"/>
      <c r="P548" s="103"/>
    </row>
    <row r="549" spans="1:20" x14ac:dyDescent="0.3">
      <c r="B549" s="105"/>
      <c r="C549" s="56"/>
      <c r="D549" s="91" t="s">
        <v>135</v>
      </c>
      <c r="E549" s="91"/>
      <c r="F549" s="91"/>
      <c r="G549" s="91"/>
      <c r="H549" s="92">
        <v>11</v>
      </c>
      <c r="I549" s="56"/>
      <c r="J549" s="93"/>
      <c r="K549" s="88"/>
      <c r="L549" s="93">
        <v>1</v>
      </c>
      <c r="M549" s="94"/>
      <c r="N549" s="93">
        <f>L549*H549</f>
        <v>11</v>
      </c>
    </row>
    <row r="550" spans="1:20" ht="15" thickBot="1" x14ac:dyDescent="0.35">
      <c r="B550" s="106" t="s">
        <v>136</v>
      </c>
      <c r="C550" s="107"/>
      <c r="D550" s="108" t="s">
        <v>137</v>
      </c>
      <c r="E550" s="108"/>
      <c r="F550" s="108"/>
      <c r="G550" s="108"/>
      <c r="H550" s="109">
        <v>1</v>
      </c>
      <c r="I550" s="110"/>
      <c r="J550" s="111"/>
      <c r="K550" s="88"/>
      <c r="L550" s="93">
        <v>150</v>
      </c>
      <c r="M550" s="94"/>
      <c r="N550" s="93">
        <f t="shared" ref="N550" si="93">L550*H550</f>
        <v>150</v>
      </c>
    </row>
    <row r="551" spans="1:20" ht="15" thickBot="1" x14ac:dyDescent="0.35">
      <c r="K551" s="112" t="e">
        <f>SUM(K537:K550)+SUM(L540:L550)</f>
        <v>#N/A</v>
      </c>
      <c r="L551" s="113"/>
      <c r="M551" s="112" t="e">
        <f>SUM(M537:M550)+SUM(N540:N550)</f>
        <v>#N/A</v>
      </c>
      <c r="N551" s="113"/>
    </row>
    <row r="553" spans="1:20" ht="15" thickBot="1" x14ac:dyDescent="0.35"/>
    <row r="554" spans="1:20" x14ac:dyDescent="0.3">
      <c r="O554" s="50" t="str">
        <f>B556</f>
        <v xml:space="preserve">ATS 2000A 4P Chang .over </v>
      </c>
      <c r="P554" s="51" t="s">
        <v>93</v>
      </c>
      <c r="Q554" s="51" t="s">
        <v>94</v>
      </c>
      <c r="R554" s="51" t="s">
        <v>95</v>
      </c>
      <c r="S554" s="51" t="s">
        <v>96</v>
      </c>
      <c r="T554" s="52" t="s">
        <v>97</v>
      </c>
    </row>
    <row r="555" spans="1:20" x14ac:dyDescent="0.3">
      <c r="O555" s="53" t="str">
        <f>I561</f>
        <v>Socomec</v>
      </c>
      <c r="P555" s="54" t="e">
        <f>SUM(N561)</f>
        <v>#N/A</v>
      </c>
      <c r="Q555" s="55">
        <v>0</v>
      </c>
      <c r="R555" s="56">
        <f>(100-Q555)/100</f>
        <v>1</v>
      </c>
      <c r="S555" s="54" t="e">
        <f>R555*P555</f>
        <v>#N/A</v>
      </c>
      <c r="T555" s="57" t="e">
        <f>S555/S559</f>
        <v>#N/A</v>
      </c>
    </row>
    <row r="556" spans="1:20" ht="15" thickBot="1" x14ac:dyDescent="0.35">
      <c r="A556" s="58" t="s">
        <v>185</v>
      </c>
      <c r="B556" s="59" t="s">
        <v>226</v>
      </c>
      <c r="C556" s="59"/>
      <c r="D556" s="59"/>
      <c r="E556" s="59"/>
      <c r="F556" s="59"/>
      <c r="G556" s="60" t="s">
        <v>100</v>
      </c>
      <c r="H556" s="61">
        <v>1</v>
      </c>
      <c r="I556" s="61"/>
      <c r="J556" s="61"/>
      <c r="O556" s="53" t="s">
        <v>101</v>
      </c>
      <c r="P556" s="54">
        <f>M558</f>
        <v>6960</v>
      </c>
      <c r="Q556" s="55">
        <v>0</v>
      </c>
      <c r="R556" s="56">
        <f t="shared" ref="R556:R558" si="94">(100-Q556)/100</f>
        <v>1</v>
      </c>
      <c r="S556" s="54">
        <f t="shared" ref="S556:S558" si="95">R556*P556</f>
        <v>6960</v>
      </c>
      <c r="T556" s="57" t="e">
        <f>S556/S559</f>
        <v>#N/A</v>
      </c>
    </row>
    <row r="557" spans="1:20" x14ac:dyDescent="0.3">
      <c r="B557" s="62" t="s">
        <v>102</v>
      </c>
      <c r="C557" s="63" t="s">
        <v>103</v>
      </c>
      <c r="D557" s="64"/>
      <c r="E557" s="63" t="s">
        <v>167</v>
      </c>
      <c r="F557" s="65"/>
      <c r="G557" s="64"/>
      <c r="H557" s="66"/>
      <c r="I557" s="66"/>
      <c r="J557" s="67" t="s">
        <v>105</v>
      </c>
      <c r="K557" s="68" t="s">
        <v>106</v>
      </c>
      <c r="L557" s="69" t="s">
        <v>107</v>
      </c>
      <c r="M557" s="68" t="s">
        <v>108</v>
      </c>
      <c r="N557" s="69" t="s">
        <v>107</v>
      </c>
      <c r="O557" s="53" t="s">
        <v>109</v>
      </c>
      <c r="P557" s="54">
        <f>SUM(N563:N571)</f>
        <v>1976</v>
      </c>
      <c r="Q557" s="55">
        <v>0</v>
      </c>
      <c r="R557" s="56">
        <f t="shared" si="94"/>
        <v>1</v>
      </c>
      <c r="S557" s="54">
        <f t="shared" si="95"/>
        <v>1976</v>
      </c>
      <c r="T557" s="57" t="e">
        <f>S557/S559</f>
        <v>#N/A</v>
      </c>
    </row>
    <row r="558" spans="1:20" ht="15" thickBot="1" x14ac:dyDescent="0.35">
      <c r="B558" s="70" t="s">
        <v>110</v>
      </c>
      <c r="C558" s="71" t="s">
        <v>190</v>
      </c>
      <c r="D558" s="71"/>
      <c r="E558" s="72" t="s">
        <v>112</v>
      </c>
      <c r="F558" s="72"/>
      <c r="G558" s="72"/>
      <c r="H558" s="72" t="s">
        <v>113</v>
      </c>
      <c r="I558" s="72"/>
      <c r="J558" s="73" t="s">
        <v>114</v>
      </c>
      <c r="K558" s="74">
        <f>[1]Enclosure!H105</f>
        <v>6960</v>
      </c>
      <c r="L558" s="75"/>
      <c r="M558" s="74">
        <f>K558</f>
        <v>6960</v>
      </c>
      <c r="N558" s="75"/>
      <c r="O558" s="53" t="s">
        <v>115</v>
      </c>
      <c r="P558" s="54">
        <f>N562</f>
        <v>8553.68</v>
      </c>
      <c r="Q558" s="55">
        <v>0</v>
      </c>
      <c r="R558" s="56">
        <f t="shared" si="94"/>
        <v>1</v>
      </c>
      <c r="S558" s="54">
        <f t="shared" si="95"/>
        <v>8553.68</v>
      </c>
      <c r="T558" s="57" t="e">
        <f>S558/S559</f>
        <v>#N/A</v>
      </c>
    </row>
    <row r="559" spans="1:20" ht="15" thickBot="1" x14ac:dyDescent="0.35">
      <c r="B559" s="76"/>
      <c r="C559" s="76"/>
      <c r="D559" s="76"/>
      <c r="E559" s="76"/>
      <c r="F559" s="76"/>
      <c r="G559" s="76"/>
      <c r="H559" s="76"/>
      <c r="I559" s="76"/>
      <c r="J559" s="76"/>
      <c r="K559" s="76"/>
      <c r="L559" s="76"/>
      <c r="M559" s="76"/>
      <c r="N559" s="77"/>
      <c r="O559" s="78" t="s">
        <v>116</v>
      </c>
      <c r="P559" s="79" t="e">
        <f>SUM(P555:P558)</f>
        <v>#N/A</v>
      </c>
      <c r="Q559" s="80"/>
      <c r="R559" s="81"/>
      <c r="S559" s="79" t="e">
        <f>SUM(S555:S558)</f>
        <v>#N/A</v>
      </c>
      <c r="T559" s="82"/>
    </row>
    <row r="560" spans="1:20" x14ac:dyDescent="0.3">
      <c r="B560" s="83" t="s">
        <v>117</v>
      </c>
      <c r="C560" s="84" t="s">
        <v>118</v>
      </c>
      <c r="D560" s="85" t="s">
        <v>119</v>
      </c>
      <c r="E560" s="85"/>
      <c r="F560" s="85"/>
      <c r="G560" s="85"/>
      <c r="H560" s="86" t="s">
        <v>100</v>
      </c>
      <c r="I560" s="86" t="s">
        <v>120</v>
      </c>
      <c r="J560" s="87" t="s">
        <v>121</v>
      </c>
      <c r="K560" s="88"/>
      <c r="L560" s="56"/>
      <c r="M560" s="56"/>
      <c r="N560" s="56"/>
    </row>
    <row r="561" spans="2:20" x14ac:dyDescent="0.3">
      <c r="B561" s="89" t="s">
        <v>122</v>
      </c>
      <c r="C561" s="90">
        <v>95234200</v>
      </c>
      <c r="D561" s="91" t="s">
        <v>227</v>
      </c>
      <c r="E561" s="91"/>
      <c r="F561" s="91"/>
      <c r="G561" s="91"/>
      <c r="H561" s="92">
        <v>1</v>
      </c>
      <c r="I561" s="56" t="s">
        <v>141</v>
      </c>
      <c r="J561" s="93"/>
      <c r="K561" s="88"/>
      <c r="L561" s="94" t="e">
        <f>VLOOKUP(C561,[1]SOCOMEC!$C$4:$G$27,4,FALSE)</f>
        <v>#N/A</v>
      </c>
      <c r="M561" s="94"/>
      <c r="N561" s="93" t="e">
        <f>L561*H561</f>
        <v>#N/A</v>
      </c>
      <c r="O561" s="116" t="s">
        <v>142</v>
      </c>
      <c r="P561" s="116" t="s">
        <v>143</v>
      </c>
      <c r="Q561" s="116" t="s">
        <v>144</v>
      </c>
      <c r="R561" s="116" t="s">
        <v>145</v>
      </c>
      <c r="S561" s="116" t="s">
        <v>146</v>
      </c>
    </row>
    <row r="562" spans="2:20" x14ac:dyDescent="0.3">
      <c r="B562" s="89" t="s">
        <v>123</v>
      </c>
      <c r="C562" s="95"/>
      <c r="D562" s="96" t="s">
        <v>191</v>
      </c>
      <c r="E562" s="97"/>
      <c r="F562" s="97"/>
      <c r="G562" s="98"/>
      <c r="H562" s="92">
        <v>1</v>
      </c>
      <c r="I562" s="99"/>
      <c r="J562" s="100"/>
      <c r="K562" s="88"/>
      <c r="L562" s="93">
        <f>S562</f>
        <v>8553.68</v>
      </c>
      <c r="M562" s="94"/>
      <c r="N562" s="93">
        <f t="shared" ref="N562:N568" si="96">L562*H562</f>
        <v>8553.68</v>
      </c>
      <c r="O562" s="116">
        <v>234.96</v>
      </c>
      <c r="P562" s="116">
        <f>O562*$P$2</f>
        <v>7753.68</v>
      </c>
      <c r="Q562" s="116">
        <v>800</v>
      </c>
      <c r="R562" s="56">
        <v>0</v>
      </c>
      <c r="S562" s="56">
        <f>P562+Q562+R562</f>
        <v>8553.68</v>
      </c>
    </row>
    <row r="563" spans="2:20" x14ac:dyDescent="0.3">
      <c r="B563" s="102" t="s">
        <v>126</v>
      </c>
      <c r="C563" s="90" t="s">
        <v>127</v>
      </c>
      <c r="D563" s="96" t="str">
        <f>VLOOKUP(C563,[1]SOCOMEC!$C$28:$G$33,2,FALSE)</f>
        <v>DSE ATS CONTROLLER 12V/24V</v>
      </c>
      <c r="E563" s="97"/>
      <c r="F563" s="97"/>
      <c r="G563" s="98"/>
      <c r="H563" s="92">
        <v>1</v>
      </c>
      <c r="I563" s="56" t="str">
        <f>VLOOKUP(C563,[1]SOCOMEC!$C$28:$G$33,5,FALSE)</f>
        <v>DSE</v>
      </c>
      <c r="J563" s="93"/>
      <c r="K563" s="88"/>
      <c r="L563" s="93">
        <f>VLOOKUP(C563,[1]SOCOMEC!$C$28:$G$33,4,FALSE)</f>
        <v>800</v>
      </c>
      <c r="M563" s="94"/>
      <c r="N563" s="93">
        <f t="shared" si="96"/>
        <v>800</v>
      </c>
      <c r="O563" s="103" t="s">
        <v>228</v>
      </c>
      <c r="P563" s="103"/>
    </row>
    <row r="564" spans="2:20" x14ac:dyDescent="0.3">
      <c r="B564" s="102"/>
      <c r="C564" s="90" t="s">
        <v>179</v>
      </c>
      <c r="D564" s="96" t="str">
        <f>VLOOKUP(C564,[1]SOCOMEC!$C$28:$G$33,2,FALSE)</f>
        <v>Battery charger 24VDC 10A</v>
      </c>
      <c r="E564" s="97"/>
      <c r="F564" s="97"/>
      <c r="G564" s="98"/>
      <c r="H564" s="92">
        <v>1</v>
      </c>
      <c r="I564" s="56" t="str">
        <f>VLOOKUP(C564,[1]SOCOMEC!$C$28:$G$33,5,FALSE)</f>
        <v>DSE</v>
      </c>
      <c r="J564" s="93"/>
      <c r="K564" s="88"/>
      <c r="L564" s="93">
        <f>VLOOKUP(C564,[1]SOCOMEC!$C$28:$G$33,4,FALSE)</f>
        <v>800</v>
      </c>
      <c r="M564" s="94"/>
      <c r="N564" s="93">
        <f t="shared" si="96"/>
        <v>800</v>
      </c>
      <c r="O564" s="103"/>
      <c r="P564" s="103"/>
    </row>
    <row r="565" spans="2:20" x14ac:dyDescent="0.3">
      <c r="B565" s="102"/>
      <c r="C565" s="104"/>
      <c r="D565" s="96" t="s">
        <v>129</v>
      </c>
      <c r="E565" s="97"/>
      <c r="F565" s="97"/>
      <c r="G565" s="98"/>
      <c r="H565" s="92">
        <v>1</v>
      </c>
      <c r="I565" s="56"/>
      <c r="J565" s="93"/>
      <c r="K565" s="88"/>
      <c r="L565" s="93">
        <v>25</v>
      </c>
      <c r="M565" s="94"/>
      <c r="N565" s="93">
        <f t="shared" si="96"/>
        <v>25</v>
      </c>
    </row>
    <row r="566" spans="2:20" x14ac:dyDescent="0.3">
      <c r="B566" s="102"/>
      <c r="C566" s="104"/>
      <c r="D566" s="97" t="s">
        <v>130</v>
      </c>
      <c r="E566" s="97"/>
      <c r="F566" s="97"/>
      <c r="G566" s="98"/>
      <c r="H566" s="92">
        <v>1</v>
      </c>
      <c r="I566" s="56"/>
      <c r="J566" s="93"/>
      <c r="K566" s="88"/>
      <c r="L566" s="93">
        <v>15</v>
      </c>
      <c r="M566" s="94"/>
      <c r="N566" s="93">
        <f t="shared" si="96"/>
        <v>15</v>
      </c>
      <c r="O566" s="103"/>
      <c r="P566" s="103"/>
    </row>
    <row r="567" spans="2:20" x14ac:dyDescent="0.3">
      <c r="B567" s="102"/>
      <c r="C567" s="104"/>
      <c r="D567" s="96" t="s">
        <v>164</v>
      </c>
      <c r="E567" s="97"/>
      <c r="F567" s="97"/>
      <c r="G567" s="98"/>
      <c r="H567" s="92">
        <v>3</v>
      </c>
      <c r="I567" s="56"/>
      <c r="J567" s="93"/>
      <c r="K567" s="88"/>
      <c r="L567" s="93">
        <v>25</v>
      </c>
      <c r="M567" s="94"/>
      <c r="N567" s="93">
        <f t="shared" si="96"/>
        <v>75</v>
      </c>
      <c r="O567" s="103"/>
      <c r="P567" s="103"/>
    </row>
    <row r="568" spans="2:20" x14ac:dyDescent="0.3">
      <c r="B568" s="102"/>
      <c r="C568" s="56"/>
      <c r="D568" s="98" t="s">
        <v>132</v>
      </c>
      <c r="E568" s="91"/>
      <c r="F568" s="91"/>
      <c r="G568" s="91"/>
      <c r="H568" s="92">
        <v>3</v>
      </c>
      <c r="I568" s="56"/>
      <c r="J568" s="93"/>
      <c r="K568" s="88"/>
      <c r="L568" s="93">
        <v>15</v>
      </c>
      <c r="M568" s="94"/>
      <c r="N568" s="93">
        <f t="shared" si="96"/>
        <v>45</v>
      </c>
      <c r="O568" s="103"/>
      <c r="P568" s="103"/>
    </row>
    <row r="569" spans="2:20" x14ac:dyDescent="0.3">
      <c r="B569" s="105" t="s">
        <v>133</v>
      </c>
      <c r="C569" s="95"/>
      <c r="D569" s="91" t="s">
        <v>134</v>
      </c>
      <c r="E569" s="91"/>
      <c r="F569" s="91"/>
      <c r="G569" s="91"/>
      <c r="H569" s="92">
        <v>11</v>
      </c>
      <c r="I569" s="56"/>
      <c r="J569" s="93"/>
      <c r="K569" s="88"/>
      <c r="L569" s="93">
        <v>5</v>
      </c>
      <c r="M569" s="94"/>
      <c r="N569" s="93">
        <f>L569*H569</f>
        <v>55</v>
      </c>
      <c r="O569" s="103"/>
      <c r="P569" s="103"/>
    </row>
    <row r="570" spans="2:20" x14ac:dyDescent="0.3">
      <c r="B570" s="105"/>
      <c r="C570" s="56"/>
      <c r="D570" s="91" t="s">
        <v>135</v>
      </c>
      <c r="E570" s="91"/>
      <c r="F570" s="91"/>
      <c r="G570" s="91"/>
      <c r="H570" s="92">
        <v>11</v>
      </c>
      <c r="I570" s="56"/>
      <c r="J570" s="93"/>
      <c r="K570" s="88"/>
      <c r="L570" s="93">
        <v>1</v>
      </c>
      <c r="M570" s="94"/>
      <c r="N570" s="93">
        <f>L570*H570</f>
        <v>11</v>
      </c>
    </row>
    <row r="571" spans="2:20" ht="15" thickBot="1" x14ac:dyDescent="0.35">
      <c r="B571" s="106" t="s">
        <v>136</v>
      </c>
      <c r="C571" s="107"/>
      <c r="D571" s="108" t="s">
        <v>137</v>
      </c>
      <c r="E571" s="108"/>
      <c r="F571" s="108"/>
      <c r="G571" s="108"/>
      <c r="H571" s="109">
        <v>1</v>
      </c>
      <c r="I571" s="110"/>
      <c r="J571" s="111"/>
      <c r="K571" s="88"/>
      <c r="L571" s="93">
        <v>150</v>
      </c>
      <c r="M571" s="94"/>
      <c r="N571" s="93">
        <f t="shared" ref="N571" si="97">L571*H571</f>
        <v>150</v>
      </c>
    </row>
    <row r="572" spans="2:20" ht="15" thickBot="1" x14ac:dyDescent="0.35">
      <c r="K572" s="112" t="e">
        <f>SUM(K558:K571)+SUM(L561:L571)</f>
        <v>#N/A</v>
      </c>
      <c r="L572" s="113"/>
      <c r="M572" s="112" t="e">
        <f>SUM(M558:M571)+SUM(N561:N571)</f>
        <v>#N/A</v>
      </c>
      <c r="N572" s="113"/>
    </row>
    <row r="574" spans="2:20" ht="15" thickBot="1" x14ac:dyDescent="0.35"/>
    <row r="575" spans="2:20" x14ac:dyDescent="0.3">
      <c r="O575" s="50" t="str">
        <f>B577</f>
        <v>ATS 2500A 4P Chang .over</v>
      </c>
      <c r="P575" s="51" t="s">
        <v>93</v>
      </c>
      <c r="Q575" s="51" t="s">
        <v>94</v>
      </c>
      <c r="R575" s="51" t="s">
        <v>95</v>
      </c>
      <c r="S575" s="51" t="s">
        <v>96</v>
      </c>
      <c r="T575" s="52" t="s">
        <v>97</v>
      </c>
    </row>
    <row r="576" spans="2:20" x14ac:dyDescent="0.3">
      <c r="O576" s="53" t="str">
        <f>I582</f>
        <v>Socomec</v>
      </c>
      <c r="P576" s="54" t="e">
        <f>SUM(N582)</f>
        <v>#N/A</v>
      </c>
      <c r="Q576" s="55">
        <v>0</v>
      </c>
      <c r="R576" s="56">
        <f>(100-Q576)/100</f>
        <v>1</v>
      </c>
      <c r="S576" s="54" t="e">
        <f>R576*P576</f>
        <v>#N/A</v>
      </c>
      <c r="T576" s="57" t="e">
        <f>S576/S580</f>
        <v>#N/A</v>
      </c>
    </row>
    <row r="577" spans="1:20" ht="15" thickBot="1" x14ac:dyDescent="0.35">
      <c r="A577" s="58" t="s">
        <v>188</v>
      </c>
      <c r="B577" s="59" t="s">
        <v>229</v>
      </c>
      <c r="C577" s="59"/>
      <c r="D577" s="59"/>
      <c r="E577" s="59"/>
      <c r="F577" s="59"/>
      <c r="G577" s="60" t="s">
        <v>100</v>
      </c>
      <c r="H577" s="61">
        <v>1</v>
      </c>
      <c r="I577" s="61"/>
      <c r="J577" s="61"/>
      <c r="O577" s="53" t="s">
        <v>101</v>
      </c>
      <c r="P577" s="54">
        <f>M579</f>
        <v>6960</v>
      </c>
      <c r="Q577" s="55">
        <v>0</v>
      </c>
      <c r="R577" s="56">
        <f t="shared" ref="R577:R579" si="98">(100-Q577)/100</f>
        <v>1</v>
      </c>
      <c r="S577" s="54">
        <f t="shared" ref="S577:S579" si="99">R577*P577</f>
        <v>6960</v>
      </c>
      <c r="T577" s="57" t="e">
        <f>S577/S580</f>
        <v>#N/A</v>
      </c>
    </row>
    <row r="578" spans="1:20" x14ac:dyDescent="0.3">
      <c r="B578" s="62" t="s">
        <v>102</v>
      </c>
      <c r="C578" s="63" t="s">
        <v>103</v>
      </c>
      <c r="D578" s="64"/>
      <c r="E578" s="63" t="s">
        <v>167</v>
      </c>
      <c r="F578" s="65"/>
      <c r="G578" s="64"/>
      <c r="H578" s="66"/>
      <c r="I578" s="66"/>
      <c r="J578" s="67" t="s">
        <v>105</v>
      </c>
      <c r="K578" s="68" t="s">
        <v>106</v>
      </c>
      <c r="L578" s="69" t="s">
        <v>107</v>
      </c>
      <c r="M578" s="68" t="s">
        <v>108</v>
      </c>
      <c r="N578" s="69" t="s">
        <v>107</v>
      </c>
      <c r="O578" s="53" t="s">
        <v>109</v>
      </c>
      <c r="P578" s="54">
        <f>SUM(N584:N592)</f>
        <v>1976</v>
      </c>
      <c r="Q578" s="55">
        <v>0</v>
      </c>
      <c r="R578" s="56">
        <f t="shared" si="98"/>
        <v>1</v>
      </c>
      <c r="S578" s="54">
        <f t="shared" si="99"/>
        <v>1976</v>
      </c>
      <c r="T578" s="57" t="e">
        <f>S578/S580</f>
        <v>#N/A</v>
      </c>
    </row>
    <row r="579" spans="1:20" ht="15" thickBot="1" x14ac:dyDescent="0.35">
      <c r="B579" s="70" t="s">
        <v>110</v>
      </c>
      <c r="C579" s="71" t="s">
        <v>190</v>
      </c>
      <c r="D579" s="71"/>
      <c r="E579" s="72" t="s">
        <v>112</v>
      </c>
      <c r="F579" s="72"/>
      <c r="G579" s="72"/>
      <c r="H579" s="72" t="s">
        <v>113</v>
      </c>
      <c r="I579" s="72"/>
      <c r="J579" s="73" t="s">
        <v>114</v>
      </c>
      <c r="K579" s="74">
        <f>[1]Enclosure!H105</f>
        <v>6960</v>
      </c>
      <c r="L579" s="75"/>
      <c r="M579" s="74">
        <f>K579</f>
        <v>6960</v>
      </c>
      <c r="N579" s="75"/>
      <c r="O579" s="53" t="s">
        <v>115</v>
      </c>
      <c r="P579" s="54">
        <f>N583</f>
        <v>8553.68</v>
      </c>
      <c r="Q579" s="55">
        <v>0</v>
      </c>
      <c r="R579" s="56">
        <f t="shared" si="98"/>
        <v>1</v>
      </c>
      <c r="S579" s="54">
        <f t="shared" si="99"/>
        <v>8553.68</v>
      </c>
      <c r="T579" s="57" t="e">
        <f>S579/S580</f>
        <v>#N/A</v>
      </c>
    </row>
    <row r="580" spans="1:20" ht="15" thickBot="1" x14ac:dyDescent="0.35"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7"/>
      <c r="O580" s="78" t="s">
        <v>116</v>
      </c>
      <c r="P580" s="79" t="e">
        <f>SUM(P576:P579)</f>
        <v>#N/A</v>
      </c>
      <c r="Q580" s="80"/>
      <c r="R580" s="81"/>
      <c r="S580" s="79" t="e">
        <f>SUM(S576:S579)</f>
        <v>#N/A</v>
      </c>
      <c r="T580" s="82"/>
    </row>
    <row r="581" spans="1:20" x14ac:dyDescent="0.3">
      <c r="B581" s="83" t="s">
        <v>117</v>
      </c>
      <c r="C581" s="84" t="s">
        <v>118</v>
      </c>
      <c r="D581" s="85" t="s">
        <v>119</v>
      </c>
      <c r="E581" s="85"/>
      <c r="F581" s="85"/>
      <c r="G581" s="85"/>
      <c r="H581" s="86" t="s">
        <v>100</v>
      </c>
      <c r="I581" s="86" t="s">
        <v>120</v>
      </c>
      <c r="J581" s="87" t="s">
        <v>121</v>
      </c>
      <c r="K581" s="88"/>
      <c r="L581" s="56"/>
      <c r="M581" s="56"/>
      <c r="N581" s="56"/>
    </row>
    <row r="582" spans="1:20" x14ac:dyDescent="0.3">
      <c r="B582" s="89" t="s">
        <v>122</v>
      </c>
      <c r="C582" s="90">
        <v>95234250</v>
      </c>
      <c r="D582" s="91" t="s">
        <v>230</v>
      </c>
      <c r="E582" s="91"/>
      <c r="F582" s="91"/>
      <c r="G582" s="91"/>
      <c r="H582" s="92">
        <v>1</v>
      </c>
      <c r="I582" s="56" t="s">
        <v>141</v>
      </c>
      <c r="J582" s="93"/>
      <c r="K582" s="88"/>
      <c r="L582" s="94" t="e">
        <f>VLOOKUP(C582,[1]SOCOMEC!$C$4:$G$27,4,FALSE)</f>
        <v>#N/A</v>
      </c>
      <c r="M582" s="94"/>
      <c r="N582" s="93" t="e">
        <f>L582*H582</f>
        <v>#N/A</v>
      </c>
      <c r="O582" s="116" t="s">
        <v>142</v>
      </c>
      <c r="P582" s="116" t="s">
        <v>143</v>
      </c>
      <c r="Q582" s="116" t="s">
        <v>144</v>
      </c>
      <c r="R582" s="116" t="s">
        <v>145</v>
      </c>
      <c r="S582" s="116" t="s">
        <v>146</v>
      </c>
    </row>
    <row r="583" spans="1:20" x14ac:dyDescent="0.3">
      <c r="B583" s="89" t="s">
        <v>123</v>
      </c>
      <c r="C583" s="95"/>
      <c r="D583" s="96" t="s">
        <v>195</v>
      </c>
      <c r="E583" s="97"/>
      <c r="F583" s="97"/>
      <c r="G583" s="98"/>
      <c r="H583" s="92">
        <v>1</v>
      </c>
      <c r="I583" s="99"/>
      <c r="J583" s="100"/>
      <c r="K583" s="88"/>
      <c r="L583" s="93">
        <f>S583</f>
        <v>8553.68</v>
      </c>
      <c r="M583" s="94"/>
      <c r="N583" s="93">
        <f t="shared" ref="N583:N589" si="100">L583*H583</f>
        <v>8553.68</v>
      </c>
      <c r="O583" s="116">
        <v>234.96</v>
      </c>
      <c r="P583" s="116">
        <f>O583*$P$2</f>
        <v>7753.68</v>
      </c>
      <c r="Q583" s="116">
        <v>800</v>
      </c>
      <c r="R583" s="56">
        <v>0</v>
      </c>
      <c r="S583" s="56">
        <f>P583+Q583+R583</f>
        <v>8553.68</v>
      </c>
    </row>
    <row r="584" spans="1:20" x14ac:dyDescent="0.3">
      <c r="B584" s="102" t="s">
        <v>126</v>
      </c>
      <c r="C584" s="90" t="s">
        <v>127</v>
      </c>
      <c r="D584" s="96" t="str">
        <f>VLOOKUP(C584,[1]SOCOMEC!$C$28:$G$33,2,FALSE)</f>
        <v>DSE ATS CONTROLLER 12V/24V</v>
      </c>
      <c r="E584" s="97"/>
      <c r="F584" s="97"/>
      <c r="G584" s="98"/>
      <c r="H584" s="92">
        <v>1</v>
      </c>
      <c r="I584" s="56" t="str">
        <f>VLOOKUP(C584,[1]SOCOMEC!$C$28:$G$33,5,FALSE)</f>
        <v>DSE</v>
      </c>
      <c r="J584" s="93"/>
      <c r="K584" s="88"/>
      <c r="L584" s="93">
        <f>VLOOKUP(C584,[1]SOCOMEC!$C$28:$G$33,4,FALSE)</f>
        <v>800</v>
      </c>
      <c r="M584" s="94"/>
      <c r="N584" s="93">
        <f t="shared" si="100"/>
        <v>800</v>
      </c>
      <c r="O584" s="103" t="s">
        <v>228</v>
      </c>
      <c r="P584" s="103"/>
    </row>
    <row r="585" spans="1:20" x14ac:dyDescent="0.3">
      <c r="B585" s="102"/>
      <c r="C585" s="90" t="s">
        <v>179</v>
      </c>
      <c r="D585" s="96" t="str">
        <f>VLOOKUP(C585,[1]SOCOMEC!$C$28:$G$33,2,FALSE)</f>
        <v>Battery charger 24VDC 10A</v>
      </c>
      <c r="E585" s="97"/>
      <c r="F585" s="97"/>
      <c r="G585" s="98"/>
      <c r="H585" s="92">
        <v>1</v>
      </c>
      <c r="I585" s="56" t="str">
        <f>VLOOKUP(C585,[1]SOCOMEC!$C$28:$G$33,5,FALSE)</f>
        <v>DSE</v>
      </c>
      <c r="J585" s="93"/>
      <c r="K585" s="88"/>
      <c r="L585" s="93">
        <f>VLOOKUP(C585,[1]SOCOMEC!$C$28:$G$33,4,FALSE)</f>
        <v>800</v>
      </c>
      <c r="M585" s="94"/>
      <c r="N585" s="93">
        <f t="shared" si="100"/>
        <v>800</v>
      </c>
      <c r="O585" s="103"/>
      <c r="P585" s="103"/>
    </row>
    <row r="586" spans="1:20" x14ac:dyDescent="0.3">
      <c r="B586" s="102"/>
      <c r="C586" s="104"/>
      <c r="D586" s="96" t="s">
        <v>129</v>
      </c>
      <c r="E586" s="97"/>
      <c r="F586" s="97"/>
      <c r="G586" s="98"/>
      <c r="H586" s="92">
        <v>1</v>
      </c>
      <c r="I586" s="56"/>
      <c r="J586" s="93"/>
      <c r="K586" s="88"/>
      <c r="L586" s="93">
        <v>25</v>
      </c>
      <c r="M586" s="94"/>
      <c r="N586" s="93">
        <f t="shared" si="100"/>
        <v>25</v>
      </c>
    </row>
    <row r="587" spans="1:20" x14ac:dyDescent="0.3">
      <c r="B587" s="102"/>
      <c r="C587" s="104"/>
      <c r="D587" s="97" t="s">
        <v>130</v>
      </c>
      <c r="E587" s="97"/>
      <c r="F587" s="97"/>
      <c r="G587" s="98"/>
      <c r="H587" s="92">
        <v>1</v>
      </c>
      <c r="I587" s="56"/>
      <c r="J587" s="93"/>
      <c r="K587" s="88"/>
      <c r="L587" s="93">
        <v>15</v>
      </c>
      <c r="M587" s="94"/>
      <c r="N587" s="93">
        <f t="shared" si="100"/>
        <v>15</v>
      </c>
      <c r="O587" s="103"/>
      <c r="P587" s="103"/>
    </row>
    <row r="588" spans="1:20" x14ac:dyDescent="0.3">
      <c r="B588" s="102"/>
      <c r="C588" s="104"/>
      <c r="D588" s="96" t="s">
        <v>164</v>
      </c>
      <c r="E588" s="97"/>
      <c r="F588" s="97"/>
      <c r="G588" s="98"/>
      <c r="H588" s="92">
        <v>3</v>
      </c>
      <c r="I588" s="56"/>
      <c r="J588" s="93"/>
      <c r="K588" s="88"/>
      <c r="L588" s="93">
        <v>25</v>
      </c>
      <c r="M588" s="94"/>
      <c r="N588" s="93">
        <f t="shared" si="100"/>
        <v>75</v>
      </c>
      <c r="O588" s="103"/>
      <c r="P588" s="103"/>
    </row>
    <row r="589" spans="1:20" x14ac:dyDescent="0.3">
      <c r="B589" s="102"/>
      <c r="C589" s="56"/>
      <c r="D589" s="98" t="s">
        <v>132</v>
      </c>
      <c r="E589" s="91"/>
      <c r="F589" s="91"/>
      <c r="G589" s="91"/>
      <c r="H589" s="92">
        <v>3</v>
      </c>
      <c r="I589" s="56"/>
      <c r="J589" s="93"/>
      <c r="K589" s="88"/>
      <c r="L589" s="93">
        <v>15</v>
      </c>
      <c r="M589" s="94"/>
      <c r="N589" s="93">
        <f t="shared" si="100"/>
        <v>45</v>
      </c>
      <c r="O589" s="103"/>
      <c r="P589" s="103"/>
    </row>
    <row r="590" spans="1:20" x14ac:dyDescent="0.3">
      <c r="B590" s="105" t="s">
        <v>133</v>
      </c>
      <c r="C590" s="95"/>
      <c r="D590" s="91" t="s">
        <v>134</v>
      </c>
      <c r="E590" s="91"/>
      <c r="F590" s="91"/>
      <c r="G590" s="91"/>
      <c r="H590" s="92">
        <v>11</v>
      </c>
      <c r="I590" s="56"/>
      <c r="J590" s="93"/>
      <c r="K590" s="88"/>
      <c r="L590" s="93">
        <v>5</v>
      </c>
      <c r="M590" s="94"/>
      <c r="N590" s="93">
        <f>L590*H590</f>
        <v>55</v>
      </c>
      <c r="O590" s="103"/>
      <c r="P590" s="103"/>
    </row>
    <row r="591" spans="1:20" x14ac:dyDescent="0.3">
      <c r="B591" s="105"/>
      <c r="C591" s="56"/>
      <c r="D591" s="91" t="s">
        <v>135</v>
      </c>
      <c r="E591" s="91"/>
      <c r="F591" s="91"/>
      <c r="G591" s="91"/>
      <c r="H591" s="92">
        <v>11</v>
      </c>
      <c r="I591" s="56"/>
      <c r="J591" s="93"/>
      <c r="K591" s="88"/>
      <c r="L591" s="93">
        <v>1</v>
      </c>
      <c r="M591" s="94"/>
      <c r="N591" s="93">
        <f>L591*H591</f>
        <v>11</v>
      </c>
    </row>
    <row r="592" spans="1:20" ht="15" thickBot="1" x14ac:dyDescent="0.35">
      <c r="B592" s="106" t="s">
        <v>136</v>
      </c>
      <c r="C592" s="107"/>
      <c r="D592" s="108" t="s">
        <v>137</v>
      </c>
      <c r="E592" s="108"/>
      <c r="F592" s="108"/>
      <c r="G592" s="108"/>
      <c r="H592" s="109">
        <v>1</v>
      </c>
      <c r="I592" s="110"/>
      <c r="J592" s="111"/>
      <c r="K592" s="88"/>
      <c r="L592" s="93">
        <v>150</v>
      </c>
      <c r="M592" s="94"/>
      <c r="N592" s="93">
        <f t="shared" ref="N592" si="101">L592*H592</f>
        <v>150</v>
      </c>
    </row>
    <row r="593" spans="1:20" ht="15" thickBot="1" x14ac:dyDescent="0.35">
      <c r="K593" s="112" t="e">
        <f>SUM(K579:K592)+SUM(L582:L592)</f>
        <v>#N/A</v>
      </c>
      <c r="L593" s="113"/>
      <c r="M593" s="112" t="e">
        <f>SUM(M579:M592)+SUM(N582:N592)</f>
        <v>#N/A</v>
      </c>
      <c r="N593" s="113"/>
    </row>
    <row r="596" spans="1:20" ht="15" thickBot="1" x14ac:dyDescent="0.35"/>
    <row r="597" spans="1:20" x14ac:dyDescent="0.3">
      <c r="O597" s="50" t="str">
        <f>B599</f>
        <v>ATS 3200A 4P Chang .over</v>
      </c>
      <c r="P597" s="51" t="s">
        <v>93</v>
      </c>
      <c r="Q597" s="51" t="s">
        <v>94</v>
      </c>
      <c r="R597" s="51" t="s">
        <v>95</v>
      </c>
      <c r="S597" s="51" t="s">
        <v>96</v>
      </c>
      <c r="T597" s="52" t="s">
        <v>97</v>
      </c>
    </row>
    <row r="598" spans="1:20" x14ac:dyDescent="0.3">
      <c r="O598" s="53" t="str">
        <f>I604</f>
        <v>Socomec</v>
      </c>
      <c r="P598" s="54" t="e">
        <f>SUM(N604)</f>
        <v>#N/A</v>
      </c>
      <c r="Q598" s="55">
        <v>0</v>
      </c>
      <c r="R598" s="56">
        <f>(100-Q598)/100</f>
        <v>1</v>
      </c>
      <c r="S598" s="54" t="e">
        <f>R598*P598</f>
        <v>#N/A</v>
      </c>
      <c r="T598" s="57" t="e">
        <f>S598/S602</f>
        <v>#N/A</v>
      </c>
    </row>
    <row r="599" spans="1:20" ht="15" thickBot="1" x14ac:dyDescent="0.35">
      <c r="A599" s="58" t="s">
        <v>193</v>
      </c>
      <c r="B599" s="59" t="s">
        <v>231</v>
      </c>
      <c r="C599" s="59"/>
      <c r="D599" s="59"/>
      <c r="E599" s="59"/>
      <c r="F599" s="59"/>
      <c r="G599" s="60" t="s">
        <v>100</v>
      </c>
      <c r="H599" s="61">
        <v>1</v>
      </c>
      <c r="I599" s="61"/>
      <c r="J599" s="61"/>
      <c r="O599" s="53" t="s">
        <v>101</v>
      </c>
      <c r="P599" s="54">
        <f>M601</f>
        <v>6960</v>
      </c>
      <c r="Q599" s="55">
        <v>0</v>
      </c>
      <c r="R599" s="56">
        <f t="shared" ref="R599:R601" si="102">(100-Q599)/100</f>
        <v>1</v>
      </c>
      <c r="S599" s="54">
        <f t="shared" ref="S599:S601" si="103">R599*P599</f>
        <v>6960</v>
      </c>
      <c r="T599" s="57" t="e">
        <f>S599/S602</f>
        <v>#N/A</v>
      </c>
    </row>
    <row r="600" spans="1:20" x14ac:dyDescent="0.3">
      <c r="B600" s="62" t="s">
        <v>102</v>
      </c>
      <c r="C600" s="63" t="s">
        <v>103</v>
      </c>
      <c r="D600" s="64"/>
      <c r="E600" s="63" t="s">
        <v>167</v>
      </c>
      <c r="F600" s="65"/>
      <c r="G600" s="64"/>
      <c r="H600" s="66"/>
      <c r="I600" s="66"/>
      <c r="J600" s="67" t="s">
        <v>105</v>
      </c>
      <c r="K600" s="68" t="s">
        <v>106</v>
      </c>
      <c r="L600" s="69" t="s">
        <v>107</v>
      </c>
      <c r="M600" s="68" t="s">
        <v>108</v>
      </c>
      <c r="N600" s="69" t="s">
        <v>107</v>
      </c>
      <c r="O600" s="53" t="s">
        <v>109</v>
      </c>
      <c r="P600" s="54">
        <f>SUM(N606:N614)</f>
        <v>1976</v>
      </c>
      <c r="Q600" s="55">
        <v>0</v>
      </c>
      <c r="R600" s="56">
        <f t="shared" si="102"/>
        <v>1</v>
      </c>
      <c r="S600" s="54">
        <f t="shared" si="103"/>
        <v>1976</v>
      </c>
      <c r="T600" s="57" t="e">
        <f>S600/S602</f>
        <v>#N/A</v>
      </c>
    </row>
    <row r="601" spans="1:20" ht="15" thickBot="1" x14ac:dyDescent="0.35">
      <c r="B601" s="70" t="s">
        <v>110</v>
      </c>
      <c r="C601" s="71" t="s">
        <v>190</v>
      </c>
      <c r="D601" s="71"/>
      <c r="E601" s="72" t="s">
        <v>112</v>
      </c>
      <c r="F601" s="72"/>
      <c r="G601" s="72"/>
      <c r="H601" s="72" t="s">
        <v>113</v>
      </c>
      <c r="I601" s="72"/>
      <c r="J601" s="73" t="s">
        <v>114</v>
      </c>
      <c r="K601" s="74">
        <f>[1]Enclosure!H105</f>
        <v>6960</v>
      </c>
      <c r="L601" s="75"/>
      <c r="M601" s="74">
        <f>K601</f>
        <v>6960</v>
      </c>
      <c r="N601" s="75"/>
      <c r="O601" s="53" t="s">
        <v>115</v>
      </c>
      <c r="P601" s="54">
        <f>N605</f>
        <v>10492.100000000002</v>
      </c>
      <c r="Q601" s="55">
        <v>0</v>
      </c>
      <c r="R601" s="56">
        <f t="shared" si="102"/>
        <v>1</v>
      </c>
      <c r="S601" s="54">
        <f t="shared" si="103"/>
        <v>10492.100000000002</v>
      </c>
      <c r="T601" s="57" t="e">
        <f>S601/S602</f>
        <v>#N/A</v>
      </c>
    </row>
    <row r="602" spans="1:20" ht="15" thickBot="1" x14ac:dyDescent="0.35"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7"/>
      <c r="O602" s="78" t="s">
        <v>116</v>
      </c>
      <c r="P602" s="79" t="e">
        <f>SUM(P598:P601)</f>
        <v>#N/A</v>
      </c>
      <c r="Q602" s="80"/>
      <c r="R602" s="81"/>
      <c r="S602" s="79" t="e">
        <f>SUM(S598:S601)</f>
        <v>#N/A</v>
      </c>
      <c r="T602" s="82"/>
    </row>
    <row r="603" spans="1:20" x14ac:dyDescent="0.3">
      <c r="B603" s="83" t="s">
        <v>117</v>
      </c>
      <c r="C603" s="84" t="s">
        <v>118</v>
      </c>
      <c r="D603" s="85" t="s">
        <v>119</v>
      </c>
      <c r="E603" s="85"/>
      <c r="F603" s="85"/>
      <c r="G603" s="85"/>
      <c r="H603" s="86" t="s">
        <v>100</v>
      </c>
      <c r="I603" s="86" t="s">
        <v>120</v>
      </c>
      <c r="J603" s="87" t="s">
        <v>121</v>
      </c>
      <c r="K603" s="88"/>
      <c r="L603" s="56"/>
      <c r="M603" s="56"/>
      <c r="N603" s="56"/>
    </row>
    <row r="604" spans="1:20" x14ac:dyDescent="0.3">
      <c r="B604" s="89" t="s">
        <v>122</v>
      </c>
      <c r="C604" s="90">
        <v>95234320</v>
      </c>
      <c r="D604" s="91" t="s">
        <v>232</v>
      </c>
      <c r="E604" s="91"/>
      <c r="F604" s="91"/>
      <c r="G604" s="91"/>
      <c r="H604" s="92">
        <v>1</v>
      </c>
      <c r="I604" s="56" t="s">
        <v>141</v>
      </c>
      <c r="J604" s="93"/>
      <c r="K604" s="88"/>
      <c r="L604" s="94" t="e">
        <f>VLOOKUP(C604,[1]SOCOMEC!$C$4:$G$27,4,FALSE)</f>
        <v>#N/A</v>
      </c>
      <c r="M604" s="94"/>
      <c r="N604" s="93" t="e">
        <f>L604*H604</f>
        <v>#N/A</v>
      </c>
      <c r="O604" s="116" t="s">
        <v>142</v>
      </c>
      <c r="P604" s="116" t="s">
        <v>143</v>
      </c>
      <c r="Q604" s="116" t="s">
        <v>144</v>
      </c>
      <c r="R604" s="116" t="s">
        <v>145</v>
      </c>
      <c r="S604" s="116" t="s">
        <v>146</v>
      </c>
    </row>
    <row r="605" spans="1:20" x14ac:dyDescent="0.3">
      <c r="B605" s="89" t="s">
        <v>123</v>
      </c>
      <c r="C605" s="95"/>
      <c r="D605" s="96" t="s">
        <v>198</v>
      </c>
      <c r="E605" s="97"/>
      <c r="F605" s="97"/>
      <c r="G605" s="98"/>
      <c r="H605" s="92">
        <v>1</v>
      </c>
      <c r="I605" s="99"/>
      <c r="J605" s="100"/>
      <c r="K605" s="88"/>
      <c r="L605" s="93">
        <f>S605</f>
        <v>10492.100000000002</v>
      </c>
      <c r="M605" s="94"/>
      <c r="N605" s="93">
        <f t="shared" ref="N605:N611" si="104">L605*H605</f>
        <v>10492.100000000002</v>
      </c>
      <c r="O605" s="116">
        <v>293.70000000000005</v>
      </c>
      <c r="P605" s="116">
        <f>O605*$P$2</f>
        <v>9692.1000000000022</v>
      </c>
      <c r="Q605" s="116">
        <v>800</v>
      </c>
      <c r="R605" s="56">
        <v>0</v>
      </c>
      <c r="S605" s="56">
        <f>P605+Q605+R605</f>
        <v>10492.100000000002</v>
      </c>
    </row>
    <row r="606" spans="1:20" x14ac:dyDescent="0.3">
      <c r="B606" s="102" t="s">
        <v>126</v>
      </c>
      <c r="C606" s="90" t="s">
        <v>127</v>
      </c>
      <c r="D606" s="96" t="str">
        <f>VLOOKUP(C606,[1]SOCOMEC!$C$28:$G$33,2,FALSE)</f>
        <v>DSE ATS CONTROLLER 12V/24V</v>
      </c>
      <c r="E606" s="97"/>
      <c r="F606" s="97"/>
      <c r="G606" s="98"/>
      <c r="H606" s="92">
        <v>1</v>
      </c>
      <c r="I606" s="56" t="str">
        <f>VLOOKUP(C606,[1]SOCOMEC!$C$28:$G$33,5,FALSE)</f>
        <v>DSE</v>
      </c>
      <c r="J606" s="93"/>
      <c r="K606" s="88"/>
      <c r="L606" s="93">
        <f>VLOOKUP(C606,[1]SOCOMEC!$C$28:$G$33,4,FALSE)</f>
        <v>800</v>
      </c>
      <c r="M606" s="94"/>
      <c r="N606" s="93">
        <f t="shared" si="104"/>
        <v>800</v>
      </c>
      <c r="O606" s="103" t="s">
        <v>228</v>
      </c>
      <c r="P606" s="103"/>
    </row>
    <row r="607" spans="1:20" x14ac:dyDescent="0.3">
      <c r="B607" s="102"/>
      <c r="C607" s="90" t="s">
        <v>179</v>
      </c>
      <c r="D607" s="96" t="str">
        <f>VLOOKUP(C607,[1]SOCOMEC!$C$28:$G$33,2,FALSE)</f>
        <v>Battery charger 24VDC 10A</v>
      </c>
      <c r="E607" s="97"/>
      <c r="F607" s="97"/>
      <c r="G607" s="98"/>
      <c r="H607" s="92">
        <v>1</v>
      </c>
      <c r="I607" s="56" t="str">
        <f>VLOOKUP(C607,[1]SOCOMEC!$C$28:$G$33,5,FALSE)</f>
        <v>DSE</v>
      </c>
      <c r="J607" s="93"/>
      <c r="K607" s="88"/>
      <c r="L607" s="93">
        <f>VLOOKUP(C607,[1]SOCOMEC!$C$28:$G$33,4,FALSE)</f>
        <v>800</v>
      </c>
      <c r="M607" s="94"/>
      <c r="N607" s="93">
        <f t="shared" si="104"/>
        <v>800</v>
      </c>
      <c r="O607" s="103"/>
      <c r="P607" s="103"/>
    </row>
    <row r="608" spans="1:20" x14ac:dyDescent="0.3">
      <c r="B608" s="102"/>
      <c r="C608" s="104"/>
      <c r="D608" s="96" t="s">
        <v>129</v>
      </c>
      <c r="E608" s="97"/>
      <c r="F608" s="97"/>
      <c r="G608" s="98"/>
      <c r="H608" s="92">
        <v>1</v>
      </c>
      <c r="I608" s="56"/>
      <c r="J608" s="93"/>
      <c r="K608" s="88"/>
      <c r="L608" s="93">
        <v>25</v>
      </c>
      <c r="M608" s="94"/>
      <c r="N608" s="93">
        <f t="shared" si="104"/>
        <v>25</v>
      </c>
    </row>
    <row r="609" spans="2:16" x14ac:dyDescent="0.3">
      <c r="B609" s="102"/>
      <c r="C609" s="104"/>
      <c r="D609" s="97" t="s">
        <v>130</v>
      </c>
      <c r="E609" s="97"/>
      <c r="F609" s="97"/>
      <c r="G609" s="98"/>
      <c r="H609" s="92">
        <v>1</v>
      </c>
      <c r="I609" s="56"/>
      <c r="J609" s="93"/>
      <c r="K609" s="88"/>
      <c r="L609" s="93">
        <v>15</v>
      </c>
      <c r="M609" s="94"/>
      <c r="N609" s="93">
        <f t="shared" si="104"/>
        <v>15</v>
      </c>
      <c r="O609" s="103"/>
      <c r="P609" s="103"/>
    </row>
    <row r="610" spans="2:16" x14ac:dyDescent="0.3">
      <c r="B610" s="102"/>
      <c r="C610" s="104"/>
      <c r="D610" s="96" t="s">
        <v>164</v>
      </c>
      <c r="E610" s="97"/>
      <c r="F610" s="97"/>
      <c r="G610" s="98"/>
      <c r="H610" s="92">
        <v>3</v>
      </c>
      <c r="I610" s="56"/>
      <c r="J610" s="93"/>
      <c r="K610" s="88"/>
      <c r="L610" s="93">
        <v>25</v>
      </c>
      <c r="M610" s="94"/>
      <c r="N610" s="93">
        <f t="shared" si="104"/>
        <v>75</v>
      </c>
      <c r="O610" s="103"/>
      <c r="P610" s="103"/>
    </row>
    <row r="611" spans="2:16" x14ac:dyDescent="0.3">
      <c r="B611" s="102"/>
      <c r="C611" s="56"/>
      <c r="D611" s="98" t="s">
        <v>132</v>
      </c>
      <c r="E611" s="91"/>
      <c r="F611" s="91"/>
      <c r="G611" s="91"/>
      <c r="H611" s="92">
        <v>3</v>
      </c>
      <c r="I611" s="56"/>
      <c r="J611" s="93"/>
      <c r="K611" s="88"/>
      <c r="L611" s="93">
        <v>15</v>
      </c>
      <c r="M611" s="94"/>
      <c r="N611" s="93">
        <f t="shared" si="104"/>
        <v>45</v>
      </c>
      <c r="O611" s="103"/>
      <c r="P611" s="103"/>
    </row>
    <row r="612" spans="2:16" x14ac:dyDescent="0.3">
      <c r="B612" s="105" t="s">
        <v>133</v>
      </c>
      <c r="C612" s="95"/>
      <c r="D612" s="91" t="s">
        <v>134</v>
      </c>
      <c r="E612" s="91"/>
      <c r="F612" s="91"/>
      <c r="G612" s="91"/>
      <c r="H612" s="92">
        <v>11</v>
      </c>
      <c r="I612" s="56"/>
      <c r="J612" s="93"/>
      <c r="K612" s="88"/>
      <c r="L612" s="93">
        <v>5</v>
      </c>
      <c r="M612" s="94"/>
      <c r="N612" s="93">
        <f>L612*H612</f>
        <v>55</v>
      </c>
      <c r="O612" s="103"/>
      <c r="P612" s="103"/>
    </row>
    <row r="613" spans="2:16" x14ac:dyDescent="0.3">
      <c r="B613" s="105"/>
      <c r="C613" s="56"/>
      <c r="D613" s="91" t="s">
        <v>135</v>
      </c>
      <c r="E613" s="91"/>
      <c r="F613" s="91"/>
      <c r="G613" s="91"/>
      <c r="H613" s="92">
        <v>11</v>
      </c>
      <c r="I613" s="56"/>
      <c r="J613" s="93"/>
      <c r="K613" s="88"/>
      <c r="L613" s="93">
        <v>1</v>
      </c>
      <c r="M613" s="94"/>
      <c r="N613" s="93">
        <f>L613*H613</f>
        <v>11</v>
      </c>
    </row>
    <row r="614" spans="2:16" ht="15" thickBot="1" x14ac:dyDescent="0.35">
      <c r="B614" s="106" t="s">
        <v>136</v>
      </c>
      <c r="C614" s="107"/>
      <c r="D614" s="108" t="s">
        <v>137</v>
      </c>
      <c r="E614" s="108"/>
      <c r="F614" s="108"/>
      <c r="G614" s="108"/>
      <c r="H614" s="109">
        <v>1</v>
      </c>
      <c r="I614" s="110"/>
      <c r="J614" s="111"/>
      <c r="K614" s="88"/>
      <c r="L614" s="93">
        <v>150</v>
      </c>
      <c r="M614" s="94"/>
      <c r="N614" s="93">
        <f t="shared" ref="N614" si="105">L614*H614</f>
        <v>150</v>
      </c>
    </row>
    <row r="615" spans="2:16" ht="15" thickBot="1" x14ac:dyDescent="0.35">
      <c r="K615" s="112" t="e">
        <f>SUM(K601:K614)+SUM(L604:L614)</f>
        <v>#N/A</v>
      </c>
      <c r="L615" s="113"/>
      <c r="M615" s="112" t="e">
        <f>SUM(M601:M614)+SUM(N604:N614)</f>
        <v>#N/A</v>
      </c>
      <c r="N615" s="113"/>
    </row>
  </sheetData>
  <mergeCells count="731">
    <mergeCell ref="B612:B613"/>
    <mergeCell ref="D612:G612"/>
    <mergeCell ref="D613:G613"/>
    <mergeCell ref="D614:G614"/>
    <mergeCell ref="K615:L615"/>
    <mergeCell ref="M615:N615"/>
    <mergeCell ref="B606:B611"/>
    <mergeCell ref="D606:G606"/>
    <mergeCell ref="D607:G607"/>
    <mergeCell ref="D608:G608"/>
    <mergeCell ref="D609:G609"/>
    <mergeCell ref="D610:G610"/>
    <mergeCell ref="D611:G611"/>
    <mergeCell ref="K601:L601"/>
    <mergeCell ref="M601:N601"/>
    <mergeCell ref="D603:G603"/>
    <mergeCell ref="D604:G604"/>
    <mergeCell ref="D605:G605"/>
    <mergeCell ref="I605:J605"/>
    <mergeCell ref="B599:F599"/>
    <mergeCell ref="H599:J599"/>
    <mergeCell ref="C600:D600"/>
    <mergeCell ref="E600:G600"/>
    <mergeCell ref="H600:I600"/>
    <mergeCell ref="C601:D601"/>
    <mergeCell ref="E601:G601"/>
    <mergeCell ref="H601:I601"/>
    <mergeCell ref="B590:B591"/>
    <mergeCell ref="D590:G590"/>
    <mergeCell ref="D591:G591"/>
    <mergeCell ref="D592:G592"/>
    <mergeCell ref="K593:L593"/>
    <mergeCell ref="M593:N593"/>
    <mergeCell ref="B584:B589"/>
    <mergeCell ref="D584:G584"/>
    <mergeCell ref="D585:G585"/>
    <mergeCell ref="D586:G586"/>
    <mergeCell ref="D587:G587"/>
    <mergeCell ref="D588:G588"/>
    <mergeCell ref="D589:G589"/>
    <mergeCell ref="K579:L579"/>
    <mergeCell ref="M579:N579"/>
    <mergeCell ref="D581:G581"/>
    <mergeCell ref="D582:G582"/>
    <mergeCell ref="D583:G583"/>
    <mergeCell ref="I583:J583"/>
    <mergeCell ref="B577:F577"/>
    <mergeCell ref="H577:J577"/>
    <mergeCell ref="C578:D578"/>
    <mergeCell ref="E578:G578"/>
    <mergeCell ref="H578:I578"/>
    <mergeCell ref="C579:D579"/>
    <mergeCell ref="E579:G579"/>
    <mergeCell ref="H579:I579"/>
    <mergeCell ref="B569:B570"/>
    <mergeCell ref="D569:G569"/>
    <mergeCell ref="D570:G570"/>
    <mergeCell ref="D571:G571"/>
    <mergeCell ref="K572:L572"/>
    <mergeCell ref="M572:N572"/>
    <mergeCell ref="B563:B568"/>
    <mergeCell ref="D563:G563"/>
    <mergeCell ref="D564:G564"/>
    <mergeCell ref="D565:G565"/>
    <mergeCell ref="D566:G566"/>
    <mergeCell ref="D567:G567"/>
    <mergeCell ref="D568:G568"/>
    <mergeCell ref="K558:L558"/>
    <mergeCell ref="M558:N558"/>
    <mergeCell ref="D560:G560"/>
    <mergeCell ref="D561:G561"/>
    <mergeCell ref="D562:G562"/>
    <mergeCell ref="I562:J562"/>
    <mergeCell ref="B556:F556"/>
    <mergeCell ref="H556:J556"/>
    <mergeCell ref="C557:D557"/>
    <mergeCell ref="E557:G557"/>
    <mergeCell ref="H557:I557"/>
    <mergeCell ref="C558:D558"/>
    <mergeCell ref="E558:G558"/>
    <mergeCell ref="H558:I558"/>
    <mergeCell ref="B548:B549"/>
    <mergeCell ref="D548:G548"/>
    <mergeCell ref="D549:G549"/>
    <mergeCell ref="D550:G550"/>
    <mergeCell ref="K551:L551"/>
    <mergeCell ref="M551:N551"/>
    <mergeCell ref="B542:B547"/>
    <mergeCell ref="D542:G542"/>
    <mergeCell ref="D543:G543"/>
    <mergeCell ref="D544:G544"/>
    <mergeCell ref="D545:G545"/>
    <mergeCell ref="D546:G546"/>
    <mergeCell ref="D547:G547"/>
    <mergeCell ref="K537:L537"/>
    <mergeCell ref="M537:N537"/>
    <mergeCell ref="D539:G539"/>
    <mergeCell ref="D540:G540"/>
    <mergeCell ref="D541:G541"/>
    <mergeCell ref="I541:J541"/>
    <mergeCell ref="B535:F535"/>
    <mergeCell ref="H535:J535"/>
    <mergeCell ref="C536:D536"/>
    <mergeCell ref="E536:G536"/>
    <mergeCell ref="H536:I536"/>
    <mergeCell ref="C537:D537"/>
    <mergeCell ref="E537:G537"/>
    <mergeCell ref="H537:I537"/>
    <mergeCell ref="B527:B528"/>
    <mergeCell ref="D527:G527"/>
    <mergeCell ref="D528:G528"/>
    <mergeCell ref="D529:G529"/>
    <mergeCell ref="K530:L530"/>
    <mergeCell ref="M530:N530"/>
    <mergeCell ref="B521:B526"/>
    <mergeCell ref="D521:G521"/>
    <mergeCell ref="D522:G522"/>
    <mergeCell ref="D523:G523"/>
    <mergeCell ref="D524:G524"/>
    <mergeCell ref="D525:G525"/>
    <mergeCell ref="D526:G526"/>
    <mergeCell ref="K516:L516"/>
    <mergeCell ref="M516:N516"/>
    <mergeCell ref="D518:G518"/>
    <mergeCell ref="D519:G519"/>
    <mergeCell ref="D520:G520"/>
    <mergeCell ref="I520:J520"/>
    <mergeCell ref="B514:F514"/>
    <mergeCell ref="H514:J514"/>
    <mergeCell ref="C515:D515"/>
    <mergeCell ref="E515:G515"/>
    <mergeCell ref="H515:I515"/>
    <mergeCell ref="C516:D516"/>
    <mergeCell ref="E516:G516"/>
    <mergeCell ref="H516:I516"/>
    <mergeCell ref="B503:B504"/>
    <mergeCell ref="D503:G503"/>
    <mergeCell ref="D504:G504"/>
    <mergeCell ref="D505:G505"/>
    <mergeCell ref="K506:L506"/>
    <mergeCell ref="M506:N506"/>
    <mergeCell ref="B497:B502"/>
    <mergeCell ref="D497:G497"/>
    <mergeCell ref="D498:G498"/>
    <mergeCell ref="D499:G499"/>
    <mergeCell ref="D500:G500"/>
    <mergeCell ref="D501:G501"/>
    <mergeCell ref="D502:G502"/>
    <mergeCell ref="K492:L492"/>
    <mergeCell ref="M492:N492"/>
    <mergeCell ref="D494:G494"/>
    <mergeCell ref="D495:G495"/>
    <mergeCell ref="D496:G496"/>
    <mergeCell ref="I496:J496"/>
    <mergeCell ref="B490:F490"/>
    <mergeCell ref="H490:J490"/>
    <mergeCell ref="C491:D491"/>
    <mergeCell ref="E491:G491"/>
    <mergeCell ref="H491:I491"/>
    <mergeCell ref="C492:D492"/>
    <mergeCell ref="E492:G492"/>
    <mergeCell ref="H492:I492"/>
    <mergeCell ref="B479:B480"/>
    <mergeCell ref="D479:G479"/>
    <mergeCell ref="D480:G480"/>
    <mergeCell ref="D481:G481"/>
    <mergeCell ref="K482:L482"/>
    <mergeCell ref="M482:N482"/>
    <mergeCell ref="B473:B478"/>
    <mergeCell ref="D473:G473"/>
    <mergeCell ref="D474:G474"/>
    <mergeCell ref="D475:G475"/>
    <mergeCell ref="D476:G476"/>
    <mergeCell ref="D477:G477"/>
    <mergeCell ref="D478:G478"/>
    <mergeCell ref="K468:L468"/>
    <mergeCell ref="M468:N468"/>
    <mergeCell ref="D470:G470"/>
    <mergeCell ref="D471:G471"/>
    <mergeCell ref="D472:G472"/>
    <mergeCell ref="I472:J472"/>
    <mergeCell ref="B466:F466"/>
    <mergeCell ref="H466:J466"/>
    <mergeCell ref="C467:D467"/>
    <mergeCell ref="E467:G467"/>
    <mergeCell ref="H467:I467"/>
    <mergeCell ref="C468:D468"/>
    <mergeCell ref="E468:G468"/>
    <mergeCell ref="H468:I468"/>
    <mergeCell ref="B455:B456"/>
    <mergeCell ref="D455:G455"/>
    <mergeCell ref="D456:G456"/>
    <mergeCell ref="D457:G457"/>
    <mergeCell ref="K458:L458"/>
    <mergeCell ref="M458:N458"/>
    <mergeCell ref="B449:B454"/>
    <mergeCell ref="D449:G449"/>
    <mergeCell ref="D450:G450"/>
    <mergeCell ref="D451:G451"/>
    <mergeCell ref="D452:G452"/>
    <mergeCell ref="D453:G453"/>
    <mergeCell ref="D454:G454"/>
    <mergeCell ref="K444:L444"/>
    <mergeCell ref="M444:N444"/>
    <mergeCell ref="D446:G446"/>
    <mergeCell ref="D447:G447"/>
    <mergeCell ref="D448:G448"/>
    <mergeCell ref="I448:J448"/>
    <mergeCell ref="B442:F442"/>
    <mergeCell ref="H442:J442"/>
    <mergeCell ref="C443:D443"/>
    <mergeCell ref="E443:G443"/>
    <mergeCell ref="H443:I443"/>
    <mergeCell ref="C444:D444"/>
    <mergeCell ref="E444:G444"/>
    <mergeCell ref="H444:I444"/>
    <mergeCell ref="B432:B433"/>
    <mergeCell ref="D432:G432"/>
    <mergeCell ref="D433:G433"/>
    <mergeCell ref="D434:G434"/>
    <mergeCell ref="K435:L435"/>
    <mergeCell ref="M435:N435"/>
    <mergeCell ref="B426:B431"/>
    <mergeCell ref="D426:G426"/>
    <mergeCell ref="D427:G427"/>
    <mergeCell ref="D428:G428"/>
    <mergeCell ref="D429:G429"/>
    <mergeCell ref="D430:G430"/>
    <mergeCell ref="D431:G431"/>
    <mergeCell ref="K421:L421"/>
    <mergeCell ref="M421:N421"/>
    <mergeCell ref="D423:G423"/>
    <mergeCell ref="D424:G424"/>
    <mergeCell ref="D425:G425"/>
    <mergeCell ref="I425:J425"/>
    <mergeCell ref="B419:F419"/>
    <mergeCell ref="H419:J419"/>
    <mergeCell ref="C420:D420"/>
    <mergeCell ref="E420:G420"/>
    <mergeCell ref="H420:I420"/>
    <mergeCell ref="C421:D421"/>
    <mergeCell ref="E421:G421"/>
    <mergeCell ref="H421:I421"/>
    <mergeCell ref="B408:B409"/>
    <mergeCell ref="D408:G408"/>
    <mergeCell ref="D409:G409"/>
    <mergeCell ref="D410:G410"/>
    <mergeCell ref="K411:L411"/>
    <mergeCell ref="M411:N411"/>
    <mergeCell ref="B402:B407"/>
    <mergeCell ref="D402:G402"/>
    <mergeCell ref="D403:G403"/>
    <mergeCell ref="D404:G404"/>
    <mergeCell ref="D405:G405"/>
    <mergeCell ref="D406:G406"/>
    <mergeCell ref="D407:G407"/>
    <mergeCell ref="K397:L397"/>
    <mergeCell ref="M397:N397"/>
    <mergeCell ref="D399:G399"/>
    <mergeCell ref="D400:G400"/>
    <mergeCell ref="D401:G401"/>
    <mergeCell ref="I401:J401"/>
    <mergeCell ref="B395:F395"/>
    <mergeCell ref="H395:J395"/>
    <mergeCell ref="C396:D396"/>
    <mergeCell ref="E396:G396"/>
    <mergeCell ref="H396:I396"/>
    <mergeCell ref="C397:D397"/>
    <mergeCell ref="E397:G397"/>
    <mergeCell ref="H397:I397"/>
    <mergeCell ref="B385:B386"/>
    <mergeCell ref="D385:G385"/>
    <mergeCell ref="D386:G386"/>
    <mergeCell ref="D387:G387"/>
    <mergeCell ref="K388:L388"/>
    <mergeCell ref="M388:N388"/>
    <mergeCell ref="B379:B384"/>
    <mergeCell ref="D379:G379"/>
    <mergeCell ref="D380:G380"/>
    <mergeCell ref="D381:G381"/>
    <mergeCell ref="D382:G382"/>
    <mergeCell ref="D383:G383"/>
    <mergeCell ref="D384:G384"/>
    <mergeCell ref="K374:L374"/>
    <mergeCell ref="M374:N374"/>
    <mergeCell ref="D376:G376"/>
    <mergeCell ref="D377:G377"/>
    <mergeCell ref="D378:G378"/>
    <mergeCell ref="I378:J378"/>
    <mergeCell ref="B372:F372"/>
    <mergeCell ref="H372:J372"/>
    <mergeCell ref="C373:D373"/>
    <mergeCell ref="E373:G373"/>
    <mergeCell ref="H373:I373"/>
    <mergeCell ref="C374:D374"/>
    <mergeCell ref="E374:G374"/>
    <mergeCell ref="H374:I374"/>
    <mergeCell ref="B361:B362"/>
    <mergeCell ref="D361:G361"/>
    <mergeCell ref="D362:G362"/>
    <mergeCell ref="D363:G363"/>
    <mergeCell ref="K364:L364"/>
    <mergeCell ref="M364:N364"/>
    <mergeCell ref="B355:B360"/>
    <mergeCell ref="D355:G355"/>
    <mergeCell ref="D356:G356"/>
    <mergeCell ref="D357:G357"/>
    <mergeCell ref="D358:G358"/>
    <mergeCell ref="D359:G359"/>
    <mergeCell ref="D360:G360"/>
    <mergeCell ref="K350:L350"/>
    <mergeCell ref="M350:N350"/>
    <mergeCell ref="D352:G352"/>
    <mergeCell ref="D353:G353"/>
    <mergeCell ref="D354:G354"/>
    <mergeCell ref="I354:J354"/>
    <mergeCell ref="B348:F348"/>
    <mergeCell ref="H348:J348"/>
    <mergeCell ref="C349:D349"/>
    <mergeCell ref="E349:G349"/>
    <mergeCell ref="H349:I349"/>
    <mergeCell ref="C350:D350"/>
    <mergeCell ref="E350:G350"/>
    <mergeCell ref="H350:I350"/>
    <mergeCell ref="B338:B339"/>
    <mergeCell ref="D338:G338"/>
    <mergeCell ref="D339:G339"/>
    <mergeCell ref="D340:G340"/>
    <mergeCell ref="K341:L341"/>
    <mergeCell ref="M341:N341"/>
    <mergeCell ref="D330:G330"/>
    <mergeCell ref="D331:G331"/>
    <mergeCell ref="I331:J331"/>
    <mergeCell ref="B332:B337"/>
    <mergeCell ref="D332:G332"/>
    <mergeCell ref="D333:G333"/>
    <mergeCell ref="D334:G334"/>
    <mergeCell ref="D335:G335"/>
    <mergeCell ref="D336:G336"/>
    <mergeCell ref="D337:G337"/>
    <mergeCell ref="C327:D327"/>
    <mergeCell ref="E327:G327"/>
    <mergeCell ref="H327:I327"/>
    <mergeCell ref="K327:L327"/>
    <mergeCell ref="M327:N327"/>
    <mergeCell ref="D329:G329"/>
    <mergeCell ref="C319:M319"/>
    <mergeCell ref="B325:F325"/>
    <mergeCell ref="H325:J325"/>
    <mergeCell ref="C326:D326"/>
    <mergeCell ref="E326:G326"/>
    <mergeCell ref="H326:I326"/>
    <mergeCell ref="B314:B315"/>
    <mergeCell ref="D314:G314"/>
    <mergeCell ref="D315:G315"/>
    <mergeCell ref="D316:G316"/>
    <mergeCell ref="K317:L317"/>
    <mergeCell ref="M317:N317"/>
    <mergeCell ref="B308:B313"/>
    <mergeCell ref="D308:G308"/>
    <mergeCell ref="D309:G309"/>
    <mergeCell ref="D310:G310"/>
    <mergeCell ref="D311:G311"/>
    <mergeCell ref="D312:G312"/>
    <mergeCell ref="D313:G313"/>
    <mergeCell ref="K303:L303"/>
    <mergeCell ref="M303:N303"/>
    <mergeCell ref="D305:G305"/>
    <mergeCell ref="D306:G306"/>
    <mergeCell ref="D307:G307"/>
    <mergeCell ref="I307:J307"/>
    <mergeCell ref="B301:F301"/>
    <mergeCell ref="H301:J301"/>
    <mergeCell ref="C302:D302"/>
    <mergeCell ref="E302:G302"/>
    <mergeCell ref="H302:I302"/>
    <mergeCell ref="C303:D303"/>
    <mergeCell ref="E303:G303"/>
    <mergeCell ref="H303:I303"/>
    <mergeCell ref="B292:B293"/>
    <mergeCell ref="D292:G292"/>
    <mergeCell ref="D293:G293"/>
    <mergeCell ref="D294:G294"/>
    <mergeCell ref="K295:L295"/>
    <mergeCell ref="M295:N295"/>
    <mergeCell ref="B286:B291"/>
    <mergeCell ref="D286:G286"/>
    <mergeCell ref="D287:G287"/>
    <mergeCell ref="D288:G288"/>
    <mergeCell ref="D289:G289"/>
    <mergeCell ref="D290:G290"/>
    <mergeCell ref="D291:G291"/>
    <mergeCell ref="K281:L281"/>
    <mergeCell ref="M281:N281"/>
    <mergeCell ref="D283:G283"/>
    <mergeCell ref="D284:G284"/>
    <mergeCell ref="D285:G285"/>
    <mergeCell ref="I285:J285"/>
    <mergeCell ref="B279:F279"/>
    <mergeCell ref="H279:J279"/>
    <mergeCell ref="C280:D280"/>
    <mergeCell ref="E280:G280"/>
    <mergeCell ref="H280:I280"/>
    <mergeCell ref="C281:D281"/>
    <mergeCell ref="E281:G281"/>
    <mergeCell ref="H281:I281"/>
    <mergeCell ref="B271:B272"/>
    <mergeCell ref="D271:G271"/>
    <mergeCell ref="D272:G272"/>
    <mergeCell ref="D273:G273"/>
    <mergeCell ref="K274:L274"/>
    <mergeCell ref="M274:N274"/>
    <mergeCell ref="B265:B270"/>
    <mergeCell ref="D265:G265"/>
    <mergeCell ref="D266:G266"/>
    <mergeCell ref="D267:G267"/>
    <mergeCell ref="D268:G268"/>
    <mergeCell ref="D269:G269"/>
    <mergeCell ref="D270:G270"/>
    <mergeCell ref="K260:L260"/>
    <mergeCell ref="M260:N260"/>
    <mergeCell ref="D262:G262"/>
    <mergeCell ref="D263:G263"/>
    <mergeCell ref="D264:G264"/>
    <mergeCell ref="I264:J264"/>
    <mergeCell ref="B258:F258"/>
    <mergeCell ref="H258:J258"/>
    <mergeCell ref="C259:D259"/>
    <mergeCell ref="E259:G259"/>
    <mergeCell ref="H259:I259"/>
    <mergeCell ref="C260:D260"/>
    <mergeCell ref="E260:G260"/>
    <mergeCell ref="H260:I260"/>
    <mergeCell ref="B250:B251"/>
    <mergeCell ref="D250:G250"/>
    <mergeCell ref="D251:G251"/>
    <mergeCell ref="D252:G252"/>
    <mergeCell ref="K253:L253"/>
    <mergeCell ref="M253:N253"/>
    <mergeCell ref="B244:B249"/>
    <mergeCell ref="D244:G244"/>
    <mergeCell ref="D245:G245"/>
    <mergeCell ref="D246:G246"/>
    <mergeCell ref="D247:G247"/>
    <mergeCell ref="D248:G248"/>
    <mergeCell ref="D249:G249"/>
    <mergeCell ref="K239:L239"/>
    <mergeCell ref="M239:N239"/>
    <mergeCell ref="D241:G241"/>
    <mergeCell ref="D242:G242"/>
    <mergeCell ref="D243:G243"/>
    <mergeCell ref="I243:J243"/>
    <mergeCell ref="B237:F237"/>
    <mergeCell ref="H237:J237"/>
    <mergeCell ref="C238:D238"/>
    <mergeCell ref="E238:G238"/>
    <mergeCell ref="H238:I238"/>
    <mergeCell ref="C239:D239"/>
    <mergeCell ref="E239:G239"/>
    <mergeCell ref="H239:I239"/>
    <mergeCell ref="B229:B230"/>
    <mergeCell ref="D229:G229"/>
    <mergeCell ref="D230:G230"/>
    <mergeCell ref="D231:G231"/>
    <mergeCell ref="K232:L232"/>
    <mergeCell ref="M232:N232"/>
    <mergeCell ref="B223:B228"/>
    <mergeCell ref="D223:G223"/>
    <mergeCell ref="D224:G224"/>
    <mergeCell ref="D225:G225"/>
    <mergeCell ref="D226:G226"/>
    <mergeCell ref="D227:G227"/>
    <mergeCell ref="D228:G228"/>
    <mergeCell ref="K218:L218"/>
    <mergeCell ref="M218:N218"/>
    <mergeCell ref="D220:G220"/>
    <mergeCell ref="D221:G221"/>
    <mergeCell ref="D222:G222"/>
    <mergeCell ref="I222:J222"/>
    <mergeCell ref="B216:F216"/>
    <mergeCell ref="H216:J216"/>
    <mergeCell ref="C217:D217"/>
    <mergeCell ref="E217:G217"/>
    <mergeCell ref="H217:I217"/>
    <mergeCell ref="C218:D218"/>
    <mergeCell ref="E218:G218"/>
    <mergeCell ref="H218:I218"/>
    <mergeCell ref="B205:B206"/>
    <mergeCell ref="D205:G205"/>
    <mergeCell ref="D206:G206"/>
    <mergeCell ref="D207:G207"/>
    <mergeCell ref="K208:L208"/>
    <mergeCell ref="M208:N208"/>
    <mergeCell ref="B199:B204"/>
    <mergeCell ref="D199:G199"/>
    <mergeCell ref="D200:G200"/>
    <mergeCell ref="D201:G201"/>
    <mergeCell ref="D202:G202"/>
    <mergeCell ref="D203:G203"/>
    <mergeCell ref="D204:G204"/>
    <mergeCell ref="K194:L194"/>
    <mergeCell ref="M194:N194"/>
    <mergeCell ref="D196:G196"/>
    <mergeCell ref="D197:G197"/>
    <mergeCell ref="D198:G198"/>
    <mergeCell ref="I198:J198"/>
    <mergeCell ref="B192:F192"/>
    <mergeCell ref="H192:J192"/>
    <mergeCell ref="C193:D193"/>
    <mergeCell ref="E193:G193"/>
    <mergeCell ref="H193:I193"/>
    <mergeCell ref="C194:D194"/>
    <mergeCell ref="E194:G194"/>
    <mergeCell ref="H194:I194"/>
    <mergeCell ref="B181:B182"/>
    <mergeCell ref="D181:G181"/>
    <mergeCell ref="D182:G182"/>
    <mergeCell ref="D183:G183"/>
    <mergeCell ref="K184:L184"/>
    <mergeCell ref="M184:N184"/>
    <mergeCell ref="B175:B180"/>
    <mergeCell ref="D175:G175"/>
    <mergeCell ref="D176:G176"/>
    <mergeCell ref="D177:G177"/>
    <mergeCell ref="D178:G178"/>
    <mergeCell ref="D179:G179"/>
    <mergeCell ref="D180:G180"/>
    <mergeCell ref="K170:L170"/>
    <mergeCell ref="M170:N170"/>
    <mergeCell ref="D172:G172"/>
    <mergeCell ref="D173:G173"/>
    <mergeCell ref="D174:G174"/>
    <mergeCell ref="I174:J174"/>
    <mergeCell ref="B168:F168"/>
    <mergeCell ref="H168:J168"/>
    <mergeCell ref="C169:D169"/>
    <mergeCell ref="E169:G169"/>
    <mergeCell ref="H169:I169"/>
    <mergeCell ref="C170:D170"/>
    <mergeCell ref="E170:G170"/>
    <mergeCell ref="H170:I170"/>
    <mergeCell ref="B156:B157"/>
    <mergeCell ref="D156:G156"/>
    <mergeCell ref="D157:G157"/>
    <mergeCell ref="D158:G158"/>
    <mergeCell ref="K159:L159"/>
    <mergeCell ref="M159:N159"/>
    <mergeCell ref="B150:B155"/>
    <mergeCell ref="D150:G150"/>
    <mergeCell ref="D151:G151"/>
    <mergeCell ref="D152:G152"/>
    <mergeCell ref="D153:G153"/>
    <mergeCell ref="D154:G154"/>
    <mergeCell ref="D155:G155"/>
    <mergeCell ref="K145:L145"/>
    <mergeCell ref="M145:N145"/>
    <mergeCell ref="D147:G147"/>
    <mergeCell ref="D148:G148"/>
    <mergeCell ref="D149:G149"/>
    <mergeCell ref="I149:J149"/>
    <mergeCell ref="B143:F143"/>
    <mergeCell ref="H143:J143"/>
    <mergeCell ref="C144:D144"/>
    <mergeCell ref="E144:G144"/>
    <mergeCell ref="H144:I144"/>
    <mergeCell ref="C145:D145"/>
    <mergeCell ref="E145:G145"/>
    <mergeCell ref="H145:I145"/>
    <mergeCell ref="B135:B136"/>
    <mergeCell ref="D135:G135"/>
    <mergeCell ref="D136:G136"/>
    <mergeCell ref="D137:G137"/>
    <mergeCell ref="K138:L138"/>
    <mergeCell ref="M138:N138"/>
    <mergeCell ref="B129:B134"/>
    <mergeCell ref="D129:G129"/>
    <mergeCell ref="D130:G130"/>
    <mergeCell ref="D131:G131"/>
    <mergeCell ref="D132:G132"/>
    <mergeCell ref="D133:G133"/>
    <mergeCell ref="D134:G134"/>
    <mergeCell ref="K124:L124"/>
    <mergeCell ref="M124:N124"/>
    <mergeCell ref="D126:G126"/>
    <mergeCell ref="D127:G127"/>
    <mergeCell ref="D128:G128"/>
    <mergeCell ref="I128:J128"/>
    <mergeCell ref="B122:F122"/>
    <mergeCell ref="H122:J122"/>
    <mergeCell ref="C123:D123"/>
    <mergeCell ref="E123:G123"/>
    <mergeCell ref="H123:I123"/>
    <mergeCell ref="C124:D124"/>
    <mergeCell ref="E124:G124"/>
    <mergeCell ref="H124:I124"/>
    <mergeCell ref="B112:B113"/>
    <mergeCell ref="D112:G112"/>
    <mergeCell ref="D113:G113"/>
    <mergeCell ref="D114:G114"/>
    <mergeCell ref="K115:L115"/>
    <mergeCell ref="M115:N115"/>
    <mergeCell ref="B106:B111"/>
    <mergeCell ref="D106:G106"/>
    <mergeCell ref="D107:G107"/>
    <mergeCell ref="D108:G108"/>
    <mergeCell ref="D109:G109"/>
    <mergeCell ref="D110:G110"/>
    <mergeCell ref="D111:G111"/>
    <mergeCell ref="K101:L101"/>
    <mergeCell ref="M101:N101"/>
    <mergeCell ref="D103:G103"/>
    <mergeCell ref="D104:G104"/>
    <mergeCell ref="D105:G105"/>
    <mergeCell ref="I105:J105"/>
    <mergeCell ref="B99:F99"/>
    <mergeCell ref="H99:J99"/>
    <mergeCell ref="C100:D100"/>
    <mergeCell ref="E100:G100"/>
    <mergeCell ref="H100:I100"/>
    <mergeCell ref="C101:D101"/>
    <mergeCell ref="E101:G101"/>
    <mergeCell ref="H101:I101"/>
    <mergeCell ref="B89:B90"/>
    <mergeCell ref="D89:G89"/>
    <mergeCell ref="D90:G90"/>
    <mergeCell ref="D91:G91"/>
    <mergeCell ref="K92:L92"/>
    <mergeCell ref="M92:N92"/>
    <mergeCell ref="B83:B88"/>
    <mergeCell ref="D83:G83"/>
    <mergeCell ref="D84:G84"/>
    <mergeCell ref="D85:G85"/>
    <mergeCell ref="D86:G86"/>
    <mergeCell ref="D87:G87"/>
    <mergeCell ref="D88:G88"/>
    <mergeCell ref="K78:L78"/>
    <mergeCell ref="M78:N78"/>
    <mergeCell ref="D80:G80"/>
    <mergeCell ref="D81:G81"/>
    <mergeCell ref="D82:G82"/>
    <mergeCell ref="I82:J82"/>
    <mergeCell ref="B76:F76"/>
    <mergeCell ref="H76:J76"/>
    <mergeCell ref="C77:D77"/>
    <mergeCell ref="E77:G77"/>
    <mergeCell ref="H77:I77"/>
    <mergeCell ref="C78:D78"/>
    <mergeCell ref="E78:G78"/>
    <mergeCell ref="H78:I78"/>
    <mergeCell ref="B65:B66"/>
    <mergeCell ref="D65:G65"/>
    <mergeCell ref="D66:G66"/>
    <mergeCell ref="D67:G67"/>
    <mergeCell ref="K68:L68"/>
    <mergeCell ref="M68:N68"/>
    <mergeCell ref="B59:B64"/>
    <mergeCell ref="D59:G59"/>
    <mergeCell ref="D60:G60"/>
    <mergeCell ref="D61:G61"/>
    <mergeCell ref="D62:G62"/>
    <mergeCell ref="D63:G63"/>
    <mergeCell ref="D64:G64"/>
    <mergeCell ref="K54:L54"/>
    <mergeCell ref="M54:N54"/>
    <mergeCell ref="D56:G56"/>
    <mergeCell ref="D57:G57"/>
    <mergeCell ref="D58:G58"/>
    <mergeCell ref="I58:J58"/>
    <mergeCell ref="B52:F52"/>
    <mergeCell ref="H52:J52"/>
    <mergeCell ref="C53:D53"/>
    <mergeCell ref="E53:G53"/>
    <mergeCell ref="H53:I53"/>
    <mergeCell ref="C54:D54"/>
    <mergeCell ref="E54:G54"/>
    <mergeCell ref="H54:I54"/>
    <mergeCell ref="B42:B43"/>
    <mergeCell ref="D42:G42"/>
    <mergeCell ref="D43:G43"/>
    <mergeCell ref="D44:G44"/>
    <mergeCell ref="K45:L45"/>
    <mergeCell ref="M45:N45"/>
    <mergeCell ref="B36:B41"/>
    <mergeCell ref="D36:G36"/>
    <mergeCell ref="D37:G37"/>
    <mergeCell ref="D38:G38"/>
    <mergeCell ref="D39:G39"/>
    <mergeCell ref="D40:G40"/>
    <mergeCell ref="D41:G41"/>
    <mergeCell ref="K31:L31"/>
    <mergeCell ref="M31:N31"/>
    <mergeCell ref="D33:G33"/>
    <mergeCell ref="D34:G34"/>
    <mergeCell ref="D35:G35"/>
    <mergeCell ref="I35:J35"/>
    <mergeCell ref="B29:F29"/>
    <mergeCell ref="H29:J29"/>
    <mergeCell ref="C30:D30"/>
    <mergeCell ref="E30:G30"/>
    <mergeCell ref="H30:I30"/>
    <mergeCell ref="C31:D31"/>
    <mergeCell ref="E31:G31"/>
    <mergeCell ref="H31:I31"/>
    <mergeCell ref="B20:B21"/>
    <mergeCell ref="D20:G20"/>
    <mergeCell ref="D21:G21"/>
    <mergeCell ref="D22:G22"/>
    <mergeCell ref="K23:L23"/>
    <mergeCell ref="M23:N23"/>
    <mergeCell ref="D12:G12"/>
    <mergeCell ref="D13:G13"/>
    <mergeCell ref="I13:J13"/>
    <mergeCell ref="B14:B19"/>
    <mergeCell ref="D14:G14"/>
    <mergeCell ref="D15:G15"/>
    <mergeCell ref="D16:G16"/>
    <mergeCell ref="D17:G17"/>
    <mergeCell ref="D18:G18"/>
    <mergeCell ref="D19:G19"/>
    <mergeCell ref="C9:D9"/>
    <mergeCell ref="E9:G9"/>
    <mergeCell ref="H9:I9"/>
    <mergeCell ref="K9:L9"/>
    <mergeCell ref="M9:N9"/>
    <mergeCell ref="D11:G11"/>
    <mergeCell ref="B2:J2"/>
    <mergeCell ref="B7:F7"/>
    <mergeCell ref="H7:J7"/>
    <mergeCell ref="C8:D8"/>
    <mergeCell ref="E8:G8"/>
    <mergeCell ref="H8:I8"/>
  </mergeCells>
  <pageMargins left="0.70866141732283472" right="0.70866141732283472" top="1.9685039370078741" bottom="0.74803149606299213" header="0.31496062992125984" footer="0.31496062992125984"/>
  <pageSetup paperSize="9" scale="60" orientation="portrait" verticalDpi="1200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'[1]Genral Data'!#REF!</xm:f>
          </x14:formula1>
          <xm:sqref>E8:G8 E100:G100 E123:G123 E169:G169 E193:G193 E217:G217 E238:G238 E259:G259 E280:G280 E302:G302 E396:G396 E420:G420 E144:G144 E443:G443 E53:G53 E30:G30 E77:G77 E349:G349 E326:G326 E373:G373 E467:G467 E491:G491 E515:G515 E536:G536 E557:G557 E578:G578 E600:G600</xm:sqref>
        </x14:dataValidation>
        <x14:dataValidation type="list" allowBlank="1" showInputMessage="1" showErrorMessage="1">
          <x14:formula1>
            <xm:f>'[1]Genral Data'!#REF!</xm:f>
          </x14:formula1>
          <xm:sqref>J303 J101:J102 J124:J125 J170:J171 J194:J195 J218:J219 J239:J240 J260:J261 J281:J282 J601:J602 J397:J398 J421:J422 J145:J146 J444:J445 J31 J9 J78:J79 J350:J351 J327:J328 J374:J375 J468:J469 J492:J493 J516:J517 J537:J538 J558:J559 J579:J580 J54</xm:sqref>
        </x14:dataValidation>
        <x14:dataValidation type="list" allowBlank="1" showInputMessage="1" showErrorMessage="1">
          <x14:formula1>
            <xm:f>'[1]Genral Data'!#REF!</xm:f>
          </x14:formula1>
          <xm:sqref>C8 C100 C123 C169 C193 C217 C238 C259 C280 C302 C396 C420 C144 C443 C53 C30 C77 C349 C326 C373 C467 C491 C515 C536 C557 C578 C600</xm:sqref>
        </x14:dataValidation>
        <x14:dataValidation type="list" allowBlank="1" showInputMessage="1" showErrorMessage="1">
          <x14:formula1>
            <xm:f>'[1]Genral Data'!#REF!</xm:f>
          </x14:formula1>
          <xm:sqref>J8 J100 J123 J169 J193 J217 J238 J259 J280 J302 J396 J420 J144 J443 J53 J30 J77 J349 J326 J373 J467 J491 J515 J536 J557 J578 J600</xm:sqref>
        </x14:dataValidation>
        <x14:dataValidation type="list" allowBlank="1" showInputMessage="1" showErrorMessage="1">
          <x14:formula1>
            <xm:f>'[1]Genral Data'!#REF!</xm:f>
          </x14:formula1>
          <xm:sqref>H8 H100 H123 H169 H193 H217 H238 H259 H280 H302 H396 H420 H144 H443 H53 H30 H77 H349 H326 H373 H467 H491 H515 H536 H557 H578 H600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</vt:i4>
      </vt:variant>
    </vt:vector>
  </HeadingPairs>
  <TitlesOfParts>
    <vt:vector size="10" baseType="lpstr">
      <vt:lpstr>Cover page </vt:lpstr>
      <vt:lpstr>Socomec  </vt:lpstr>
      <vt:lpstr>Brekares </vt:lpstr>
      <vt:lpstr>Sheet1</vt:lpstr>
      <vt:lpstr>Sheet2</vt:lpstr>
      <vt:lpstr>Sheet3</vt:lpstr>
      <vt:lpstr>INDEX</vt:lpstr>
      <vt:lpstr>QUOTATION</vt:lpstr>
      <vt:lpstr>'Cover page '!Print_Area</vt:lpstr>
      <vt:lpstr>QUOTATION!Print_Area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2019-09-08T07:57:10Z</dcterms:modified>
</cp:coreProperties>
</file>