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0" yWindow="0" windowWidth="20490" windowHeight="7755"/>
  </bookViews>
  <sheets>
    <sheet name="jeneral" sheetId="1" r:id="rId1"/>
    <sheet name="Sheet1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3" i="1" l="1" a="1"/>
  <c r="M3" i="1" s="1"/>
  <c r="M4" i="1" a="1"/>
  <c r="M4" i="1" s="1"/>
  <c r="M5" i="1" a="1"/>
  <c r="M5" i="1" s="1"/>
  <c r="M6" i="1" a="1"/>
  <c r="M6" i="1" s="1"/>
  <c r="M7" i="1" a="1"/>
  <c r="M7" i="1" s="1"/>
  <c r="M8" i="1" a="1"/>
  <c r="M8" i="1" s="1"/>
  <c r="M9" i="1" a="1"/>
  <c r="M9" i="1" s="1"/>
  <c r="M10" i="1" a="1"/>
  <c r="M10" i="1" s="1"/>
  <c r="M11" i="1" a="1"/>
  <c r="M11" i="1" s="1"/>
  <c r="M12" i="1" a="1"/>
  <c r="M12" i="1" s="1"/>
  <c r="M13" i="1" a="1"/>
  <c r="M13" i="1" s="1"/>
  <c r="M14" i="1" a="1"/>
  <c r="M14" i="1" s="1"/>
  <c r="M15" i="1" a="1"/>
  <c r="M15" i="1" s="1"/>
  <c r="M16" i="1" a="1"/>
  <c r="M16" i="1" s="1"/>
  <c r="M17" i="1" a="1"/>
  <c r="M17" i="1" s="1"/>
  <c r="M18" i="1" a="1"/>
  <c r="M18" i="1" s="1"/>
  <c r="M19" i="1" a="1"/>
  <c r="M19" i="1" s="1"/>
  <c r="M20" i="1" a="1"/>
  <c r="M20" i="1" s="1"/>
  <c r="M21" i="1" a="1"/>
  <c r="M21" i="1" s="1"/>
  <c r="M22" i="1" a="1"/>
  <c r="M22" i="1" s="1"/>
  <c r="M23" i="1" a="1"/>
  <c r="M23" i="1" s="1"/>
  <c r="M24" i="1" a="1"/>
  <c r="M24" i="1" s="1"/>
  <c r="M25" i="1" a="1"/>
  <c r="M25" i="1" s="1"/>
  <c r="M26" i="1" a="1"/>
  <c r="M26" i="1" s="1"/>
  <c r="M27" i="1" a="1"/>
  <c r="M27" i="1" s="1"/>
  <c r="M28" i="1" a="1"/>
  <c r="M28" i="1" s="1"/>
  <c r="M29" i="1" a="1"/>
  <c r="M29" i="1" s="1"/>
  <c r="M30" i="1" a="1"/>
  <c r="M30" i="1" s="1"/>
  <c r="M31" i="1" a="1"/>
  <c r="M31" i="1" s="1"/>
  <c r="M32" i="1" a="1"/>
  <c r="M32" i="1" s="1"/>
  <c r="M33" i="1" a="1"/>
  <c r="M33" i="1" s="1"/>
  <c r="M34" i="1" a="1"/>
  <c r="M34" i="1" s="1"/>
  <c r="M35" i="1" a="1"/>
  <c r="M35" i="1" s="1"/>
  <c r="M36" i="1" a="1"/>
  <c r="M36" i="1" s="1"/>
  <c r="M37" i="1" a="1"/>
  <c r="M37" i="1" s="1"/>
  <c r="M38" i="1" a="1"/>
  <c r="M38" i="1" s="1"/>
  <c r="M39" i="1" a="1"/>
  <c r="M39" i="1" s="1"/>
  <c r="M40" i="1" a="1"/>
  <c r="M40" i="1" s="1"/>
  <c r="M41" i="1" a="1"/>
  <c r="M41" i="1" s="1"/>
  <c r="M42" i="1" a="1"/>
  <c r="M42" i="1" s="1"/>
  <c r="M43" i="1" a="1"/>
  <c r="M43" i="1" s="1"/>
  <c r="M44" i="1" a="1"/>
  <c r="M44" i="1" s="1"/>
  <c r="M45" i="1" a="1"/>
  <c r="M45" i="1" s="1"/>
  <c r="M46" i="1" a="1"/>
  <c r="M46" i="1" s="1"/>
  <c r="M47" i="1" a="1"/>
  <c r="M47" i="1" s="1"/>
  <c r="M48" i="1" a="1"/>
  <c r="M48" i="1" s="1"/>
  <c r="M49" i="1" a="1"/>
  <c r="M49" i="1" s="1"/>
  <c r="M50" i="1" a="1"/>
  <c r="M50" i="1" s="1"/>
  <c r="M51" i="1" a="1"/>
  <c r="M51" i="1" s="1"/>
  <c r="M52" i="1" a="1"/>
  <c r="M52" i="1" s="1"/>
  <c r="M53" i="1" a="1"/>
  <c r="M53" i="1" s="1"/>
  <c r="M54" i="1" a="1"/>
  <c r="M54" i="1" s="1"/>
  <c r="M55" i="1" a="1"/>
  <c r="M55" i="1" s="1"/>
  <c r="M56" i="1" a="1"/>
  <c r="M56" i="1" s="1"/>
  <c r="M57" i="1" a="1"/>
  <c r="M57" i="1" s="1"/>
  <c r="M58" i="1" a="1"/>
  <c r="M58" i="1" s="1"/>
  <c r="M59" i="1" a="1"/>
  <c r="M59" i="1" s="1"/>
  <c r="M60" i="1" a="1"/>
  <c r="M60" i="1" s="1"/>
  <c r="M61" i="1" a="1"/>
  <c r="M61" i="1" s="1"/>
  <c r="M62" i="1" a="1"/>
  <c r="M62" i="1" s="1"/>
  <c r="M63" i="1" a="1"/>
  <c r="M63" i="1" s="1"/>
  <c r="M64" i="1" a="1"/>
  <c r="M64" i="1" s="1"/>
  <c r="M65" i="1" a="1"/>
  <c r="M65" i="1" s="1"/>
  <c r="M66" i="1" a="1"/>
  <c r="M66" i="1" s="1"/>
  <c r="M67" i="1" a="1"/>
  <c r="M67" i="1" s="1"/>
  <c r="M2" i="1" a="1"/>
  <c r="M2" i="1"/>
  <c r="L2" i="1" l="1" a="1"/>
  <c r="L2" i="1" s="1"/>
  <c r="L3" i="1" a="1"/>
  <c r="L3" i="1" s="1"/>
  <c r="L4" i="1"/>
  <c r="L5" i="1" a="1"/>
  <c r="L5" i="1" s="1"/>
  <c r="L6" i="1" a="1"/>
  <c r="L6" i="1"/>
  <c r="L7" i="1" a="1"/>
  <c r="L7" i="1" s="1"/>
  <c r="L8" i="1" a="1"/>
  <c r="L8" i="1" s="1"/>
  <c r="L9" i="1" a="1"/>
  <c r="L9" i="1" s="1"/>
  <c r="L10" i="1" a="1"/>
  <c r="L10" i="1" s="1"/>
  <c r="L11" i="1" a="1"/>
  <c r="L11" i="1" s="1"/>
  <c r="L12" i="1" a="1"/>
  <c r="L12" i="1" s="1"/>
  <c r="L13" i="1" a="1"/>
  <c r="L13" i="1" s="1"/>
  <c r="L14" i="1" a="1"/>
  <c r="L14" i="1" s="1"/>
  <c r="L15" i="1" a="1"/>
  <c r="L15" i="1" s="1"/>
  <c r="L16" i="1" a="1"/>
  <c r="L16" i="1" s="1"/>
  <c r="L17" i="1" a="1"/>
  <c r="L17" i="1" s="1"/>
  <c r="L18" i="1" a="1"/>
  <c r="L18" i="1" s="1"/>
  <c r="L19" i="1" a="1"/>
  <c r="L19" i="1" s="1"/>
  <c r="L20" i="1" a="1"/>
  <c r="L20" i="1" s="1"/>
  <c r="L21" i="1" a="1"/>
  <c r="L21" i="1" s="1"/>
  <c r="L22" i="1" a="1"/>
  <c r="L22" i="1" s="1"/>
  <c r="L23" i="1" a="1"/>
  <c r="L23" i="1" s="1"/>
  <c r="L24" i="1" a="1"/>
  <c r="L24" i="1" s="1"/>
  <c r="L25" i="1" a="1"/>
  <c r="L25" i="1" s="1"/>
  <c r="L26" i="1" a="1"/>
  <c r="L26" i="1" s="1"/>
  <c r="L27" i="1" a="1"/>
  <c r="L27" i="1" s="1"/>
  <c r="L28" i="1" a="1"/>
  <c r="L28" i="1" s="1"/>
  <c r="L29" i="1" a="1"/>
  <c r="L29" i="1" s="1"/>
  <c r="L30" i="1" a="1"/>
  <c r="L30" i="1" s="1"/>
  <c r="L31" i="1" a="1"/>
  <c r="L31" i="1" s="1"/>
  <c r="L32" i="1" a="1"/>
  <c r="L32" i="1" s="1"/>
  <c r="L33" i="1" a="1"/>
  <c r="L33" i="1" s="1"/>
  <c r="L34" i="1" a="1"/>
  <c r="L34" i="1" s="1"/>
  <c r="L35" i="1" a="1"/>
  <c r="L35" i="1" s="1"/>
  <c r="L36" i="1" a="1"/>
  <c r="L36" i="1" s="1"/>
  <c r="L37" i="1" a="1"/>
  <c r="L37" i="1" s="1"/>
  <c r="L38" i="1" a="1"/>
  <c r="L38" i="1" s="1"/>
  <c r="L39" i="1" a="1"/>
  <c r="L39" i="1" s="1"/>
  <c r="L40" i="1" a="1"/>
  <c r="L40" i="1" s="1"/>
  <c r="L41" i="1" a="1"/>
  <c r="L41" i="1" s="1"/>
  <c r="L42" i="1" a="1"/>
  <c r="L42" i="1" s="1"/>
  <c r="L43" i="1" a="1"/>
  <c r="L43" i="1" s="1"/>
  <c r="L44" i="1" a="1"/>
  <c r="L44" i="1" s="1"/>
  <c r="L45" i="1" a="1"/>
  <c r="L45" i="1" s="1"/>
  <c r="L46" i="1" a="1"/>
  <c r="L46" i="1" s="1"/>
  <c r="L47" i="1" a="1"/>
  <c r="L47" i="1" s="1"/>
  <c r="L48" i="1" a="1"/>
  <c r="L48" i="1" s="1"/>
  <c r="L49" i="1" a="1"/>
  <c r="L49" i="1" s="1"/>
  <c r="L50" i="1" a="1"/>
  <c r="L50" i="1" s="1"/>
  <c r="L51" i="1" a="1"/>
  <c r="L51" i="1" s="1"/>
  <c r="L52" i="1" a="1"/>
  <c r="L52" i="1" s="1"/>
  <c r="L53" i="1" a="1"/>
  <c r="L53" i="1" s="1"/>
  <c r="L54" i="1" a="1"/>
  <c r="L54" i="1" s="1"/>
  <c r="L55" i="1" a="1"/>
  <c r="L55" i="1" s="1"/>
  <c r="L56" i="1" a="1"/>
  <c r="L56" i="1" s="1"/>
  <c r="L57" i="1" a="1"/>
  <c r="L57" i="1" s="1"/>
  <c r="L58" i="1" a="1"/>
  <c r="L58" i="1" s="1"/>
  <c r="L59" i="1" a="1"/>
  <c r="L59" i="1" s="1"/>
  <c r="L60" i="1" a="1"/>
  <c r="L60" i="1" s="1"/>
  <c r="L61" i="1" a="1"/>
  <c r="L61" i="1" s="1"/>
  <c r="L62" i="1" a="1"/>
  <c r="L62" i="1" s="1"/>
  <c r="L63" i="1" a="1"/>
  <c r="L63" i="1" s="1"/>
  <c r="L64" i="1" a="1"/>
  <c r="L64" i="1" s="1"/>
  <c r="L65" i="1" a="1"/>
  <c r="L65" i="1" s="1"/>
  <c r="L66" i="1" a="1"/>
  <c r="L66" i="1" s="1"/>
  <c r="L67" i="1" a="1"/>
  <c r="L67" i="1" s="1"/>
  <c r="H2" i="2" l="1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3" i="2" l="1"/>
  <c r="D2" i="2"/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3" i="1"/>
  <c r="A2" i="1"/>
</calcChain>
</file>

<file path=xl/comments1.xml><?xml version="1.0" encoding="utf-8"?>
<comments xmlns="http://schemas.openxmlformats.org/spreadsheetml/2006/main">
  <authors>
    <author>DELL</author>
  </authors>
  <commentList>
    <comment ref="F7" author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8"/>
            <color indexed="81"/>
            <rFont val="Tahoma"/>
            <family val="2"/>
          </rPr>
          <t>0505491010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sz val="22"/>
            <color indexed="81"/>
            <rFont val="Tahoma"/>
            <family val="2"/>
          </rPr>
          <t>1/3-30/5/2019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sz val="22"/>
            <color indexed="81"/>
            <rFont val="Tahoma"/>
            <family val="2"/>
          </rPr>
          <t>2205SR</t>
        </r>
      </text>
    </comment>
  </commentList>
</comments>
</file>

<file path=xl/sharedStrings.xml><?xml version="1.0" encoding="utf-8"?>
<sst xmlns="http://schemas.openxmlformats.org/spreadsheetml/2006/main" count="482" uniqueCount="206">
  <si>
    <t>CUST NAME</t>
  </si>
  <si>
    <t>ADRESS</t>
  </si>
  <si>
    <t>TEL. NUMBER</t>
  </si>
  <si>
    <t>AMOUNT</t>
  </si>
  <si>
    <t>VISITS. AMOUNT</t>
  </si>
  <si>
    <t>TECH. NAME</t>
  </si>
  <si>
    <t>LAST INVOICE DATE</t>
  </si>
  <si>
    <t>S.POOL SIZE</t>
  </si>
  <si>
    <t>METHOD PAY</t>
  </si>
  <si>
    <t>CUST ID.</t>
  </si>
  <si>
    <t>MOHSIN</t>
  </si>
  <si>
    <t>SIRAJ</t>
  </si>
  <si>
    <t>KOLAJI</t>
  </si>
  <si>
    <t>mursalat</t>
  </si>
  <si>
    <t>KHALIJ</t>
  </si>
  <si>
    <t>Alttakhassusaa st</t>
  </si>
  <si>
    <t>olya</t>
  </si>
  <si>
    <t>sulimania</t>
  </si>
  <si>
    <t>alammrya</t>
  </si>
  <si>
    <t>YASMINE ZONE</t>
  </si>
  <si>
    <t xml:space="preserve">wezarat </t>
  </si>
  <si>
    <t>rawda</t>
  </si>
  <si>
    <t>om alhamam</t>
  </si>
  <si>
    <t>althomama area</t>
  </si>
  <si>
    <t>exit 14</t>
  </si>
  <si>
    <t>RAYAN</t>
  </si>
  <si>
    <t>Almaseef</t>
  </si>
  <si>
    <t>Al hamra</t>
  </si>
  <si>
    <t xml:space="preserve">MASEF </t>
  </si>
  <si>
    <t>Alwurud</t>
  </si>
  <si>
    <t>Almuruj</t>
  </si>
  <si>
    <t>As suwaidi</t>
  </si>
  <si>
    <t>Al malaz</t>
  </si>
  <si>
    <t>Ar rabwa</t>
  </si>
  <si>
    <t>Al mursalat</t>
  </si>
  <si>
    <t>MANAR</t>
  </si>
  <si>
    <t>almalz</t>
  </si>
  <si>
    <t>nassim</t>
  </si>
  <si>
    <t>OM ALHAMAM</t>
  </si>
  <si>
    <t>diplomatic area</t>
  </si>
  <si>
    <t>exit 10</t>
  </si>
  <si>
    <t>OLIYA</t>
  </si>
  <si>
    <t>exit 9</t>
  </si>
  <si>
    <t>RAWDA</t>
  </si>
  <si>
    <t>ALRAWDA</t>
  </si>
  <si>
    <t>KHALED BN WALED ST</t>
  </si>
  <si>
    <t>SUHAIL BN ODAY ST</t>
  </si>
  <si>
    <t>EXIT10</t>
  </si>
  <si>
    <t>EXIT5</t>
  </si>
  <si>
    <t>malz</t>
  </si>
  <si>
    <t>ALRAYAN</t>
  </si>
  <si>
    <t>ANDALUS</t>
  </si>
  <si>
    <t>EXIT 5</t>
  </si>
  <si>
    <t>ARQA</t>
  </si>
  <si>
    <t>SMALL</t>
  </si>
  <si>
    <t>MEDIUM</t>
  </si>
  <si>
    <t>BIG</t>
  </si>
  <si>
    <t>S.P.COUNT</t>
  </si>
  <si>
    <t>2MONTH</t>
  </si>
  <si>
    <t>3MONTH</t>
  </si>
  <si>
    <t>4MONTH</t>
  </si>
  <si>
    <t>6MONTH</t>
  </si>
  <si>
    <t>1MONTH</t>
  </si>
  <si>
    <t>12MONTH</t>
  </si>
  <si>
    <t>STATUS</t>
  </si>
  <si>
    <t>STOPPED</t>
  </si>
  <si>
    <t>WORKING</t>
  </si>
  <si>
    <t xml:space="preserve">اسم العميل </t>
  </si>
  <si>
    <t>من تاريخ</t>
  </si>
  <si>
    <t>إلي تاريخ</t>
  </si>
  <si>
    <t>المبلغ</t>
  </si>
  <si>
    <t>وليد الطويرقي</t>
  </si>
  <si>
    <t>وليد عبدالرحمن المقحم</t>
  </si>
  <si>
    <t>داوود الدويش</t>
  </si>
  <si>
    <t>عمر عبدالله العنزي</t>
  </si>
  <si>
    <t>نائف العميقان</t>
  </si>
  <si>
    <t>نورا الجميح</t>
  </si>
  <si>
    <t>عبدالحميد البسام</t>
  </si>
  <si>
    <t>سلطان الحمالي</t>
  </si>
  <si>
    <t>محمد بن عمار</t>
  </si>
  <si>
    <t>عمر بامحسون</t>
  </si>
  <si>
    <t>مجمع الريحان</t>
  </si>
  <si>
    <t>أحمد عبدالوهاب الشهراني</t>
  </si>
  <si>
    <t>عجلان العجلان</t>
  </si>
  <si>
    <t>عبدالعزيز العجلان</t>
  </si>
  <si>
    <t>محمد علي الشخص</t>
  </si>
  <si>
    <t>ثامر عبدالله اليمني</t>
  </si>
  <si>
    <t>بودل المصيف</t>
  </si>
  <si>
    <t>بودل الفيحاء</t>
  </si>
  <si>
    <t>بودل القصر</t>
  </si>
  <si>
    <t>بودل المروج</t>
  </si>
  <si>
    <t>منصور السيف</t>
  </si>
  <si>
    <t>عبدالعزيز العبيد</t>
  </si>
  <si>
    <t>عبدالعزيز النويصر</t>
  </si>
  <si>
    <t>فيلا شركة النصيان</t>
  </si>
  <si>
    <t>حمد عبدالرحمن الباهيلي</t>
  </si>
  <si>
    <t>علي الصقري</t>
  </si>
  <si>
    <t>صالح الصقري</t>
  </si>
  <si>
    <t>عبدالله المديفر</t>
  </si>
  <si>
    <t>سعد البازعي</t>
  </si>
  <si>
    <t>شركة سعودي أتوماتيك</t>
  </si>
  <si>
    <t>زياد هاشم</t>
  </si>
  <si>
    <t>فندق برزين</t>
  </si>
  <si>
    <t>عمر العمير</t>
  </si>
  <si>
    <t>محمد راكان عبدالحميد</t>
  </si>
  <si>
    <t>بندر السديس</t>
  </si>
  <si>
    <t>محمد حمود الجميعه</t>
  </si>
  <si>
    <t xml:space="preserve">تاريخ الفاتورة </t>
  </si>
  <si>
    <t>عبدالعزيز الجميح</t>
  </si>
  <si>
    <t>مؤسسة خالد بن نوح - الفيلا</t>
  </si>
  <si>
    <t>مؤسسة خالد بن نوح - المجمع السكني</t>
  </si>
  <si>
    <t>فندق نارسيس</t>
  </si>
  <si>
    <t>فيلا عبدالعزيز الزامل</t>
  </si>
  <si>
    <t>فيلا أسامه الزامل</t>
  </si>
  <si>
    <t>استراحه العمارية</t>
  </si>
  <si>
    <t>فندق عابر -1</t>
  </si>
  <si>
    <t>فندق عابر -2</t>
  </si>
  <si>
    <t>أطياف المجتمع</t>
  </si>
  <si>
    <t>فندق بودل الصحافه</t>
  </si>
  <si>
    <t>محمد عبدالعزيز الجميح فيلا11</t>
  </si>
  <si>
    <t>منصور الجميح</t>
  </si>
  <si>
    <t>بودل المطار</t>
  </si>
  <si>
    <t>نادي السفن استبس</t>
  </si>
  <si>
    <t>بودل الورد</t>
  </si>
  <si>
    <t>بودل الملز</t>
  </si>
  <si>
    <t>محمد حسين الهمامي</t>
  </si>
  <si>
    <t>فايز القصيبي</t>
  </si>
  <si>
    <t>السفارة الجزائرية</t>
  </si>
  <si>
    <t>السفارة الأردنية</t>
  </si>
  <si>
    <t>محمد عبدالفتاح شرف</t>
  </si>
  <si>
    <t>استراحة عبدالعزي الزامل</t>
  </si>
  <si>
    <t>استراحه عبدالرحمن الزامل</t>
  </si>
  <si>
    <t>قصر الأمير فهد بن تركي</t>
  </si>
  <si>
    <t>محمد عوضه سعيد العسيري</t>
  </si>
  <si>
    <t>عبدالله علي الهبدان</t>
  </si>
  <si>
    <t>عبدالرحمن البازعي</t>
  </si>
  <si>
    <t>مكتب صباح ياسين القضيب</t>
  </si>
  <si>
    <t>Column1</t>
  </si>
  <si>
    <t>azz</t>
  </si>
  <si>
    <t>mws</t>
  </si>
  <si>
    <t>aah</t>
  </si>
  <si>
    <t>ahb</t>
  </si>
  <si>
    <t>ssh</t>
  </si>
  <si>
    <t>aaa</t>
  </si>
  <si>
    <t>s7s</t>
  </si>
  <si>
    <t>mna</t>
  </si>
  <si>
    <t>obm</t>
  </si>
  <si>
    <t>ssh1</t>
  </si>
  <si>
    <t>mgr</t>
  </si>
  <si>
    <t>mhh</t>
  </si>
  <si>
    <t>fzq</t>
  </si>
  <si>
    <t>ale</t>
  </si>
  <si>
    <t>nas</t>
  </si>
  <si>
    <t>amd</t>
  </si>
  <si>
    <t>dwd</t>
  </si>
  <si>
    <t>azn</t>
  </si>
  <si>
    <t>arb</t>
  </si>
  <si>
    <t>azj</t>
  </si>
  <si>
    <t>aas</t>
  </si>
  <si>
    <t>noj</t>
  </si>
  <si>
    <t>kbn</t>
  </si>
  <si>
    <t>kbn2</t>
  </si>
  <si>
    <t>ajj</t>
  </si>
  <si>
    <t>mas</t>
  </si>
  <si>
    <t>nar</t>
  </si>
  <si>
    <t>osz</t>
  </si>
  <si>
    <t>thy</t>
  </si>
  <si>
    <t>ab1</t>
  </si>
  <si>
    <t>ab2</t>
  </si>
  <si>
    <t>atm</t>
  </si>
  <si>
    <t>bsf</t>
  </si>
  <si>
    <t>mzj</t>
  </si>
  <si>
    <t>mnj</t>
  </si>
  <si>
    <t>bar</t>
  </si>
  <si>
    <t>sbz</t>
  </si>
  <si>
    <t>bms</t>
  </si>
  <si>
    <t>bwd</t>
  </si>
  <si>
    <t>bmg</t>
  </si>
  <si>
    <t>bfy</t>
  </si>
  <si>
    <t>bmz</t>
  </si>
  <si>
    <t>bqs</t>
  </si>
  <si>
    <t>sau</t>
  </si>
  <si>
    <t>zdh</t>
  </si>
  <si>
    <t>bzh</t>
  </si>
  <si>
    <t>joe</t>
  </si>
  <si>
    <t>mfs</t>
  </si>
  <si>
    <t>azj2</t>
  </si>
  <si>
    <t>oaz</t>
  </si>
  <si>
    <t>oom</t>
  </si>
  <si>
    <t>mrh</t>
  </si>
  <si>
    <t>wam</t>
  </si>
  <si>
    <t>brs</t>
  </si>
  <si>
    <t>azz1</t>
  </si>
  <si>
    <t>arz</t>
  </si>
  <si>
    <t>pfq</t>
  </si>
  <si>
    <t>hab</t>
  </si>
  <si>
    <t>asq</t>
  </si>
  <si>
    <t>saq</t>
  </si>
  <si>
    <t>syq</t>
  </si>
  <si>
    <t>nfq</t>
  </si>
  <si>
    <t>mhj</t>
  </si>
  <si>
    <t>mns</t>
  </si>
  <si>
    <t>wtq</t>
  </si>
  <si>
    <t>ملاحظات</t>
  </si>
  <si>
    <t>LAST INV#</t>
  </si>
  <si>
    <t>inv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</si>
</sst>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ريال &quot;* #,##0.00_);_(&quot;ريال &quot;* \(#,##0.00\);_(&quot;ريال &quot;* &quot;-&quot;??_);_(@_)"/>
    <numFmt numFmtId="165" formatCode="yyyy/mm/dd;@"/>
  </numFmts>
  <fonts count="13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8"/>
      <color indexed="81"/>
      <name val="Tahoma"/>
      <family val="2"/>
    </font>
    <font>
      <sz val="11"/>
      <color theme="2" tint="-0.89999084444715716"/>
      <name val="Calibri"/>
      <family val="2"/>
      <scheme val="minor"/>
    </font>
    <font>
      <sz val="11"/>
      <color theme="1"/>
      <name val="Inherit"/>
    </font>
    <font>
      <sz val="22"/>
      <color indexed="81"/>
      <name val="Tahoma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2" tint="-0.89999084444715716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44">
    <xf numFmtId="0" fontId="0" fillId="0" borderId="0" xfId="0"/>
    <xf numFmtId="0" fontId="0" fillId="2" borderId="1" xfId="0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2" borderId="0" xfId="0" applyFill="1" applyBorder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65" fontId="0" fillId="0" borderId="0" xfId="0" applyNumberFormat="1"/>
    <xf numFmtId="165" fontId="0" fillId="0" borderId="0" xfId="0" applyNumberFormat="1" applyBorder="1"/>
    <xf numFmtId="0" fontId="10" fillId="4" borderId="0" xfId="0" applyFont="1" applyFill="1" applyBorder="1" applyAlignment="1">
      <alignment horizontal="center" vertical="center"/>
    </xf>
    <xf numFmtId="165" fontId="10" fillId="4" borderId="0" xfId="0" applyNumberFormat="1" applyFont="1" applyFill="1" applyBorder="1" applyAlignment="1">
      <alignment horizontal="center" vertical="center"/>
    </xf>
    <xf numFmtId="164" fontId="10" fillId="4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right"/>
    </xf>
    <xf numFmtId="165" fontId="0" fillId="0" borderId="0" xfId="0" applyNumberFormat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7" fillId="2" borderId="2" xfId="0" applyFont="1" applyFill="1" applyBorder="1" applyAlignment="1">
      <alignment horizontal="left" vertical="center"/>
    </xf>
    <xf numFmtId="165" fontId="0" fillId="2" borderId="0" xfId="0" applyNumberFormat="1" applyFill="1" applyAlignment="1">
      <alignment horizontal="center"/>
    </xf>
    <xf numFmtId="0" fontId="0" fillId="2" borderId="0" xfId="0" applyFill="1" applyAlignment="1">
      <alignment horizontal="right"/>
    </xf>
    <xf numFmtId="0" fontId="6" fillId="3" borderId="4" xfId="0" applyFont="1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2" borderId="6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1" fontId="0" fillId="2" borderId="0" xfId="0" applyNumberFormat="1" applyFill="1" applyAlignment="1">
      <alignment horizontal="center"/>
    </xf>
    <xf numFmtId="1" fontId="0" fillId="0" borderId="0" xfId="0" applyNumberFormat="1"/>
    <xf numFmtId="0" fontId="0" fillId="0" borderId="0" xfId="0" applyNumberFormat="1" applyAlignment="1">
      <alignment horizontal="center"/>
    </xf>
    <xf numFmtId="0" fontId="6" fillId="5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165" fontId="11" fillId="3" borderId="4" xfId="0" applyNumberFormat="1" applyFont="1" applyFill="1" applyBorder="1" applyAlignment="1">
      <alignment horizontal="center" vertical="center"/>
    </xf>
    <xf numFmtId="165" fontId="12" fillId="2" borderId="1" xfId="0" applyNumberFormat="1" applyFont="1" applyFill="1" applyBorder="1" applyAlignment="1">
      <alignment horizontal="center" vertical="center"/>
    </xf>
    <xf numFmtId="165" fontId="12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32">
    <dxf>
      <font>
        <b/>
      </font>
      <numFmt numFmtId="165" formatCode="yyyy/mm/dd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165" formatCode="yyyy/mm/dd;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165" formatCode="yyyy/mm/dd;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numFmt numFmtId="165" formatCode="yyyy/mm/dd;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165" formatCode="yyyy/mm/dd;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ill>
        <patternFill>
          <bgColor rgb="FFFF0000"/>
        </patternFill>
      </fill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2" tint="-0.89999084444715716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31"/>
      <tableStyleElement type="headerRow" dxfId="3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B1:O67" totalsRowShown="0" headerRowDxfId="29" dataDxfId="27" headerRowBorderDxfId="28" tableBorderDxfId="26" totalsRowBorderDxfId="25">
  <autoFilter ref="B1:O67"/>
  <sortState ref="B2:O65">
    <sortCondition descending="1" ref="H1:H65"/>
  </sortState>
  <tableColumns count="14">
    <tableColumn id="2" name="Column1" dataDxfId="24"/>
    <tableColumn id="3" name="CUST ID." dataDxfId="23"/>
    <tableColumn id="4" name="CUST NAME" dataDxfId="22"/>
    <tableColumn id="5" name="S.P.COUNT" dataDxfId="21"/>
    <tableColumn id="6" name="ADRESS" dataDxfId="20"/>
    <tableColumn id="7" name="TEL. NUMBER" dataDxfId="19"/>
    <tableColumn id="8" name="METHOD PAY" dataDxfId="18"/>
    <tableColumn id="9" name="AMOUNT" dataDxfId="17"/>
    <tableColumn id="10" name="VISITS. AMOUNT" dataDxfId="16"/>
    <tableColumn id="11" name="TECH. NAME" dataDxfId="15"/>
    <tableColumn id="12" name="LAST INV#" dataDxfId="2">
      <calculatedColumnFormula array="1">IF(Table1[[#This Row],[CUST ID.]]&lt;&gt;"",MAX(IF(Table1[[#This Row],[CUST ID.]]=Sheet1!$C:$C,Sheet1!$B:$B,0)),"")</calculatedColumnFormula>
    </tableColumn>
    <tableColumn id="13" name="LAST INVOICE DATE" dataDxfId="0">
      <calculatedColumnFormula array="1">IF(Table1[[#This Row],[LAST INV'#]]=0,"",IF(Table1[[#This Row],[CUST ID.]]&lt;&gt;"",MAX(IF(Table1[[#This Row],[CUST ID.]]=Sheet1!$C:$C,Sheet1!$A:$A,0)),""))</calculatedColumnFormula>
    </tableColumn>
    <tableColumn id="14" name="S.POOL SIZE" dataDxfId="1"/>
    <tableColumn id="15" name="STATUS" data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e2" displayName="table2" ref="A1:H60" totalsRowShown="0" headerRowDxfId="12" tableBorderDxfId="11">
  <autoFilter ref="A1:H60"/>
  <tableColumns count="8">
    <tableColumn id="2" name="تاريخ الفاتورة " dataDxfId="10"/>
    <tableColumn id="9" name="inv number" dataDxfId="9"/>
    <tableColumn id="1" name="CUST ID." dataDxfId="8"/>
    <tableColumn id="3" name="اسم العميل " dataDxfId="7"/>
    <tableColumn id="5" name="من تاريخ" dataDxfId="6"/>
    <tableColumn id="6" name="إلي تاريخ" dataDxfId="5"/>
    <tableColumn id="7" name="المبلغ" dataDxfId="4" dataCellStyle="Currency"/>
    <tableColumn id="8" name="ملاحظات" dataDxfId="3">
      <calculatedColumnFormula>VLOOKUP(table2[CUST ID.],jeneral!C:H,6,FALSE)</calculatedColumnFormula>
    </tableColumn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XFD1048576"/>
  <sheetViews>
    <sheetView tabSelected="1" zoomScale="90" zoomScaleNormal="90" workbookViewId="0">
      <pane xSplit="4" ySplit="1" topLeftCell="E44" activePane="bottomRight" state="frozen"/>
      <selection pane="topRight" activeCell="E1" sqref="E1"/>
      <selection pane="bottomLeft" activeCell="A2" sqref="A2"/>
      <selection pane="bottomRight" activeCell="L64" sqref="L64"/>
    </sheetView>
  </sheetViews>
  <sheetFormatPr defaultRowHeight="15"/>
  <cols>
    <col min="1" max="1" width="4.42578125" style="2" bestFit="1" customWidth="1"/>
    <col min="2" max="2" width="14" style="2" bestFit="1" customWidth="1"/>
    <col min="3" max="3" width="13.140625" style="2" bestFit="1" customWidth="1"/>
    <col min="4" max="4" width="35.5703125" style="30" bestFit="1" customWidth="1"/>
    <col min="5" max="5" width="12.5703125" style="2" customWidth="1"/>
    <col min="6" max="6" width="20.28515625" style="2" bestFit="1" customWidth="1"/>
    <col min="7" max="11" width="15.5703125" style="2" customWidth="1"/>
    <col min="12" max="12" width="15.5703125" style="37" customWidth="1"/>
    <col min="13" max="13" width="20.42578125" style="43" customWidth="1"/>
    <col min="14" max="14" width="15.5703125" style="2" customWidth="1"/>
    <col min="15" max="15" width="15.28515625" style="2" customWidth="1"/>
    <col min="16" max="19" width="9.140625" style="2"/>
    <col min="20" max="20" width="9.140625" style="2" customWidth="1"/>
    <col min="21" max="16383" width="9.140625" style="2"/>
    <col min="16384" max="16384" width="9.140625" style="2" customWidth="1"/>
  </cols>
  <sheetData>
    <row r="1" spans="1:20 16384:16384" ht="31.5" customHeight="1">
      <c r="B1" s="8" t="s">
        <v>137</v>
      </c>
      <c r="C1" s="8" t="s">
        <v>9</v>
      </c>
      <c r="D1" s="27" t="s">
        <v>0</v>
      </c>
      <c r="E1" s="8" t="s">
        <v>57</v>
      </c>
      <c r="F1" s="8" t="s">
        <v>1</v>
      </c>
      <c r="G1" s="8" t="s">
        <v>2</v>
      </c>
      <c r="H1" s="8" t="s">
        <v>8</v>
      </c>
      <c r="I1" s="8" t="s">
        <v>3</v>
      </c>
      <c r="J1" s="8" t="s">
        <v>4</v>
      </c>
      <c r="K1" s="8" t="s">
        <v>5</v>
      </c>
      <c r="L1" s="38" t="s">
        <v>204</v>
      </c>
      <c r="M1" s="41" t="s">
        <v>6</v>
      </c>
      <c r="N1" s="9" t="s">
        <v>7</v>
      </c>
      <c r="O1" s="8" t="s">
        <v>64</v>
      </c>
    </row>
    <row r="2" spans="1:20 16384:16384">
      <c r="A2" s="2">
        <f>IF(D2&lt;&gt;"",101,"")</f>
        <v>101</v>
      </c>
      <c r="B2" s="3"/>
      <c r="C2" s="3" t="s">
        <v>138</v>
      </c>
      <c r="D2" s="28" t="s">
        <v>112</v>
      </c>
      <c r="E2" s="3">
        <v>1</v>
      </c>
      <c r="F2" s="10" t="s">
        <v>15</v>
      </c>
      <c r="G2" s="3"/>
      <c r="H2" s="3" t="s">
        <v>61</v>
      </c>
      <c r="I2" s="3">
        <v>3600</v>
      </c>
      <c r="J2" s="3"/>
      <c r="K2" s="3" t="s">
        <v>10</v>
      </c>
      <c r="L2" s="33">
        <f t="array" ref="L2">IF(Table1[[#This Row],[CUST ID.]]&lt;&gt;"",MAX(IF(Table1[[#This Row],[CUST ID.]]=Sheet1!$C:$C,Sheet1!$B:$B,0)),"")</f>
        <v>0</v>
      </c>
      <c r="M2" s="42" t="str">
        <f t="array" ref="M2">IF(Table1[[#This Row],[LAST INV'#]]=0,"",IF(Table1[[#This Row],[CUST ID.]]&lt;&gt;"",MAX(IF(Table1[[#This Row],[CUST ID.]]=Sheet1!$C:$C,Sheet1!$A:$A,0)),""))</f>
        <v/>
      </c>
      <c r="N2" s="4"/>
      <c r="O2" s="5" t="s">
        <v>66</v>
      </c>
      <c r="T2" s="2" t="s">
        <v>10</v>
      </c>
    </row>
    <row r="3" spans="1:20 16384:16384">
      <c r="A3" s="2">
        <f>IF(D3&lt;&gt;"",A2+1,"")</f>
        <v>102</v>
      </c>
      <c r="B3" s="3"/>
      <c r="C3" s="3" t="s">
        <v>139</v>
      </c>
      <c r="D3" s="28" t="s">
        <v>133</v>
      </c>
      <c r="E3" s="3">
        <v>1</v>
      </c>
      <c r="F3" s="11" t="s">
        <v>44</v>
      </c>
      <c r="G3" s="3"/>
      <c r="H3" s="3" t="s">
        <v>61</v>
      </c>
      <c r="I3" s="3"/>
      <c r="J3" s="3"/>
      <c r="K3" s="3" t="s">
        <v>12</v>
      </c>
      <c r="L3" s="33">
        <f t="array" ref="L3">IF(Table1[[#This Row],[CUST ID.]]&lt;&gt;"",MAX(IF(Table1[[#This Row],[CUST ID.]]=Sheet1!$C:$C,Sheet1!$B:$B,0)),"")</f>
        <v>0</v>
      </c>
      <c r="M3" s="42" t="str">
        <f t="array" ref="M3">IF(Table1[[#This Row],[LAST INV'#]]=0,"",IF(Table1[[#This Row],[CUST ID.]]&lt;&gt;"",MAX(IF(Table1[[#This Row],[CUST ID.]]=Sheet1!$C:$C,Sheet1!$A:$A,0)),""))</f>
        <v/>
      </c>
      <c r="N3" s="4"/>
      <c r="O3" s="5" t="s">
        <v>66</v>
      </c>
      <c r="T3" s="2" t="s">
        <v>11</v>
      </c>
    </row>
    <row r="4" spans="1:20 16384:16384">
      <c r="A4" s="2">
        <f t="shared" ref="A4:A67" si="0">IF(D4&lt;&gt;"",A3+1,"")</f>
        <v>103</v>
      </c>
      <c r="B4" s="3"/>
      <c r="C4" s="3" t="s">
        <v>140</v>
      </c>
      <c r="D4" s="28" t="s">
        <v>134</v>
      </c>
      <c r="E4" s="3">
        <v>1</v>
      </c>
      <c r="F4" s="11" t="s">
        <v>49</v>
      </c>
      <c r="G4" s="3"/>
      <c r="H4" s="3" t="s">
        <v>61</v>
      </c>
      <c r="I4" s="3"/>
      <c r="J4" s="3"/>
      <c r="K4" s="3" t="s">
        <v>12</v>
      </c>
      <c r="L4" s="33">
        <f>IF(Table1[[#This Row],[CUST ID.]]&lt;&gt;"",MAX(IF(Table1[[#This Row],[CUST ID.]]=Sheet1!$C:$C,Sheet1!$B:$B,0)),"")</f>
        <v>0</v>
      </c>
      <c r="M4" s="42" t="str">
        <f t="array" ref="M4">IF(Table1[[#This Row],[LAST INV'#]]=0,"",IF(Table1[[#This Row],[CUST ID.]]&lt;&gt;"",MAX(IF(Table1[[#This Row],[CUST ID.]]=Sheet1!$C:$C,Sheet1!$A:$A,0)),""))</f>
        <v/>
      </c>
      <c r="N4" s="4"/>
      <c r="O4" s="5" t="s">
        <v>66</v>
      </c>
      <c r="T4" s="2" t="s">
        <v>12</v>
      </c>
    </row>
    <row r="5" spans="1:20 16384:16384">
      <c r="A5" s="2">
        <f t="shared" si="0"/>
        <v>104</v>
      </c>
      <c r="B5" s="3"/>
      <c r="C5" s="3" t="s">
        <v>141</v>
      </c>
      <c r="D5" s="28" t="s">
        <v>77</v>
      </c>
      <c r="E5" s="3">
        <v>1</v>
      </c>
      <c r="F5" s="10" t="s">
        <v>15</v>
      </c>
      <c r="G5" s="3"/>
      <c r="H5" s="3" t="s">
        <v>59</v>
      </c>
      <c r="I5" s="3">
        <v>1575</v>
      </c>
      <c r="J5" s="3"/>
      <c r="K5" s="3" t="s">
        <v>10</v>
      </c>
      <c r="L5" s="33">
        <f t="array" ref="L5">IF(Table1[[#This Row],[CUST ID.]]&lt;&gt;"",MAX(IF(Table1[[#This Row],[CUST ID.]]=Sheet1!$C:$C,Sheet1!$B:$B,0)),"")</f>
        <v>5848</v>
      </c>
      <c r="M5" s="42">
        <f t="array" ref="M5">IF(Table1[[#This Row],[LAST INV'#]]=0,"",IF(Table1[[#This Row],[CUST ID.]]&lt;&gt;"",MAX(IF(Table1[[#This Row],[CUST ID.]]=Sheet1!$C:$C,Sheet1!$A:$A,0)),""))</f>
        <v>43707</v>
      </c>
      <c r="N5" s="4"/>
      <c r="O5" s="5" t="s">
        <v>66</v>
      </c>
      <c r="T5" s="2" t="s">
        <v>54</v>
      </c>
    </row>
    <row r="6" spans="1:20 16384:16384">
      <c r="A6" s="2">
        <f t="shared" si="0"/>
        <v>105</v>
      </c>
      <c r="B6" s="3"/>
      <c r="C6" s="3" t="s">
        <v>142</v>
      </c>
      <c r="D6" s="28" t="s">
        <v>78</v>
      </c>
      <c r="E6" s="3">
        <v>1</v>
      </c>
      <c r="F6" s="10" t="s">
        <v>21</v>
      </c>
      <c r="G6" s="3"/>
      <c r="H6" s="3" t="s">
        <v>59</v>
      </c>
      <c r="I6" s="3">
        <v>1890</v>
      </c>
      <c r="J6" s="3"/>
      <c r="K6" s="3" t="s">
        <v>10</v>
      </c>
      <c r="L6" s="33">
        <f t="array" ref="L6">IF(Table1[[#This Row],[CUST ID.]]&lt;&gt;"",MAX(IF(Table1[[#This Row],[CUST ID.]]=Sheet1!$C:$C,Sheet1!$B:$B,0)),"")</f>
        <v>5849</v>
      </c>
      <c r="M6" s="42">
        <f t="array" ref="M6">IF(Table1[[#This Row],[LAST INV'#]]=0,"",IF(Table1[[#This Row],[CUST ID.]]&lt;&gt;"",MAX(IF(Table1[[#This Row],[CUST ID.]]=Sheet1!$C:$C,Sheet1!$A:$A,0)),""))</f>
        <v>43707</v>
      </c>
      <c r="N6" s="4"/>
      <c r="O6" s="5" t="s">
        <v>66</v>
      </c>
      <c r="T6" s="2" t="s">
        <v>55</v>
      </c>
    </row>
    <row r="7" spans="1:20 16384:16384">
      <c r="A7" s="2">
        <f t="shared" si="0"/>
        <v>106</v>
      </c>
      <c r="B7" s="3"/>
      <c r="C7" s="3" t="s">
        <v>143</v>
      </c>
      <c r="D7" s="28" t="s">
        <v>92</v>
      </c>
      <c r="E7" s="3">
        <v>1</v>
      </c>
      <c r="F7" s="1" t="s">
        <v>15</v>
      </c>
      <c r="G7" s="3"/>
      <c r="H7" s="3" t="s">
        <v>59</v>
      </c>
      <c r="I7" s="3">
        <v>2205</v>
      </c>
      <c r="J7" s="3"/>
      <c r="K7" s="3" t="s">
        <v>10</v>
      </c>
      <c r="L7" s="33">
        <f t="array" ref="L7">IF(Table1[[#This Row],[CUST ID.]]&lt;&gt;"",MAX(IF(Table1[[#This Row],[CUST ID.]]=Sheet1!$C:$C,Sheet1!$B:$B,0)),"")</f>
        <v>5871</v>
      </c>
      <c r="M7" s="42">
        <f t="array" ref="M7">IF(Table1[[#This Row],[LAST INV'#]]=0,"",IF(Table1[[#This Row],[CUST ID.]]&lt;&gt;"",MAX(IF(Table1[[#This Row],[CUST ID.]]=Sheet1!$C:$C,Sheet1!$A:$A,0)),""))</f>
        <v>43707</v>
      </c>
      <c r="N7" s="4"/>
      <c r="O7" s="5" t="s">
        <v>66</v>
      </c>
      <c r="T7" s="2" t="s">
        <v>56</v>
      </c>
    </row>
    <row r="8" spans="1:20 16384:16384" s="39" customFormat="1">
      <c r="A8" s="39">
        <f t="shared" si="0"/>
        <v>107</v>
      </c>
      <c r="B8" s="3"/>
      <c r="C8" s="3" t="s">
        <v>144</v>
      </c>
      <c r="D8" s="28" t="s">
        <v>122</v>
      </c>
      <c r="E8" s="3">
        <v>1</v>
      </c>
      <c r="F8" s="1" t="s">
        <v>25</v>
      </c>
      <c r="G8" s="3"/>
      <c r="H8" s="3" t="s">
        <v>59</v>
      </c>
      <c r="I8" s="3">
        <v>1890</v>
      </c>
      <c r="J8" s="3"/>
      <c r="K8" s="3" t="s">
        <v>10</v>
      </c>
      <c r="L8" s="33">
        <f t="array" ref="L8">IF(Table1[[#This Row],[CUST ID.]]&lt;&gt;"",MAX(IF(Table1[[#This Row],[CUST ID.]]=Sheet1!$C:$C,Sheet1!$B:$B,0)),"")</f>
        <v>5873</v>
      </c>
      <c r="M8" s="42">
        <f t="array" ref="M8">IF(Table1[[#This Row],[LAST INV'#]]=0,"",IF(Table1[[#This Row],[CUST ID.]]&lt;&gt;"",MAX(IF(Table1[[#This Row],[CUST ID.]]=Sheet1!$C:$C,Sheet1!$A:$A,0)),""))</f>
        <v>43707</v>
      </c>
      <c r="N8" s="40"/>
      <c r="O8" s="5" t="s">
        <v>66</v>
      </c>
      <c r="T8" s="39" t="s">
        <v>62</v>
      </c>
    </row>
    <row r="9" spans="1:20 16384:16384">
      <c r="A9" s="2">
        <f t="shared" si="0"/>
        <v>108</v>
      </c>
      <c r="B9" s="3"/>
      <c r="C9" s="3" t="s">
        <v>145</v>
      </c>
      <c r="D9" s="28" t="s">
        <v>79</v>
      </c>
      <c r="E9" s="3">
        <v>1</v>
      </c>
      <c r="F9" s="11" t="s">
        <v>26</v>
      </c>
      <c r="G9" s="3"/>
      <c r="H9" s="3" t="s">
        <v>59</v>
      </c>
      <c r="I9" s="3">
        <v>1575</v>
      </c>
      <c r="J9" s="3"/>
      <c r="K9" s="3" t="s">
        <v>11</v>
      </c>
      <c r="L9" s="33">
        <f t="array" ref="L9">IF(Table1[[#This Row],[CUST ID.]]&lt;&gt;"",MAX(IF(Table1[[#This Row],[CUST ID.]]=Sheet1!$C:$C,Sheet1!$B:$B,0)),"")</f>
        <v>5851</v>
      </c>
      <c r="M9" s="42">
        <f t="array" ref="M9">IF(Table1[[#This Row],[LAST INV'#]]=0,"",IF(Table1[[#This Row],[CUST ID.]]&lt;&gt;"",MAX(IF(Table1[[#This Row],[CUST ID.]]=Sheet1!$C:$C,Sheet1!$A:$A,0)),""))</f>
        <v>43707</v>
      </c>
      <c r="N9" s="4"/>
      <c r="O9" s="5" t="s">
        <v>66</v>
      </c>
      <c r="T9" s="2" t="s">
        <v>58</v>
      </c>
    </row>
    <row r="10" spans="1:20 16384:16384">
      <c r="A10" s="2">
        <f t="shared" si="0"/>
        <v>109</v>
      </c>
      <c r="B10" s="3"/>
      <c r="C10" s="3" t="s">
        <v>146</v>
      </c>
      <c r="D10" s="28" t="s">
        <v>80</v>
      </c>
      <c r="E10" s="3">
        <v>1</v>
      </c>
      <c r="F10" s="11" t="s">
        <v>34</v>
      </c>
      <c r="G10" s="3"/>
      <c r="H10" s="3" t="s">
        <v>59</v>
      </c>
      <c r="I10" s="3">
        <v>1575</v>
      </c>
      <c r="J10" s="3"/>
      <c r="K10" s="3" t="s">
        <v>11</v>
      </c>
      <c r="L10" s="33">
        <f t="array" ref="L10">IF(Table1[[#This Row],[CUST ID.]]&lt;&gt;"",MAX(IF(Table1[[#This Row],[CUST ID.]]=Sheet1!$C:$C,Sheet1!$B:$B,0)),"")</f>
        <v>5852</v>
      </c>
      <c r="M10" s="42">
        <f t="array" ref="M10">IF(Table1[[#This Row],[LAST INV'#]]=0,"",IF(Table1[[#This Row],[CUST ID.]]&lt;&gt;"",MAX(IF(Table1[[#This Row],[CUST ID.]]=Sheet1!$C:$C,Sheet1!$A:$A,0)),""))</f>
        <v>43707</v>
      </c>
      <c r="N10" s="4"/>
      <c r="O10" s="5" t="s">
        <v>66</v>
      </c>
      <c r="T10" s="2" t="s">
        <v>59</v>
      </c>
    </row>
    <row r="11" spans="1:20 16384:16384">
      <c r="A11" s="2">
        <f t="shared" si="0"/>
        <v>110</v>
      </c>
      <c r="B11" s="3"/>
      <c r="C11" s="3" t="s">
        <v>147</v>
      </c>
      <c r="D11" s="28" t="s">
        <v>78</v>
      </c>
      <c r="E11" s="3">
        <v>1</v>
      </c>
      <c r="F11" s="11" t="s">
        <v>35</v>
      </c>
      <c r="G11" s="3"/>
      <c r="H11" s="3" t="s">
        <v>59</v>
      </c>
      <c r="I11" s="3">
        <v>1890</v>
      </c>
      <c r="J11" s="3"/>
      <c r="K11" s="3" t="s">
        <v>11</v>
      </c>
      <c r="L11" s="33">
        <f t="array" ref="L11">IF(Table1[[#This Row],[CUST ID.]]&lt;&gt;"",MAX(IF(Table1[[#This Row],[CUST ID.]]=Sheet1!$C:$C,Sheet1!$B:$B,0)),"")</f>
        <v>5850</v>
      </c>
      <c r="M11" s="42">
        <f t="array" ref="M11">IF(Table1[[#This Row],[LAST INV'#]]=0,"",IF(Table1[[#This Row],[CUST ID.]]&lt;&gt;"",MAX(IF(Table1[[#This Row],[CUST ID.]]=Sheet1!$C:$C,Sheet1!$A:$A,0)),""))</f>
        <v>43707</v>
      </c>
      <c r="N11" s="4"/>
      <c r="O11" s="5" t="s">
        <v>66</v>
      </c>
      <c r="T11" s="2" t="s">
        <v>60</v>
      </c>
      <c r="XFD11" s="2">
        <v>1</v>
      </c>
    </row>
    <row r="12" spans="1:20 16384:16384">
      <c r="A12" s="2">
        <f t="shared" si="0"/>
        <v>111</v>
      </c>
      <c r="B12" s="3"/>
      <c r="C12" s="3" t="s">
        <v>148</v>
      </c>
      <c r="D12" s="28" t="s">
        <v>81</v>
      </c>
      <c r="E12" s="3">
        <v>1</v>
      </c>
      <c r="F12" s="11" t="s">
        <v>36</v>
      </c>
      <c r="G12" s="3"/>
      <c r="H12" s="3" t="s">
        <v>59</v>
      </c>
      <c r="I12" s="3">
        <v>3465</v>
      </c>
      <c r="J12" s="3"/>
      <c r="K12" s="3" t="s">
        <v>11</v>
      </c>
      <c r="L12" s="33">
        <f t="array" ref="L12">IF(Table1[[#This Row],[CUST ID.]]&lt;&gt;"",MAX(IF(Table1[[#This Row],[CUST ID.]]=Sheet1!$C:$C,Sheet1!$B:$B,0)),"")</f>
        <v>5853</v>
      </c>
      <c r="M12" s="42">
        <f t="array" ref="M12">IF(Table1[[#This Row],[LAST INV'#]]=0,"",IF(Table1[[#This Row],[CUST ID.]]&lt;&gt;"",MAX(IF(Table1[[#This Row],[CUST ID.]]=Sheet1!$C:$C,Sheet1!$A:$A,0)),""))</f>
        <v>43707</v>
      </c>
      <c r="N12" s="4"/>
      <c r="O12" s="5" t="s">
        <v>66</v>
      </c>
      <c r="T12" s="2" t="s">
        <v>61</v>
      </c>
    </row>
    <row r="13" spans="1:20 16384:16384">
      <c r="A13" s="2">
        <f t="shared" si="0"/>
        <v>112</v>
      </c>
      <c r="B13" s="3"/>
      <c r="C13" s="3" t="s">
        <v>149</v>
      </c>
      <c r="D13" s="28" t="s">
        <v>125</v>
      </c>
      <c r="E13" s="3">
        <v>1</v>
      </c>
      <c r="F13" s="11" t="s">
        <v>37</v>
      </c>
      <c r="G13" s="3"/>
      <c r="H13" s="3" t="s">
        <v>59</v>
      </c>
      <c r="I13" s="3">
        <v>2100</v>
      </c>
      <c r="J13" s="3"/>
      <c r="K13" s="3" t="s">
        <v>11</v>
      </c>
      <c r="L13" s="33">
        <f t="array" ref="L13">IF(Table1[[#This Row],[CUST ID.]]&lt;&gt;"",MAX(IF(Table1[[#This Row],[CUST ID.]]=Sheet1!$C:$C,Sheet1!$B:$B,0)),"")</f>
        <v>5854</v>
      </c>
      <c r="M13" s="42">
        <f t="array" ref="M13">IF(Table1[[#This Row],[LAST INV'#]]=0,"",IF(Table1[[#This Row],[CUST ID.]]&lt;&gt;"",MAX(IF(Table1[[#This Row],[CUST ID.]]=Sheet1!$C:$C,Sheet1!$A:$A,0)),""))</f>
        <v>43707</v>
      </c>
      <c r="N13" s="4"/>
      <c r="O13" s="5" t="s">
        <v>66</v>
      </c>
      <c r="T13" s="2" t="s">
        <v>63</v>
      </c>
    </row>
    <row r="14" spans="1:20 16384:16384">
      <c r="A14" s="2">
        <f t="shared" si="0"/>
        <v>113</v>
      </c>
      <c r="B14" s="3"/>
      <c r="C14" s="3" t="s">
        <v>150</v>
      </c>
      <c r="D14" s="28" t="s">
        <v>126</v>
      </c>
      <c r="E14" s="3">
        <v>1</v>
      </c>
      <c r="F14" s="11" t="s">
        <v>36</v>
      </c>
      <c r="G14" s="3"/>
      <c r="H14" s="3" t="s">
        <v>59</v>
      </c>
      <c r="I14" s="3"/>
      <c r="J14" s="3"/>
      <c r="K14" s="3" t="s">
        <v>11</v>
      </c>
      <c r="L14" s="33">
        <f t="array" ref="L14">IF(Table1[[#This Row],[CUST ID.]]&lt;&gt;"",MAX(IF(Table1[[#This Row],[CUST ID.]]=Sheet1!$C:$C,Sheet1!$B:$B,0)),"")</f>
        <v>0</v>
      </c>
      <c r="M14" s="42" t="str">
        <f t="array" ref="M14">IF(Table1[[#This Row],[LAST INV'#]]=0,"",IF(Table1[[#This Row],[CUST ID.]]&lt;&gt;"",MAX(IF(Table1[[#This Row],[CUST ID.]]=Sheet1!$C:$C,Sheet1!$A:$A,0)),""))</f>
        <v/>
      </c>
      <c r="N14" s="4"/>
      <c r="O14" s="5" t="s">
        <v>66</v>
      </c>
      <c r="T14" s="2" t="s">
        <v>66</v>
      </c>
    </row>
    <row r="15" spans="1:20 16384:16384">
      <c r="A15" s="2">
        <f t="shared" si="0"/>
        <v>114</v>
      </c>
      <c r="B15" s="3"/>
      <c r="C15" s="3" t="s">
        <v>151</v>
      </c>
      <c r="D15" s="28" t="s">
        <v>127</v>
      </c>
      <c r="E15" s="3">
        <v>1</v>
      </c>
      <c r="F15" s="11" t="s">
        <v>39</v>
      </c>
      <c r="G15" s="3"/>
      <c r="H15" s="3" t="s">
        <v>59</v>
      </c>
      <c r="I15" s="3"/>
      <c r="J15" s="3"/>
      <c r="K15" s="3" t="s">
        <v>11</v>
      </c>
      <c r="L15" s="33">
        <f t="array" ref="L15">IF(Table1[[#This Row],[CUST ID.]]&lt;&gt;"",MAX(IF(Table1[[#This Row],[CUST ID.]]=Sheet1!$C:$C,Sheet1!$B:$B,0)),"")</f>
        <v>0</v>
      </c>
      <c r="M15" s="42" t="str">
        <f t="array" ref="M15">IF(Table1[[#This Row],[LAST INV'#]]=0,"",IF(Table1[[#This Row],[CUST ID.]]&lt;&gt;"",MAX(IF(Table1[[#This Row],[CUST ID.]]=Sheet1!$C:$C,Sheet1!$A:$A,0)),""))</f>
        <v/>
      </c>
      <c r="N15" s="4"/>
      <c r="O15" s="5" t="s">
        <v>66</v>
      </c>
      <c r="T15" s="2" t="s">
        <v>65</v>
      </c>
    </row>
    <row r="16" spans="1:20 16384:16384">
      <c r="A16" s="2">
        <f t="shared" si="0"/>
        <v>115</v>
      </c>
      <c r="B16" s="3"/>
      <c r="C16" s="3" t="s">
        <v>152</v>
      </c>
      <c r="D16" s="28" t="s">
        <v>94</v>
      </c>
      <c r="E16" s="3">
        <v>1</v>
      </c>
      <c r="F16" s="11" t="s">
        <v>45</v>
      </c>
      <c r="G16" s="3"/>
      <c r="H16" s="3" t="s">
        <v>59</v>
      </c>
      <c r="I16" s="3"/>
      <c r="J16" s="3"/>
      <c r="K16" s="3" t="s">
        <v>12</v>
      </c>
      <c r="L16" s="33">
        <f t="array" ref="L16">IF(Table1[[#This Row],[CUST ID.]]&lt;&gt;"",MAX(IF(Table1[[#This Row],[CUST ID.]]=Sheet1!$C:$C,Sheet1!$B:$B,0)),"")</f>
        <v>5878</v>
      </c>
      <c r="M16" s="42">
        <f t="array" ref="M16">IF(Table1[[#This Row],[LAST INV'#]]=0,"",IF(Table1[[#This Row],[CUST ID.]]&lt;&gt;"",MAX(IF(Table1[[#This Row],[CUST ID.]]=Sheet1!$C:$C,Sheet1!$A:$A,0)),""))</f>
        <v>43707</v>
      </c>
      <c r="N16" s="4"/>
      <c r="O16" s="5" t="s">
        <v>66</v>
      </c>
    </row>
    <row r="17" spans="1:15">
      <c r="A17" s="2">
        <f t="shared" si="0"/>
        <v>116</v>
      </c>
      <c r="B17" s="3"/>
      <c r="C17" s="3" t="s">
        <v>153</v>
      </c>
      <c r="D17" s="28" t="s">
        <v>98</v>
      </c>
      <c r="E17" s="3">
        <v>1</v>
      </c>
      <c r="F17" s="11" t="s">
        <v>52</v>
      </c>
      <c r="G17" s="3"/>
      <c r="H17" s="3" t="s">
        <v>59</v>
      </c>
      <c r="I17" s="3"/>
      <c r="J17" s="3"/>
      <c r="K17" s="3" t="s">
        <v>12</v>
      </c>
      <c r="L17" s="33">
        <f t="array" ref="L17">IF(Table1[[#This Row],[CUST ID.]]&lt;&gt;"",MAX(IF(Table1[[#This Row],[CUST ID.]]=Sheet1!$C:$C,Sheet1!$B:$B,0)),"")</f>
        <v>5885</v>
      </c>
      <c r="M17" s="42">
        <f t="array" ref="M17">IF(Table1[[#This Row],[LAST INV'#]]=0,"",IF(Table1[[#This Row],[CUST ID.]]&lt;&gt;"",MAX(IF(Table1[[#This Row],[CUST ID.]]=Sheet1!$C:$C,Sheet1!$A:$A,0)),""))</f>
        <v>43707</v>
      </c>
      <c r="N17" s="4"/>
      <c r="O17" s="5" t="s">
        <v>66</v>
      </c>
    </row>
    <row r="18" spans="1:15">
      <c r="A18" s="2">
        <f t="shared" si="0"/>
        <v>117</v>
      </c>
      <c r="B18" s="3"/>
      <c r="C18" s="3" t="s">
        <v>154</v>
      </c>
      <c r="D18" s="28" t="s">
        <v>73</v>
      </c>
      <c r="E18" s="3">
        <v>1</v>
      </c>
      <c r="F18" s="11" t="s">
        <v>53</v>
      </c>
      <c r="G18" s="3"/>
      <c r="H18" s="3" t="s">
        <v>59</v>
      </c>
      <c r="I18" s="3"/>
      <c r="J18" s="3"/>
      <c r="K18" s="3" t="s">
        <v>12</v>
      </c>
      <c r="L18" s="33">
        <f t="array" ref="L18">IF(Table1[[#This Row],[CUST ID.]]&lt;&gt;"",MAX(IF(Table1[[#This Row],[CUST ID.]]=Sheet1!$C:$C,Sheet1!$B:$B,0)),"")</f>
        <v>5836</v>
      </c>
      <c r="M18" s="42">
        <f t="array" ref="M18">IF(Table1[[#This Row],[LAST INV'#]]=0,"",IF(Table1[[#This Row],[CUST ID.]]&lt;&gt;"",MAX(IF(Table1[[#This Row],[CUST ID.]]=Sheet1!$C:$C,Sheet1!$A:$A,0)),""))</f>
        <v>43707</v>
      </c>
      <c r="N18" s="4"/>
      <c r="O18" s="5" t="s">
        <v>66</v>
      </c>
    </row>
    <row r="19" spans="1:15">
      <c r="A19" s="2">
        <f t="shared" si="0"/>
        <v>118</v>
      </c>
      <c r="B19" s="3"/>
      <c r="C19" s="3" t="s">
        <v>155</v>
      </c>
      <c r="D19" s="28" t="s">
        <v>93</v>
      </c>
      <c r="E19" s="3">
        <v>1</v>
      </c>
      <c r="F19" s="1" t="s">
        <v>24</v>
      </c>
      <c r="G19" s="3"/>
      <c r="H19" s="3" t="s">
        <v>58</v>
      </c>
      <c r="I19" s="3">
        <v>1260</v>
      </c>
      <c r="J19" s="3"/>
      <c r="K19" s="3" t="s">
        <v>10</v>
      </c>
      <c r="L19" s="33">
        <f t="array" ref="L19">IF(Table1[[#This Row],[CUST ID.]]&lt;&gt;"",MAX(IF(Table1[[#This Row],[CUST ID.]]=Sheet1!$C:$C,Sheet1!$B:$B,0)),"")</f>
        <v>5872</v>
      </c>
      <c r="M19" s="42">
        <f t="array" ref="M19">IF(Table1[[#This Row],[LAST INV'#]]=0,"",IF(Table1[[#This Row],[CUST ID.]]&lt;&gt;"",MAX(IF(Table1[[#This Row],[CUST ID.]]=Sheet1!$C:$C,Sheet1!$A:$A,0)),""))</f>
        <v>43707</v>
      </c>
      <c r="N19" s="4"/>
      <c r="O19" s="5" t="s">
        <v>66</v>
      </c>
    </row>
    <row r="20" spans="1:15">
      <c r="A20" s="2">
        <f t="shared" si="0"/>
        <v>119</v>
      </c>
      <c r="B20" s="3"/>
      <c r="C20" s="3" t="s">
        <v>156</v>
      </c>
      <c r="D20" s="28" t="s">
        <v>135</v>
      </c>
      <c r="E20" s="3">
        <v>1</v>
      </c>
      <c r="F20" s="11" t="s">
        <v>50</v>
      </c>
      <c r="G20" s="3"/>
      <c r="H20" s="3" t="s">
        <v>58</v>
      </c>
      <c r="I20" s="3"/>
      <c r="J20" s="3"/>
      <c r="K20" s="3" t="s">
        <v>12</v>
      </c>
      <c r="L20" s="33">
        <f t="array" ref="L20">IF(Table1[[#This Row],[CUST ID.]]&lt;&gt;"",MAX(IF(Table1[[#This Row],[CUST ID.]]=Sheet1!$C:$C,Sheet1!$B:$B,0)),"")</f>
        <v>0</v>
      </c>
      <c r="M20" s="42" t="str">
        <f t="array" ref="M20">IF(Table1[[#This Row],[LAST INV'#]]=0,"",IF(Table1[[#This Row],[CUST ID.]]&lt;&gt;"",MAX(IF(Table1[[#This Row],[CUST ID.]]=Sheet1!$C:$C,Sheet1!$A:$A,0)),""))</f>
        <v/>
      </c>
      <c r="N20" s="4"/>
      <c r="O20" s="5" t="s">
        <v>66</v>
      </c>
    </row>
    <row r="21" spans="1:15">
      <c r="A21" s="2">
        <f t="shared" si="0"/>
        <v>120</v>
      </c>
      <c r="B21" s="3"/>
      <c r="C21" s="3" t="s">
        <v>157</v>
      </c>
      <c r="D21" s="28" t="s">
        <v>108</v>
      </c>
      <c r="E21" s="3">
        <v>1</v>
      </c>
      <c r="F21" s="1" t="s">
        <v>13</v>
      </c>
      <c r="G21" s="3"/>
      <c r="H21" s="3" t="s">
        <v>62</v>
      </c>
      <c r="I21" s="3">
        <v>630</v>
      </c>
      <c r="J21" s="3"/>
      <c r="K21" s="3" t="s">
        <v>10</v>
      </c>
      <c r="L21" s="33">
        <f t="array" ref="L21">IF(Table1[[#This Row],[CUST ID.]]&lt;&gt;"",MAX(IF(Table1[[#This Row],[CUST ID.]]=Sheet1!$C:$C,Sheet1!$B:$B,0)),"")</f>
        <v>5843</v>
      </c>
      <c r="M21" s="42">
        <f t="array" ref="M21">IF(Table1[[#This Row],[LAST INV'#]]=0,"",IF(Table1[[#This Row],[CUST ID.]]&lt;&gt;"",MAX(IF(Table1[[#This Row],[CUST ID.]]=Sheet1!$C:$C,Sheet1!$A:$A,0)),""))</f>
        <v>43707</v>
      </c>
      <c r="N21" s="4"/>
      <c r="O21" s="5" t="s">
        <v>66</v>
      </c>
    </row>
    <row r="22" spans="1:15">
      <c r="A22" s="2">
        <f t="shared" si="0"/>
        <v>121</v>
      </c>
      <c r="B22" s="3"/>
      <c r="C22" s="3" t="s">
        <v>158</v>
      </c>
      <c r="D22" s="28" t="s">
        <v>82</v>
      </c>
      <c r="E22" s="3">
        <v>1</v>
      </c>
      <c r="F22" s="1" t="s">
        <v>14</v>
      </c>
      <c r="G22" s="3"/>
      <c r="H22" s="3" t="s">
        <v>62</v>
      </c>
      <c r="I22" s="3">
        <v>630</v>
      </c>
      <c r="J22" s="3"/>
      <c r="K22" s="3" t="s">
        <v>10</v>
      </c>
      <c r="L22" s="33">
        <f t="array" ref="L22">IF(Table1[[#This Row],[CUST ID.]]&lt;&gt;"",MAX(IF(Table1[[#This Row],[CUST ID.]]=Sheet1!$C:$C,Sheet1!$B:$B,0)),"")</f>
        <v>5855</v>
      </c>
      <c r="M22" s="42">
        <f t="array" ref="M22">IF(Table1[[#This Row],[LAST INV'#]]=0,"",IF(Table1[[#This Row],[CUST ID.]]&lt;&gt;"",MAX(IF(Table1[[#This Row],[CUST ID.]]=Sheet1!$C:$C,Sheet1!$A:$A,0)),""))</f>
        <v>43707</v>
      </c>
      <c r="N22" s="4"/>
      <c r="O22" s="5" t="s">
        <v>66</v>
      </c>
    </row>
    <row r="23" spans="1:15">
      <c r="A23" s="2">
        <f t="shared" si="0"/>
        <v>122</v>
      </c>
      <c r="B23" s="3"/>
      <c r="C23" s="3" t="s">
        <v>159</v>
      </c>
      <c r="D23" s="28" t="s">
        <v>76</v>
      </c>
      <c r="E23" s="3">
        <v>1</v>
      </c>
      <c r="F23" s="1" t="s">
        <v>15</v>
      </c>
      <c r="G23" s="3"/>
      <c r="H23" s="3" t="s">
        <v>62</v>
      </c>
      <c r="I23" s="3">
        <v>630</v>
      </c>
      <c r="J23" s="3"/>
      <c r="K23" s="3" t="s">
        <v>10</v>
      </c>
      <c r="L23" s="33">
        <f t="array" ref="L23">IF(Table1[[#This Row],[CUST ID.]]&lt;&gt;"",MAX(IF(Table1[[#This Row],[CUST ID.]]=Sheet1!$C:$C,Sheet1!$B:$B,0)),"")</f>
        <v>5844</v>
      </c>
      <c r="M23" s="42">
        <f t="array" ref="M23">IF(Table1[[#This Row],[LAST INV'#]]=0,"",IF(Table1[[#This Row],[CUST ID.]]&lt;&gt;"",MAX(IF(Table1[[#This Row],[CUST ID.]]=Sheet1!$C:$C,Sheet1!$A:$A,0)),""))</f>
        <v>43707</v>
      </c>
      <c r="N23" s="4"/>
      <c r="O23" s="5" t="s">
        <v>66</v>
      </c>
    </row>
    <row r="24" spans="1:15">
      <c r="A24" s="2">
        <f t="shared" si="0"/>
        <v>123</v>
      </c>
      <c r="B24" s="3"/>
      <c r="C24" s="3" t="s">
        <v>160</v>
      </c>
      <c r="D24" s="28" t="s">
        <v>109</v>
      </c>
      <c r="E24" s="3">
        <v>1</v>
      </c>
      <c r="F24" s="24" t="s">
        <v>16</v>
      </c>
      <c r="G24" s="3"/>
      <c r="H24" s="3" t="s">
        <v>62</v>
      </c>
      <c r="I24" s="3">
        <v>650</v>
      </c>
      <c r="J24" s="3"/>
      <c r="K24" s="3" t="s">
        <v>10</v>
      </c>
      <c r="L24" s="33">
        <f t="array" ref="L24">IF(Table1[[#This Row],[CUST ID.]]&lt;&gt;"",MAX(IF(Table1[[#This Row],[CUST ID.]]=Sheet1!$C:$C,Sheet1!$B:$B,0)),"")</f>
        <v>5846</v>
      </c>
      <c r="M24" s="42">
        <f t="array" ref="M24">IF(Table1[[#This Row],[LAST INV'#]]=0,"",IF(Table1[[#This Row],[CUST ID.]]&lt;&gt;"",MAX(IF(Table1[[#This Row],[CUST ID.]]=Sheet1!$C:$C,Sheet1!$A:$A,0)),""))</f>
        <v>43707</v>
      </c>
      <c r="N24" s="4"/>
      <c r="O24" s="5" t="s">
        <v>66</v>
      </c>
    </row>
    <row r="25" spans="1:15">
      <c r="A25" s="2">
        <f t="shared" si="0"/>
        <v>124</v>
      </c>
      <c r="B25" s="3"/>
      <c r="C25" s="3" t="s">
        <v>161</v>
      </c>
      <c r="D25" s="28" t="s">
        <v>110</v>
      </c>
      <c r="E25" s="3">
        <v>1</v>
      </c>
      <c r="F25" s="24" t="s">
        <v>16</v>
      </c>
      <c r="G25" s="3"/>
      <c r="H25" s="3" t="s">
        <v>62</v>
      </c>
      <c r="I25" s="3">
        <v>650</v>
      </c>
      <c r="J25" s="3"/>
      <c r="K25" s="3" t="s">
        <v>10</v>
      </c>
      <c r="L25" s="33">
        <f t="array" ref="L25">IF(Table1[[#This Row],[CUST ID.]]&lt;&gt;"",MAX(IF(Table1[[#This Row],[CUST ID.]]=Sheet1!$C:$C,Sheet1!$B:$B,0)),"")</f>
        <v>5847</v>
      </c>
      <c r="M25" s="42">
        <f t="array" ref="M25">IF(Table1[[#This Row],[LAST INV'#]]=0,"",IF(Table1[[#This Row],[CUST ID.]]&lt;&gt;"",MAX(IF(Table1[[#This Row],[CUST ID.]]=Sheet1!$C:$C,Sheet1!$A:$A,0)),""))</f>
        <v>43707</v>
      </c>
      <c r="N25" s="4"/>
      <c r="O25" s="5" t="s">
        <v>66</v>
      </c>
    </row>
    <row r="26" spans="1:15">
      <c r="A26" s="2">
        <f t="shared" si="0"/>
        <v>125</v>
      </c>
      <c r="B26" s="3"/>
      <c r="C26" s="3" t="s">
        <v>162</v>
      </c>
      <c r="D26" s="28" t="s">
        <v>83</v>
      </c>
      <c r="E26" s="3">
        <v>1</v>
      </c>
      <c r="F26" s="1" t="s">
        <v>15</v>
      </c>
      <c r="G26" s="3"/>
      <c r="H26" s="3" t="s">
        <v>62</v>
      </c>
      <c r="I26" s="3">
        <v>630</v>
      </c>
      <c r="J26" s="3"/>
      <c r="K26" s="3" t="s">
        <v>10</v>
      </c>
      <c r="L26" s="33">
        <f t="array" ref="L26">IF(Table1[[#This Row],[CUST ID.]]&lt;&gt;"",MAX(IF(Table1[[#This Row],[CUST ID.]]=Sheet1!$C:$C,Sheet1!$B:$B,0)),"")</f>
        <v>5856</v>
      </c>
      <c r="M26" s="42">
        <f t="array" ref="M26">IF(Table1[[#This Row],[LAST INV'#]]=0,"",IF(Table1[[#This Row],[CUST ID.]]&lt;&gt;"",MAX(IF(Table1[[#This Row],[CUST ID.]]=Sheet1!$C:$C,Sheet1!$A:$A,0)),""))</f>
        <v>43707</v>
      </c>
      <c r="N26" s="4"/>
      <c r="O26" s="5" t="s">
        <v>66</v>
      </c>
    </row>
    <row r="27" spans="1:15">
      <c r="A27" s="2">
        <f t="shared" si="0"/>
        <v>126</v>
      </c>
      <c r="B27" s="3"/>
      <c r="C27" s="3" t="s">
        <v>163</v>
      </c>
      <c r="D27" s="28" t="s">
        <v>85</v>
      </c>
      <c r="E27" s="3">
        <v>1</v>
      </c>
      <c r="F27" s="10" t="s">
        <v>17</v>
      </c>
      <c r="G27" s="3"/>
      <c r="H27" s="3" t="s">
        <v>62</v>
      </c>
      <c r="I27" s="3">
        <v>630</v>
      </c>
      <c r="J27" s="3"/>
      <c r="K27" s="3" t="s">
        <v>10</v>
      </c>
      <c r="L27" s="33">
        <f t="array" ref="L27">IF(Table1[[#This Row],[CUST ID.]]&lt;&gt;"",MAX(IF(Table1[[#This Row],[CUST ID.]]=Sheet1!$C:$C,Sheet1!$B:$B,0)),"")</f>
        <v>5858</v>
      </c>
      <c r="M27" s="42">
        <f t="array" ref="M27">IF(Table1[[#This Row],[LAST INV'#]]=0,"",IF(Table1[[#This Row],[CUST ID.]]&lt;&gt;"",MAX(IF(Table1[[#This Row],[CUST ID.]]=Sheet1!$C:$C,Sheet1!$A:$A,0)),""))</f>
        <v>43707</v>
      </c>
      <c r="N27" s="4"/>
      <c r="O27" s="5" t="s">
        <v>66</v>
      </c>
    </row>
    <row r="28" spans="1:15">
      <c r="A28" s="2">
        <f t="shared" si="0"/>
        <v>127</v>
      </c>
      <c r="B28" s="3"/>
      <c r="C28" s="3" t="s">
        <v>164</v>
      </c>
      <c r="D28" s="28" t="s">
        <v>111</v>
      </c>
      <c r="E28" s="3">
        <v>2</v>
      </c>
      <c r="F28" s="10" t="s">
        <v>16</v>
      </c>
      <c r="G28" s="3"/>
      <c r="H28" s="3" t="s">
        <v>62</v>
      </c>
      <c r="I28" s="3">
        <v>3150</v>
      </c>
      <c r="J28" s="3"/>
      <c r="K28" s="3" t="s">
        <v>10</v>
      </c>
      <c r="L28" s="33">
        <f t="array" ref="L28">IF(Table1[[#This Row],[CUST ID.]]&lt;&gt;"",MAX(IF(Table1[[#This Row],[CUST ID.]]=Sheet1!$C:$C,Sheet1!$B:$B,0)),"")</f>
        <v>5897</v>
      </c>
      <c r="M28" s="42">
        <f t="array" ref="M28">IF(Table1[[#This Row],[LAST INV'#]]=0,"",IF(Table1[[#This Row],[CUST ID.]]&lt;&gt;"",MAX(IF(Table1[[#This Row],[CUST ID.]]=Sheet1!$C:$C,Sheet1!$A:$A,0)),""))</f>
        <v>43710</v>
      </c>
      <c r="N28" s="4"/>
      <c r="O28" s="5" t="s">
        <v>66</v>
      </c>
    </row>
    <row r="29" spans="1:15">
      <c r="A29" s="2">
        <f t="shared" si="0"/>
        <v>128</v>
      </c>
      <c r="B29" s="3"/>
      <c r="C29" s="3" t="s">
        <v>165</v>
      </c>
      <c r="D29" s="28" t="s">
        <v>113</v>
      </c>
      <c r="E29" s="3">
        <v>1</v>
      </c>
      <c r="F29" s="10" t="s">
        <v>15</v>
      </c>
      <c r="G29" s="3"/>
      <c r="H29" s="3" t="s">
        <v>62</v>
      </c>
      <c r="I29" s="3">
        <v>3600</v>
      </c>
      <c r="J29" s="3"/>
      <c r="K29" s="3" t="s">
        <v>10</v>
      </c>
      <c r="L29" s="33">
        <f t="array" ref="L29">IF(Table1[[#This Row],[CUST ID.]]&lt;&gt;"",MAX(IF(Table1[[#This Row],[CUST ID.]]=Sheet1!$C:$C,Sheet1!$B:$B,0)),"")</f>
        <v>0</v>
      </c>
      <c r="M29" s="42" t="str">
        <f t="array" ref="M29">IF(Table1[[#This Row],[LAST INV'#]]=0,"",IF(Table1[[#This Row],[CUST ID.]]&lt;&gt;"",MAX(IF(Table1[[#This Row],[CUST ID.]]=Sheet1!$C:$C,Sheet1!$A:$A,0)),""))</f>
        <v/>
      </c>
      <c r="N29" s="4"/>
      <c r="O29" s="5" t="s">
        <v>66</v>
      </c>
    </row>
    <row r="30" spans="1:15">
      <c r="A30" s="2">
        <f t="shared" si="0"/>
        <v>129</v>
      </c>
      <c r="B30" s="3"/>
      <c r="C30" s="3" t="s">
        <v>166</v>
      </c>
      <c r="D30" s="28" t="s">
        <v>86</v>
      </c>
      <c r="E30" s="3">
        <v>1</v>
      </c>
      <c r="F30" s="10" t="s">
        <v>15</v>
      </c>
      <c r="G30" s="3"/>
      <c r="H30" s="3" t="s">
        <v>62</v>
      </c>
      <c r="I30" s="3">
        <v>630</v>
      </c>
      <c r="J30" s="3"/>
      <c r="K30" s="3" t="s">
        <v>10</v>
      </c>
      <c r="L30" s="33">
        <f t="array" ref="L30">IF(Table1[[#This Row],[CUST ID.]]&lt;&gt;"",MAX(IF(Table1[[#This Row],[CUST ID.]]=Sheet1!$C:$C,Sheet1!$B:$B,0)),"")</f>
        <v>5859</v>
      </c>
      <c r="M30" s="42">
        <f t="array" ref="M30">IF(Table1[[#This Row],[LAST INV'#]]=0,"",IF(Table1[[#This Row],[CUST ID.]]&lt;&gt;"",MAX(IF(Table1[[#This Row],[CUST ID.]]=Sheet1!$C:$C,Sheet1!$A:$A,0)),""))</f>
        <v>43707</v>
      </c>
      <c r="N30" s="4"/>
      <c r="O30" s="5" t="s">
        <v>66</v>
      </c>
    </row>
    <row r="31" spans="1:15">
      <c r="A31" s="2">
        <f t="shared" si="0"/>
        <v>130</v>
      </c>
      <c r="B31" s="3"/>
      <c r="C31" s="3"/>
      <c r="D31" s="28" t="s">
        <v>114</v>
      </c>
      <c r="E31" s="3">
        <v>1</v>
      </c>
      <c r="F31" s="10" t="s">
        <v>18</v>
      </c>
      <c r="G31" s="3"/>
      <c r="H31" s="3" t="s">
        <v>62</v>
      </c>
      <c r="I31" s="3">
        <v>0</v>
      </c>
      <c r="J31" s="3"/>
      <c r="K31" s="3" t="s">
        <v>10</v>
      </c>
      <c r="L31" s="33" t="str">
        <f t="array" ref="L31">IF(Table1[[#This Row],[CUST ID.]]&lt;&gt;"",MAX(IF(Table1[[#This Row],[CUST ID.]]=Sheet1!$C:$C,Sheet1!$B:$B,0)),"")</f>
        <v/>
      </c>
      <c r="M31" s="42" t="str">
        <f t="array" ref="M31">IF(Table1[[#This Row],[LAST INV'#]]=0,"",IF(Table1[[#This Row],[CUST ID.]]&lt;&gt;"",MAX(IF(Table1[[#This Row],[CUST ID.]]=Sheet1!$C:$C,Sheet1!$A:$A,0)),""))</f>
        <v/>
      </c>
      <c r="N31" s="4"/>
      <c r="O31" s="5" t="s">
        <v>66</v>
      </c>
    </row>
    <row r="32" spans="1:15">
      <c r="A32" s="2">
        <f t="shared" si="0"/>
        <v>131</v>
      </c>
      <c r="B32" s="3"/>
      <c r="C32" s="3" t="s">
        <v>167</v>
      </c>
      <c r="D32" s="28" t="s">
        <v>115</v>
      </c>
      <c r="E32" s="3">
        <v>1</v>
      </c>
      <c r="F32" s="10" t="s">
        <v>19</v>
      </c>
      <c r="G32" s="3"/>
      <c r="H32" s="3" t="s">
        <v>62</v>
      </c>
      <c r="I32" s="3">
        <v>630</v>
      </c>
      <c r="J32" s="3"/>
      <c r="K32" s="3" t="s">
        <v>10</v>
      </c>
      <c r="L32" s="33">
        <f t="array" ref="L32">IF(Table1[[#This Row],[CUST ID.]]&lt;&gt;"",MAX(IF(Table1[[#This Row],[CUST ID.]]=Sheet1!$C:$C,Sheet1!$B:$B,0)),"")</f>
        <v>5866</v>
      </c>
      <c r="M32" s="42">
        <f t="array" ref="M32">IF(Table1[[#This Row],[LAST INV'#]]=0,"",IF(Table1[[#This Row],[CUST ID.]]&lt;&gt;"",MAX(IF(Table1[[#This Row],[CUST ID.]]=Sheet1!$C:$C,Sheet1!$A:$A,0)),""))</f>
        <v>43707</v>
      </c>
      <c r="N32" s="4"/>
      <c r="O32" s="5" t="s">
        <v>66</v>
      </c>
    </row>
    <row r="33" spans="1:15">
      <c r="A33" s="2">
        <f t="shared" si="0"/>
        <v>132</v>
      </c>
      <c r="B33" s="3"/>
      <c r="C33" s="3" t="s">
        <v>168</v>
      </c>
      <c r="D33" s="28" t="s">
        <v>116</v>
      </c>
      <c r="E33" s="3">
        <v>1</v>
      </c>
      <c r="F33" s="10" t="s">
        <v>19</v>
      </c>
      <c r="G33" s="3"/>
      <c r="H33" s="3" t="s">
        <v>62</v>
      </c>
      <c r="I33" s="3">
        <v>630</v>
      </c>
      <c r="J33" s="3"/>
      <c r="K33" s="3" t="s">
        <v>10</v>
      </c>
      <c r="L33" s="33">
        <f t="array" ref="L33">IF(Table1[[#This Row],[CUST ID.]]&lt;&gt;"",MAX(IF(Table1[[#This Row],[CUST ID.]]=Sheet1!$C:$C,Sheet1!$B:$B,0)),"")</f>
        <v>5867</v>
      </c>
      <c r="M33" s="42">
        <f t="array" ref="M33">IF(Table1[[#This Row],[LAST INV'#]]=0,"",IF(Table1[[#This Row],[CUST ID.]]&lt;&gt;"",MAX(IF(Table1[[#This Row],[CUST ID.]]=Sheet1!$C:$C,Sheet1!$A:$A,0)),""))</f>
        <v>43707</v>
      </c>
      <c r="N33" s="4"/>
      <c r="O33" s="5" t="s">
        <v>66</v>
      </c>
    </row>
    <row r="34" spans="1:15">
      <c r="A34" s="2">
        <f t="shared" si="0"/>
        <v>133</v>
      </c>
      <c r="B34" s="3"/>
      <c r="C34" s="3" t="s">
        <v>169</v>
      </c>
      <c r="D34" s="28" t="s">
        <v>117</v>
      </c>
      <c r="E34" s="3">
        <v>1</v>
      </c>
      <c r="F34" s="1" t="s">
        <v>20</v>
      </c>
      <c r="G34" s="3"/>
      <c r="H34" s="3" t="s">
        <v>62</v>
      </c>
      <c r="I34" s="3">
        <v>1155</v>
      </c>
      <c r="J34" s="3"/>
      <c r="K34" s="3" t="s">
        <v>10</v>
      </c>
      <c r="L34" s="33">
        <f t="array" ref="L34">IF(Table1[[#This Row],[CUST ID.]]&lt;&gt;"",MAX(IF(Table1[[#This Row],[CUST ID.]]=Sheet1!$C:$C,Sheet1!$B:$B,0)),"")</f>
        <v>5868</v>
      </c>
      <c r="M34" s="42">
        <f t="array" ref="M34">IF(Table1[[#This Row],[LAST INV'#]]=0,"",IF(Table1[[#This Row],[CUST ID.]]&lt;&gt;"",MAX(IF(Table1[[#This Row],[CUST ID.]]=Sheet1!$C:$C,Sheet1!$A:$A,0)),""))</f>
        <v>43707</v>
      </c>
      <c r="N34" s="4"/>
      <c r="O34" s="5" t="s">
        <v>66</v>
      </c>
    </row>
    <row r="35" spans="1:15">
      <c r="A35" s="2">
        <f t="shared" si="0"/>
        <v>134</v>
      </c>
      <c r="B35" s="3"/>
      <c r="C35" s="3" t="s">
        <v>170</v>
      </c>
      <c r="D35" s="28" t="s">
        <v>118</v>
      </c>
      <c r="E35" s="3">
        <v>1</v>
      </c>
      <c r="F35" s="1" t="s">
        <v>19</v>
      </c>
      <c r="G35" s="3"/>
      <c r="H35" s="3" t="s">
        <v>62</v>
      </c>
      <c r="I35" s="3">
        <v>945</v>
      </c>
      <c r="J35" s="3"/>
      <c r="K35" s="3" t="s">
        <v>10</v>
      </c>
      <c r="L35" s="33">
        <f t="array" ref="L35">IF(Table1[[#This Row],[CUST ID.]]&lt;&gt;"",MAX(IF(Table1[[#This Row],[CUST ID.]]=Sheet1!$C:$C,Sheet1!$B:$B,0)),"")</f>
        <v>5869</v>
      </c>
      <c r="M35" s="42">
        <f t="array" ref="M35">IF(Table1[[#This Row],[LAST INV'#]]=0,"",IF(Table1[[#This Row],[CUST ID.]]&lt;&gt;"",MAX(IF(Table1[[#This Row],[CUST ID.]]=Sheet1!$C:$C,Sheet1!$A:$A,0)),""))</f>
        <v>43707</v>
      </c>
      <c r="N35" s="4"/>
      <c r="O35" s="5" t="s">
        <v>66</v>
      </c>
    </row>
    <row r="36" spans="1:15">
      <c r="A36" s="2">
        <f t="shared" si="0"/>
        <v>135</v>
      </c>
      <c r="B36" s="3"/>
      <c r="C36" s="3" t="s">
        <v>171</v>
      </c>
      <c r="D36" s="28" t="s">
        <v>119</v>
      </c>
      <c r="E36" s="3">
        <v>1</v>
      </c>
      <c r="F36" s="1" t="s">
        <v>15</v>
      </c>
      <c r="G36" s="3"/>
      <c r="H36" s="3" t="s">
        <v>62</v>
      </c>
      <c r="I36" s="3">
        <v>630</v>
      </c>
      <c r="J36" s="3"/>
      <c r="K36" s="3" t="s">
        <v>10</v>
      </c>
      <c r="L36" s="33">
        <f t="array" ref="L36">IF(Table1[[#This Row],[CUST ID.]]&lt;&gt;"",MAX(IF(Table1[[#This Row],[CUST ID.]]=Sheet1!$C:$C,Sheet1!$B:$B,0)),"")</f>
        <v>5845</v>
      </c>
      <c r="M36" s="42">
        <f t="array" ref="M36">IF(Table1[[#This Row],[LAST INV'#]]=0,"",IF(Table1[[#This Row],[CUST ID.]]&lt;&gt;"",MAX(IF(Table1[[#This Row],[CUST ID.]]=Sheet1!$C:$C,Sheet1!$A:$A,0)),""))</f>
        <v>43707</v>
      </c>
      <c r="N36" s="4"/>
      <c r="O36" s="5" t="s">
        <v>66</v>
      </c>
    </row>
    <row r="37" spans="1:15">
      <c r="A37" s="2">
        <f t="shared" si="0"/>
        <v>136</v>
      </c>
      <c r="B37" s="3"/>
      <c r="C37" s="3" t="s">
        <v>172</v>
      </c>
      <c r="D37" s="28" t="s">
        <v>120</v>
      </c>
      <c r="E37" s="3">
        <v>1</v>
      </c>
      <c r="F37" s="1" t="s">
        <v>22</v>
      </c>
      <c r="G37" s="3"/>
      <c r="H37" s="3" t="s">
        <v>62</v>
      </c>
      <c r="I37" s="3">
        <v>630</v>
      </c>
      <c r="J37" s="3"/>
      <c r="K37" s="3" t="s">
        <v>10</v>
      </c>
      <c r="L37" s="33">
        <f t="array" ref="L37">IF(Table1[[#This Row],[CUST ID.]]&lt;&gt;"",MAX(IF(Table1[[#This Row],[CUST ID.]]=Sheet1!$C:$C,Sheet1!$B:$B,0)),"")</f>
        <v>0</v>
      </c>
      <c r="M37" s="42" t="str">
        <f t="array" ref="M37">IF(Table1[[#This Row],[LAST INV'#]]=0,"",IF(Table1[[#This Row],[CUST ID.]]&lt;&gt;"",MAX(IF(Table1[[#This Row],[CUST ID.]]=Sheet1!$C:$C,Sheet1!$A:$A,0)),""))</f>
        <v/>
      </c>
      <c r="N37" s="4"/>
      <c r="O37" s="5" t="s">
        <v>66</v>
      </c>
    </row>
    <row r="38" spans="1:15">
      <c r="A38" s="2">
        <f t="shared" si="0"/>
        <v>137</v>
      </c>
      <c r="B38" s="3"/>
      <c r="C38" s="3" t="s">
        <v>173</v>
      </c>
      <c r="D38" s="28" t="s">
        <v>121</v>
      </c>
      <c r="E38" s="3">
        <v>1</v>
      </c>
      <c r="F38" s="1" t="s">
        <v>23</v>
      </c>
      <c r="G38" s="3"/>
      <c r="H38" s="3" t="s">
        <v>62</v>
      </c>
      <c r="I38" s="3">
        <v>787</v>
      </c>
      <c r="J38" s="3"/>
      <c r="K38" s="3" t="s">
        <v>10</v>
      </c>
      <c r="L38" s="33">
        <f t="array" ref="L38">IF(Table1[[#This Row],[CUST ID.]]&lt;&gt;"",MAX(IF(Table1[[#This Row],[CUST ID.]]=Sheet1!$C:$C,Sheet1!$B:$B,0)),"")</f>
        <v>0</v>
      </c>
      <c r="M38" s="42" t="str">
        <f t="array" ref="M38">IF(Table1[[#This Row],[LAST INV'#]]=0,"",IF(Table1[[#This Row],[CUST ID.]]&lt;&gt;"",MAX(IF(Table1[[#This Row],[CUST ID.]]=Sheet1!$C:$C,Sheet1!$A:$A,0)),""))</f>
        <v/>
      </c>
      <c r="N38" s="4"/>
      <c r="O38" s="5" t="s">
        <v>66</v>
      </c>
    </row>
    <row r="39" spans="1:15">
      <c r="A39" s="2">
        <f t="shared" si="0"/>
        <v>138</v>
      </c>
      <c r="B39" s="3"/>
      <c r="C39" s="3" t="s">
        <v>174</v>
      </c>
      <c r="D39" s="28" t="s">
        <v>99</v>
      </c>
      <c r="E39" s="3">
        <v>1</v>
      </c>
      <c r="F39" s="11" t="s">
        <v>27</v>
      </c>
      <c r="G39" s="3"/>
      <c r="H39" s="3" t="s">
        <v>62</v>
      </c>
      <c r="I39" s="3">
        <v>630</v>
      </c>
      <c r="J39" s="3"/>
      <c r="K39" s="3" t="s">
        <v>11</v>
      </c>
      <c r="L39" s="33">
        <f t="array" ref="L39">IF(Table1[[#This Row],[CUST ID.]]&lt;&gt;"",MAX(IF(Table1[[#This Row],[CUST ID.]]=Sheet1!$C:$C,Sheet1!$B:$B,0)),"")</f>
        <v>5886</v>
      </c>
      <c r="M39" s="42">
        <f t="array" ref="M39">IF(Table1[[#This Row],[LAST INV'#]]=0,"",IF(Table1[[#This Row],[CUST ID.]]&lt;&gt;"",MAX(IF(Table1[[#This Row],[CUST ID.]]=Sheet1!$C:$C,Sheet1!$A:$A,0)),""))</f>
        <v>43707</v>
      </c>
      <c r="N39" s="4"/>
      <c r="O39" s="5" t="s">
        <v>66</v>
      </c>
    </row>
    <row r="40" spans="1:15">
      <c r="A40" s="2">
        <f t="shared" si="0"/>
        <v>139</v>
      </c>
      <c r="B40" s="3"/>
      <c r="C40" s="3" t="s">
        <v>175</v>
      </c>
      <c r="D40" s="28" t="s">
        <v>87</v>
      </c>
      <c r="E40" s="3">
        <v>1</v>
      </c>
      <c r="F40" s="11" t="s">
        <v>28</v>
      </c>
      <c r="G40" s="3"/>
      <c r="H40" s="3" t="s">
        <v>62</v>
      </c>
      <c r="I40" s="3">
        <v>525</v>
      </c>
      <c r="J40" s="3"/>
      <c r="K40" s="3" t="s">
        <v>11</v>
      </c>
      <c r="L40" s="33">
        <f t="array" ref="L40">IF(Table1[[#This Row],[CUST ID.]]&lt;&gt;"",MAX(IF(Table1[[#This Row],[CUST ID.]]=Sheet1!$C:$C,Sheet1!$B:$B,0)),"")</f>
        <v>5860</v>
      </c>
      <c r="M40" s="42">
        <f t="array" ref="M40">IF(Table1[[#This Row],[LAST INV'#]]=0,"",IF(Table1[[#This Row],[CUST ID.]]&lt;&gt;"",MAX(IF(Table1[[#This Row],[CUST ID.]]=Sheet1!$C:$C,Sheet1!$A:$A,0)),""))</f>
        <v>43707</v>
      </c>
      <c r="N40" s="4"/>
      <c r="O40" s="5" t="s">
        <v>66</v>
      </c>
    </row>
    <row r="41" spans="1:15">
      <c r="A41" s="2">
        <f t="shared" si="0"/>
        <v>140</v>
      </c>
      <c r="B41" s="3"/>
      <c r="C41" s="3" t="s">
        <v>176</v>
      </c>
      <c r="D41" s="28" t="s">
        <v>123</v>
      </c>
      <c r="E41" s="3">
        <v>1</v>
      </c>
      <c r="F41" s="11" t="s">
        <v>29</v>
      </c>
      <c r="G41" s="3"/>
      <c r="H41" s="3" t="s">
        <v>62</v>
      </c>
      <c r="I41" s="3">
        <v>525</v>
      </c>
      <c r="J41" s="3"/>
      <c r="K41" s="3" t="s">
        <v>11</v>
      </c>
      <c r="L41" s="33">
        <f t="array" ref="L41">IF(Table1[[#This Row],[CUST ID.]]&lt;&gt;"",MAX(IF(Table1[[#This Row],[CUST ID.]]=Sheet1!$C:$C,Sheet1!$B:$B,0)),"")</f>
        <v>5861</v>
      </c>
      <c r="M41" s="42">
        <f t="array" ref="M41">IF(Table1[[#This Row],[LAST INV'#]]=0,"",IF(Table1[[#This Row],[CUST ID.]]&lt;&gt;"",MAX(IF(Table1[[#This Row],[CUST ID.]]=Sheet1!$C:$C,Sheet1!$A:$A,0)),""))</f>
        <v>43707</v>
      </c>
      <c r="N41" s="4"/>
      <c r="O41" s="5" t="s">
        <v>66</v>
      </c>
    </row>
    <row r="42" spans="1:15">
      <c r="A42" s="2">
        <f t="shared" si="0"/>
        <v>141</v>
      </c>
      <c r="B42" s="3"/>
      <c r="C42" s="3" t="s">
        <v>177</v>
      </c>
      <c r="D42" s="28" t="s">
        <v>90</v>
      </c>
      <c r="E42" s="3">
        <v>1</v>
      </c>
      <c r="F42" s="11" t="s">
        <v>30</v>
      </c>
      <c r="G42" s="3"/>
      <c r="H42" s="3" t="s">
        <v>62</v>
      </c>
      <c r="I42" s="3">
        <v>630</v>
      </c>
      <c r="J42" s="3"/>
      <c r="K42" s="3" t="s">
        <v>11</v>
      </c>
      <c r="L42" s="33">
        <f t="array" ref="L42">IF(Table1[[#This Row],[CUST ID.]]&lt;&gt;"",MAX(IF(Table1[[#This Row],[CUST ID.]]=Sheet1!$C:$C,Sheet1!$B:$B,0)),"")</f>
        <v>5864</v>
      </c>
      <c r="M42" s="42">
        <f t="array" ref="M42">IF(Table1[[#This Row],[LAST INV'#]]=0,"",IF(Table1[[#This Row],[CUST ID.]]&lt;&gt;"",MAX(IF(Table1[[#This Row],[CUST ID.]]=Sheet1!$C:$C,Sheet1!$A:$A,0)),""))</f>
        <v>43707</v>
      </c>
      <c r="N42" s="4"/>
      <c r="O42" s="5" t="s">
        <v>66</v>
      </c>
    </row>
    <row r="43" spans="1:15">
      <c r="A43" s="2">
        <f t="shared" si="0"/>
        <v>142</v>
      </c>
      <c r="B43" s="3"/>
      <c r="C43" s="3" t="s">
        <v>178</v>
      </c>
      <c r="D43" s="28" t="s">
        <v>88</v>
      </c>
      <c r="E43" s="3">
        <v>1</v>
      </c>
      <c r="F43" s="11" t="s">
        <v>31</v>
      </c>
      <c r="G43" s="3"/>
      <c r="H43" s="3" t="s">
        <v>62</v>
      </c>
      <c r="I43" s="3">
        <v>525</v>
      </c>
      <c r="J43" s="3"/>
      <c r="K43" s="3" t="s">
        <v>11</v>
      </c>
      <c r="L43" s="33">
        <f t="array" ref="L43">IF(Table1[[#This Row],[CUST ID.]]&lt;&gt;"",MAX(IF(Table1[[#This Row],[CUST ID.]]=Sheet1!$C:$C,Sheet1!$B:$B,0)),"")</f>
        <v>5862</v>
      </c>
      <c r="M43" s="42">
        <f t="array" ref="M43">IF(Table1[[#This Row],[LAST INV'#]]=0,"",IF(Table1[[#This Row],[CUST ID.]]&lt;&gt;"",MAX(IF(Table1[[#This Row],[CUST ID.]]=Sheet1!$C:$C,Sheet1!$A:$A,0)),""))</f>
        <v>43707</v>
      </c>
      <c r="N43" s="4"/>
      <c r="O43" s="5" t="s">
        <v>66</v>
      </c>
    </row>
    <row r="44" spans="1:15">
      <c r="A44" s="2">
        <f t="shared" si="0"/>
        <v>143</v>
      </c>
      <c r="B44" s="3"/>
      <c r="C44" s="3" t="s">
        <v>179</v>
      </c>
      <c r="D44" s="28" t="s">
        <v>124</v>
      </c>
      <c r="E44" s="3">
        <v>1</v>
      </c>
      <c r="F44" s="11" t="s">
        <v>32</v>
      </c>
      <c r="G44" s="3"/>
      <c r="H44" s="3" t="s">
        <v>62</v>
      </c>
      <c r="I44" s="3">
        <v>630</v>
      </c>
      <c r="J44" s="3"/>
      <c r="K44" s="3" t="s">
        <v>11</v>
      </c>
      <c r="L44" s="33">
        <f t="array" ref="L44">IF(Table1[[#This Row],[CUST ID.]]&lt;&gt;"",MAX(IF(Table1[[#This Row],[CUST ID.]]=Sheet1!$C:$C,Sheet1!$B:$B,0)),"")</f>
        <v>5865</v>
      </c>
      <c r="M44" s="42">
        <f t="array" ref="M44">IF(Table1[[#This Row],[LAST INV'#]]=0,"",IF(Table1[[#This Row],[CUST ID.]]&lt;&gt;"",MAX(IF(Table1[[#This Row],[CUST ID.]]=Sheet1!$C:$C,Sheet1!$A:$A,0)),""))</f>
        <v>43707</v>
      </c>
      <c r="N44" s="4"/>
      <c r="O44" s="5" t="s">
        <v>66</v>
      </c>
    </row>
    <row r="45" spans="1:15">
      <c r="A45" s="2">
        <f t="shared" si="0"/>
        <v>144</v>
      </c>
      <c r="B45" s="3"/>
      <c r="C45" s="3" t="s">
        <v>180</v>
      </c>
      <c r="D45" s="28" t="s">
        <v>89</v>
      </c>
      <c r="E45" s="3">
        <v>1</v>
      </c>
      <c r="F45" s="11" t="s">
        <v>31</v>
      </c>
      <c r="G45" s="3"/>
      <c r="H45" s="3" t="s">
        <v>62</v>
      </c>
      <c r="I45" s="3">
        <v>525</v>
      </c>
      <c r="J45" s="3"/>
      <c r="K45" s="3" t="s">
        <v>11</v>
      </c>
      <c r="L45" s="33">
        <f t="array" ref="L45">IF(Table1[[#This Row],[CUST ID.]]&lt;&gt;"",MAX(IF(Table1[[#This Row],[CUST ID.]]=Sheet1!$C:$C,Sheet1!$B:$B,0)),"")</f>
        <v>5863</v>
      </c>
      <c r="M45" s="42">
        <f t="array" ref="M45">IF(Table1[[#This Row],[LAST INV'#]]=0,"",IF(Table1[[#This Row],[CUST ID.]]&lt;&gt;"",MAX(IF(Table1[[#This Row],[CUST ID.]]=Sheet1!$C:$C,Sheet1!$A:$A,0)),""))</f>
        <v>43707</v>
      </c>
      <c r="N45" s="4"/>
      <c r="O45" s="5" t="s">
        <v>66</v>
      </c>
    </row>
    <row r="46" spans="1:15">
      <c r="A46" s="2">
        <f t="shared" si="0"/>
        <v>145</v>
      </c>
      <c r="B46" s="3"/>
      <c r="C46" s="3" t="s">
        <v>181</v>
      </c>
      <c r="D46" s="28" t="s">
        <v>100</v>
      </c>
      <c r="E46" s="3">
        <v>1</v>
      </c>
      <c r="F46" s="11" t="s">
        <v>33</v>
      </c>
      <c r="G46" s="3"/>
      <c r="H46" s="3" t="s">
        <v>62</v>
      </c>
      <c r="I46" s="3">
        <v>630</v>
      </c>
      <c r="J46" s="3"/>
      <c r="K46" s="3" t="s">
        <v>11</v>
      </c>
      <c r="L46" s="33">
        <f t="array" ref="L46">IF(Table1[[#This Row],[CUST ID.]]&lt;&gt;"",MAX(IF(Table1[[#This Row],[CUST ID.]]=Sheet1!$C:$C,Sheet1!$B:$B,0)),"")</f>
        <v>5887</v>
      </c>
      <c r="M46" s="42">
        <f t="array" ref="M46">IF(Table1[[#This Row],[LAST INV'#]]=0,"",IF(Table1[[#This Row],[CUST ID.]]&lt;&gt;"",MAX(IF(Table1[[#This Row],[CUST ID.]]=Sheet1!$C:$C,Sheet1!$A:$A,0)),""))</f>
        <v>43707</v>
      </c>
      <c r="N46" s="4"/>
      <c r="O46" s="5" t="s">
        <v>66</v>
      </c>
    </row>
    <row r="47" spans="1:15">
      <c r="A47" s="2">
        <f t="shared" si="0"/>
        <v>146</v>
      </c>
      <c r="B47" s="3"/>
      <c r="C47" s="3" t="s">
        <v>182</v>
      </c>
      <c r="D47" s="28" t="s">
        <v>101</v>
      </c>
      <c r="E47" s="3">
        <v>1</v>
      </c>
      <c r="F47" s="11" t="s">
        <v>36</v>
      </c>
      <c r="G47" s="3"/>
      <c r="H47" s="3" t="s">
        <v>62</v>
      </c>
      <c r="I47" s="3">
        <v>630</v>
      </c>
      <c r="J47" s="3"/>
      <c r="K47" s="3" t="s">
        <v>11</v>
      </c>
      <c r="L47" s="33">
        <f t="array" ref="L47">IF(Table1[[#This Row],[CUST ID.]]&lt;&gt;"",MAX(IF(Table1[[#This Row],[CUST ID.]]=Sheet1!$C:$C,Sheet1!$B:$B,0)),"")</f>
        <v>5888</v>
      </c>
      <c r="M47" s="42">
        <f t="array" ref="M47">IF(Table1[[#This Row],[LAST INV'#]]=0,"",IF(Table1[[#This Row],[CUST ID.]]&lt;&gt;"",MAX(IF(Table1[[#This Row],[CUST ID.]]=Sheet1!$C:$C,Sheet1!$A:$A,0)),""))</f>
        <v>43707</v>
      </c>
      <c r="N47" s="4"/>
      <c r="O47" s="5" t="s">
        <v>66</v>
      </c>
    </row>
    <row r="48" spans="1:15">
      <c r="A48" s="2">
        <f t="shared" si="0"/>
        <v>147</v>
      </c>
      <c r="B48" s="3"/>
      <c r="C48" s="3" t="s">
        <v>183</v>
      </c>
      <c r="D48" s="28" t="s">
        <v>102</v>
      </c>
      <c r="E48" s="3">
        <v>1</v>
      </c>
      <c r="F48" s="11" t="s">
        <v>38</v>
      </c>
      <c r="G48" s="3"/>
      <c r="H48" s="3" t="s">
        <v>62</v>
      </c>
      <c r="I48" s="3">
        <v>630</v>
      </c>
      <c r="J48" s="3"/>
      <c r="K48" s="3" t="s">
        <v>11</v>
      </c>
      <c r="L48" s="33">
        <f t="array" ref="L48">IF(Table1[[#This Row],[CUST ID.]]&lt;&gt;"",MAX(IF(Table1[[#This Row],[CUST ID.]]=Sheet1!$C:$C,Sheet1!$B:$B,0)),"")</f>
        <v>5889</v>
      </c>
      <c r="M48" s="42">
        <f t="array" ref="M48">IF(Table1[[#This Row],[LAST INV'#]]=0,"",IF(Table1[[#This Row],[CUST ID.]]&lt;&gt;"",MAX(IF(Table1[[#This Row],[CUST ID.]]=Sheet1!$C:$C,Sheet1!$A:$A,0)),""))</f>
        <v>43707</v>
      </c>
      <c r="N48" s="4"/>
      <c r="O48" s="5" t="s">
        <v>66</v>
      </c>
    </row>
    <row r="49" spans="1:15">
      <c r="A49" s="2">
        <f t="shared" si="0"/>
        <v>148</v>
      </c>
      <c r="B49" s="3"/>
      <c r="C49" s="3" t="s">
        <v>184</v>
      </c>
      <c r="D49" s="28" t="s">
        <v>128</v>
      </c>
      <c r="E49" s="3">
        <v>1</v>
      </c>
      <c r="F49" s="11" t="s">
        <v>39</v>
      </c>
      <c r="G49" s="3"/>
      <c r="H49" s="3" t="s">
        <v>62</v>
      </c>
      <c r="I49" s="3">
        <v>1050</v>
      </c>
      <c r="J49" s="3"/>
      <c r="K49" s="3" t="s">
        <v>11</v>
      </c>
      <c r="L49" s="33">
        <f t="array" ref="L49">IF(Table1[[#This Row],[CUST ID.]]&lt;&gt;"",MAX(IF(Table1[[#This Row],[CUST ID.]]=Sheet1!$C:$C,Sheet1!$B:$B,0)),"")</f>
        <v>5890</v>
      </c>
      <c r="M49" s="42">
        <f t="array" ref="M49">IF(Table1[[#This Row],[LAST INV'#]]=0,"",IF(Table1[[#This Row],[CUST ID.]]&lt;&gt;"",MAX(IF(Table1[[#This Row],[CUST ID.]]=Sheet1!$C:$C,Sheet1!$A:$A,0)),""))</f>
        <v>43707</v>
      </c>
      <c r="N49" s="4"/>
      <c r="O49" s="5" t="s">
        <v>66</v>
      </c>
    </row>
    <row r="50" spans="1:15">
      <c r="A50" s="2">
        <f t="shared" si="0"/>
        <v>149</v>
      </c>
      <c r="B50" s="3"/>
      <c r="C50" s="3" t="s">
        <v>185</v>
      </c>
      <c r="D50" s="28" t="s">
        <v>129</v>
      </c>
      <c r="E50" s="3">
        <v>1</v>
      </c>
      <c r="F50" s="11" t="s">
        <v>38</v>
      </c>
      <c r="G50" s="3"/>
      <c r="H50" s="3" t="s">
        <v>62</v>
      </c>
      <c r="I50" s="3">
        <v>630</v>
      </c>
      <c r="J50" s="3"/>
      <c r="K50" s="3" t="s">
        <v>11</v>
      </c>
      <c r="L50" s="33">
        <f t="array" ref="L50">IF(Table1[[#This Row],[CUST ID.]]&lt;&gt;"",MAX(IF(Table1[[#This Row],[CUST ID.]]=Sheet1!$C:$C,Sheet1!$B:$B,0)),"")</f>
        <v>5891</v>
      </c>
      <c r="M50" s="42">
        <f t="array" ref="M50">IF(Table1[[#This Row],[LAST INV'#]]=0,"",IF(Table1[[#This Row],[CUST ID.]]&lt;&gt;"",MAX(IF(Table1[[#This Row],[CUST ID.]]=Sheet1!$C:$C,Sheet1!$A:$A,0)),""))</f>
        <v>43707</v>
      </c>
      <c r="N50" s="4"/>
      <c r="O50" s="5" t="s">
        <v>66</v>
      </c>
    </row>
    <row r="51" spans="1:15">
      <c r="A51" s="2">
        <f t="shared" si="0"/>
        <v>150</v>
      </c>
      <c r="B51" s="3"/>
      <c r="C51" s="3" t="s">
        <v>186</v>
      </c>
      <c r="D51" s="28" t="s">
        <v>84</v>
      </c>
      <c r="E51" s="3">
        <v>1</v>
      </c>
      <c r="F51" s="11" t="s">
        <v>40</v>
      </c>
      <c r="G51" s="3"/>
      <c r="H51" s="3" t="s">
        <v>62</v>
      </c>
      <c r="I51" s="3"/>
      <c r="J51" s="3"/>
      <c r="K51" s="3" t="s">
        <v>11</v>
      </c>
      <c r="L51" s="33">
        <f t="array" ref="L51">IF(Table1[[#This Row],[CUST ID.]]&lt;&gt;"",MAX(IF(Table1[[#This Row],[CUST ID.]]=Sheet1!$C:$C,Sheet1!$B:$B,0)),"")</f>
        <v>5857</v>
      </c>
      <c r="M51" s="42">
        <f t="array" ref="M51">IF(Table1[[#This Row],[LAST INV'#]]=0,"",IF(Table1[[#This Row],[CUST ID.]]&lt;&gt;"",MAX(IF(Table1[[#This Row],[CUST ID.]]=Sheet1!$C:$C,Sheet1!$A:$A,0)),""))</f>
        <v>43707</v>
      </c>
      <c r="N51" s="4"/>
      <c r="O51" s="5" t="s">
        <v>66</v>
      </c>
    </row>
    <row r="52" spans="1:15">
      <c r="A52" s="2">
        <f t="shared" si="0"/>
        <v>151</v>
      </c>
      <c r="B52" s="3"/>
      <c r="C52" s="3" t="s">
        <v>187</v>
      </c>
      <c r="D52" s="28" t="s">
        <v>74</v>
      </c>
      <c r="E52" s="3">
        <v>1</v>
      </c>
      <c r="F52" s="11" t="s">
        <v>41</v>
      </c>
      <c r="G52" s="3"/>
      <c r="H52" s="3" t="s">
        <v>62</v>
      </c>
      <c r="I52" s="3"/>
      <c r="J52" s="3"/>
      <c r="K52" s="3" t="s">
        <v>11</v>
      </c>
      <c r="L52" s="33">
        <f t="array" ref="L52">IF(Table1[[#This Row],[CUST ID.]]&lt;&gt;"",MAX(IF(Table1[[#This Row],[CUST ID.]]=Sheet1!$C:$C,Sheet1!$B:$B,0)),"")</f>
        <v>5840</v>
      </c>
      <c r="M52" s="42">
        <f t="array" ref="M52">IF(Table1[[#This Row],[LAST INV'#]]=0,"",IF(Table1[[#This Row],[CUST ID.]]&lt;&gt;"",MAX(IF(Table1[[#This Row],[CUST ID.]]=Sheet1!$C:$C,Sheet1!$A:$A,0)),""))</f>
        <v>43707</v>
      </c>
      <c r="N52" s="4"/>
      <c r="O52" s="5" t="s">
        <v>66</v>
      </c>
    </row>
    <row r="53" spans="1:15">
      <c r="A53" s="2">
        <f t="shared" si="0"/>
        <v>152</v>
      </c>
      <c r="B53" s="3"/>
      <c r="C53" s="3" t="s">
        <v>188</v>
      </c>
      <c r="D53" s="28" t="s">
        <v>103</v>
      </c>
      <c r="E53" s="3">
        <v>1</v>
      </c>
      <c r="F53" s="11" t="s">
        <v>40</v>
      </c>
      <c r="G53" s="3"/>
      <c r="H53" s="3" t="s">
        <v>62</v>
      </c>
      <c r="I53" s="3"/>
      <c r="J53" s="3"/>
      <c r="K53" s="3" t="s">
        <v>11</v>
      </c>
      <c r="L53" s="33">
        <f t="array" ref="L53">IF(Table1[[#This Row],[CUST ID.]]&lt;&gt;"",MAX(IF(Table1[[#This Row],[CUST ID.]]=Sheet1!$C:$C,Sheet1!$B:$B,0)),"")</f>
        <v>5892</v>
      </c>
      <c r="M53" s="42">
        <f t="array" ref="M53">IF(Table1[[#This Row],[LAST INV'#]]=0,"",IF(Table1[[#This Row],[CUST ID.]]&lt;&gt;"",MAX(IF(Table1[[#This Row],[CUST ID.]]=Sheet1!$C:$C,Sheet1!$A:$A,0)),""))</f>
        <v>43707</v>
      </c>
      <c r="N53" s="4"/>
      <c r="O53" s="5" t="s">
        <v>66</v>
      </c>
    </row>
    <row r="54" spans="1:15">
      <c r="A54" s="2">
        <f t="shared" si="0"/>
        <v>153</v>
      </c>
      <c r="B54" s="3"/>
      <c r="C54" s="3" t="s">
        <v>189</v>
      </c>
      <c r="D54" s="28" t="s">
        <v>104</v>
      </c>
      <c r="E54" s="3">
        <v>1</v>
      </c>
      <c r="F54" s="11" t="s">
        <v>21</v>
      </c>
      <c r="G54" s="3"/>
      <c r="H54" s="3" t="s">
        <v>62</v>
      </c>
      <c r="I54" s="3"/>
      <c r="J54" s="3"/>
      <c r="K54" s="3" t="s">
        <v>11</v>
      </c>
      <c r="L54" s="33">
        <f t="array" ref="L54">IF(Table1[[#This Row],[CUST ID.]]&lt;&gt;"",MAX(IF(Table1[[#This Row],[CUST ID.]]=Sheet1!$C:$C,Sheet1!$B:$B,0)),"")</f>
        <v>5893</v>
      </c>
      <c r="M54" s="42">
        <f t="array" ref="M54">IF(Table1[[#This Row],[LAST INV'#]]=0,"",IF(Table1[[#This Row],[CUST ID.]]&lt;&gt;"",MAX(IF(Table1[[#This Row],[CUST ID.]]=Sheet1!$C:$C,Sheet1!$A:$A,0)),""))</f>
        <v>43707</v>
      </c>
      <c r="N54" s="4"/>
      <c r="O54" s="5" t="s">
        <v>66</v>
      </c>
    </row>
    <row r="55" spans="1:15">
      <c r="A55" s="2">
        <f t="shared" si="0"/>
        <v>154</v>
      </c>
      <c r="B55" s="3"/>
      <c r="C55" s="3" t="s">
        <v>190</v>
      </c>
      <c r="D55" s="28" t="s">
        <v>72</v>
      </c>
      <c r="E55" s="3">
        <v>1</v>
      </c>
      <c r="F55" s="11" t="s">
        <v>42</v>
      </c>
      <c r="G55" s="3"/>
      <c r="H55" s="3" t="s">
        <v>62</v>
      </c>
      <c r="I55" s="3"/>
      <c r="J55" s="3"/>
      <c r="K55" s="3" t="s">
        <v>11</v>
      </c>
      <c r="L55" s="33">
        <f t="array" ref="L55">IF(Table1[[#This Row],[CUST ID.]]&lt;&gt;"",MAX(IF(Table1[[#This Row],[CUST ID.]]=Sheet1!$C:$C,Sheet1!$B:$B,0)),"")</f>
        <v>5898</v>
      </c>
      <c r="M55" s="42">
        <f t="array" ref="M55">IF(Table1[[#This Row],[LAST INV'#]]=0,"",IF(Table1[[#This Row],[CUST ID.]]&lt;&gt;"",MAX(IF(Table1[[#This Row],[CUST ID.]]=Sheet1!$C:$C,Sheet1!$A:$A,0)),""))</f>
        <v>43715</v>
      </c>
      <c r="N55" s="4"/>
      <c r="O55" s="5" t="s">
        <v>66</v>
      </c>
    </row>
    <row r="56" spans="1:15">
      <c r="A56" s="2">
        <f t="shared" si="0"/>
        <v>155</v>
      </c>
      <c r="B56" s="3"/>
      <c r="C56" s="3" t="s">
        <v>191</v>
      </c>
      <c r="D56" s="28" t="s">
        <v>105</v>
      </c>
      <c r="E56" s="3">
        <v>1</v>
      </c>
      <c r="F56" s="11" t="s">
        <v>43</v>
      </c>
      <c r="G56" s="3"/>
      <c r="H56" s="3" t="s">
        <v>62</v>
      </c>
      <c r="I56" s="3"/>
      <c r="J56" s="3"/>
      <c r="K56" s="3" t="s">
        <v>11</v>
      </c>
      <c r="L56" s="33">
        <f t="array" ref="L56">IF(Table1[[#This Row],[CUST ID.]]&lt;&gt;"",MAX(IF(Table1[[#This Row],[CUST ID.]]=Sheet1!$C:$C,Sheet1!$B:$B,0)),"")</f>
        <v>5894</v>
      </c>
      <c r="M56" s="42">
        <f t="array" ref="M56">IF(Table1[[#This Row],[LAST INV'#]]=0,"",IF(Table1[[#This Row],[CUST ID.]]&lt;&gt;"",MAX(IF(Table1[[#This Row],[CUST ID.]]=Sheet1!$C:$C,Sheet1!$A:$A,0)),""))</f>
        <v>43707</v>
      </c>
      <c r="N56" s="4"/>
      <c r="O56" s="5" t="s">
        <v>66</v>
      </c>
    </row>
    <row r="57" spans="1:15">
      <c r="A57" s="2">
        <f t="shared" si="0"/>
        <v>156</v>
      </c>
      <c r="B57" s="3"/>
      <c r="C57" s="3" t="s">
        <v>192</v>
      </c>
      <c r="D57" s="28" t="s">
        <v>130</v>
      </c>
      <c r="E57" s="3">
        <v>1</v>
      </c>
      <c r="F57" s="11" t="s">
        <v>23</v>
      </c>
      <c r="G57" s="3"/>
      <c r="H57" s="3" t="s">
        <v>62</v>
      </c>
      <c r="I57" s="3"/>
      <c r="J57" s="3"/>
      <c r="K57" s="3" t="s">
        <v>12</v>
      </c>
      <c r="L57" s="33">
        <f t="array" ref="L57">IF(Table1[[#This Row],[CUST ID.]]&lt;&gt;"",MAX(IF(Table1[[#This Row],[CUST ID.]]=Sheet1!$C:$C,Sheet1!$B:$B,0)),"")</f>
        <v>5874</v>
      </c>
      <c r="M57" s="42">
        <f t="array" ref="M57">IF(Table1[[#This Row],[LAST INV'#]]=0,"",IF(Table1[[#This Row],[CUST ID.]]&lt;&gt;"",MAX(IF(Table1[[#This Row],[CUST ID.]]=Sheet1!$C:$C,Sheet1!$A:$A,0)),""))</f>
        <v>43707</v>
      </c>
      <c r="N57" s="4"/>
      <c r="O57" s="5" t="s">
        <v>66</v>
      </c>
    </row>
    <row r="58" spans="1:15">
      <c r="A58" s="2">
        <f t="shared" si="0"/>
        <v>157</v>
      </c>
      <c r="B58" s="3"/>
      <c r="C58" s="3" t="s">
        <v>193</v>
      </c>
      <c r="D58" s="28" t="s">
        <v>131</v>
      </c>
      <c r="E58" s="3">
        <v>1</v>
      </c>
      <c r="F58" s="11" t="s">
        <v>23</v>
      </c>
      <c r="G58" s="3"/>
      <c r="H58" s="3" t="s">
        <v>62</v>
      </c>
      <c r="I58" s="3"/>
      <c r="J58" s="3"/>
      <c r="K58" s="3" t="s">
        <v>12</v>
      </c>
      <c r="L58" s="33">
        <f t="array" ref="L58">IF(Table1[[#This Row],[CUST ID.]]&lt;&gt;"",MAX(IF(Table1[[#This Row],[CUST ID.]]=Sheet1!$C:$C,Sheet1!$B:$B,0)),"")</f>
        <v>5875</v>
      </c>
      <c r="M58" s="42">
        <f t="array" ref="M58">IF(Table1[[#This Row],[LAST INV'#]]=0,"",IF(Table1[[#This Row],[CUST ID.]]&lt;&gt;"",MAX(IF(Table1[[#This Row],[CUST ID.]]=Sheet1!$C:$C,Sheet1!$A:$A,0)),""))</f>
        <v>43707</v>
      </c>
      <c r="N58" s="4"/>
      <c r="O58" s="5" t="s">
        <v>66</v>
      </c>
    </row>
    <row r="59" spans="1:15">
      <c r="A59" s="2">
        <f t="shared" si="0"/>
        <v>158</v>
      </c>
      <c r="B59" s="3"/>
      <c r="C59" s="3" t="s">
        <v>194</v>
      </c>
      <c r="D59" s="28" t="s">
        <v>132</v>
      </c>
      <c r="E59" s="3">
        <v>4</v>
      </c>
      <c r="F59" s="11" t="s">
        <v>15</v>
      </c>
      <c r="G59" s="3"/>
      <c r="H59" s="3" t="s">
        <v>62</v>
      </c>
      <c r="I59" s="3"/>
      <c r="J59" s="3"/>
      <c r="K59" s="3" t="s">
        <v>12</v>
      </c>
      <c r="L59" s="33">
        <f t="array" ref="L59">IF(Table1[[#This Row],[CUST ID.]]&lt;&gt;"",MAX(IF(Table1[[#This Row],[CUST ID.]]=Sheet1!$C:$C,Sheet1!$B:$B,0)),"")</f>
        <v>5876</v>
      </c>
      <c r="M59" s="42">
        <f t="array" ref="M59">IF(Table1[[#This Row],[LAST INV'#]]=0,"",IF(Table1[[#This Row],[CUST ID.]]&lt;&gt;"",MAX(IF(Table1[[#This Row],[CUST ID.]]=Sheet1!$C:$C,Sheet1!$A:$A,0)),""))</f>
        <v>43707</v>
      </c>
      <c r="N59" s="4"/>
      <c r="O59" s="5" t="s">
        <v>66</v>
      </c>
    </row>
    <row r="60" spans="1:15">
      <c r="A60" s="2">
        <f t="shared" si="0"/>
        <v>159</v>
      </c>
      <c r="B60" s="3"/>
      <c r="C60" s="3" t="s">
        <v>195</v>
      </c>
      <c r="D60" s="28" t="s">
        <v>95</v>
      </c>
      <c r="E60" s="3">
        <v>1</v>
      </c>
      <c r="F60" s="11" t="s">
        <v>46</v>
      </c>
      <c r="G60" s="3"/>
      <c r="H60" s="3" t="s">
        <v>62</v>
      </c>
      <c r="I60" s="3"/>
      <c r="J60" s="3"/>
      <c r="K60" s="3" t="s">
        <v>12</v>
      </c>
      <c r="L60" s="33">
        <f t="array" ref="L60">IF(Table1[[#This Row],[CUST ID.]]&lt;&gt;"",MAX(IF(Table1[[#This Row],[CUST ID.]]=Sheet1!$C:$C,Sheet1!$B:$B,0)),"")</f>
        <v>5880</v>
      </c>
      <c r="M60" s="42">
        <f t="array" ref="M60">IF(Table1[[#This Row],[LAST INV'#]]=0,"",IF(Table1[[#This Row],[CUST ID.]]&lt;&gt;"",MAX(IF(Table1[[#This Row],[CUST ID.]]=Sheet1!$C:$C,Sheet1!$A:$A,0)),""))</f>
        <v>43707</v>
      </c>
      <c r="N60" s="4"/>
      <c r="O60" s="5" t="s">
        <v>66</v>
      </c>
    </row>
    <row r="61" spans="1:15">
      <c r="A61" s="2">
        <f t="shared" si="0"/>
        <v>160</v>
      </c>
      <c r="B61" s="3"/>
      <c r="C61" s="3" t="s">
        <v>196</v>
      </c>
      <c r="D61" s="28" t="s">
        <v>96</v>
      </c>
      <c r="E61" s="3">
        <v>1</v>
      </c>
      <c r="F61" s="11" t="s">
        <v>47</v>
      </c>
      <c r="G61" s="3"/>
      <c r="H61" s="3" t="s">
        <v>62</v>
      </c>
      <c r="I61" s="3"/>
      <c r="J61" s="3"/>
      <c r="K61" s="3" t="s">
        <v>12</v>
      </c>
      <c r="L61" s="33">
        <f t="array" ref="L61">IF(Table1[[#This Row],[CUST ID.]]&lt;&gt;"",MAX(IF(Table1[[#This Row],[CUST ID.]]=Sheet1!$C:$C,Sheet1!$B:$B,0)),"")</f>
        <v>5881</v>
      </c>
      <c r="M61" s="42">
        <f t="array" ref="M61">IF(Table1[[#This Row],[LAST INV'#]]=0,"",IF(Table1[[#This Row],[CUST ID.]]&lt;&gt;"",MAX(IF(Table1[[#This Row],[CUST ID.]]=Sheet1!$C:$C,Sheet1!$A:$A,0)),""))</f>
        <v>43707</v>
      </c>
      <c r="N61" s="4"/>
      <c r="O61" s="5" t="s">
        <v>66</v>
      </c>
    </row>
    <row r="62" spans="1:15">
      <c r="A62" s="2">
        <f t="shared" si="0"/>
        <v>161</v>
      </c>
      <c r="B62" s="3"/>
      <c r="C62" s="3" t="s">
        <v>197</v>
      </c>
      <c r="D62" s="28" t="s">
        <v>97</v>
      </c>
      <c r="E62" s="3">
        <v>1</v>
      </c>
      <c r="F62" s="11" t="s">
        <v>48</v>
      </c>
      <c r="G62" s="3"/>
      <c r="H62" s="3" t="s">
        <v>62</v>
      </c>
      <c r="I62" s="3"/>
      <c r="J62" s="3"/>
      <c r="K62" s="3" t="s">
        <v>12</v>
      </c>
      <c r="L62" s="33">
        <f t="array" ref="L62">IF(Table1[[#This Row],[CUST ID.]]&lt;&gt;"",MAX(IF(Table1[[#This Row],[CUST ID.]]=Sheet1!$C:$C,Sheet1!$B:$B,0)),"")</f>
        <v>5882</v>
      </c>
      <c r="M62" s="42">
        <f t="array" ref="M62">IF(Table1[[#This Row],[LAST INV'#]]=0,"",IF(Table1[[#This Row],[CUST ID.]]&lt;&gt;"",MAX(IF(Table1[[#This Row],[CUST ID.]]=Sheet1!$C:$C,Sheet1!$A:$A,0)),""))</f>
        <v>43707</v>
      </c>
      <c r="N62" s="4"/>
      <c r="O62" s="5" t="s">
        <v>66</v>
      </c>
    </row>
    <row r="63" spans="1:15">
      <c r="A63" s="2">
        <f t="shared" si="0"/>
        <v>162</v>
      </c>
      <c r="B63" s="3"/>
      <c r="C63" s="3" t="s">
        <v>198</v>
      </c>
      <c r="D63" s="28" t="s">
        <v>136</v>
      </c>
      <c r="E63" s="3">
        <v>1</v>
      </c>
      <c r="F63" s="11" t="s">
        <v>43</v>
      </c>
      <c r="G63" s="3"/>
      <c r="H63" s="3" t="s">
        <v>62</v>
      </c>
      <c r="I63" s="3"/>
      <c r="J63" s="3"/>
      <c r="K63" s="3" t="s">
        <v>12</v>
      </c>
      <c r="L63" s="33">
        <f t="array" ref="L63">IF(Table1[[#This Row],[CUST ID.]]&lt;&gt;"",MAX(IF(Table1[[#This Row],[CUST ID.]]=Sheet1!$C:$C,Sheet1!$B:$B,0)),"")</f>
        <v>5884</v>
      </c>
      <c r="M63" s="42">
        <f t="array" ref="M63">IF(Table1[[#This Row],[LAST INV'#]]=0,"",IF(Table1[[#This Row],[CUST ID.]]&lt;&gt;"",MAX(IF(Table1[[#This Row],[CUST ID.]]=Sheet1!$C:$C,Sheet1!$A:$A,0)),""))</f>
        <v>43707</v>
      </c>
      <c r="N63" s="4"/>
      <c r="O63" s="5" t="s">
        <v>66</v>
      </c>
    </row>
    <row r="64" spans="1:15">
      <c r="A64" s="2">
        <f t="shared" si="0"/>
        <v>163</v>
      </c>
      <c r="B64" s="3"/>
      <c r="C64" s="3" t="s">
        <v>199</v>
      </c>
      <c r="D64" s="28" t="s">
        <v>75</v>
      </c>
      <c r="E64" s="3">
        <v>1</v>
      </c>
      <c r="F64" s="11" t="s">
        <v>51</v>
      </c>
      <c r="G64" s="3"/>
      <c r="H64" s="3" t="s">
        <v>62</v>
      </c>
      <c r="I64" s="3"/>
      <c r="J64" s="3"/>
      <c r="K64" s="3" t="s">
        <v>12</v>
      </c>
      <c r="L64" s="33">
        <f t="array" ref="L64">IF(Table1[[#This Row],[CUST ID.]]&lt;&gt;"",MAX(IF(Table1[[#This Row],[CUST ID.]]=Sheet1!$C:$C,Sheet1!$B:$B,0)),"")</f>
        <v>5841</v>
      </c>
      <c r="M64" s="42">
        <f t="array" ref="M64">IF(Table1[[#This Row],[LAST INV'#]]=0,"",IF(Table1[[#This Row],[CUST ID.]]&lt;&gt;"",MAX(IF(Table1[[#This Row],[CUST ID.]]=Sheet1!$C:$C,Sheet1!$A:$A,0)),""))</f>
        <v>43707</v>
      </c>
      <c r="N64" s="4"/>
      <c r="O64" s="5" t="s">
        <v>66</v>
      </c>
    </row>
    <row r="65" spans="1:15">
      <c r="A65" s="2">
        <f t="shared" si="0"/>
        <v>164</v>
      </c>
      <c r="B65" s="3"/>
      <c r="C65" s="6" t="s">
        <v>200</v>
      </c>
      <c r="D65" s="29" t="s">
        <v>106</v>
      </c>
      <c r="E65" s="6">
        <v>1</v>
      </c>
      <c r="F65" s="11" t="s">
        <v>21</v>
      </c>
      <c r="G65" s="6"/>
      <c r="H65" s="3" t="s">
        <v>62</v>
      </c>
      <c r="I65" s="6"/>
      <c r="J65" s="6"/>
      <c r="K65" s="6" t="s">
        <v>12</v>
      </c>
      <c r="L65" s="33">
        <f t="array" ref="L65">IF(Table1[[#This Row],[CUST ID.]]&lt;&gt;"",MAX(IF(Table1[[#This Row],[CUST ID.]]=Sheet1!$C:$C,Sheet1!$B:$B,0)),"")</f>
        <v>5895</v>
      </c>
      <c r="M65" s="42">
        <f t="array" ref="M65">IF(Table1[[#This Row],[LAST INV'#]]=0,"",IF(Table1[[#This Row],[CUST ID.]]&lt;&gt;"",MAX(IF(Table1[[#This Row],[CUST ID.]]=Sheet1!$C:$C,Sheet1!$A:$A,0)),""))</f>
        <v>43707</v>
      </c>
      <c r="N65" s="7"/>
      <c r="O65" s="5" t="s">
        <v>66</v>
      </c>
    </row>
    <row r="66" spans="1:15">
      <c r="A66" s="2">
        <f t="shared" si="0"/>
        <v>165</v>
      </c>
      <c r="B66" s="31"/>
      <c r="C66" s="31" t="s">
        <v>201</v>
      </c>
      <c r="D66" s="29" t="s">
        <v>91</v>
      </c>
      <c r="E66" s="6">
        <v>1</v>
      </c>
      <c r="F66" s="6"/>
      <c r="G66" s="6"/>
      <c r="H66" s="3" t="s">
        <v>62</v>
      </c>
      <c r="I66" s="6"/>
      <c r="J66" s="6"/>
      <c r="K66" s="6"/>
      <c r="L66" s="33">
        <f t="array" ref="L66">IF(Table1[[#This Row],[CUST ID.]]&lt;&gt;"",MAX(IF(Table1[[#This Row],[CUST ID.]]=Sheet1!$C:$C,Sheet1!$B:$B,0)),"")</f>
        <v>5870</v>
      </c>
      <c r="M66" s="42">
        <f t="array" ref="M66">IF(Table1[[#This Row],[LAST INV'#]]=0,"",IF(Table1[[#This Row],[CUST ID.]]&lt;&gt;"",MAX(IF(Table1[[#This Row],[CUST ID.]]=Sheet1!$C:$C,Sheet1!$A:$A,0)),""))</f>
        <v>43707</v>
      </c>
      <c r="N66" s="7"/>
      <c r="O66" s="32"/>
    </row>
    <row r="67" spans="1:15">
      <c r="A67" s="2">
        <f t="shared" si="0"/>
        <v>166</v>
      </c>
      <c r="B67" s="31"/>
      <c r="C67" s="31" t="s">
        <v>202</v>
      </c>
      <c r="D67" s="29" t="s">
        <v>71</v>
      </c>
      <c r="E67" s="6">
        <v>1</v>
      </c>
      <c r="F67" s="6"/>
      <c r="G67" s="6"/>
      <c r="H67" s="3" t="s">
        <v>62</v>
      </c>
      <c r="I67" s="6"/>
      <c r="J67" s="6"/>
      <c r="K67" s="6"/>
      <c r="L67" s="33">
        <f t="array" ref="L67">IF(Table1[[#This Row],[CUST ID.]]&lt;&gt;"",MAX(IF(Table1[[#This Row],[CUST ID.]]=Sheet1!$C:$C,Sheet1!$B:$B,0)),"")</f>
        <v>5834</v>
      </c>
      <c r="M67" s="42">
        <f t="array" ref="M67">IF(Table1[[#This Row],[LAST INV'#]]=0,"",IF(Table1[[#This Row],[CUST ID.]]&lt;&gt;"",MAX(IF(Table1[[#This Row],[CUST ID.]]=Sheet1!$C:$C,Sheet1!$A:$A,0)),""))</f>
        <v>43707</v>
      </c>
      <c r="N67" s="7"/>
      <c r="O67" s="32"/>
    </row>
    <row r="68" spans="1:15">
      <c r="A68" s="2" t="str">
        <f t="shared" ref="A68:A100" si="1">IF(D68&lt;&gt;"",A67+1,"")</f>
        <v/>
      </c>
    </row>
    <row r="69" spans="1:15">
      <c r="A69" s="2" t="str">
        <f t="shared" si="1"/>
        <v/>
      </c>
    </row>
    <row r="70" spans="1:15">
      <c r="A70" s="2" t="str">
        <f t="shared" si="1"/>
        <v/>
      </c>
    </row>
    <row r="71" spans="1:15">
      <c r="A71" s="2" t="str">
        <f t="shared" si="1"/>
        <v/>
      </c>
    </row>
    <row r="72" spans="1:15">
      <c r="A72" s="2" t="str">
        <f t="shared" si="1"/>
        <v/>
      </c>
    </row>
    <row r="73" spans="1:15">
      <c r="A73" s="2" t="str">
        <f t="shared" si="1"/>
        <v/>
      </c>
    </row>
    <row r="74" spans="1:15">
      <c r="A74" s="2" t="str">
        <f t="shared" si="1"/>
        <v/>
      </c>
    </row>
    <row r="75" spans="1:15">
      <c r="A75" s="2" t="str">
        <f t="shared" si="1"/>
        <v/>
      </c>
    </row>
    <row r="76" spans="1:15">
      <c r="A76" s="2" t="str">
        <f t="shared" si="1"/>
        <v/>
      </c>
    </row>
    <row r="77" spans="1:15">
      <c r="A77" s="2" t="str">
        <f t="shared" si="1"/>
        <v/>
      </c>
    </row>
    <row r="78" spans="1:15">
      <c r="A78" s="2" t="str">
        <f t="shared" si="1"/>
        <v/>
      </c>
    </row>
    <row r="79" spans="1:15">
      <c r="A79" s="2" t="str">
        <f t="shared" si="1"/>
        <v/>
      </c>
    </row>
    <row r="80" spans="1:15">
      <c r="A80" s="2" t="str">
        <f t="shared" si="1"/>
        <v/>
      </c>
    </row>
    <row r="81" spans="1:1">
      <c r="A81" s="2" t="str">
        <f t="shared" si="1"/>
        <v/>
      </c>
    </row>
    <row r="82" spans="1:1">
      <c r="A82" s="2" t="str">
        <f t="shared" si="1"/>
        <v/>
      </c>
    </row>
    <row r="83" spans="1:1">
      <c r="A83" s="2" t="str">
        <f t="shared" si="1"/>
        <v/>
      </c>
    </row>
    <row r="84" spans="1:1">
      <c r="A84" s="2" t="str">
        <f t="shared" si="1"/>
        <v/>
      </c>
    </row>
    <row r="85" spans="1:1">
      <c r="A85" s="2" t="str">
        <f t="shared" si="1"/>
        <v/>
      </c>
    </row>
    <row r="86" spans="1:1">
      <c r="A86" s="2" t="str">
        <f t="shared" si="1"/>
        <v/>
      </c>
    </row>
    <row r="87" spans="1:1">
      <c r="A87" s="2" t="str">
        <f t="shared" si="1"/>
        <v/>
      </c>
    </row>
    <row r="88" spans="1:1">
      <c r="A88" s="2" t="str">
        <f t="shared" si="1"/>
        <v/>
      </c>
    </row>
    <row r="89" spans="1:1">
      <c r="A89" s="2" t="str">
        <f t="shared" si="1"/>
        <v/>
      </c>
    </row>
    <row r="90" spans="1:1">
      <c r="A90" s="2" t="str">
        <f t="shared" si="1"/>
        <v/>
      </c>
    </row>
    <row r="91" spans="1:1">
      <c r="A91" s="2" t="str">
        <f t="shared" si="1"/>
        <v/>
      </c>
    </row>
    <row r="92" spans="1:1">
      <c r="A92" s="2" t="str">
        <f t="shared" si="1"/>
        <v/>
      </c>
    </row>
    <row r="93" spans="1:1">
      <c r="A93" s="2" t="str">
        <f t="shared" si="1"/>
        <v/>
      </c>
    </row>
    <row r="94" spans="1:1">
      <c r="A94" s="2" t="str">
        <f t="shared" si="1"/>
        <v/>
      </c>
    </row>
    <row r="95" spans="1:1">
      <c r="A95" s="2" t="str">
        <f t="shared" si="1"/>
        <v/>
      </c>
    </row>
    <row r="96" spans="1:1">
      <c r="A96" s="2" t="str">
        <f t="shared" si="1"/>
        <v/>
      </c>
    </row>
    <row r="97" spans="1:1">
      <c r="A97" s="2" t="str">
        <f t="shared" si="1"/>
        <v/>
      </c>
    </row>
    <row r="98" spans="1:1">
      <c r="A98" s="2" t="str">
        <f t="shared" si="1"/>
        <v/>
      </c>
    </row>
    <row r="99" spans="1:1">
      <c r="A99" s="2" t="str">
        <f t="shared" si="1"/>
        <v/>
      </c>
    </row>
    <row r="100" spans="1:1">
      <c r="A100" s="2" t="str">
        <f t="shared" si="1"/>
        <v/>
      </c>
    </row>
    <row r="1048575" spans="9:9">
      <c r="I1048575" s="2">
        <v>1</v>
      </c>
    </row>
    <row r="1048576" spans="9:9" hidden="1"/>
  </sheetData>
  <phoneticPr fontId="1" type="noConversion"/>
  <dataValidations count="8">
    <dataValidation type="list" allowBlank="1" showInputMessage="1" showErrorMessage="1" sqref="N2">
      <formula1>$T$5:$T$7</formula1>
    </dataValidation>
    <dataValidation type="list" allowBlank="1" showInputMessage="1" showErrorMessage="1" sqref="K1:K1048576">
      <formula1>$T$2:$T$4</formula1>
    </dataValidation>
    <dataValidation type="list" allowBlank="1" showInputMessage="1" showErrorMessage="1" sqref="H1:H1048576">
      <formula1>$T$8:$T$13</formula1>
    </dataValidation>
    <dataValidation type="list" allowBlank="1" showInputMessage="1" showErrorMessage="1" sqref="O2:O67">
      <formula1>$T$14:$T$15</formula1>
    </dataValidation>
    <dataValidation type="custom" allowBlank="1" showInputMessage="1" showErrorMessage="1" sqref="C1 C201:C1048576">
      <formula1>COUNTIF($C$2:$C$66,C2)=1</formula1>
    </dataValidation>
    <dataValidation type="custom" allowBlank="1" showInputMessage="1" showErrorMessage="1" sqref="C12:C200 C2:C4 C6:C10">
      <formula1>COUNTIF($C$2:$C$200,C2)=1</formula1>
    </dataValidation>
    <dataValidation type="custom" allowBlank="1" showInputMessage="1" showErrorMessage="1" error="إدخال مكرر" sqref="C11">
      <formula1>COUNTIF($C$2:$C$200,C11)=1</formula1>
    </dataValidation>
    <dataValidation type="custom" allowBlank="1" showInputMessage="1" showErrorMessage="1" errorTitle="ادخال مكرر" sqref="C5">
      <formula1>COUNTIF($C$2:$C$200,C5)=1</formula1>
    </dataValidation>
  </dataValidations>
  <pageMargins left="0.7" right="0.7" top="0.75" bottom="0.75" header="0.3" footer="0.3"/>
  <pageSetup paperSize="9" orientation="portrait" r:id="rId1"/>
  <ignoredErrors>
    <ignoredError sqref="L4" calculatedColumn="1"/>
    <ignoredError sqref="H1:O1 H2:L2 N2:O2" listDataValidation="1"/>
  </ignoredErrors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workbookViewId="0">
      <selection activeCell="B12" sqref="B12"/>
    </sheetView>
  </sheetViews>
  <sheetFormatPr defaultRowHeight="15"/>
  <cols>
    <col min="1" max="1" width="18.28515625" style="16" customWidth="1"/>
    <col min="2" max="2" width="18.28515625" style="36" customWidth="1"/>
    <col min="3" max="3" width="18.28515625" style="16" customWidth="1"/>
    <col min="4" max="4" width="28.28515625" bestFit="1" customWidth="1"/>
    <col min="5" max="6" width="18.28515625" style="16" customWidth="1"/>
    <col min="7" max="7" width="18.28515625" customWidth="1"/>
    <col min="8" max="8" width="13.140625" bestFit="1" customWidth="1"/>
  </cols>
  <sheetData>
    <row r="1" spans="1:8" ht="15.75">
      <c r="A1" s="19" t="s">
        <v>107</v>
      </c>
      <c r="B1" s="18" t="s">
        <v>205</v>
      </c>
      <c r="C1" s="8" t="s">
        <v>9</v>
      </c>
      <c r="D1" s="18" t="s">
        <v>67</v>
      </c>
      <c r="E1" s="19" t="s">
        <v>68</v>
      </c>
      <c r="F1" s="19" t="s">
        <v>69</v>
      </c>
      <c r="G1" s="20" t="s">
        <v>70</v>
      </c>
      <c r="H1" s="34" t="s">
        <v>203</v>
      </c>
    </row>
    <row r="2" spans="1:8">
      <c r="A2" s="13">
        <v>43707</v>
      </c>
      <c r="B2" s="12">
        <v>5834</v>
      </c>
      <c r="C2" s="13" t="s">
        <v>202</v>
      </c>
      <c r="D2" s="21" t="str">
        <f>IF(C2&lt;&gt;"",VLOOKUP(C:C,jeneral!C:E,2,FALSE),"فراغ")</f>
        <v>وليد الطويرقي</v>
      </c>
      <c r="E2" s="13">
        <v>43659</v>
      </c>
      <c r="F2" s="13">
        <v>43689</v>
      </c>
      <c r="G2" s="14">
        <v>630</v>
      </c>
      <c r="H2" t="str">
        <f>VLOOKUP(table2[CUST ID.],jeneral!C:H,6,FALSE)</f>
        <v>1MONTH</v>
      </c>
    </row>
    <row r="3" spans="1:8">
      <c r="A3" s="13">
        <v>43707</v>
      </c>
      <c r="B3" s="12">
        <v>5835</v>
      </c>
      <c r="C3" s="13" t="s">
        <v>190</v>
      </c>
      <c r="D3" s="21" t="str">
        <f>IF(C3&lt;&gt;"",VLOOKUP(C:C,jeneral!C:E,2,FALSE),"فراغ")</f>
        <v>وليد عبدالرحمن المقحم</v>
      </c>
      <c r="E3" s="13">
        <v>43681</v>
      </c>
      <c r="F3" s="13">
        <v>43711</v>
      </c>
      <c r="G3" s="14">
        <v>525</v>
      </c>
      <c r="H3" t="str">
        <f>VLOOKUP(table2[CUST ID.],jeneral!C:H,6,FALSE)</f>
        <v>1MONTH</v>
      </c>
    </row>
    <row r="4" spans="1:8">
      <c r="A4" s="13">
        <v>43707</v>
      </c>
      <c r="B4" s="12">
        <v>5836</v>
      </c>
      <c r="C4" s="13" t="s">
        <v>154</v>
      </c>
      <c r="D4" s="21" t="str">
        <f>IF(C4&lt;&gt;"",VLOOKUP(C:C,jeneral!C:E,2,FALSE),"فراغ")</f>
        <v>داوود الدويش</v>
      </c>
      <c r="E4" s="13">
        <v>43694</v>
      </c>
      <c r="F4" s="13">
        <v>43785</v>
      </c>
      <c r="G4" s="14">
        <v>2097.9</v>
      </c>
      <c r="H4" t="str">
        <f>VLOOKUP(table2[CUST ID.],jeneral!C:H,6,FALSE)</f>
        <v>3MONTH</v>
      </c>
    </row>
    <row r="5" spans="1:8">
      <c r="A5" s="13">
        <v>43707</v>
      </c>
      <c r="B5" s="12">
        <v>5840</v>
      </c>
      <c r="C5" s="13" t="s">
        <v>187</v>
      </c>
      <c r="D5" s="21" t="str">
        <f>IF(C5&lt;&gt;"",VLOOKUP(C:C,jeneral!C:E,2,FALSE),"فراغ")</f>
        <v>عمر عبدالله العنزي</v>
      </c>
      <c r="E5" s="13">
        <v>43693</v>
      </c>
      <c r="F5" s="13">
        <v>43723</v>
      </c>
      <c r="G5" s="14">
        <v>750</v>
      </c>
      <c r="H5" t="str">
        <f>VLOOKUP(table2[CUST ID.],jeneral!C:H,6,FALSE)</f>
        <v>1MONTH</v>
      </c>
    </row>
    <row r="6" spans="1:8">
      <c r="A6" s="13">
        <v>43707</v>
      </c>
      <c r="B6" s="12">
        <v>5841</v>
      </c>
      <c r="C6" s="13" t="s">
        <v>199</v>
      </c>
      <c r="D6" s="21" t="str">
        <f>IF(C6&lt;&gt;"",VLOOKUP(C:C,jeneral!C:E,2,FALSE),"فراغ")</f>
        <v>نائف العميقان</v>
      </c>
      <c r="E6" s="13">
        <v>43678</v>
      </c>
      <c r="F6" s="13">
        <v>43708</v>
      </c>
      <c r="G6" s="14">
        <v>650</v>
      </c>
      <c r="H6" t="str">
        <f>VLOOKUP(table2[CUST ID.],jeneral!C:H,6,FALSE)</f>
        <v>1MONTH</v>
      </c>
    </row>
    <row r="7" spans="1:8">
      <c r="A7" s="13">
        <v>43707</v>
      </c>
      <c r="B7" s="12">
        <v>5843</v>
      </c>
      <c r="C7" s="13" t="s">
        <v>157</v>
      </c>
      <c r="D7" s="21" t="str">
        <f>IF(C7&lt;&gt;"",VLOOKUP(C:C,jeneral!C:E,2,FALSE),"فراغ")</f>
        <v>عبدالعزيز الجميح</v>
      </c>
      <c r="E7" s="13">
        <v>43678</v>
      </c>
      <c r="F7" s="13">
        <v>43708</v>
      </c>
      <c r="G7" s="14">
        <v>630</v>
      </c>
      <c r="H7" t="str">
        <f>VLOOKUP(table2[CUST ID.],jeneral!C:H,6,FALSE)</f>
        <v>1MONTH</v>
      </c>
    </row>
    <row r="8" spans="1:8">
      <c r="A8" s="13">
        <v>43707</v>
      </c>
      <c r="B8" s="12">
        <v>5844</v>
      </c>
      <c r="C8" s="13" t="s">
        <v>159</v>
      </c>
      <c r="D8" s="21" t="str">
        <f>IF(C8&lt;&gt;"",VLOOKUP(C:C,jeneral!C:E,2,FALSE),"فراغ")</f>
        <v>نورا الجميح</v>
      </c>
      <c r="E8" s="13">
        <v>43678</v>
      </c>
      <c r="F8" s="13">
        <v>43708</v>
      </c>
      <c r="G8" s="14">
        <v>630</v>
      </c>
      <c r="H8" t="str">
        <f>VLOOKUP(table2[CUST ID.],jeneral!C:H,6,FALSE)</f>
        <v>1MONTH</v>
      </c>
    </row>
    <row r="9" spans="1:8">
      <c r="A9" s="13">
        <v>43707</v>
      </c>
      <c r="B9" s="12">
        <v>5845</v>
      </c>
      <c r="C9" s="13" t="s">
        <v>171</v>
      </c>
      <c r="D9" s="21" t="str">
        <f>IF(C9&lt;&gt;"",VLOOKUP(C:C,jeneral!C:E,2,FALSE),"فراغ")</f>
        <v>محمد عبدالعزيز الجميح فيلا11</v>
      </c>
      <c r="E9" s="13">
        <v>43678</v>
      </c>
      <c r="F9" s="13">
        <v>43708</v>
      </c>
      <c r="G9" s="14">
        <v>630</v>
      </c>
      <c r="H9" t="str">
        <f>VLOOKUP(table2[CUST ID.],jeneral!C:H,6,FALSE)</f>
        <v>1MONTH</v>
      </c>
    </row>
    <row r="10" spans="1:8">
      <c r="A10" s="13">
        <v>43707</v>
      </c>
      <c r="B10" s="12">
        <v>5846</v>
      </c>
      <c r="C10" s="13" t="s">
        <v>160</v>
      </c>
      <c r="D10" s="21" t="str">
        <f>IF(C10&lt;&gt;"",VLOOKUP(C:C,jeneral!C:E,2,FALSE),"فراغ")</f>
        <v>مؤسسة خالد بن نوح - الفيلا</v>
      </c>
      <c r="E10" s="13">
        <v>43678</v>
      </c>
      <c r="F10" s="13">
        <v>43708</v>
      </c>
      <c r="G10" s="14">
        <v>650</v>
      </c>
      <c r="H10" t="str">
        <f>VLOOKUP(table2[CUST ID.],jeneral!C:H,6,FALSE)</f>
        <v>1MONTH</v>
      </c>
    </row>
    <row r="11" spans="1:8">
      <c r="A11" s="13">
        <v>43707</v>
      </c>
      <c r="B11" s="12">
        <v>5847</v>
      </c>
      <c r="C11" s="13" t="s">
        <v>161</v>
      </c>
      <c r="D11" s="21" t="str">
        <f>IF(C11&lt;&gt;"",VLOOKUP(C:C,jeneral!C:E,2,FALSE),"فراغ")</f>
        <v>مؤسسة خالد بن نوح - المجمع السكني</v>
      </c>
      <c r="E11" s="13">
        <v>43678</v>
      </c>
      <c r="F11" s="13">
        <v>43708</v>
      </c>
      <c r="G11" s="14">
        <v>650</v>
      </c>
      <c r="H11" t="str">
        <f>VLOOKUP(table2[CUST ID.],jeneral!C:H,6,FALSE)</f>
        <v>1MONTH</v>
      </c>
    </row>
    <row r="12" spans="1:8">
      <c r="A12" s="13">
        <v>43707</v>
      </c>
      <c r="B12" s="15">
        <v>5848</v>
      </c>
      <c r="C12" s="13" t="s">
        <v>141</v>
      </c>
      <c r="D12" s="21" t="str">
        <f>IF(C12&lt;&gt;"",VLOOKUP(C:C,jeneral!C:E,2,FALSE),"فراغ")</f>
        <v>عبدالحميد البسام</v>
      </c>
      <c r="E12" s="13">
        <v>43647</v>
      </c>
      <c r="F12" s="13">
        <v>43737</v>
      </c>
      <c r="G12" s="14">
        <v>1575</v>
      </c>
      <c r="H12" t="str">
        <f>VLOOKUP(table2[CUST ID.],jeneral!C:H,6,FALSE)</f>
        <v>3MONTH</v>
      </c>
    </row>
    <row r="13" spans="1:8">
      <c r="A13" s="13">
        <v>43707</v>
      </c>
      <c r="B13" s="23">
        <v>5849</v>
      </c>
      <c r="C13" s="13" t="s">
        <v>142</v>
      </c>
      <c r="D13" s="21" t="str">
        <f>IF(C13&lt;&gt;"",VLOOKUP(C:C,jeneral!C:E,2,FALSE),"فراغ")</f>
        <v>سلطان الحمالي</v>
      </c>
      <c r="E13" s="13">
        <v>43617</v>
      </c>
      <c r="F13" s="13">
        <v>43707</v>
      </c>
      <c r="G13" s="14">
        <v>1890</v>
      </c>
      <c r="H13" t="str">
        <f>VLOOKUP(table2[CUST ID.],jeneral!C:H,6,FALSE)</f>
        <v>3MONTH</v>
      </c>
    </row>
    <row r="14" spans="1:8">
      <c r="A14" s="13">
        <v>43707</v>
      </c>
      <c r="B14" s="15">
        <v>5850</v>
      </c>
      <c r="C14" s="13" t="s">
        <v>147</v>
      </c>
      <c r="D14" s="21" t="str">
        <f>IF(C14&lt;&gt;"",VLOOKUP(C:C,jeneral!C:E,2,FALSE),"فراغ")</f>
        <v>سلطان الحمالي</v>
      </c>
      <c r="E14" s="13">
        <v>43647</v>
      </c>
      <c r="F14" s="13">
        <v>43738</v>
      </c>
      <c r="G14" s="14">
        <v>1890</v>
      </c>
      <c r="H14" t="str">
        <f>VLOOKUP(table2[CUST ID.],jeneral!C:H,6,FALSE)</f>
        <v>3MONTH</v>
      </c>
    </row>
    <row r="15" spans="1:8">
      <c r="A15" s="13">
        <v>43707</v>
      </c>
      <c r="B15" s="12">
        <v>5851</v>
      </c>
      <c r="C15" s="13" t="s">
        <v>145</v>
      </c>
      <c r="D15" s="21" t="str">
        <f>IF(C15&lt;&gt;"",VLOOKUP(C:C,jeneral!C:E,2,FALSE),"فراغ")</f>
        <v>محمد بن عمار</v>
      </c>
      <c r="E15" s="13">
        <v>43647</v>
      </c>
      <c r="F15" s="13">
        <v>43738</v>
      </c>
      <c r="G15" s="14">
        <v>1575</v>
      </c>
      <c r="H15" t="str">
        <f>VLOOKUP(table2[CUST ID.],jeneral!C:H,6,FALSE)</f>
        <v>3MONTH</v>
      </c>
    </row>
    <row r="16" spans="1:8">
      <c r="A16" s="13">
        <v>43707</v>
      </c>
      <c r="B16" s="12">
        <v>5852</v>
      </c>
      <c r="C16" s="13" t="s">
        <v>146</v>
      </c>
      <c r="D16" s="21" t="str">
        <f>IF(C16&lt;&gt;"",VLOOKUP(C:C,jeneral!C:E,2,FALSE),"فراغ")</f>
        <v>عمر بامحسون</v>
      </c>
      <c r="E16" s="13">
        <v>43647</v>
      </c>
      <c r="F16" s="13">
        <v>43738</v>
      </c>
      <c r="G16" s="14">
        <v>1575</v>
      </c>
      <c r="H16" t="str">
        <f>VLOOKUP(table2[CUST ID.],jeneral!C:H,6,FALSE)</f>
        <v>3MONTH</v>
      </c>
    </row>
    <row r="17" spans="1:8">
      <c r="A17" s="13">
        <v>43707</v>
      </c>
      <c r="B17" s="12">
        <v>5853</v>
      </c>
      <c r="C17" s="13" t="s">
        <v>148</v>
      </c>
      <c r="D17" s="21" t="str">
        <f>IF(C17&lt;&gt;"",VLOOKUP(C:C,jeneral!C:E,2,FALSE),"فراغ")</f>
        <v>مجمع الريحان</v>
      </c>
      <c r="E17" s="13">
        <v>43709</v>
      </c>
      <c r="F17" s="13">
        <v>43799</v>
      </c>
      <c r="G17" s="14">
        <v>3465</v>
      </c>
      <c r="H17" t="str">
        <f>VLOOKUP(table2[CUST ID.],jeneral!C:H,6,FALSE)</f>
        <v>3MONTH</v>
      </c>
    </row>
    <row r="18" spans="1:8">
      <c r="A18" s="13">
        <v>43707</v>
      </c>
      <c r="B18" s="12">
        <v>5854</v>
      </c>
      <c r="C18" s="13" t="s">
        <v>149</v>
      </c>
      <c r="D18" s="21" t="str">
        <f>IF(C18&lt;&gt;"",VLOOKUP(C:C,jeneral!C:E,2,FALSE),"فراغ")</f>
        <v>محمد حسين الهمامي</v>
      </c>
      <c r="E18" s="13">
        <v>43586</v>
      </c>
      <c r="F18" s="13">
        <v>43707</v>
      </c>
      <c r="G18" s="14">
        <v>2100</v>
      </c>
      <c r="H18" t="str">
        <f>VLOOKUP(table2[CUST ID.],jeneral!C:H,6,FALSE)</f>
        <v>3MONTH</v>
      </c>
    </row>
    <row r="19" spans="1:8">
      <c r="A19" s="13">
        <v>43707</v>
      </c>
      <c r="B19" s="12">
        <v>5855</v>
      </c>
      <c r="C19" s="13" t="s">
        <v>158</v>
      </c>
      <c r="D19" s="21" t="str">
        <f>IF(C19&lt;&gt;"",VLOOKUP(C:C,jeneral!C:E,2,FALSE),"فراغ")</f>
        <v>أحمد عبدالوهاب الشهراني</v>
      </c>
      <c r="E19" s="13">
        <v>43678</v>
      </c>
      <c r="F19" s="13">
        <v>43708</v>
      </c>
      <c r="G19" s="14">
        <v>630</v>
      </c>
      <c r="H19" t="str">
        <f>VLOOKUP(table2[CUST ID.],jeneral!C:H,6,FALSE)</f>
        <v>1MONTH</v>
      </c>
    </row>
    <row r="20" spans="1:8">
      <c r="A20" s="13">
        <v>43707</v>
      </c>
      <c r="B20" s="12">
        <v>5856</v>
      </c>
      <c r="C20" s="13" t="s">
        <v>162</v>
      </c>
      <c r="D20" s="21" t="str">
        <f>IF(C20&lt;&gt;"",VLOOKUP(C:C,jeneral!C:E,2,FALSE),"فراغ")</f>
        <v>عجلان العجلان</v>
      </c>
      <c r="E20" s="13">
        <v>43678</v>
      </c>
      <c r="F20" s="13">
        <v>43708</v>
      </c>
      <c r="G20" s="14">
        <v>630</v>
      </c>
      <c r="H20" t="str">
        <f>VLOOKUP(table2[CUST ID.],jeneral!C:H,6,FALSE)</f>
        <v>1MONTH</v>
      </c>
    </row>
    <row r="21" spans="1:8">
      <c r="A21" s="13">
        <v>43707</v>
      </c>
      <c r="B21" s="12">
        <v>5857</v>
      </c>
      <c r="C21" s="13" t="s">
        <v>186</v>
      </c>
      <c r="D21" s="21" t="str">
        <f>IF(C21&lt;&gt;"",VLOOKUP(C:C,jeneral!C:E,2,FALSE),"فراغ")</f>
        <v>عبدالعزيز العجلان</v>
      </c>
      <c r="E21" s="13">
        <v>43678</v>
      </c>
      <c r="F21" s="13">
        <v>43708</v>
      </c>
      <c r="G21" s="14">
        <v>735</v>
      </c>
      <c r="H21" t="str">
        <f>VLOOKUP(table2[CUST ID.],jeneral!C:H,6,FALSE)</f>
        <v>1MONTH</v>
      </c>
    </row>
    <row r="22" spans="1:8">
      <c r="A22" s="13">
        <v>43707</v>
      </c>
      <c r="B22" s="12">
        <v>5858</v>
      </c>
      <c r="C22" s="13" t="s">
        <v>163</v>
      </c>
      <c r="D22" s="21" t="str">
        <f>IF(C22&lt;&gt;"",VLOOKUP(C:C,jeneral!C:E,2,FALSE),"فراغ")</f>
        <v>محمد علي الشخص</v>
      </c>
      <c r="E22" s="13">
        <v>43678</v>
      </c>
      <c r="F22" s="13">
        <v>43708</v>
      </c>
      <c r="G22" s="14">
        <v>630</v>
      </c>
      <c r="H22" t="str">
        <f>VLOOKUP(table2[CUST ID.],jeneral!C:H,6,FALSE)</f>
        <v>1MONTH</v>
      </c>
    </row>
    <row r="23" spans="1:8">
      <c r="A23" s="13">
        <v>43707</v>
      </c>
      <c r="B23" s="12">
        <v>5859</v>
      </c>
      <c r="C23" s="13" t="s">
        <v>166</v>
      </c>
      <c r="D23" s="21" t="str">
        <f>IF(C23&lt;&gt;"",VLOOKUP(C:C,jeneral!C:E,2,FALSE),"فراغ")</f>
        <v>ثامر عبدالله اليمني</v>
      </c>
      <c r="E23" s="13">
        <v>43678</v>
      </c>
      <c r="F23" s="13">
        <v>43708</v>
      </c>
      <c r="G23" s="14">
        <v>630</v>
      </c>
      <c r="H23" t="str">
        <f>VLOOKUP(table2[CUST ID.],jeneral!C:H,6,FALSE)</f>
        <v>1MONTH</v>
      </c>
    </row>
    <row r="24" spans="1:8">
      <c r="A24" s="13">
        <v>43707</v>
      </c>
      <c r="B24" s="12">
        <v>5860</v>
      </c>
      <c r="C24" s="13" t="s">
        <v>175</v>
      </c>
      <c r="D24" s="21" t="str">
        <f>IF(C24&lt;&gt;"",VLOOKUP(C:C,jeneral!C:E,2,FALSE),"فراغ")</f>
        <v>بودل المصيف</v>
      </c>
      <c r="E24" s="13">
        <v>43678</v>
      </c>
      <c r="F24" s="13">
        <v>43708</v>
      </c>
      <c r="G24" s="14">
        <v>525</v>
      </c>
      <c r="H24" t="str">
        <f>VLOOKUP(table2[CUST ID.],jeneral!C:H,6,FALSE)</f>
        <v>1MONTH</v>
      </c>
    </row>
    <row r="25" spans="1:8">
      <c r="A25" s="13">
        <v>43707</v>
      </c>
      <c r="B25" s="12">
        <v>5861</v>
      </c>
      <c r="C25" s="13" t="s">
        <v>176</v>
      </c>
      <c r="D25" s="21" t="str">
        <f>IF(C25&lt;&gt;"",VLOOKUP(C:C,jeneral!C:E,2,FALSE),"فراغ")</f>
        <v>بودل الورد</v>
      </c>
      <c r="E25" s="13">
        <v>43678</v>
      </c>
      <c r="F25" s="13">
        <v>43708</v>
      </c>
      <c r="G25" s="14">
        <v>525</v>
      </c>
      <c r="H25" t="str">
        <f>VLOOKUP(table2[CUST ID.],jeneral!C:H,6,FALSE)</f>
        <v>1MONTH</v>
      </c>
    </row>
    <row r="26" spans="1:8">
      <c r="A26" s="13">
        <v>43707</v>
      </c>
      <c r="B26" s="12">
        <v>5862</v>
      </c>
      <c r="C26" s="13" t="s">
        <v>178</v>
      </c>
      <c r="D26" s="21" t="str">
        <f>IF(C26&lt;&gt;"",VLOOKUP(C:C,jeneral!C:E,2,FALSE),"فراغ")</f>
        <v>بودل الفيحاء</v>
      </c>
      <c r="E26" s="13">
        <v>43678</v>
      </c>
      <c r="F26" s="13">
        <v>43708</v>
      </c>
      <c r="G26" s="14">
        <v>525</v>
      </c>
      <c r="H26" t="str">
        <f>VLOOKUP(table2[CUST ID.],jeneral!C:H,6,FALSE)</f>
        <v>1MONTH</v>
      </c>
    </row>
    <row r="27" spans="1:8">
      <c r="A27" s="13">
        <v>43707</v>
      </c>
      <c r="B27" s="12">
        <v>5863</v>
      </c>
      <c r="C27" s="13" t="s">
        <v>180</v>
      </c>
      <c r="D27" s="21" t="str">
        <f>IF(C27&lt;&gt;"",VLOOKUP(C:C,jeneral!C:E,2,FALSE),"فراغ")</f>
        <v>بودل القصر</v>
      </c>
      <c r="E27" s="13">
        <v>43678</v>
      </c>
      <c r="F27" s="13">
        <v>43708</v>
      </c>
      <c r="G27" s="14">
        <v>525</v>
      </c>
      <c r="H27" t="str">
        <f>VLOOKUP(table2[CUST ID.],jeneral!C:H,6,FALSE)</f>
        <v>1MONTH</v>
      </c>
    </row>
    <row r="28" spans="1:8">
      <c r="A28" s="13">
        <v>43707</v>
      </c>
      <c r="B28" s="12">
        <v>5864</v>
      </c>
      <c r="C28" s="13" t="s">
        <v>177</v>
      </c>
      <c r="D28" s="21" t="str">
        <f>IF(C28&lt;&gt;"",VLOOKUP(C:C,jeneral!C:E,2,FALSE),"فراغ")</f>
        <v>بودل المروج</v>
      </c>
      <c r="E28" s="13">
        <v>43678</v>
      </c>
      <c r="F28" s="13">
        <v>43708</v>
      </c>
      <c r="G28" s="14">
        <v>630</v>
      </c>
      <c r="H28" t="str">
        <f>VLOOKUP(table2[CUST ID.],jeneral!C:H,6,FALSE)</f>
        <v>1MONTH</v>
      </c>
    </row>
    <row r="29" spans="1:8">
      <c r="A29" s="13">
        <v>43707</v>
      </c>
      <c r="B29" s="12">
        <v>5865</v>
      </c>
      <c r="C29" s="13" t="s">
        <v>179</v>
      </c>
      <c r="D29" s="21" t="str">
        <f>IF(C29&lt;&gt;"",VLOOKUP(C:C,jeneral!C:E,2,FALSE),"فراغ")</f>
        <v>بودل الملز</v>
      </c>
      <c r="E29" s="13">
        <v>43678</v>
      </c>
      <c r="F29" s="13">
        <v>43708</v>
      </c>
      <c r="G29" s="14">
        <v>630</v>
      </c>
      <c r="H29" t="str">
        <f>VLOOKUP(table2[CUST ID.],jeneral!C:H,6,FALSE)</f>
        <v>1MONTH</v>
      </c>
    </row>
    <row r="30" spans="1:8">
      <c r="A30" s="13">
        <v>43707</v>
      </c>
      <c r="B30" s="12">
        <v>5866</v>
      </c>
      <c r="C30" s="13" t="s">
        <v>167</v>
      </c>
      <c r="D30" s="21" t="str">
        <f>IF(C30&lt;&gt;"",VLOOKUP(C:C,jeneral!C:E,2,FALSE),"فراغ")</f>
        <v>فندق عابر -1</v>
      </c>
      <c r="E30" s="13">
        <v>43678</v>
      </c>
      <c r="F30" s="13">
        <v>43708</v>
      </c>
      <c r="G30" s="14">
        <v>630</v>
      </c>
      <c r="H30" t="str">
        <f>VLOOKUP(table2[CUST ID.],jeneral!C:H,6,FALSE)</f>
        <v>1MONTH</v>
      </c>
    </row>
    <row r="31" spans="1:8">
      <c r="A31" s="13">
        <v>43707</v>
      </c>
      <c r="B31" s="12">
        <v>5867</v>
      </c>
      <c r="C31" s="13" t="s">
        <v>168</v>
      </c>
      <c r="D31" s="21" t="str">
        <f>IF(C31&lt;&gt;"",VLOOKUP(C:C,jeneral!C:E,2,FALSE),"فراغ")</f>
        <v>فندق عابر -2</v>
      </c>
      <c r="E31" s="13">
        <v>43678</v>
      </c>
      <c r="F31" s="13">
        <v>43708</v>
      </c>
      <c r="G31" s="14">
        <v>630</v>
      </c>
      <c r="H31" t="str">
        <f>VLOOKUP(table2[CUST ID.],jeneral!C:H,6,FALSE)</f>
        <v>1MONTH</v>
      </c>
    </row>
    <row r="32" spans="1:8">
      <c r="A32" s="13">
        <v>43707</v>
      </c>
      <c r="B32" s="12">
        <v>5868</v>
      </c>
      <c r="C32" s="13" t="s">
        <v>169</v>
      </c>
      <c r="D32" s="21" t="str">
        <f>IF(C32&lt;&gt;"",VLOOKUP(C:C,jeneral!C:E,2,FALSE),"فراغ")</f>
        <v>أطياف المجتمع</v>
      </c>
      <c r="E32" s="13">
        <v>43678</v>
      </c>
      <c r="F32" s="13">
        <v>43708</v>
      </c>
      <c r="G32" s="14">
        <v>1155</v>
      </c>
      <c r="H32" t="str">
        <f>VLOOKUP(table2[CUST ID.],jeneral!C:H,6,FALSE)</f>
        <v>1MONTH</v>
      </c>
    </row>
    <row r="33" spans="1:8">
      <c r="A33" s="13">
        <v>43707</v>
      </c>
      <c r="B33" s="12">
        <v>5869</v>
      </c>
      <c r="C33" s="13" t="s">
        <v>170</v>
      </c>
      <c r="D33" s="21" t="str">
        <f>IF(C33&lt;&gt;"",VLOOKUP(C:C,jeneral!C:E,2,FALSE),"فراغ")</f>
        <v>فندق بودل الصحافه</v>
      </c>
      <c r="E33" s="13">
        <v>43678</v>
      </c>
      <c r="F33" s="13">
        <v>43708</v>
      </c>
      <c r="G33" s="14">
        <v>945</v>
      </c>
      <c r="H33" t="str">
        <f>VLOOKUP(table2[CUST ID.],jeneral!C:H,6,FALSE)</f>
        <v>1MONTH</v>
      </c>
    </row>
    <row r="34" spans="1:8">
      <c r="A34" s="13">
        <v>43707</v>
      </c>
      <c r="B34" s="12">
        <v>5870</v>
      </c>
      <c r="C34" s="13" t="s">
        <v>201</v>
      </c>
      <c r="D34" s="21" t="str">
        <f>IF(C34&lt;&gt;"",VLOOKUP(C:C,jeneral!C:E,2,FALSE),"فراغ")</f>
        <v>منصور السيف</v>
      </c>
      <c r="E34" s="13">
        <v>43678</v>
      </c>
      <c r="F34" s="13">
        <v>43708</v>
      </c>
      <c r="G34" s="14">
        <v>630</v>
      </c>
      <c r="H34" t="str">
        <f>VLOOKUP(table2[CUST ID.],jeneral!C:H,6,FALSE)</f>
        <v>1MONTH</v>
      </c>
    </row>
    <row r="35" spans="1:8">
      <c r="A35" s="13">
        <v>43707</v>
      </c>
      <c r="B35" s="12">
        <v>5871</v>
      </c>
      <c r="C35" s="13" t="s">
        <v>143</v>
      </c>
      <c r="D35" s="21" t="str">
        <f>IF(C35&lt;&gt;"",VLOOKUP(C:C,jeneral!C:E,2,FALSE),"فراغ")</f>
        <v>عبدالعزيز العبيد</v>
      </c>
      <c r="E35" s="13">
        <v>43709</v>
      </c>
      <c r="F35" s="13">
        <v>43799</v>
      </c>
      <c r="G35" s="14">
        <v>2205</v>
      </c>
      <c r="H35" t="str">
        <f>VLOOKUP(table2[CUST ID.],jeneral!C:H,6,FALSE)</f>
        <v>3MONTH</v>
      </c>
    </row>
    <row r="36" spans="1:8">
      <c r="A36" s="13">
        <v>43707</v>
      </c>
      <c r="B36" s="12">
        <v>5872</v>
      </c>
      <c r="C36" s="13" t="s">
        <v>155</v>
      </c>
      <c r="D36" s="21" t="str">
        <f>IF(C36&lt;&gt;"",VLOOKUP(C:C,jeneral!C:E,2,FALSE),"فراغ")</f>
        <v>عبدالعزيز النويصر</v>
      </c>
      <c r="E36" s="13">
        <v>43695</v>
      </c>
      <c r="F36" s="13">
        <v>43725</v>
      </c>
      <c r="G36" s="14">
        <v>1260</v>
      </c>
      <c r="H36" t="str">
        <f>VLOOKUP(table2[CUST ID.],jeneral!C:H,6,FALSE)</f>
        <v>2MONTH</v>
      </c>
    </row>
    <row r="37" spans="1:8">
      <c r="A37" s="13">
        <v>43707</v>
      </c>
      <c r="B37" s="12">
        <v>5873</v>
      </c>
      <c r="C37" s="13" t="s">
        <v>144</v>
      </c>
      <c r="D37" s="21" t="str">
        <f>IF(C37&lt;&gt;"",VLOOKUP(C:C,jeneral!C:E,2,FALSE),"فراغ")</f>
        <v>نادي السفن استبس</v>
      </c>
      <c r="E37" s="13">
        <v>43681</v>
      </c>
      <c r="F37" s="13">
        <v>43772</v>
      </c>
      <c r="G37" s="14">
        <v>1890</v>
      </c>
      <c r="H37" t="str">
        <f>VLOOKUP(table2[CUST ID.],jeneral!C:H,6,FALSE)</f>
        <v>3MONTH</v>
      </c>
    </row>
    <row r="38" spans="1:8">
      <c r="A38" s="13">
        <v>43707</v>
      </c>
      <c r="B38" s="12">
        <v>5874</v>
      </c>
      <c r="C38" s="13" t="s">
        <v>192</v>
      </c>
      <c r="D38" s="21" t="str">
        <f>IF(C38&lt;&gt;"",VLOOKUP(C:C,jeneral!C:E,2,FALSE),"فراغ")</f>
        <v>استراحة عبدالعزي الزامل</v>
      </c>
      <c r="E38" s="13">
        <v>43678</v>
      </c>
      <c r="F38" s="13">
        <v>43708</v>
      </c>
      <c r="G38" s="14">
        <v>630</v>
      </c>
      <c r="H38" t="str">
        <f>VLOOKUP(table2[CUST ID.],jeneral!C:H,6,FALSE)</f>
        <v>1MONTH</v>
      </c>
    </row>
    <row r="39" spans="1:8">
      <c r="A39" s="13">
        <v>43707</v>
      </c>
      <c r="B39" s="12">
        <v>5875</v>
      </c>
      <c r="C39" s="13" t="s">
        <v>193</v>
      </c>
      <c r="D39" s="21" t="str">
        <f>IF(C39&lt;&gt;"",VLOOKUP(C:C,jeneral!C:E,2,FALSE),"فراغ")</f>
        <v>استراحه عبدالرحمن الزامل</v>
      </c>
      <c r="E39" s="13">
        <v>43678</v>
      </c>
      <c r="F39" s="13">
        <v>43708</v>
      </c>
      <c r="G39" s="14">
        <v>1260</v>
      </c>
      <c r="H39" t="str">
        <f>VLOOKUP(table2[CUST ID.],jeneral!C:H,6,FALSE)</f>
        <v>1MONTH</v>
      </c>
    </row>
    <row r="40" spans="1:8">
      <c r="A40" s="13">
        <v>43707</v>
      </c>
      <c r="B40" s="12">
        <v>5876</v>
      </c>
      <c r="C40" s="13" t="s">
        <v>194</v>
      </c>
      <c r="D40" s="21" t="str">
        <f>IF(C40&lt;&gt;"",VLOOKUP(C:C,jeneral!C:E,2,FALSE),"فراغ")</f>
        <v>قصر الأمير فهد بن تركي</v>
      </c>
      <c r="E40" s="13">
        <v>43678</v>
      </c>
      <c r="F40" s="13">
        <v>43708</v>
      </c>
      <c r="G40" s="14">
        <v>4000</v>
      </c>
      <c r="H40" t="str">
        <f>VLOOKUP(table2[CUST ID.],jeneral!C:H,6,FALSE)</f>
        <v>1MONTH</v>
      </c>
    </row>
    <row r="41" spans="1:8">
      <c r="A41" s="13">
        <v>43707</v>
      </c>
      <c r="B41" s="12">
        <v>5878</v>
      </c>
      <c r="C41" s="13" t="s">
        <v>152</v>
      </c>
      <c r="D41" s="21" t="str">
        <f>IF(C41&lt;&gt;"",VLOOKUP(C:C,jeneral!C:E,2,FALSE),"فراغ")</f>
        <v>فيلا شركة النصيان</v>
      </c>
      <c r="E41" s="13">
        <v>43678</v>
      </c>
      <c r="F41" s="13">
        <v>43768</v>
      </c>
      <c r="G41" s="14">
        <v>1890</v>
      </c>
      <c r="H41" t="str">
        <f>VLOOKUP(table2[CUST ID.],jeneral!C:H,6,FALSE)</f>
        <v>3MONTH</v>
      </c>
    </row>
    <row r="42" spans="1:8">
      <c r="A42" s="13">
        <v>43707</v>
      </c>
      <c r="B42" s="12">
        <v>5879</v>
      </c>
      <c r="C42" s="13"/>
      <c r="D42" s="21" t="str">
        <f>IF(C42&lt;&gt;"",VLOOKUP(C:C,jeneral!C:E,2,FALSE),"فراغ")</f>
        <v>فراغ</v>
      </c>
      <c r="E42" s="13">
        <v>43678</v>
      </c>
      <c r="F42" s="13">
        <v>43708</v>
      </c>
      <c r="G42" s="14">
        <v>787</v>
      </c>
      <c r="H42" t="e">
        <f>VLOOKUP(table2[CUST ID.],jeneral!C:H,6,FALSE)</f>
        <v>#N/A</v>
      </c>
    </row>
    <row r="43" spans="1:8">
      <c r="A43" s="13">
        <v>43707</v>
      </c>
      <c r="B43" s="12">
        <v>5880</v>
      </c>
      <c r="C43" s="13" t="s">
        <v>195</v>
      </c>
      <c r="D43" s="21" t="str">
        <f>IF(C43&lt;&gt;"",VLOOKUP(C:C,jeneral!C:E,2,FALSE),"فراغ")</f>
        <v>حمد عبدالرحمن الباهيلي</v>
      </c>
      <c r="E43" s="13">
        <v>43709</v>
      </c>
      <c r="F43" s="13">
        <v>43738</v>
      </c>
      <c r="G43" s="14">
        <v>500</v>
      </c>
      <c r="H43" t="str">
        <f>VLOOKUP(table2[CUST ID.],jeneral!C:H,6,FALSE)</f>
        <v>1MONTH</v>
      </c>
    </row>
    <row r="44" spans="1:8">
      <c r="A44" s="13">
        <v>43707</v>
      </c>
      <c r="B44" s="12">
        <v>5881</v>
      </c>
      <c r="C44" s="13" t="s">
        <v>196</v>
      </c>
      <c r="D44" s="21" t="str">
        <f>IF(C44&lt;&gt;"",VLOOKUP(C:C,jeneral!C:E,2,FALSE),"فراغ")</f>
        <v>علي الصقري</v>
      </c>
      <c r="E44" s="13">
        <v>43678</v>
      </c>
      <c r="F44" s="13">
        <v>43708</v>
      </c>
      <c r="G44" s="14">
        <v>945</v>
      </c>
      <c r="H44" t="str">
        <f>VLOOKUP(table2[CUST ID.],jeneral!C:H,6,FALSE)</f>
        <v>1MONTH</v>
      </c>
    </row>
    <row r="45" spans="1:8">
      <c r="A45" s="13">
        <v>43707</v>
      </c>
      <c r="B45" s="12">
        <v>5882</v>
      </c>
      <c r="C45" s="13" t="s">
        <v>197</v>
      </c>
      <c r="D45" s="21" t="str">
        <f>IF(C45&lt;&gt;"",VLOOKUP(C:C,jeneral!C:E,2,FALSE),"فراغ")</f>
        <v>صالح الصقري</v>
      </c>
      <c r="E45" s="13">
        <v>43678</v>
      </c>
      <c r="F45" s="13">
        <v>43708</v>
      </c>
      <c r="G45" s="14">
        <v>787</v>
      </c>
      <c r="H45" t="str">
        <f>VLOOKUP(table2[CUST ID.],jeneral!C:H,6,FALSE)</f>
        <v>1MONTH</v>
      </c>
    </row>
    <row r="46" spans="1:8">
      <c r="A46" s="13">
        <v>43707</v>
      </c>
      <c r="B46" s="12">
        <v>5884</v>
      </c>
      <c r="C46" s="13" t="s">
        <v>198</v>
      </c>
      <c r="D46" s="21" t="str">
        <f>IF(C46&lt;&gt;"",VLOOKUP(C:C,jeneral!C:E,2,FALSE),"فراغ")</f>
        <v>مكتب صباح ياسين القضيب</v>
      </c>
      <c r="E46" s="13">
        <v>43697</v>
      </c>
      <c r="F46" s="13">
        <v>43727</v>
      </c>
      <c r="G46" s="14">
        <v>630</v>
      </c>
      <c r="H46" t="str">
        <f>VLOOKUP(table2[CUST ID.],jeneral!C:H,6,FALSE)</f>
        <v>1MONTH</v>
      </c>
    </row>
    <row r="47" spans="1:8">
      <c r="A47" s="13">
        <v>43707</v>
      </c>
      <c r="B47" s="12">
        <v>5885</v>
      </c>
      <c r="C47" s="13" t="s">
        <v>153</v>
      </c>
      <c r="D47" s="21" t="str">
        <f>IF(C47&lt;&gt;"",VLOOKUP(C:C,jeneral!C:E,2,FALSE),"فراغ")</f>
        <v>عبدالله المديفر</v>
      </c>
      <c r="E47" s="13">
        <v>43724</v>
      </c>
      <c r="F47" s="13">
        <v>43814</v>
      </c>
      <c r="G47" s="14">
        <v>2000</v>
      </c>
      <c r="H47" t="str">
        <f>VLOOKUP(table2[CUST ID.],jeneral!C:H,6,FALSE)</f>
        <v>3MONTH</v>
      </c>
    </row>
    <row r="48" spans="1:8">
      <c r="A48" s="13">
        <v>43707</v>
      </c>
      <c r="B48" s="12">
        <v>5886</v>
      </c>
      <c r="C48" s="13" t="s">
        <v>174</v>
      </c>
      <c r="D48" s="21" t="str">
        <f>IF(C48&lt;&gt;"",VLOOKUP(C:C,jeneral!C:E,2,FALSE),"فراغ")</f>
        <v>سعد البازعي</v>
      </c>
      <c r="E48" s="13">
        <v>43678</v>
      </c>
      <c r="F48" s="13">
        <v>43708</v>
      </c>
      <c r="G48" s="14">
        <v>630</v>
      </c>
      <c r="H48" t="str">
        <f>VLOOKUP(table2[CUST ID.],jeneral!C:H,6,FALSE)</f>
        <v>1MONTH</v>
      </c>
    </row>
    <row r="49" spans="1:8">
      <c r="A49" s="13">
        <v>43707</v>
      </c>
      <c r="B49" s="12">
        <v>5887</v>
      </c>
      <c r="C49" s="13" t="s">
        <v>181</v>
      </c>
      <c r="D49" s="21" t="str">
        <f>IF(C49&lt;&gt;"",VLOOKUP(C:C,jeneral!C:E,2,FALSE),"فراغ")</f>
        <v>شركة سعودي أتوماتيك</v>
      </c>
      <c r="E49" s="13">
        <v>43678</v>
      </c>
      <c r="F49" s="13">
        <v>43708</v>
      </c>
      <c r="G49" s="14">
        <v>630</v>
      </c>
      <c r="H49" t="str">
        <f>VLOOKUP(table2[CUST ID.],jeneral!C:H,6,FALSE)</f>
        <v>1MONTH</v>
      </c>
    </row>
    <row r="50" spans="1:8">
      <c r="A50" s="13">
        <v>43707</v>
      </c>
      <c r="B50" s="12">
        <v>5888</v>
      </c>
      <c r="C50" s="13" t="s">
        <v>182</v>
      </c>
      <c r="D50" s="21" t="str">
        <f>IF(C50&lt;&gt;"",VLOOKUP(C:C,jeneral!C:E,2,FALSE),"فراغ")</f>
        <v>زياد هاشم</v>
      </c>
      <c r="E50" s="13">
        <v>43678</v>
      </c>
      <c r="F50" s="13">
        <v>43708</v>
      </c>
      <c r="G50" s="14">
        <v>630</v>
      </c>
      <c r="H50" t="str">
        <f>VLOOKUP(table2[CUST ID.],jeneral!C:H,6,FALSE)</f>
        <v>1MONTH</v>
      </c>
    </row>
    <row r="51" spans="1:8">
      <c r="A51" s="13">
        <v>43707</v>
      </c>
      <c r="B51" s="12">
        <v>5889</v>
      </c>
      <c r="C51" s="13" t="s">
        <v>183</v>
      </c>
      <c r="D51" s="21" t="str">
        <f>IF(C51&lt;&gt;"",VLOOKUP(C:C,jeneral!C:E,2,FALSE),"فراغ")</f>
        <v>فندق برزين</v>
      </c>
      <c r="E51" s="13">
        <v>43678</v>
      </c>
      <c r="F51" s="13">
        <v>43708</v>
      </c>
      <c r="G51" s="14">
        <v>630</v>
      </c>
      <c r="H51" t="str">
        <f>VLOOKUP(table2[CUST ID.],jeneral!C:H,6,FALSE)</f>
        <v>1MONTH</v>
      </c>
    </row>
    <row r="52" spans="1:8">
      <c r="A52" s="13">
        <v>43707</v>
      </c>
      <c r="B52" s="12">
        <v>5890</v>
      </c>
      <c r="C52" s="13" t="s">
        <v>184</v>
      </c>
      <c r="D52" s="21" t="str">
        <f>IF(C52&lt;&gt;"",VLOOKUP(C:C,jeneral!C:E,2,FALSE),"فراغ")</f>
        <v>السفارة الأردنية</v>
      </c>
      <c r="E52" s="13">
        <v>43678</v>
      </c>
      <c r="F52" s="13">
        <v>43708</v>
      </c>
      <c r="G52" s="14">
        <v>1050</v>
      </c>
      <c r="H52" t="str">
        <f>VLOOKUP(table2[CUST ID.],jeneral!C:H,6,FALSE)</f>
        <v>1MONTH</v>
      </c>
    </row>
    <row r="53" spans="1:8">
      <c r="A53" s="13">
        <v>43707</v>
      </c>
      <c r="B53" s="12">
        <v>5891</v>
      </c>
      <c r="C53" s="13" t="s">
        <v>185</v>
      </c>
      <c r="D53" s="21" t="str">
        <f>IF(C53&lt;&gt;"",VLOOKUP(C:C,jeneral!C:E,2,FALSE),"فراغ")</f>
        <v>محمد عبدالفتاح شرف</v>
      </c>
      <c r="E53" s="13">
        <v>43678</v>
      </c>
      <c r="F53" s="13">
        <v>43708</v>
      </c>
      <c r="G53" s="14">
        <v>630</v>
      </c>
      <c r="H53" t="str">
        <f>VLOOKUP(table2[CUST ID.],jeneral!C:H,6,FALSE)</f>
        <v>1MONTH</v>
      </c>
    </row>
    <row r="54" spans="1:8">
      <c r="A54" s="13">
        <v>43707</v>
      </c>
      <c r="B54" s="12">
        <v>5892</v>
      </c>
      <c r="C54" s="13" t="s">
        <v>188</v>
      </c>
      <c r="D54" s="21" t="str">
        <f>IF(C54&lt;&gt;"",VLOOKUP(C:C,jeneral!C:E,2,FALSE),"فراغ")</f>
        <v>عمر العمير</v>
      </c>
      <c r="E54" s="13">
        <v>43691</v>
      </c>
      <c r="F54" s="13">
        <v>43690</v>
      </c>
      <c r="G54" s="14">
        <v>630</v>
      </c>
      <c r="H54" t="str">
        <f>VLOOKUP(table2[CUST ID.],jeneral!C:H,6,FALSE)</f>
        <v>1MONTH</v>
      </c>
    </row>
    <row r="55" spans="1:8">
      <c r="A55" s="13">
        <v>43707</v>
      </c>
      <c r="B55" s="12">
        <v>5893</v>
      </c>
      <c r="C55" s="13" t="s">
        <v>189</v>
      </c>
      <c r="D55" s="21" t="str">
        <f>IF(C55&lt;&gt;"",VLOOKUP(C:C,jeneral!C:E,2,FALSE),"فراغ")</f>
        <v>محمد راكان عبدالحميد</v>
      </c>
      <c r="E55" s="13">
        <v>43699</v>
      </c>
      <c r="F55" s="13">
        <v>43729</v>
      </c>
      <c r="G55" s="14">
        <v>630</v>
      </c>
      <c r="H55" t="str">
        <f>VLOOKUP(table2[CUST ID.],jeneral!C:H,6,FALSE)</f>
        <v>1MONTH</v>
      </c>
    </row>
    <row r="56" spans="1:8">
      <c r="A56" s="13">
        <v>43707</v>
      </c>
      <c r="B56" s="12">
        <v>5894</v>
      </c>
      <c r="C56" s="13" t="s">
        <v>191</v>
      </c>
      <c r="D56" s="21" t="str">
        <f>IF(C56&lt;&gt;"",VLOOKUP(C:C,jeneral!C:E,2,FALSE),"فراغ")</f>
        <v>بندر السديس</v>
      </c>
      <c r="E56" s="13">
        <v>43692</v>
      </c>
      <c r="F56" s="13">
        <v>43722</v>
      </c>
      <c r="G56" s="14">
        <v>650</v>
      </c>
      <c r="H56" t="str">
        <f>VLOOKUP(table2[CUST ID.],jeneral!C:H,6,FALSE)</f>
        <v>1MONTH</v>
      </c>
    </row>
    <row r="57" spans="1:8">
      <c r="A57" s="13">
        <v>43707</v>
      </c>
      <c r="B57" s="12">
        <v>5895</v>
      </c>
      <c r="C57" s="13" t="s">
        <v>200</v>
      </c>
      <c r="D57" s="21" t="str">
        <f>IF(C57&lt;&gt;"",VLOOKUP(C:C,jeneral!C:E,2,FALSE),"فراغ")</f>
        <v>محمد حمود الجميعه</v>
      </c>
      <c r="E57" s="13">
        <v>43709</v>
      </c>
      <c r="F57" s="13">
        <v>43738</v>
      </c>
      <c r="G57" s="14">
        <v>630</v>
      </c>
      <c r="H57" t="str">
        <f>VLOOKUP(table2[CUST ID.],jeneral!C:H,6,FALSE)</f>
        <v>1MONTH</v>
      </c>
    </row>
    <row r="58" spans="1:8">
      <c r="A58" s="13">
        <v>43710</v>
      </c>
      <c r="B58" s="12">
        <v>5897</v>
      </c>
      <c r="C58" s="13" t="s">
        <v>164</v>
      </c>
      <c r="D58" s="21" t="str">
        <f>IF(C58&lt;&gt;"",VLOOKUP(C:C,jeneral!C:E,2,FALSE),"فراغ")</f>
        <v>فندق نارسيس</v>
      </c>
      <c r="E58" s="13">
        <v>43678</v>
      </c>
      <c r="F58" s="13">
        <v>43707</v>
      </c>
      <c r="G58" s="14">
        <v>3150</v>
      </c>
      <c r="H58" t="str">
        <f>VLOOKUP(table2[CUST ID.],jeneral!C:H,6,FALSE)</f>
        <v>1MONTH</v>
      </c>
    </row>
    <row r="59" spans="1:8">
      <c r="A59" s="22">
        <v>43715</v>
      </c>
      <c r="B59" s="12">
        <v>5898</v>
      </c>
      <c r="C59" s="22" t="s">
        <v>190</v>
      </c>
      <c r="D59" s="21" t="str">
        <f>IF(C59&lt;&gt;"",VLOOKUP(C:C,jeneral!C:E,2,FALSE),"فراغ")</f>
        <v>وليد عبدالرحمن المقحم</v>
      </c>
      <c r="E59" s="17">
        <v>43712</v>
      </c>
      <c r="F59" s="17">
        <v>43741</v>
      </c>
      <c r="G59" s="14">
        <v>525</v>
      </c>
      <c r="H59" t="str">
        <f>VLOOKUP(table2[CUST ID.],jeneral!C:H,6,FALSE)</f>
        <v>1MONTH</v>
      </c>
    </row>
    <row r="60" spans="1:8">
      <c r="A60" s="25"/>
      <c r="B60" s="35"/>
      <c r="C60" s="25"/>
      <c r="D60" s="26"/>
      <c r="E60" s="13"/>
      <c r="F60" s="25"/>
      <c r="G60" s="14"/>
      <c r="H60" t="e">
        <f>VLOOKUP(table2[CUST ID.],jeneral!C:H,6,FALSE)</f>
        <v>#N/A</v>
      </c>
    </row>
  </sheetData>
  <conditionalFormatting sqref="D1:D1048576">
    <cfRule type="cellIs" dxfId="13" priority="1" operator="equal">
      <formula>"فراغ"</formula>
    </cfRule>
  </conditionalFormatting>
  <dataValidations count="1">
    <dataValidation type="custom" allowBlank="1" showInputMessage="1" showErrorMessage="1" sqref="C1">
      <formula1>COUNTIF($C$2:$C$66,C2)=1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jeneral!$C:$C</xm:f>
          </x14:formula1>
          <xm:sqref>C2:C1048576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jeneral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Ali Ali</cp:lastModifiedBy>
  <cp:lastPrinted>2019-09-09T09:38:24Z</cp:lastPrinted>
  <dcterms:created xsi:type="dcterms:W3CDTF">2019-09-07T14:04:40Z</dcterms:created>
  <dcterms:modified xsi:type="dcterms:W3CDTF">2019-09-12T08:46:44Z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8aab5f6b-b169-47f9-baeb-111c41049f1c</vt:lpwstr>
  </property>
</Properties>
</file>