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bil\Downloads\"/>
    </mc:Choice>
  </mc:AlternateContent>
  <xr:revisionPtr revIDLastSave="0" documentId="13_ncr:1_{5399917D-4046-4FD4-8EE4-162482D6B93E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سلم الروات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9" i="2" l="1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H19" i="2"/>
  <c r="AD10" i="2"/>
  <c r="AE10" i="2"/>
  <c r="AD11" i="2"/>
  <c r="AE11" i="2"/>
  <c r="AD12" i="2"/>
  <c r="AE12" i="2"/>
  <c r="AD13" i="2"/>
  <c r="AE13" i="2"/>
  <c r="AD14" i="2"/>
  <c r="AE14" i="2"/>
  <c r="AD15" i="2"/>
  <c r="AE15" i="2"/>
  <c r="AD16" i="2"/>
  <c r="AE16" i="2"/>
  <c r="AD17" i="2"/>
  <c r="AE17" i="2"/>
  <c r="AD18" i="2"/>
  <c r="AE18" i="2"/>
  <c r="AD7" i="2"/>
  <c r="AE7" i="2"/>
  <c r="AD8" i="2"/>
  <c r="AE8" i="2"/>
  <c r="AD9" i="2"/>
  <c r="AE9" i="2"/>
  <c r="E90" i="2"/>
  <c r="AB7" i="2"/>
  <c r="AC7" i="2"/>
  <c r="AB8" i="2"/>
  <c r="AC8" i="2"/>
  <c r="AB9" i="2"/>
  <c r="AC9" i="2"/>
  <c r="AB10" i="2"/>
  <c r="AC10" i="2"/>
  <c r="AB11" i="2"/>
  <c r="AC11" i="2"/>
  <c r="AB12" i="2"/>
  <c r="AC12" i="2"/>
  <c r="AB13" i="2"/>
  <c r="AC13" i="2"/>
  <c r="AB14" i="2"/>
  <c r="AC14" i="2"/>
  <c r="AB15" i="2"/>
  <c r="AC15" i="2"/>
  <c r="AB16" i="2"/>
  <c r="AC16" i="2"/>
  <c r="AB17" i="2"/>
  <c r="AC17" i="2"/>
  <c r="AB18" i="2"/>
  <c r="AC18" i="2"/>
  <c r="Z7" i="2"/>
  <c r="AA7" i="2"/>
  <c r="Z8" i="2"/>
  <c r="AA8" i="2"/>
  <c r="Z9" i="2"/>
  <c r="AA9" i="2"/>
  <c r="Z10" i="2"/>
  <c r="AA10" i="2"/>
  <c r="Z11" i="2"/>
  <c r="AA11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W18" i="2"/>
  <c r="V18" i="2"/>
  <c r="X7" i="2"/>
  <c r="Y7" i="2"/>
  <c r="X8" i="2"/>
  <c r="Y8" i="2"/>
  <c r="X9" i="2"/>
  <c r="Y9" i="2"/>
  <c r="X10" i="2"/>
  <c r="Y10" i="2"/>
  <c r="X11" i="2"/>
  <c r="Y11" i="2"/>
  <c r="X12" i="2"/>
  <c r="Y12" i="2"/>
  <c r="X13" i="2"/>
  <c r="Y13" i="2"/>
  <c r="X14" i="2"/>
  <c r="Y14" i="2"/>
  <c r="X15" i="2"/>
  <c r="Y15" i="2"/>
  <c r="X16" i="2"/>
  <c r="Y16" i="2"/>
  <c r="X17" i="2"/>
  <c r="Y17" i="2"/>
  <c r="X18" i="2"/>
  <c r="Y18" i="2"/>
  <c r="W7" i="2"/>
  <c r="W8" i="2"/>
  <c r="W9" i="2"/>
  <c r="W10" i="2"/>
  <c r="W11" i="2"/>
  <c r="W12" i="2"/>
  <c r="W13" i="2"/>
  <c r="W14" i="2"/>
  <c r="W15" i="2"/>
  <c r="W16" i="2"/>
  <c r="W17" i="2"/>
  <c r="V7" i="2"/>
  <c r="V8" i="2"/>
  <c r="V9" i="2"/>
  <c r="V10" i="2"/>
  <c r="V11" i="2"/>
  <c r="V12" i="2"/>
  <c r="V13" i="2"/>
  <c r="V14" i="2"/>
  <c r="V15" i="2"/>
  <c r="V16" i="2"/>
  <c r="V17" i="2"/>
  <c r="T7" i="2"/>
  <c r="U7" i="2"/>
  <c r="T8" i="2"/>
  <c r="U8" i="2"/>
  <c r="T9" i="2"/>
  <c r="U9" i="2"/>
  <c r="T10" i="2"/>
  <c r="U10" i="2"/>
  <c r="T11" i="2"/>
  <c r="U11" i="2"/>
  <c r="T12" i="2"/>
  <c r="U12" i="2"/>
  <c r="T13" i="2"/>
  <c r="U13" i="2"/>
  <c r="T14" i="2"/>
  <c r="U14" i="2"/>
  <c r="T15" i="2"/>
  <c r="U15" i="2"/>
  <c r="T16" i="2"/>
  <c r="U16" i="2"/>
  <c r="T17" i="2"/>
  <c r="U17" i="2"/>
  <c r="T18" i="2"/>
  <c r="U18" i="2"/>
  <c r="S18" i="2"/>
  <c r="R18" i="2"/>
  <c r="R7" i="2"/>
  <c r="S7" i="2"/>
  <c r="R8" i="2"/>
  <c r="S8" i="2"/>
  <c r="R9" i="2"/>
  <c r="S9" i="2"/>
  <c r="R10" i="2"/>
  <c r="S10" i="2"/>
  <c r="R11" i="2"/>
  <c r="S11" i="2"/>
  <c r="R12" i="2"/>
  <c r="S12" i="2"/>
  <c r="R13" i="2"/>
  <c r="S13" i="2"/>
  <c r="R14" i="2"/>
  <c r="S14" i="2"/>
  <c r="R15" i="2"/>
  <c r="S15" i="2"/>
  <c r="R16" i="2"/>
  <c r="S16" i="2"/>
  <c r="R17" i="2"/>
  <c r="S17" i="2"/>
  <c r="P18" i="2"/>
  <c r="Q18" i="2"/>
  <c r="P7" i="2"/>
  <c r="Q7" i="2"/>
  <c r="P8" i="2"/>
  <c r="Q8" i="2"/>
  <c r="P9" i="2"/>
  <c r="Q9" i="2"/>
  <c r="P10" i="2"/>
  <c r="Q10" i="2"/>
  <c r="P11" i="2"/>
  <c r="Q11" i="2"/>
  <c r="P12" i="2"/>
  <c r="Q12" i="2"/>
  <c r="P13" i="2"/>
  <c r="Q13" i="2"/>
  <c r="P14" i="2"/>
  <c r="Q14" i="2"/>
  <c r="P15" i="2"/>
  <c r="Q15" i="2"/>
  <c r="P16" i="2"/>
  <c r="Q16" i="2"/>
  <c r="P17" i="2"/>
  <c r="Q17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K7" i="2"/>
  <c r="K8" i="2"/>
  <c r="K9" i="2"/>
  <c r="K10" i="2"/>
  <c r="K11" i="2"/>
  <c r="K12" i="2"/>
  <c r="K13" i="2"/>
  <c r="K14" i="2"/>
  <c r="K15" i="2"/>
  <c r="K16" i="2"/>
  <c r="K17" i="2"/>
  <c r="K18" i="2"/>
  <c r="J7" i="2"/>
  <c r="J8" i="2"/>
  <c r="J9" i="2"/>
  <c r="J10" i="2"/>
  <c r="J11" i="2"/>
  <c r="J12" i="2"/>
  <c r="J13" i="2"/>
  <c r="J14" i="2"/>
  <c r="J15" i="2"/>
  <c r="J16" i="2"/>
  <c r="J17" i="2"/>
  <c r="J18" i="2"/>
  <c r="I18" i="2"/>
  <c r="I17" i="2"/>
  <c r="I12" i="2"/>
  <c r="I11" i="2"/>
  <c r="I7" i="2"/>
  <c r="I8" i="2"/>
  <c r="I9" i="2"/>
  <c r="I10" i="2"/>
  <c r="I13" i="2"/>
  <c r="I14" i="2"/>
  <c r="I15" i="2"/>
  <c r="I16" i="2"/>
  <c r="H7" i="2"/>
  <c r="H11" i="2"/>
  <c r="H8" i="2"/>
  <c r="H9" i="2"/>
  <c r="H10" i="2"/>
  <c r="H12" i="2"/>
  <c r="H13" i="2"/>
  <c r="H14" i="2"/>
  <c r="H15" i="2"/>
  <c r="H16" i="2"/>
  <c r="H17" i="2"/>
  <c r="H18" i="2"/>
  <c r="W17" i="1" l="1"/>
  <c r="V17" i="1"/>
  <c r="S17" i="1"/>
  <c r="Q17" i="1"/>
  <c r="O17" i="1"/>
  <c r="M17" i="1"/>
  <c r="L17" i="1"/>
  <c r="K17" i="1"/>
  <c r="J17" i="1"/>
  <c r="I17" i="1"/>
  <c r="G17" i="1" l="1"/>
  <c r="F17" i="1"/>
  <c r="D17" i="1"/>
  <c r="C17" i="1"/>
  <c r="Y7" i="1" l="1"/>
  <c r="X7" i="1"/>
  <c r="Y3" i="1"/>
  <c r="X3" i="1"/>
  <c r="X17" i="1" l="1"/>
  <c r="Y17" i="1"/>
</calcChain>
</file>

<file path=xl/sharedStrings.xml><?xml version="1.0" encoding="utf-8"?>
<sst xmlns="http://schemas.openxmlformats.org/spreadsheetml/2006/main" count="372" uniqueCount="124">
  <si>
    <t>الدرجات</t>
  </si>
  <si>
    <t>المرحلة الأولى</t>
  </si>
  <si>
    <t>عدد شاغليها</t>
  </si>
  <si>
    <t>اجمالي رواتبهم</t>
  </si>
  <si>
    <t>المرحلة الثانية</t>
  </si>
  <si>
    <t>المرحلة الثالثة</t>
  </si>
  <si>
    <t>المرحلة الرابعة</t>
  </si>
  <si>
    <t>المرحلة الخامسة</t>
  </si>
  <si>
    <t>المرحلة السادسة</t>
  </si>
  <si>
    <t>المرحلة السابعة</t>
  </si>
  <si>
    <t>المرحلة الثامنة</t>
  </si>
  <si>
    <t>المرحلة التاسعة</t>
  </si>
  <si>
    <t>المرحلة العاشرة</t>
  </si>
  <si>
    <t>المرحلة الحادي عشر</t>
  </si>
  <si>
    <t>المجموع</t>
  </si>
  <si>
    <t>الدرجة الأولى</t>
  </si>
  <si>
    <t>NULL</t>
  </si>
  <si>
    <t xml:space="preserve">الدرجة الاولى </t>
  </si>
  <si>
    <t>الدرجة الاولى</t>
  </si>
  <si>
    <t>الدرجة</t>
  </si>
  <si>
    <t>عليا  أ</t>
  </si>
  <si>
    <t>عليا  ب</t>
  </si>
  <si>
    <t>الأولى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</si>
  <si>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</si>
  <si>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</si>
  <si>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</si>
  <si>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</si>
  <si>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</si>
  <si>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</si>
  <si>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</si>
  <si>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التاسعة</t>
  </si>
  <si>
    <t>العاشرة</t>
  </si>
  <si>
    <t>اسم الموظف</t>
  </si>
  <si>
    <t>الدرجة الوظيفية</t>
  </si>
  <si>
    <t>المرحلة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</si>
  <si>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</si>
  <si>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</si>
  <si>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</si>
  <si>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</si>
  <si>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</si>
  <si>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</si>
  <si>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</si>
  <si>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</si>
  <si>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</si>
  <si>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</si>
  <si>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</si>
  <si>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</si>
  <si>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</si>
  <si>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</si>
  <si>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</si>
  <si>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</si>
  <si>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</si>
  <si>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</si>
  <si>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</si>
  <si>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</si>
  <si>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</si>
  <si>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</si>
  <si>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</si>
  <si>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</si>
  <si>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</si>
  <si>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</si>
  <si>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</si>
  <si>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</si>
  <si>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</si>
  <si>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</si>
  <si>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</si>
  <si>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</si>
  <si>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</si>
  <si>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</si>
  <si>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</si>
  <si>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</si>
  <si>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موظف37</t>
  </si>
  <si>
    <t>موظف38</t>
  </si>
  <si>
    <t>موظف39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</si>
  <si>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</si>
  <si>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</si>
  <si>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</si>
  <si>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</si>
  <si>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</si>
  <si>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</si>
  <si>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</si>
  <si>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</si>
  <si>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</si>
  <si>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</si>
  <si>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</si>
  <si>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</si>
  <si>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</si>
  <si>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</si>
  <si>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</si>
  <si>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</si>
  <si>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</si>
  <si>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</si>
  <si>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</si>
  <si>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</si>
  <si>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</si>
  <si>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</si>
  <si>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</si>
  <si>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</si>
  <si>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</si>
  <si>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</si>
  <si>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</si>
  <si>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</si>
  <si>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</si>
  <si>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</si>
  <si>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</si>
  <si>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</si>
  <si>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</si>
  <si>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</si>
  <si>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</si>
  <si>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</si>
  <si>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</si>
  <si>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</si>
  <si>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</si>
  <si>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</si>
  <si>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</si>
  <si>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</si>
  <si>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</si>
  <si>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</si>
  <si>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</si>
  <si>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ت</t>
  </si>
  <si>
    <t>جدول رقم  1</t>
  </si>
  <si>
    <t>الراتب الكلي</t>
  </si>
  <si>
    <t>جدول رقم  2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</si>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</sst>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_-* #,##0.00\-;_-* &quot;-&quot;??_-;_-@_-"/>
    <numFmt numFmtId="165" formatCode="_-* #,##0_-;_-* #,##0\-;_-* &quot;-&quot;??_-;_-@_-"/>
  </numFmts>
  <fonts count="10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1" fillId="3" borderId="5" xfId="0" applyFont="1" applyFill="1" applyBorder="1" applyAlignment="1">
      <alignment horizontal="center" wrapText="1" readingOrder="1"/>
    </xf>
    <xf numFmtId="0" fontId="1" fillId="3" borderId="6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 readingOrder="2"/>
    </xf>
    <xf numFmtId="0" fontId="1" fillId="3" borderId="0" xfId="0" applyFont="1" applyFill="1" applyBorder="1" applyAlignment="1">
      <alignment horizont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</cellXfs>
  <cellStyles count="3">
    <cellStyle name="Comma" xfId="1" builtinId="3"/>
    <cellStyle name="Normal 3" xfId="2" xr:uid="{14DC9FA2-E2B2-454A-ABDC-F4E2CFBEA3E6}"/>
    <cellStyle name="عادي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159529</xdr:colOff>
      <xdr:row>13</xdr:row>
      <xdr:rowOff>299358</xdr:rowOff>
    </xdr:from>
    <xdr:ext cx="13885517" cy="912915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32689136" y="4957949"/>
          <a:ext cx="13885517" cy="9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1" anchor="t">
          <a:noAutofit/>
        </a:bodyPr>
        <a:lstStyle/>
        <a:p>
          <a:pPr algn="r" rtl="1"/>
          <a:r>
            <a:rPr lang="ar-IQ" sz="4000"/>
            <a:t>المطلوب هو جمع عدد شاغلي الدرجة والمرحلة ومجموع روتب كل واحده منهم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Y17"/>
  <sheetViews>
    <sheetView rightToLeft="1" topLeftCell="A13" zoomScale="91" zoomScaleNormal="91" zoomScaleSheetLayoutView="89" zoomScalePageLayoutView="55" workbookViewId="0">
      <selection activeCell="B2" sqref="B2:C2"/>
    </sheetView>
  </sheetViews>
  <sheetFormatPr defaultColWidth="9" defaultRowHeight="15" x14ac:dyDescent="0.25"/>
  <cols>
    <col min="1" max="1" width="17.42578125" style="1" customWidth="1"/>
    <col min="2" max="2" width="6.28515625" style="1" customWidth="1"/>
    <col min="3" max="3" width="11.28515625" style="1" bestFit="1" customWidth="1"/>
    <col min="4" max="4" width="6" style="1" customWidth="1"/>
    <col min="5" max="5" width="11.28515625" style="1" bestFit="1" customWidth="1"/>
    <col min="6" max="6" width="5.5703125" style="1" customWidth="1"/>
    <col min="7" max="7" width="11.140625" style="1" bestFit="1" customWidth="1"/>
    <col min="8" max="8" width="3.85546875" style="1" customWidth="1"/>
    <col min="9" max="9" width="11.28515625" style="1" bestFit="1" customWidth="1"/>
    <col min="10" max="10" width="5.7109375" style="1" customWidth="1"/>
    <col min="11" max="11" width="15.42578125" style="1" customWidth="1"/>
    <col min="12" max="12" width="5.140625" style="1" customWidth="1"/>
    <col min="13" max="13" width="12.28515625" style="1" customWidth="1"/>
    <col min="14" max="14" width="4.7109375" style="1" customWidth="1"/>
    <col min="15" max="15" width="11" style="1" bestFit="1" customWidth="1"/>
    <col min="16" max="16" width="4.140625" style="1" customWidth="1"/>
    <col min="17" max="17" width="11.28515625" style="1" bestFit="1" customWidth="1"/>
    <col min="18" max="18" width="5.85546875" style="1" customWidth="1"/>
    <col min="19" max="19" width="11.28515625" style="1" bestFit="1" customWidth="1"/>
    <col min="20" max="20" width="9.7109375" style="1" bestFit="1" customWidth="1"/>
    <col min="21" max="21" width="11.85546875" style="1" customWidth="1"/>
    <col min="22" max="22" width="5.140625" style="1" customWidth="1"/>
    <col min="23" max="23" width="11.7109375" style="1" customWidth="1"/>
    <col min="24" max="24" width="5.7109375" style="1" customWidth="1"/>
    <col min="25" max="25" width="10.42578125" style="1" customWidth="1"/>
    <col min="26" max="16384" width="9" style="1"/>
  </cols>
  <sheetData>
    <row r="1" spans="1:25" ht="15.75" x14ac:dyDescent="0.25">
      <c r="A1" s="37" t="s">
        <v>0</v>
      </c>
      <c r="B1" s="37" t="s">
        <v>1</v>
      </c>
      <c r="C1" s="37"/>
      <c r="D1" s="37" t="s">
        <v>4</v>
      </c>
      <c r="E1" s="37"/>
      <c r="F1" s="37" t="s">
        <v>5</v>
      </c>
      <c r="G1" s="37"/>
      <c r="H1" s="37" t="s">
        <v>6</v>
      </c>
      <c r="I1" s="37"/>
      <c r="J1" s="37" t="s">
        <v>7</v>
      </c>
      <c r="K1" s="37"/>
      <c r="L1" s="37" t="s">
        <v>8</v>
      </c>
      <c r="M1" s="37"/>
      <c r="N1" s="37" t="s">
        <v>9</v>
      </c>
      <c r="O1" s="37"/>
      <c r="P1" s="37" t="s">
        <v>10</v>
      </c>
      <c r="Q1" s="37"/>
      <c r="R1" s="37" t="s">
        <v>11</v>
      </c>
      <c r="S1" s="37"/>
      <c r="T1" s="37" t="s">
        <v>12</v>
      </c>
      <c r="U1" s="37"/>
      <c r="V1" s="37" t="s">
        <v>13</v>
      </c>
      <c r="W1" s="37"/>
      <c r="X1" s="37" t="s">
        <v>14</v>
      </c>
      <c r="Y1" s="37"/>
    </row>
    <row r="2" spans="1:25" ht="78.75" x14ac:dyDescent="0.25">
      <c r="A2" s="37"/>
      <c r="B2" s="6" t="s">
        <v>2</v>
      </c>
      <c r="C2" s="6" t="s">
        <v>3</v>
      </c>
      <c r="D2" s="6" t="s">
        <v>2</v>
      </c>
      <c r="E2" s="6" t="s">
        <v>3</v>
      </c>
      <c r="F2" s="6" t="s">
        <v>2</v>
      </c>
      <c r="G2" s="6" t="s">
        <v>3</v>
      </c>
      <c r="H2" s="6" t="s">
        <v>2</v>
      </c>
      <c r="I2" s="6" t="s">
        <v>3</v>
      </c>
      <c r="J2" s="6" t="s">
        <v>2</v>
      </c>
      <c r="K2" s="6" t="s">
        <v>3</v>
      </c>
      <c r="L2" s="6" t="s">
        <v>2</v>
      </c>
      <c r="M2" s="6" t="s">
        <v>3</v>
      </c>
      <c r="N2" s="6" t="s">
        <v>2</v>
      </c>
      <c r="O2" s="6" t="s">
        <v>3</v>
      </c>
      <c r="P2" s="6" t="s">
        <v>2</v>
      </c>
      <c r="Q2" s="6" t="s">
        <v>3</v>
      </c>
      <c r="R2" s="6" t="s">
        <v>2</v>
      </c>
      <c r="S2" s="6" t="s">
        <v>3</v>
      </c>
      <c r="T2" s="6" t="s">
        <v>2</v>
      </c>
      <c r="U2" s="6" t="s">
        <v>3</v>
      </c>
      <c r="V2" s="6" t="s">
        <v>2</v>
      </c>
      <c r="W2" s="6" t="s">
        <v>3</v>
      </c>
      <c r="X2" s="6" t="s">
        <v>2</v>
      </c>
      <c r="Y2" s="7" t="s">
        <v>3</v>
      </c>
    </row>
    <row r="3" spans="1:25" ht="33" customHeight="1" x14ac:dyDescent="0.25">
      <c r="A3" s="6" t="s">
        <v>15</v>
      </c>
      <c r="B3" s="9">
        <v>1</v>
      </c>
      <c r="C3" s="9">
        <v>1361000</v>
      </c>
      <c r="D3" s="9">
        <v>0</v>
      </c>
      <c r="E3" s="9" t="s">
        <v>16</v>
      </c>
      <c r="F3" s="9">
        <v>0</v>
      </c>
      <c r="G3" s="9" t="s">
        <v>16</v>
      </c>
      <c r="H3" s="9">
        <v>1</v>
      </c>
      <c r="I3" s="9">
        <v>1790000</v>
      </c>
      <c r="J3" s="9">
        <v>2</v>
      </c>
      <c r="K3" s="9">
        <v>3421000</v>
      </c>
      <c r="L3" s="9">
        <v>1</v>
      </c>
      <c r="M3" s="9">
        <v>1430000</v>
      </c>
      <c r="N3" s="9">
        <v>0</v>
      </c>
      <c r="O3" s="9" t="s">
        <v>16</v>
      </c>
      <c r="P3" s="9">
        <v>2</v>
      </c>
      <c r="Q3" s="9">
        <v>4837000</v>
      </c>
      <c r="R3" s="9">
        <v>1</v>
      </c>
      <c r="S3" s="9">
        <v>1940000</v>
      </c>
      <c r="T3" s="9">
        <v>0</v>
      </c>
      <c r="U3" s="9" t="s">
        <v>16</v>
      </c>
      <c r="V3" s="9">
        <v>4</v>
      </c>
      <c r="W3" s="9">
        <v>9285000</v>
      </c>
      <c r="X3" s="9">
        <f t="shared" ref="X3" si="0">SUM(B3,D3,F3,H3,J3,L3,N3,P3,R3,T3,V3)</f>
        <v>12</v>
      </c>
      <c r="Y3" s="8">
        <f t="shared" ref="Y3" si="1">SUM(C3,E3,G3,I3,K3,M3,O3,Q3,S3,U3,W3)</f>
        <v>24064000</v>
      </c>
    </row>
    <row r="4" spans="1:25" ht="33" customHeight="1" x14ac:dyDescent="0.25">
      <c r="A4" s="20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</row>
    <row r="5" spans="1:25" ht="15.75" x14ac:dyDescent="0.25">
      <c r="A5" s="37" t="s">
        <v>0</v>
      </c>
      <c r="B5" s="37" t="s">
        <v>1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11</v>
      </c>
      <c r="S5" s="37"/>
      <c r="T5" s="37" t="s">
        <v>12</v>
      </c>
      <c r="U5" s="37"/>
      <c r="V5" s="39" t="s">
        <v>13</v>
      </c>
      <c r="W5" s="39"/>
      <c r="X5" s="39" t="s">
        <v>14</v>
      </c>
      <c r="Y5" s="39"/>
    </row>
    <row r="6" spans="1:25" ht="78.75" x14ac:dyDescent="0.25">
      <c r="A6" s="37"/>
      <c r="B6" s="6" t="s">
        <v>2</v>
      </c>
      <c r="C6" s="6" t="s">
        <v>3</v>
      </c>
      <c r="D6" s="6" t="s">
        <v>2</v>
      </c>
      <c r="E6" s="6" t="s">
        <v>3</v>
      </c>
      <c r="F6" s="6" t="s">
        <v>2</v>
      </c>
      <c r="G6" s="6" t="s">
        <v>3</v>
      </c>
      <c r="H6" s="6" t="s">
        <v>2</v>
      </c>
      <c r="I6" s="6" t="s">
        <v>3</v>
      </c>
      <c r="J6" s="6" t="s">
        <v>2</v>
      </c>
      <c r="K6" s="6" t="s">
        <v>3</v>
      </c>
      <c r="L6" s="6" t="s">
        <v>2</v>
      </c>
      <c r="M6" s="6" t="s">
        <v>3</v>
      </c>
      <c r="N6" s="6" t="s">
        <v>2</v>
      </c>
      <c r="O6" s="6" t="s">
        <v>3</v>
      </c>
      <c r="P6" s="6" t="s">
        <v>2</v>
      </c>
      <c r="Q6" s="6" t="s">
        <v>3</v>
      </c>
      <c r="R6" s="6" t="s">
        <v>2</v>
      </c>
      <c r="S6" s="6" t="s">
        <v>3</v>
      </c>
      <c r="T6" s="6" t="s">
        <v>2</v>
      </c>
      <c r="U6" s="6" t="s">
        <v>3</v>
      </c>
      <c r="V6" s="6" t="s">
        <v>2</v>
      </c>
      <c r="W6" s="6" t="s">
        <v>3</v>
      </c>
      <c r="X6" s="6" t="s">
        <v>2</v>
      </c>
      <c r="Y6" s="7" t="s">
        <v>3</v>
      </c>
    </row>
    <row r="7" spans="1:25" ht="32.25" thickBot="1" x14ac:dyDescent="0.3">
      <c r="A7" s="10" t="s">
        <v>17</v>
      </c>
      <c r="B7" s="2">
        <v>0</v>
      </c>
      <c r="C7" s="3">
        <v>0</v>
      </c>
      <c r="D7" s="4">
        <v>1</v>
      </c>
      <c r="E7" s="5">
        <v>930000</v>
      </c>
      <c r="F7" s="2">
        <v>2</v>
      </c>
      <c r="G7" s="3">
        <v>1900000</v>
      </c>
      <c r="H7" s="4">
        <v>0</v>
      </c>
      <c r="I7" s="5">
        <v>0</v>
      </c>
      <c r="J7" s="2">
        <v>4</v>
      </c>
      <c r="K7" s="3">
        <v>3960000</v>
      </c>
      <c r="L7" s="4">
        <v>0</v>
      </c>
      <c r="M7" s="5">
        <v>0</v>
      </c>
      <c r="N7" s="2">
        <v>0</v>
      </c>
      <c r="O7" s="3">
        <v>0</v>
      </c>
      <c r="P7" s="4">
        <v>0</v>
      </c>
      <c r="Q7" s="5">
        <v>0</v>
      </c>
      <c r="R7" s="2">
        <v>0</v>
      </c>
      <c r="S7" s="3">
        <v>0</v>
      </c>
      <c r="T7" s="4">
        <v>0</v>
      </c>
      <c r="U7" s="5">
        <v>0</v>
      </c>
      <c r="V7" s="2">
        <v>3</v>
      </c>
      <c r="W7" s="3">
        <v>3330000</v>
      </c>
      <c r="X7" s="4">
        <f>B7+D7+F7+H7+J7+L7+N7+P7+R7+T7+V7</f>
        <v>10</v>
      </c>
      <c r="Y7" s="3">
        <f>C7+E7+G7+I7+K7+M7+O7+Q7+S7+U7+W7</f>
        <v>10120000</v>
      </c>
    </row>
    <row r="8" spans="1:25" ht="15.75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ht="15.75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ht="15.75" x14ac:dyDescent="0.2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s="15" customFormat="1" ht="15.75" x14ac:dyDescent="0.25">
      <c r="A11" s="37" t="s">
        <v>0</v>
      </c>
      <c r="B11" s="37" t="s">
        <v>1</v>
      </c>
      <c r="C11" s="37"/>
      <c r="D11" s="37" t="s">
        <v>4</v>
      </c>
      <c r="E11" s="37"/>
      <c r="F11" s="37" t="s">
        <v>5</v>
      </c>
      <c r="G11" s="37"/>
      <c r="H11" s="37" t="s">
        <v>6</v>
      </c>
      <c r="I11" s="37"/>
      <c r="J11" s="37" t="s">
        <v>7</v>
      </c>
      <c r="K11" s="37"/>
      <c r="L11" s="37" t="s">
        <v>8</v>
      </c>
      <c r="M11" s="37"/>
      <c r="N11" s="37" t="s">
        <v>9</v>
      </c>
      <c r="O11" s="37"/>
      <c r="P11" s="37" t="s">
        <v>10</v>
      </c>
      <c r="Q11" s="37"/>
      <c r="R11" s="37" t="s">
        <v>11</v>
      </c>
      <c r="S11" s="37"/>
      <c r="T11" s="37" t="s">
        <v>12</v>
      </c>
      <c r="U11" s="37"/>
      <c r="V11" s="39" t="s">
        <v>13</v>
      </c>
      <c r="W11" s="39"/>
      <c r="X11" s="39" t="s">
        <v>14</v>
      </c>
      <c r="Y11" s="39"/>
    </row>
    <row r="12" spans="1:25" ht="78" customHeight="1" x14ac:dyDescent="0.25">
      <c r="A12" s="37"/>
      <c r="B12" s="6" t="s">
        <v>2</v>
      </c>
      <c r="C12" s="6" t="s">
        <v>3</v>
      </c>
      <c r="D12" s="6" t="s">
        <v>2</v>
      </c>
      <c r="E12" s="6" t="s">
        <v>3</v>
      </c>
      <c r="F12" s="6" t="s">
        <v>2</v>
      </c>
      <c r="G12" s="6" t="s">
        <v>3</v>
      </c>
      <c r="H12" s="6" t="s">
        <v>2</v>
      </c>
      <c r="I12" s="6" t="s">
        <v>3</v>
      </c>
      <c r="J12" s="6" t="s">
        <v>2</v>
      </c>
      <c r="K12" s="6" t="s">
        <v>3</v>
      </c>
      <c r="L12" s="6" t="s">
        <v>2</v>
      </c>
      <c r="M12" s="6" t="s">
        <v>3</v>
      </c>
      <c r="N12" s="6" t="s">
        <v>2</v>
      </c>
      <c r="O12" s="6" t="s">
        <v>3</v>
      </c>
      <c r="P12" s="6" t="s">
        <v>2</v>
      </c>
      <c r="Q12" s="6" t="s">
        <v>3</v>
      </c>
      <c r="R12" s="6" t="s">
        <v>2</v>
      </c>
      <c r="S12" s="6" t="s">
        <v>3</v>
      </c>
      <c r="T12" s="6" t="s">
        <v>2</v>
      </c>
      <c r="U12" s="6" t="s">
        <v>3</v>
      </c>
      <c r="V12" s="6" t="s">
        <v>2</v>
      </c>
      <c r="W12" s="6" t="s">
        <v>3</v>
      </c>
      <c r="X12" s="6" t="s">
        <v>2</v>
      </c>
      <c r="Y12" s="7" t="s">
        <v>3</v>
      </c>
    </row>
    <row r="13" spans="1:25" ht="14.25" customHeight="1" x14ac:dyDescent="0.25">
      <c r="A13" s="12" t="s">
        <v>18</v>
      </c>
      <c r="B13" s="13">
        <v>1</v>
      </c>
      <c r="C13" s="14">
        <v>910000</v>
      </c>
      <c r="D13" s="13">
        <v>0</v>
      </c>
      <c r="E13" s="14">
        <v>0</v>
      </c>
      <c r="F13" s="13">
        <v>3</v>
      </c>
      <c r="G13" s="14">
        <v>2850000</v>
      </c>
      <c r="H13" s="13">
        <v>2</v>
      </c>
      <c r="I13" s="14">
        <v>1940000</v>
      </c>
      <c r="J13" s="13">
        <v>6</v>
      </c>
      <c r="K13" s="14">
        <v>5940000</v>
      </c>
      <c r="L13" s="13">
        <v>2</v>
      </c>
      <c r="M13" s="14">
        <v>2020000</v>
      </c>
      <c r="N13" s="13">
        <v>3</v>
      </c>
      <c r="O13" s="14">
        <v>3090000</v>
      </c>
      <c r="P13" s="13">
        <v>1</v>
      </c>
      <c r="Q13" s="14">
        <v>1050000</v>
      </c>
      <c r="R13" s="13">
        <v>1</v>
      </c>
      <c r="S13" s="14">
        <v>1070000</v>
      </c>
      <c r="T13" s="13">
        <v>3</v>
      </c>
      <c r="U13" s="14">
        <v>3270000</v>
      </c>
      <c r="V13" s="13">
        <v>15</v>
      </c>
      <c r="W13" s="14">
        <v>16650000</v>
      </c>
      <c r="X13" s="15">
        <v>2</v>
      </c>
      <c r="Y13" s="15">
        <v>1220000</v>
      </c>
    </row>
    <row r="14" spans="1:25" ht="113.25" customHeight="1" x14ac:dyDescent="0.25"/>
    <row r="15" spans="1:25" ht="15.75" x14ac:dyDescent="0.25">
      <c r="A15" s="38" t="s">
        <v>0</v>
      </c>
      <c r="B15" s="38" t="s">
        <v>1</v>
      </c>
      <c r="C15" s="38"/>
      <c r="D15" s="38" t="s">
        <v>4</v>
      </c>
      <c r="E15" s="38"/>
      <c r="F15" s="38" t="s">
        <v>5</v>
      </c>
      <c r="G15" s="38"/>
      <c r="H15" s="38" t="s">
        <v>6</v>
      </c>
      <c r="I15" s="38"/>
      <c r="J15" s="38" t="s">
        <v>7</v>
      </c>
      <c r="K15" s="38"/>
      <c r="L15" s="38" t="s">
        <v>8</v>
      </c>
      <c r="M15" s="38"/>
      <c r="N15" s="38" t="s">
        <v>9</v>
      </c>
      <c r="O15" s="38"/>
      <c r="P15" s="38" t="s">
        <v>10</v>
      </c>
      <c r="Q15" s="38"/>
      <c r="R15" s="38" t="s">
        <v>11</v>
      </c>
      <c r="S15" s="38"/>
      <c r="T15" s="38" t="s">
        <v>12</v>
      </c>
      <c r="U15" s="38"/>
      <c r="V15" s="38" t="s">
        <v>13</v>
      </c>
      <c r="W15" s="38"/>
      <c r="X15" s="38" t="s">
        <v>14</v>
      </c>
      <c r="Y15" s="38"/>
    </row>
    <row r="16" spans="1:25" ht="78.75" x14ac:dyDescent="0.25">
      <c r="A16" s="38"/>
      <c r="B16" s="18" t="s">
        <v>2</v>
      </c>
      <c r="C16" s="18" t="s">
        <v>3</v>
      </c>
      <c r="D16" s="18" t="s">
        <v>2</v>
      </c>
      <c r="E16" s="18" t="s">
        <v>3</v>
      </c>
      <c r="F16" s="18" t="s">
        <v>2</v>
      </c>
      <c r="G16" s="18" t="s">
        <v>3</v>
      </c>
      <c r="H16" s="18" t="s">
        <v>2</v>
      </c>
      <c r="I16" s="18" t="s">
        <v>3</v>
      </c>
      <c r="J16" s="18" t="s">
        <v>2</v>
      </c>
      <c r="K16" s="18" t="s">
        <v>3</v>
      </c>
      <c r="L16" s="18" t="s">
        <v>2</v>
      </c>
      <c r="M16" s="18" t="s">
        <v>3</v>
      </c>
      <c r="N16" s="18" t="s">
        <v>2</v>
      </c>
      <c r="O16" s="18" t="s">
        <v>3</v>
      </c>
      <c r="P16" s="18" t="s">
        <v>2</v>
      </c>
      <c r="Q16" s="18" t="s">
        <v>3</v>
      </c>
      <c r="R16" s="18" t="s">
        <v>2</v>
      </c>
      <c r="S16" s="18" t="s">
        <v>3</v>
      </c>
      <c r="T16" s="18" t="s">
        <v>2</v>
      </c>
      <c r="U16" s="18" t="s">
        <v>3</v>
      </c>
      <c r="V16" s="18" t="s">
        <v>2</v>
      </c>
      <c r="W16" s="18" t="s">
        <v>3</v>
      </c>
      <c r="X16" s="18" t="s">
        <v>2</v>
      </c>
      <c r="Y16" s="19" t="s">
        <v>3</v>
      </c>
    </row>
    <row r="17" spans="1:25" ht="15.75" x14ac:dyDescent="0.25">
      <c r="A17" s="12" t="s">
        <v>18</v>
      </c>
      <c r="B17" s="13">
        <v>2</v>
      </c>
      <c r="C17" s="14">
        <f>C3+C13</f>
        <v>2271000</v>
      </c>
      <c r="D17" s="13">
        <f>D3+D7+D13</f>
        <v>1</v>
      </c>
      <c r="E17" s="5">
        <v>930000</v>
      </c>
      <c r="F17" s="13">
        <f>F3+F7+F13</f>
        <v>5</v>
      </c>
      <c r="G17" s="14">
        <f>G13+G7</f>
        <v>4750000</v>
      </c>
      <c r="H17" s="13">
        <v>3</v>
      </c>
      <c r="I17" s="14">
        <f>I13+I3</f>
        <v>3730000</v>
      </c>
      <c r="J17" s="13">
        <f>J13+J7+J3</f>
        <v>12</v>
      </c>
      <c r="K17" s="14">
        <f>K13+K7+K3</f>
        <v>13321000</v>
      </c>
      <c r="L17" s="13">
        <f>L13+L3</f>
        <v>3</v>
      </c>
      <c r="M17" s="14">
        <f>M13+M3</f>
        <v>3450000</v>
      </c>
      <c r="N17" s="13">
        <v>3</v>
      </c>
      <c r="O17" s="14">
        <f>O13</f>
        <v>3090000</v>
      </c>
      <c r="P17" s="13">
        <v>3</v>
      </c>
      <c r="Q17" s="14">
        <f>Q13+Q3</f>
        <v>5887000</v>
      </c>
      <c r="R17" s="13">
        <v>2</v>
      </c>
      <c r="S17" s="14">
        <f>S13+S3</f>
        <v>3010000</v>
      </c>
      <c r="T17" s="13">
        <v>3</v>
      </c>
      <c r="U17" s="14">
        <v>3270000</v>
      </c>
      <c r="V17" s="13">
        <f>V13+V7+V3</f>
        <v>22</v>
      </c>
      <c r="W17" s="14">
        <f>W13+W3</f>
        <v>25935000</v>
      </c>
      <c r="X17" s="15">
        <f>X13+X7+X3</f>
        <v>24</v>
      </c>
      <c r="Y17" s="15">
        <f>Y13+Y7+Y3</f>
        <v>35404000</v>
      </c>
    </row>
  </sheetData>
  <mergeCells count="52">
    <mergeCell ref="T11:U11"/>
    <mergeCell ref="V11:W11"/>
    <mergeCell ref="X11:Y11"/>
    <mergeCell ref="J11:K11"/>
    <mergeCell ref="L11:M11"/>
    <mergeCell ref="N11:O11"/>
    <mergeCell ref="P11:Q11"/>
    <mergeCell ref="R11:S11"/>
    <mergeCell ref="A11:A12"/>
    <mergeCell ref="B11:C11"/>
    <mergeCell ref="D11:E11"/>
    <mergeCell ref="F11:G11"/>
    <mergeCell ref="H11:I11"/>
    <mergeCell ref="T15:U15"/>
    <mergeCell ref="V15:W15"/>
    <mergeCell ref="X15:Y15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J15:K15"/>
    <mergeCell ref="L15:M15"/>
    <mergeCell ref="N15:O15"/>
    <mergeCell ref="P15:Q15"/>
    <mergeCell ref="R15:S15"/>
    <mergeCell ref="A15:A16"/>
    <mergeCell ref="B15:C15"/>
    <mergeCell ref="D15:E15"/>
    <mergeCell ref="F15:G15"/>
    <mergeCell ref="H15:I15"/>
    <mergeCell ref="X1:Y1"/>
    <mergeCell ref="V1:W1"/>
    <mergeCell ref="A1:A2"/>
    <mergeCell ref="B1:C1"/>
    <mergeCell ref="D1:E1"/>
    <mergeCell ref="F1:G1"/>
    <mergeCell ref="H1:I1"/>
    <mergeCell ref="J1:K1"/>
    <mergeCell ref="R1:S1"/>
    <mergeCell ref="L1:M1"/>
    <mergeCell ref="N1:O1"/>
    <mergeCell ref="P1:Q1"/>
    <mergeCell ref="T1:U1"/>
  </mergeCells>
  <pageMargins left="0.31496062992125984" right="0.31496062992125984" top="0.74803149606299213" bottom="0.74803149606299213" header="0.31496062992125984" footer="0.31496062992125984"/>
  <pageSetup paperSize="9" scale="5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A345-DB52-45A6-8007-3F3617806249}">
  <dimension ref="A1:AE90"/>
  <sheetViews>
    <sheetView rightToLeft="1" tabSelected="1" workbookViewId="0">
      <pane xSplit="7" ySplit="5" topLeftCell="H6" activePane="bottomRight" state="frozen"/>
      <selection pane="topRight" activeCell="H1" sqref="H1"/>
      <selection pane="bottomLeft" activeCell="A5" sqref="A5"/>
      <selection pane="bottomRight" activeCell="F9" sqref="F9"/>
    </sheetView>
  </sheetViews>
  <sheetFormatPr defaultRowHeight="15.75" x14ac:dyDescent="0.25"/>
  <cols>
    <col min="1" max="1" width="9.140625" style="24"/>
    <col min="2" max="2" width="15.42578125" style="24" customWidth="1"/>
    <col min="3" max="3" width="13.28515625" style="24" bestFit="1" customWidth="1"/>
    <col min="4" max="4" width="9.140625" style="24"/>
    <col min="5" max="5" width="12.140625" style="24" customWidth="1"/>
    <col min="6" max="6" width="6" customWidth="1"/>
    <col min="7" max="7" width="10.7109375" style="26" bestFit="1" customWidth="1"/>
    <col min="8" max="8" width="9.28515625" style="26" bestFit="1" customWidth="1"/>
    <col min="9" max="9" width="9.140625" style="27" customWidth="1"/>
    <col min="10" max="10" width="9.28515625" style="26" bestFit="1" customWidth="1"/>
    <col min="11" max="11" width="10.140625" style="26" bestFit="1" customWidth="1"/>
    <col min="12" max="12" width="9.28515625" style="26" bestFit="1" customWidth="1"/>
    <col min="13" max="13" width="10.140625" style="26" bestFit="1" customWidth="1"/>
    <col min="14" max="14" width="9.28515625" style="26" bestFit="1" customWidth="1"/>
    <col min="15" max="15" width="10.140625" style="26" bestFit="1" customWidth="1"/>
    <col min="16" max="16" width="9.28515625" style="26" bestFit="1" customWidth="1"/>
    <col min="17" max="17" width="10.140625" style="26" bestFit="1" customWidth="1"/>
    <col min="18" max="30" width="9.28515625" style="26" bestFit="1" customWidth="1"/>
    <col min="31" max="31" width="13.7109375" style="26" customWidth="1"/>
  </cols>
  <sheetData>
    <row r="1" spans="1:31" ht="16.5" thickBot="1" x14ac:dyDescent="0.3"/>
    <row r="2" spans="1:31" ht="19.5" thickBot="1" x14ac:dyDescent="0.3">
      <c r="H2" s="47" t="s">
        <v>122</v>
      </c>
      <c r="I2" s="48"/>
      <c r="J2" s="48"/>
      <c r="K2" s="49"/>
    </row>
    <row r="3" spans="1:31" ht="17.25" customHeight="1" thickBot="1" x14ac:dyDescent="0.3">
      <c r="H3" s="54" t="s">
        <v>34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6"/>
      <c r="AD3" s="42" t="s">
        <v>123</v>
      </c>
      <c r="AE3" s="43"/>
    </row>
    <row r="4" spans="1:31" ht="19.5" thickBot="1" x14ac:dyDescent="0.3">
      <c r="A4" s="44" t="s">
        <v>120</v>
      </c>
      <c r="B4" s="45"/>
      <c r="C4" s="45"/>
      <c r="D4" s="45"/>
      <c r="E4" s="46"/>
      <c r="G4" s="52" t="s">
        <v>19</v>
      </c>
      <c r="H4" s="57">
        <v>1</v>
      </c>
      <c r="I4" s="51"/>
      <c r="J4" s="50">
        <v>2</v>
      </c>
      <c r="K4" s="51"/>
      <c r="L4" s="50">
        <v>3</v>
      </c>
      <c r="M4" s="51"/>
      <c r="N4" s="50">
        <v>4</v>
      </c>
      <c r="O4" s="51"/>
      <c r="P4" s="50">
        <v>5</v>
      </c>
      <c r="Q4" s="51"/>
      <c r="R4" s="50">
        <v>6</v>
      </c>
      <c r="S4" s="51"/>
      <c r="T4" s="50">
        <v>7</v>
      </c>
      <c r="U4" s="51"/>
      <c r="V4" s="50">
        <v>8</v>
      </c>
      <c r="W4" s="51"/>
      <c r="X4" s="50">
        <v>9</v>
      </c>
      <c r="Y4" s="51"/>
      <c r="Z4" s="50">
        <v>10</v>
      </c>
      <c r="AA4" s="51"/>
      <c r="AB4" s="50">
        <v>11</v>
      </c>
      <c r="AC4" s="51"/>
      <c r="AD4" s="40" t="s">
        <v>2</v>
      </c>
      <c r="AE4" s="40" t="s">
        <v>3</v>
      </c>
    </row>
    <row r="5" spans="1:31" s="25" customFormat="1" ht="32.25" thickBot="1" x14ac:dyDescent="0.3">
      <c r="A5" s="34" t="s">
        <v>119</v>
      </c>
      <c r="B5" s="34" t="s">
        <v>32</v>
      </c>
      <c r="C5" s="34" t="s">
        <v>33</v>
      </c>
      <c r="D5" s="34" t="s">
        <v>34</v>
      </c>
      <c r="E5" s="34" t="s">
        <v>121</v>
      </c>
      <c r="G5" s="53"/>
      <c r="H5" s="35" t="s">
        <v>2</v>
      </c>
      <c r="I5" s="11" t="s">
        <v>3</v>
      </c>
      <c r="J5" s="11" t="s">
        <v>2</v>
      </c>
      <c r="K5" s="11" t="s">
        <v>3</v>
      </c>
      <c r="L5" s="11" t="s">
        <v>2</v>
      </c>
      <c r="M5" s="11" t="s">
        <v>3</v>
      </c>
      <c r="N5" s="11" t="s">
        <v>2</v>
      </c>
      <c r="O5" s="11" t="s">
        <v>3</v>
      </c>
      <c r="P5" s="11" t="s">
        <v>2</v>
      </c>
      <c r="Q5" s="11" t="s">
        <v>3</v>
      </c>
      <c r="R5" s="11" t="s">
        <v>2</v>
      </c>
      <c r="S5" s="11" t="s">
        <v>3</v>
      </c>
      <c r="T5" s="11" t="s">
        <v>2</v>
      </c>
      <c r="U5" s="11" t="s">
        <v>3</v>
      </c>
      <c r="V5" s="11" t="s">
        <v>2</v>
      </c>
      <c r="W5" s="11" t="s">
        <v>3</v>
      </c>
      <c r="X5" s="11" t="s">
        <v>2</v>
      </c>
      <c r="Y5" s="11" t="s">
        <v>3</v>
      </c>
      <c r="Z5" s="11" t="s">
        <v>2</v>
      </c>
      <c r="AA5" s="11" t="s">
        <v>3</v>
      </c>
      <c r="AB5" s="11" t="s">
        <v>2</v>
      </c>
      <c r="AC5" s="11" t="s">
        <v>3</v>
      </c>
      <c r="AD5" s="39"/>
      <c r="AE5" s="39"/>
    </row>
    <row r="6" spans="1:31" x14ac:dyDescent="0.25">
      <c r="A6" s="23">
        <v>1</v>
      </c>
      <c r="B6" s="23" t="s">
        <v>35</v>
      </c>
      <c r="C6" s="23" t="s">
        <v>25</v>
      </c>
      <c r="D6" s="23">
        <v>4</v>
      </c>
      <c r="E6" s="23">
        <v>1595700</v>
      </c>
      <c r="G6" s="36"/>
      <c r="H6" s="29"/>
      <c r="I6" s="28"/>
      <c r="J6" s="29"/>
      <c r="K6" s="28"/>
      <c r="L6" s="29"/>
      <c r="M6" s="28"/>
      <c r="N6" s="29"/>
      <c r="O6" s="28"/>
      <c r="P6" s="29"/>
      <c r="Q6" s="28"/>
      <c r="R6" s="29"/>
      <c r="S6" s="28"/>
      <c r="T6" s="29"/>
      <c r="U6" s="28"/>
      <c r="V6" s="29"/>
      <c r="W6" s="28"/>
      <c r="X6" s="29"/>
      <c r="Y6" s="28"/>
      <c r="Z6" s="29"/>
      <c r="AA6" s="28"/>
      <c r="AB6" s="29"/>
      <c r="AC6" s="28"/>
      <c r="AD6" s="33"/>
      <c r="AE6" s="33"/>
    </row>
    <row r="7" spans="1:31" x14ac:dyDescent="0.25">
      <c r="A7" s="23">
        <v>2</v>
      </c>
      <c r="B7" s="23" t="s">
        <v>36</v>
      </c>
      <c r="C7" s="23" t="s">
        <v>26</v>
      </c>
      <c r="D7" s="23">
        <v>5</v>
      </c>
      <c r="E7" s="23">
        <v>1439000</v>
      </c>
      <c r="G7" s="33" t="s">
        <v>20</v>
      </c>
      <c r="H7" s="29">
        <f>SUMPRODUCT(($D$6:$D$89=$H$4)*($C$6:$C$89=G7))</f>
        <v>0</v>
      </c>
      <c r="I7" s="28">
        <f t="shared" ref="I7:I18" si="0">SUMIFS($E$6:$E$89,$C$6:$C$89,G7,$D$6:$D$89,$H$4)</f>
        <v>0</v>
      </c>
      <c r="J7" s="29">
        <f t="shared" ref="J7:J18" si="1">SUMPRODUCT(($D$6:$D$89=$J$4)*($C$6:$C$89=G7))</f>
        <v>0</v>
      </c>
      <c r="K7" s="28">
        <f t="shared" ref="K7:K18" si="2">SUMIFS($E$6:$E$89,$C$6:$C$89,G7,$D$6:$D$89,$J$4)</f>
        <v>0</v>
      </c>
      <c r="L7" s="29">
        <f t="shared" ref="L7:L18" si="3">SUMPRODUCT(($D$6:$D$89=$L$4)*($C$6:$C$89=G7))</f>
        <v>0</v>
      </c>
      <c r="M7" s="28">
        <f t="shared" ref="M7:M18" si="4">SUMIFS($E$6:$E$89,$C$6:$C$89,G7,$D$6:$D$89,$L$4)</f>
        <v>0</v>
      </c>
      <c r="N7" s="29">
        <f t="shared" ref="N7:N18" si="5">SUMPRODUCT(($D$6:$D$89=$N$4)*($C$6:$C$89=G7))</f>
        <v>0</v>
      </c>
      <c r="O7" s="28">
        <f t="shared" ref="O7:O18" si="6">SUMIFS($E$6:$E$89,$C$6:$C$89,G7,$D$6:$D$89,$N$4)</f>
        <v>0</v>
      </c>
      <c r="P7" s="29">
        <f t="shared" ref="P7:P17" si="7">SUMPRODUCT(($D$6:$D$89=$P$4)*($C$6:$C$89=G7))</f>
        <v>0</v>
      </c>
      <c r="Q7" s="28">
        <f t="shared" ref="Q7:Q17" si="8">SUMIFS($E$6:$E$89,$C$6:$C$89,G7,$D$6:$D$89,$P$4)</f>
        <v>0</v>
      </c>
      <c r="R7" s="29">
        <f t="shared" ref="R7:R17" si="9">SUMPRODUCT(($D$6:$D$89=$R$4)*($C$6:$C$89=G7))</f>
        <v>0</v>
      </c>
      <c r="S7" s="28">
        <f t="shared" ref="S7:S17" si="10">SUMIFS($E$6:$E$89,$C$6:$C$89,G7,$D$6:$D$89,$R$4)</f>
        <v>0</v>
      </c>
      <c r="T7" s="29">
        <f t="shared" ref="T7:T18" si="11">SUMPRODUCT(($D$6:$D$89=$T$4)*($C$6:$C$89=G7))</f>
        <v>0</v>
      </c>
      <c r="U7" s="28">
        <f t="shared" ref="U7:U18" si="12">SUMIFS($E$6:$E$89,$C$6:$C$89,G7,$D$6:$D$89,$T$4)</f>
        <v>0</v>
      </c>
      <c r="V7" s="29">
        <f t="shared" ref="V7:V17" si="13">SUMPRODUCT(($D$6:$D$89=$V$4)*($C$6:$C$89=G7))</f>
        <v>0</v>
      </c>
      <c r="W7" s="28">
        <f t="shared" ref="W7:W17" si="14">SUMIFS($E$6:$E$89,$C$6:$C$89,G7,$D$6:$D$89,$V$4)</f>
        <v>0</v>
      </c>
      <c r="X7" s="29">
        <f t="shared" ref="X7:X18" si="15">SUMPRODUCT(($D$6:$D$89=$X$4)*($C$6:$C$89=G7))</f>
        <v>0</v>
      </c>
      <c r="Y7" s="28">
        <f t="shared" ref="Y7:Y18" si="16">SUMIFS($E$6:$E$89,$C$6:$C$89,G7,$D$6:$D$89,$X$4)</f>
        <v>0</v>
      </c>
      <c r="Z7" s="29">
        <f t="shared" ref="Z7:Z18" si="17">SUMPRODUCT(($D$6:$D$89=$Z$4)*($C$6:$C$89=G7))</f>
        <v>0</v>
      </c>
      <c r="AA7" s="28">
        <f t="shared" ref="AA7:AA18" si="18">SUMIFS($E$6:$E$89,$C$6:$C$89,G7,$D$6:$D$89,$Z$4)</f>
        <v>0</v>
      </c>
      <c r="AB7" s="29">
        <f t="shared" ref="AB7:AB18" si="19">SUMPRODUCT(($D$6:$D$89=$AB$4)*($C$6:$C$89=G7))</f>
        <v>0</v>
      </c>
      <c r="AC7" s="28">
        <f t="shared" ref="AC7:AC18" si="20">SUMIFS($E$6:$E$89,$C$6:$C$89,G7,$D$6:$D$89,$AB$4)</f>
        <v>0</v>
      </c>
      <c r="AD7" s="33">
        <f t="shared" ref="AD7:AD10" si="21">SUMIF($H$5:$AC$5,$H$5,H7:AC7)</f>
        <v>0</v>
      </c>
      <c r="AE7" s="33">
        <f t="shared" ref="AE7:AE10" si="22">SUMIF($H$5:$AC$5,$I$5,H7:AC7)</f>
        <v>0</v>
      </c>
    </row>
    <row r="8" spans="1:31" x14ac:dyDescent="0.25">
      <c r="A8" s="23">
        <v>3</v>
      </c>
      <c r="B8" s="23" t="s">
        <v>37</v>
      </c>
      <c r="C8" s="23" t="s">
        <v>25</v>
      </c>
      <c r="D8" s="23">
        <v>5</v>
      </c>
      <c r="E8" s="23">
        <v>2162350</v>
      </c>
      <c r="G8" s="33" t="s">
        <v>21</v>
      </c>
      <c r="H8" s="29">
        <f t="shared" ref="H8:H18" si="23">SUMPRODUCT(($D$6:$D$89=$H$4)*($C$6:$C$89=G8))</f>
        <v>0</v>
      </c>
      <c r="I8" s="28">
        <f t="shared" si="0"/>
        <v>0</v>
      </c>
      <c r="J8" s="29">
        <f t="shared" si="1"/>
        <v>0</v>
      </c>
      <c r="K8" s="28">
        <f t="shared" si="2"/>
        <v>0</v>
      </c>
      <c r="L8" s="29">
        <f t="shared" si="3"/>
        <v>0</v>
      </c>
      <c r="M8" s="28">
        <f t="shared" si="4"/>
        <v>0</v>
      </c>
      <c r="N8" s="29">
        <f t="shared" si="5"/>
        <v>0</v>
      </c>
      <c r="O8" s="28">
        <f t="shared" si="6"/>
        <v>0</v>
      </c>
      <c r="P8" s="29">
        <f t="shared" si="7"/>
        <v>0</v>
      </c>
      <c r="Q8" s="28">
        <f t="shared" si="8"/>
        <v>0</v>
      </c>
      <c r="R8" s="29">
        <f t="shared" si="9"/>
        <v>0</v>
      </c>
      <c r="S8" s="28">
        <f t="shared" si="10"/>
        <v>0</v>
      </c>
      <c r="T8" s="29">
        <f t="shared" si="11"/>
        <v>0</v>
      </c>
      <c r="U8" s="28">
        <f t="shared" si="12"/>
        <v>0</v>
      </c>
      <c r="V8" s="29">
        <f t="shared" si="13"/>
        <v>0</v>
      </c>
      <c r="W8" s="28">
        <f t="shared" si="14"/>
        <v>0</v>
      </c>
      <c r="X8" s="29">
        <f t="shared" si="15"/>
        <v>0</v>
      </c>
      <c r="Y8" s="28">
        <f t="shared" si="16"/>
        <v>0</v>
      </c>
      <c r="Z8" s="29">
        <f t="shared" si="17"/>
        <v>0</v>
      </c>
      <c r="AA8" s="28">
        <f t="shared" si="18"/>
        <v>0</v>
      </c>
      <c r="AB8" s="29">
        <f t="shared" si="19"/>
        <v>0</v>
      </c>
      <c r="AC8" s="28">
        <f t="shared" si="20"/>
        <v>0</v>
      </c>
      <c r="AD8" s="33">
        <f t="shared" si="21"/>
        <v>0</v>
      </c>
      <c r="AE8" s="33">
        <f t="shared" si="22"/>
        <v>0</v>
      </c>
    </row>
    <row r="9" spans="1:31" x14ac:dyDescent="0.25">
      <c r="A9" s="23">
        <v>4</v>
      </c>
      <c r="B9" s="23" t="s">
        <v>38</v>
      </c>
      <c r="C9" s="23" t="s">
        <v>25</v>
      </c>
      <c r="D9" s="23">
        <v>4</v>
      </c>
      <c r="E9" s="23">
        <v>1405850</v>
      </c>
      <c r="G9" s="33" t="s">
        <v>22</v>
      </c>
      <c r="H9" s="29">
        <f t="shared" si="23"/>
        <v>0</v>
      </c>
      <c r="I9" s="28">
        <f t="shared" si="0"/>
        <v>0</v>
      </c>
      <c r="J9" s="29">
        <f t="shared" si="1"/>
        <v>2</v>
      </c>
      <c r="K9" s="28">
        <f t="shared" si="2"/>
        <v>6540500</v>
      </c>
      <c r="L9" s="29">
        <f t="shared" si="3"/>
        <v>0</v>
      </c>
      <c r="M9" s="28">
        <f t="shared" si="4"/>
        <v>0</v>
      </c>
      <c r="N9" s="29">
        <f t="shared" si="5"/>
        <v>1</v>
      </c>
      <c r="O9" s="28">
        <f t="shared" si="6"/>
        <v>3455000</v>
      </c>
      <c r="P9" s="29">
        <f t="shared" si="7"/>
        <v>0</v>
      </c>
      <c r="Q9" s="28">
        <f t="shared" si="8"/>
        <v>0</v>
      </c>
      <c r="R9" s="29">
        <f t="shared" si="9"/>
        <v>1</v>
      </c>
      <c r="S9" s="28">
        <f t="shared" si="10"/>
        <v>3383500</v>
      </c>
      <c r="T9" s="29">
        <f t="shared" si="11"/>
        <v>0</v>
      </c>
      <c r="U9" s="28">
        <f t="shared" si="12"/>
        <v>0</v>
      </c>
      <c r="V9" s="29">
        <f t="shared" si="13"/>
        <v>0</v>
      </c>
      <c r="W9" s="28">
        <f t="shared" si="14"/>
        <v>0</v>
      </c>
      <c r="X9" s="29">
        <f t="shared" si="15"/>
        <v>0</v>
      </c>
      <c r="Y9" s="28">
        <f t="shared" si="16"/>
        <v>0</v>
      </c>
      <c r="Z9" s="29">
        <f t="shared" si="17"/>
        <v>0</v>
      </c>
      <c r="AA9" s="28">
        <f t="shared" si="18"/>
        <v>0</v>
      </c>
      <c r="AB9" s="29">
        <f t="shared" si="19"/>
        <v>0</v>
      </c>
      <c r="AC9" s="28">
        <f t="shared" si="20"/>
        <v>0</v>
      </c>
      <c r="AD9" s="33">
        <f t="shared" si="21"/>
        <v>4</v>
      </c>
      <c r="AE9" s="33">
        <f t="shared" si="22"/>
        <v>13379000</v>
      </c>
    </row>
    <row r="10" spans="1:31" x14ac:dyDescent="0.25">
      <c r="A10" s="23">
        <v>5</v>
      </c>
      <c r="B10" s="23" t="s">
        <v>39</v>
      </c>
      <c r="C10" s="23" t="s">
        <v>25</v>
      </c>
      <c r="D10" s="23">
        <v>4</v>
      </c>
      <c r="E10" s="23">
        <v>1595700</v>
      </c>
      <c r="G10" s="33" t="s">
        <v>23</v>
      </c>
      <c r="H10" s="29">
        <f t="shared" si="23"/>
        <v>0</v>
      </c>
      <c r="I10" s="28">
        <f t="shared" si="0"/>
        <v>0</v>
      </c>
      <c r="J10" s="29">
        <f t="shared" si="1"/>
        <v>1</v>
      </c>
      <c r="K10" s="28">
        <f t="shared" si="2"/>
        <v>2749000</v>
      </c>
      <c r="L10" s="29">
        <f t="shared" si="3"/>
        <v>0</v>
      </c>
      <c r="M10" s="28">
        <f t="shared" si="4"/>
        <v>0</v>
      </c>
      <c r="N10" s="29">
        <f t="shared" si="5"/>
        <v>2</v>
      </c>
      <c r="O10" s="28">
        <f t="shared" si="6"/>
        <v>5084900</v>
      </c>
      <c r="P10" s="29">
        <f t="shared" si="7"/>
        <v>0</v>
      </c>
      <c r="Q10" s="28">
        <f t="shared" si="8"/>
        <v>0</v>
      </c>
      <c r="R10" s="29">
        <f t="shared" si="9"/>
        <v>1</v>
      </c>
      <c r="S10" s="28">
        <f t="shared" si="10"/>
        <v>2346700</v>
      </c>
      <c r="T10" s="29">
        <f t="shared" si="11"/>
        <v>0</v>
      </c>
      <c r="U10" s="28">
        <f t="shared" si="12"/>
        <v>0</v>
      </c>
      <c r="V10" s="29">
        <f t="shared" si="13"/>
        <v>0</v>
      </c>
      <c r="W10" s="28">
        <f t="shared" si="14"/>
        <v>0</v>
      </c>
      <c r="X10" s="29">
        <f t="shared" si="15"/>
        <v>0</v>
      </c>
      <c r="Y10" s="28">
        <f t="shared" si="16"/>
        <v>0</v>
      </c>
      <c r="Z10" s="29">
        <f t="shared" si="17"/>
        <v>0</v>
      </c>
      <c r="AA10" s="28">
        <f t="shared" si="18"/>
        <v>0</v>
      </c>
      <c r="AB10" s="29">
        <f t="shared" si="19"/>
        <v>0</v>
      </c>
      <c r="AC10" s="28">
        <f t="shared" si="20"/>
        <v>0</v>
      </c>
      <c r="AD10" s="33">
        <f t="shared" si="21"/>
        <v>4</v>
      </c>
      <c r="AE10" s="33">
        <f t="shared" si="22"/>
        <v>10180600</v>
      </c>
    </row>
    <row r="11" spans="1:31" ht="15.75" customHeight="1" x14ac:dyDescent="0.25">
      <c r="A11" s="23">
        <v>6</v>
      </c>
      <c r="B11" s="23" t="s">
        <v>40</v>
      </c>
      <c r="C11" s="23" t="s">
        <v>26</v>
      </c>
      <c r="D11" s="23">
        <v>4</v>
      </c>
      <c r="E11" s="23">
        <v>1376300</v>
      </c>
      <c r="G11" s="33" t="s">
        <v>24</v>
      </c>
      <c r="H11" s="29">
        <f>SUMPRODUCT(($D$6:$D$89=$H$4)*($C$6:$C$89=G11))</f>
        <v>2</v>
      </c>
      <c r="I11" s="28">
        <f t="shared" si="0"/>
        <v>4630000</v>
      </c>
      <c r="J11" s="29">
        <f t="shared" si="1"/>
        <v>3</v>
      </c>
      <c r="K11" s="28">
        <f t="shared" si="2"/>
        <v>5945000</v>
      </c>
      <c r="L11" s="29">
        <f t="shared" si="3"/>
        <v>4</v>
      </c>
      <c r="M11" s="28">
        <f t="shared" si="4"/>
        <v>9021950</v>
      </c>
      <c r="N11" s="29">
        <f t="shared" si="5"/>
        <v>4</v>
      </c>
      <c r="O11" s="28">
        <f t="shared" si="6"/>
        <v>8565500</v>
      </c>
      <c r="P11" s="29">
        <f t="shared" si="7"/>
        <v>0</v>
      </c>
      <c r="Q11" s="28">
        <f t="shared" si="8"/>
        <v>0</v>
      </c>
      <c r="R11" s="29">
        <f t="shared" si="9"/>
        <v>1</v>
      </c>
      <c r="S11" s="28">
        <f t="shared" si="10"/>
        <v>1627500</v>
      </c>
      <c r="T11" s="29">
        <f t="shared" si="11"/>
        <v>0</v>
      </c>
      <c r="U11" s="28">
        <f t="shared" si="12"/>
        <v>0</v>
      </c>
      <c r="V11" s="29">
        <f t="shared" si="13"/>
        <v>0</v>
      </c>
      <c r="W11" s="28">
        <f t="shared" si="14"/>
        <v>0</v>
      </c>
      <c r="X11" s="29">
        <f t="shared" si="15"/>
        <v>0</v>
      </c>
      <c r="Y11" s="28">
        <f t="shared" si="16"/>
        <v>0</v>
      </c>
      <c r="Z11" s="29">
        <f t="shared" si="17"/>
        <v>0</v>
      </c>
      <c r="AA11" s="28">
        <f t="shared" si="18"/>
        <v>0</v>
      </c>
      <c r="AB11" s="29">
        <f t="shared" si="19"/>
        <v>0</v>
      </c>
      <c r="AC11" s="28">
        <f t="shared" si="20"/>
        <v>0</v>
      </c>
      <c r="AD11" s="33">
        <f t="shared" ref="AD11:AD18" si="24">SUMIF($H$5:$AC$5,$H$5,H11:AC11)</f>
        <v>14</v>
      </c>
      <c r="AE11" s="33">
        <f t="shared" ref="AE11:AE18" si="25">SUMIF($H$5:$AC$5,$I$5,H11:AC11)</f>
        <v>29789950</v>
      </c>
    </row>
    <row r="12" spans="1:31" ht="15.75" customHeight="1" x14ac:dyDescent="0.25">
      <c r="A12" s="23">
        <v>7</v>
      </c>
      <c r="B12" s="23" t="s">
        <v>41</v>
      </c>
      <c r="C12" s="23" t="s">
        <v>25</v>
      </c>
      <c r="D12" s="23">
        <v>4</v>
      </c>
      <c r="E12" s="23">
        <v>1822250</v>
      </c>
      <c r="G12" s="33" t="s">
        <v>25</v>
      </c>
      <c r="H12" s="29">
        <f t="shared" si="23"/>
        <v>1</v>
      </c>
      <c r="I12" s="28">
        <f t="shared" si="0"/>
        <v>1911371</v>
      </c>
      <c r="J12" s="29">
        <f t="shared" si="1"/>
        <v>2</v>
      </c>
      <c r="K12" s="28">
        <f t="shared" si="2"/>
        <v>3179550</v>
      </c>
      <c r="L12" s="29">
        <f t="shared" si="3"/>
        <v>3</v>
      </c>
      <c r="M12" s="28">
        <f t="shared" si="4"/>
        <v>4501250</v>
      </c>
      <c r="N12" s="29">
        <f t="shared" si="5"/>
        <v>5</v>
      </c>
      <c r="O12" s="28">
        <f t="shared" si="6"/>
        <v>8373545</v>
      </c>
      <c r="P12" s="29">
        <f t="shared" si="7"/>
        <v>11</v>
      </c>
      <c r="Q12" s="28">
        <f t="shared" si="8"/>
        <v>17713950</v>
      </c>
      <c r="R12" s="29">
        <f t="shared" si="9"/>
        <v>1</v>
      </c>
      <c r="S12" s="28">
        <f t="shared" si="10"/>
        <v>2109150</v>
      </c>
      <c r="T12" s="29">
        <f t="shared" si="11"/>
        <v>0</v>
      </c>
      <c r="U12" s="28">
        <f t="shared" si="12"/>
        <v>0</v>
      </c>
      <c r="V12" s="29">
        <f t="shared" si="13"/>
        <v>0</v>
      </c>
      <c r="W12" s="28">
        <f t="shared" si="14"/>
        <v>0</v>
      </c>
      <c r="X12" s="29">
        <f t="shared" si="15"/>
        <v>1</v>
      </c>
      <c r="Y12" s="28">
        <f t="shared" si="16"/>
        <v>1425250</v>
      </c>
      <c r="Z12" s="29">
        <f t="shared" si="17"/>
        <v>1</v>
      </c>
      <c r="AA12" s="28">
        <f t="shared" si="18"/>
        <v>1378200</v>
      </c>
      <c r="AB12" s="29">
        <f t="shared" si="19"/>
        <v>0</v>
      </c>
      <c r="AC12" s="28">
        <f t="shared" si="20"/>
        <v>0</v>
      </c>
      <c r="AD12" s="33">
        <f t="shared" si="24"/>
        <v>25</v>
      </c>
      <c r="AE12" s="33">
        <f t="shared" si="25"/>
        <v>40592266</v>
      </c>
    </row>
    <row r="13" spans="1:31" x14ac:dyDescent="0.25">
      <c r="A13" s="23">
        <v>8</v>
      </c>
      <c r="B13" s="23" t="s">
        <v>42</v>
      </c>
      <c r="C13" s="23" t="s">
        <v>28</v>
      </c>
      <c r="D13" s="23">
        <v>3</v>
      </c>
      <c r="E13" s="23">
        <v>824600</v>
      </c>
      <c r="G13" s="33" t="s">
        <v>26</v>
      </c>
      <c r="H13" s="29">
        <f t="shared" si="23"/>
        <v>0</v>
      </c>
      <c r="I13" s="28">
        <f t="shared" si="0"/>
        <v>0</v>
      </c>
      <c r="J13" s="29">
        <f t="shared" si="1"/>
        <v>1</v>
      </c>
      <c r="K13" s="28">
        <f t="shared" si="2"/>
        <v>1366300</v>
      </c>
      <c r="L13" s="29">
        <f t="shared" si="3"/>
        <v>7</v>
      </c>
      <c r="M13" s="28">
        <f t="shared" si="4"/>
        <v>9484600</v>
      </c>
      <c r="N13" s="29">
        <f t="shared" si="5"/>
        <v>6</v>
      </c>
      <c r="O13" s="28">
        <f t="shared" si="6"/>
        <v>8436800</v>
      </c>
      <c r="P13" s="29">
        <f t="shared" si="7"/>
        <v>6</v>
      </c>
      <c r="Q13" s="28">
        <f t="shared" si="8"/>
        <v>7756180</v>
      </c>
      <c r="R13" s="29">
        <f t="shared" si="9"/>
        <v>0</v>
      </c>
      <c r="S13" s="28">
        <f t="shared" si="10"/>
        <v>0</v>
      </c>
      <c r="T13" s="29">
        <f t="shared" si="11"/>
        <v>0</v>
      </c>
      <c r="U13" s="28">
        <f t="shared" si="12"/>
        <v>0</v>
      </c>
      <c r="V13" s="29">
        <f t="shared" si="13"/>
        <v>0</v>
      </c>
      <c r="W13" s="28">
        <f t="shared" si="14"/>
        <v>0</v>
      </c>
      <c r="X13" s="29">
        <f t="shared" si="15"/>
        <v>0</v>
      </c>
      <c r="Y13" s="28">
        <f t="shared" si="16"/>
        <v>0</v>
      </c>
      <c r="Z13" s="29">
        <f t="shared" si="17"/>
        <v>1</v>
      </c>
      <c r="AA13" s="28">
        <f t="shared" si="18"/>
        <v>1191800</v>
      </c>
      <c r="AB13" s="29">
        <f t="shared" si="19"/>
        <v>0</v>
      </c>
      <c r="AC13" s="28">
        <f t="shared" si="20"/>
        <v>0</v>
      </c>
      <c r="AD13" s="33">
        <f t="shared" si="24"/>
        <v>21</v>
      </c>
      <c r="AE13" s="33">
        <f t="shared" si="25"/>
        <v>28235680</v>
      </c>
    </row>
    <row r="14" spans="1:31" x14ac:dyDescent="0.25">
      <c r="A14" s="23">
        <v>9</v>
      </c>
      <c r="B14" s="23" t="s">
        <v>43</v>
      </c>
      <c r="C14" s="23" t="s">
        <v>30</v>
      </c>
      <c r="D14" s="23">
        <v>1</v>
      </c>
      <c r="E14" s="23">
        <v>522750</v>
      </c>
      <c r="G14" s="33" t="s">
        <v>27</v>
      </c>
      <c r="H14" s="29">
        <f t="shared" si="23"/>
        <v>1</v>
      </c>
      <c r="I14" s="28">
        <f t="shared" si="0"/>
        <v>821550</v>
      </c>
      <c r="J14" s="29">
        <f t="shared" si="1"/>
        <v>0</v>
      </c>
      <c r="K14" s="28">
        <f t="shared" si="2"/>
        <v>0</v>
      </c>
      <c r="L14" s="29">
        <f t="shared" si="3"/>
        <v>3</v>
      </c>
      <c r="M14" s="28">
        <f t="shared" si="4"/>
        <v>2605250</v>
      </c>
      <c r="N14" s="29">
        <f t="shared" si="5"/>
        <v>2</v>
      </c>
      <c r="O14" s="28">
        <f t="shared" si="6"/>
        <v>2030000</v>
      </c>
      <c r="P14" s="29">
        <f t="shared" si="7"/>
        <v>2</v>
      </c>
      <c r="Q14" s="28">
        <f t="shared" si="8"/>
        <v>2358800</v>
      </c>
      <c r="R14" s="29">
        <f t="shared" si="9"/>
        <v>0</v>
      </c>
      <c r="S14" s="28">
        <f t="shared" si="10"/>
        <v>0</v>
      </c>
      <c r="T14" s="29">
        <f t="shared" si="11"/>
        <v>0</v>
      </c>
      <c r="U14" s="28">
        <f t="shared" si="12"/>
        <v>0</v>
      </c>
      <c r="V14" s="29">
        <f t="shared" si="13"/>
        <v>0</v>
      </c>
      <c r="W14" s="28">
        <f t="shared" si="14"/>
        <v>0</v>
      </c>
      <c r="X14" s="29">
        <f t="shared" si="15"/>
        <v>0</v>
      </c>
      <c r="Y14" s="28">
        <f t="shared" si="16"/>
        <v>0</v>
      </c>
      <c r="Z14" s="29">
        <f t="shared" si="17"/>
        <v>0</v>
      </c>
      <c r="AA14" s="28">
        <f t="shared" si="18"/>
        <v>0</v>
      </c>
      <c r="AB14" s="29">
        <f t="shared" si="19"/>
        <v>0</v>
      </c>
      <c r="AC14" s="28">
        <f t="shared" si="20"/>
        <v>0</v>
      </c>
      <c r="AD14" s="33">
        <f t="shared" si="24"/>
        <v>8</v>
      </c>
      <c r="AE14" s="33">
        <f t="shared" si="25"/>
        <v>7815600</v>
      </c>
    </row>
    <row r="15" spans="1:31" x14ac:dyDescent="0.25">
      <c r="A15" s="23">
        <v>10</v>
      </c>
      <c r="B15" s="23" t="s">
        <v>44</v>
      </c>
      <c r="C15" s="23" t="s">
        <v>28</v>
      </c>
      <c r="D15" s="23">
        <v>1</v>
      </c>
      <c r="E15" s="23">
        <v>771300</v>
      </c>
      <c r="G15" s="33" t="s">
        <v>28</v>
      </c>
      <c r="H15" s="29">
        <f t="shared" si="23"/>
        <v>2</v>
      </c>
      <c r="I15" s="28">
        <f t="shared" si="0"/>
        <v>1566500</v>
      </c>
      <c r="J15" s="29">
        <f t="shared" si="1"/>
        <v>0</v>
      </c>
      <c r="K15" s="28">
        <f t="shared" si="2"/>
        <v>0</v>
      </c>
      <c r="L15" s="29">
        <f t="shared" si="3"/>
        <v>1</v>
      </c>
      <c r="M15" s="28">
        <f t="shared" si="4"/>
        <v>824600</v>
      </c>
      <c r="N15" s="29">
        <f t="shared" si="5"/>
        <v>2</v>
      </c>
      <c r="O15" s="28">
        <f t="shared" si="6"/>
        <v>1570100</v>
      </c>
      <c r="P15" s="29">
        <f t="shared" si="7"/>
        <v>0</v>
      </c>
      <c r="Q15" s="28">
        <f t="shared" si="8"/>
        <v>0</v>
      </c>
      <c r="R15" s="29">
        <f t="shared" si="9"/>
        <v>0</v>
      </c>
      <c r="S15" s="28">
        <f t="shared" si="10"/>
        <v>0</v>
      </c>
      <c r="T15" s="29">
        <f t="shared" si="11"/>
        <v>1</v>
      </c>
      <c r="U15" s="28">
        <f t="shared" si="12"/>
        <v>774600</v>
      </c>
      <c r="V15" s="29">
        <f t="shared" si="13"/>
        <v>0</v>
      </c>
      <c r="W15" s="28">
        <f t="shared" si="14"/>
        <v>0</v>
      </c>
      <c r="X15" s="29">
        <f t="shared" si="15"/>
        <v>0</v>
      </c>
      <c r="Y15" s="28">
        <f t="shared" si="16"/>
        <v>0</v>
      </c>
      <c r="Z15" s="29">
        <f t="shared" si="17"/>
        <v>0</v>
      </c>
      <c r="AA15" s="28">
        <f t="shared" si="18"/>
        <v>0</v>
      </c>
      <c r="AB15" s="29">
        <f t="shared" si="19"/>
        <v>0</v>
      </c>
      <c r="AC15" s="28">
        <f t="shared" si="20"/>
        <v>0</v>
      </c>
      <c r="AD15" s="33">
        <f t="shared" si="24"/>
        <v>6</v>
      </c>
      <c r="AE15" s="33">
        <f t="shared" si="25"/>
        <v>4735800</v>
      </c>
    </row>
    <row r="16" spans="1:31" x14ac:dyDescent="0.25">
      <c r="A16" s="23">
        <v>11</v>
      </c>
      <c r="B16" s="23" t="s">
        <v>45</v>
      </c>
      <c r="C16" s="23" t="s">
        <v>23</v>
      </c>
      <c r="D16" s="23">
        <v>4</v>
      </c>
      <c r="E16" s="23">
        <v>2489400</v>
      </c>
      <c r="G16" s="33" t="s">
        <v>29</v>
      </c>
      <c r="H16" s="29">
        <f t="shared" si="23"/>
        <v>0</v>
      </c>
      <c r="I16" s="28">
        <f t="shared" si="0"/>
        <v>0</v>
      </c>
      <c r="J16" s="29">
        <f t="shared" si="1"/>
        <v>0</v>
      </c>
      <c r="K16" s="28">
        <f t="shared" si="2"/>
        <v>0</v>
      </c>
      <c r="L16" s="29">
        <f t="shared" si="3"/>
        <v>0</v>
      </c>
      <c r="M16" s="28">
        <f t="shared" si="4"/>
        <v>0</v>
      </c>
      <c r="N16" s="29">
        <f t="shared" si="5"/>
        <v>1</v>
      </c>
      <c r="O16" s="28">
        <f t="shared" si="6"/>
        <v>611100</v>
      </c>
      <c r="P16" s="29">
        <f t="shared" si="7"/>
        <v>0</v>
      </c>
      <c r="Q16" s="28">
        <f t="shared" si="8"/>
        <v>0</v>
      </c>
      <c r="R16" s="29">
        <f t="shared" si="9"/>
        <v>0</v>
      </c>
      <c r="S16" s="28">
        <f t="shared" si="10"/>
        <v>0</v>
      </c>
      <c r="T16" s="29">
        <f t="shared" si="11"/>
        <v>0</v>
      </c>
      <c r="U16" s="28">
        <f t="shared" si="12"/>
        <v>0</v>
      </c>
      <c r="V16" s="29">
        <f t="shared" si="13"/>
        <v>0</v>
      </c>
      <c r="W16" s="28">
        <f t="shared" si="14"/>
        <v>0</v>
      </c>
      <c r="X16" s="29">
        <f t="shared" si="15"/>
        <v>0</v>
      </c>
      <c r="Y16" s="28">
        <f t="shared" si="16"/>
        <v>0</v>
      </c>
      <c r="Z16" s="29">
        <f t="shared" si="17"/>
        <v>0</v>
      </c>
      <c r="AA16" s="28">
        <f t="shared" si="18"/>
        <v>0</v>
      </c>
      <c r="AB16" s="29">
        <f t="shared" si="19"/>
        <v>0</v>
      </c>
      <c r="AC16" s="28">
        <f t="shared" si="20"/>
        <v>0</v>
      </c>
      <c r="AD16" s="33">
        <f t="shared" si="24"/>
        <v>1</v>
      </c>
      <c r="AE16" s="33">
        <f t="shared" si="25"/>
        <v>611100</v>
      </c>
    </row>
    <row r="17" spans="1:31" x14ac:dyDescent="0.25">
      <c r="A17" s="23">
        <v>12</v>
      </c>
      <c r="B17" s="23" t="s">
        <v>46</v>
      </c>
      <c r="C17" s="23" t="s">
        <v>25</v>
      </c>
      <c r="D17" s="23">
        <v>9</v>
      </c>
      <c r="E17" s="23">
        <v>1425250</v>
      </c>
      <c r="G17" s="33" t="s">
        <v>30</v>
      </c>
      <c r="H17" s="29">
        <f t="shared" si="23"/>
        <v>1</v>
      </c>
      <c r="I17" s="28">
        <f t="shared" si="0"/>
        <v>522750</v>
      </c>
      <c r="J17" s="29">
        <f t="shared" si="1"/>
        <v>0</v>
      </c>
      <c r="K17" s="28">
        <f t="shared" si="2"/>
        <v>0</v>
      </c>
      <c r="L17" s="29">
        <f t="shared" si="3"/>
        <v>0</v>
      </c>
      <c r="M17" s="28">
        <f t="shared" si="4"/>
        <v>0</v>
      </c>
      <c r="N17" s="29">
        <f t="shared" si="5"/>
        <v>0</v>
      </c>
      <c r="O17" s="28">
        <f t="shared" si="6"/>
        <v>0</v>
      </c>
      <c r="P17" s="29">
        <f t="shared" si="7"/>
        <v>0</v>
      </c>
      <c r="Q17" s="28">
        <f t="shared" si="8"/>
        <v>0</v>
      </c>
      <c r="R17" s="29">
        <f t="shared" si="9"/>
        <v>0</v>
      </c>
      <c r="S17" s="28">
        <f t="shared" si="10"/>
        <v>0</v>
      </c>
      <c r="T17" s="29">
        <f t="shared" si="11"/>
        <v>0</v>
      </c>
      <c r="U17" s="28">
        <f t="shared" si="12"/>
        <v>0</v>
      </c>
      <c r="V17" s="29">
        <f t="shared" si="13"/>
        <v>0</v>
      </c>
      <c r="W17" s="28">
        <f t="shared" si="14"/>
        <v>0</v>
      </c>
      <c r="X17" s="29">
        <f t="shared" si="15"/>
        <v>0</v>
      </c>
      <c r="Y17" s="28">
        <f t="shared" si="16"/>
        <v>0</v>
      </c>
      <c r="Z17" s="29">
        <f t="shared" si="17"/>
        <v>0</v>
      </c>
      <c r="AA17" s="28">
        <f t="shared" si="18"/>
        <v>0</v>
      </c>
      <c r="AB17" s="29">
        <f t="shared" si="19"/>
        <v>0</v>
      </c>
      <c r="AC17" s="28">
        <f t="shared" si="20"/>
        <v>0</v>
      </c>
      <c r="AD17" s="33">
        <f t="shared" si="24"/>
        <v>1</v>
      </c>
      <c r="AE17" s="33">
        <f t="shared" si="25"/>
        <v>522750</v>
      </c>
    </row>
    <row r="18" spans="1:31" x14ac:dyDescent="0.25">
      <c r="A18" s="23">
        <v>13</v>
      </c>
      <c r="B18" s="23" t="s">
        <v>47</v>
      </c>
      <c r="C18" s="23" t="s">
        <v>26</v>
      </c>
      <c r="D18" s="23">
        <v>2</v>
      </c>
      <c r="E18" s="23">
        <v>1366300</v>
      </c>
      <c r="G18" s="33" t="s">
        <v>31</v>
      </c>
      <c r="H18" s="29">
        <f t="shared" si="23"/>
        <v>0</v>
      </c>
      <c r="I18" s="28">
        <f t="shared" si="0"/>
        <v>0</v>
      </c>
      <c r="J18" s="29">
        <f t="shared" si="1"/>
        <v>0</v>
      </c>
      <c r="K18" s="28">
        <f t="shared" si="2"/>
        <v>0</v>
      </c>
      <c r="L18" s="29">
        <f t="shared" si="3"/>
        <v>0</v>
      </c>
      <c r="M18" s="28">
        <f t="shared" si="4"/>
        <v>0</v>
      </c>
      <c r="N18" s="29">
        <f t="shared" si="5"/>
        <v>0</v>
      </c>
      <c r="O18" s="28">
        <f t="shared" si="6"/>
        <v>0</v>
      </c>
      <c r="P18" s="29">
        <f>SUMPRODUCT(($D$6:$D$89=$P$4)*($C$6:$C$89=G18))</f>
        <v>0</v>
      </c>
      <c r="Q18" s="28">
        <f>SUMIFS($E$6:$E$89,$C$6:$C$89,G18,$D$6:$D$89,$P$4)</f>
        <v>0</v>
      </c>
      <c r="R18" s="29">
        <f>SUMPRODUCT(($D$6:$D$89=$R$4)*($C$6:$C$89=G18))</f>
        <v>0</v>
      </c>
      <c r="S18" s="28">
        <f>SUMIFS($E$6:$E$89,$C$6:$C$89,G18,$D$6:$D$89,$R$4)</f>
        <v>0</v>
      </c>
      <c r="T18" s="29">
        <f t="shared" si="11"/>
        <v>0</v>
      </c>
      <c r="U18" s="28">
        <f t="shared" si="12"/>
        <v>0</v>
      </c>
      <c r="V18" s="29">
        <f>SUMPRODUCT(($D$6:$D$89=$V$4)*($C$6:$C$89=G18))</f>
        <v>0</v>
      </c>
      <c r="W18" s="28">
        <f>SUMIFS($E$6:$E$89,$C$6:$C$89,G18,$D$6:$D$89,$V$4)</f>
        <v>0</v>
      </c>
      <c r="X18" s="29">
        <f t="shared" si="15"/>
        <v>0</v>
      </c>
      <c r="Y18" s="28">
        <f t="shared" si="16"/>
        <v>0</v>
      </c>
      <c r="Z18" s="29">
        <f t="shared" si="17"/>
        <v>0</v>
      </c>
      <c r="AA18" s="28">
        <f t="shared" si="18"/>
        <v>0</v>
      </c>
      <c r="AB18" s="29">
        <f t="shared" si="19"/>
        <v>0</v>
      </c>
      <c r="AC18" s="28">
        <f t="shared" si="20"/>
        <v>0</v>
      </c>
      <c r="AD18" s="33">
        <f t="shared" si="24"/>
        <v>0</v>
      </c>
      <c r="AE18" s="33">
        <f t="shared" si="25"/>
        <v>0</v>
      </c>
    </row>
    <row r="19" spans="1:31" x14ac:dyDescent="0.25">
      <c r="A19" s="23">
        <v>14</v>
      </c>
      <c r="B19" s="23" t="s">
        <v>48</v>
      </c>
      <c r="C19" s="23" t="s">
        <v>27</v>
      </c>
      <c r="D19" s="23">
        <v>3</v>
      </c>
      <c r="E19" s="23">
        <v>892800</v>
      </c>
      <c r="G19" s="30" t="s">
        <v>14</v>
      </c>
      <c r="H19" s="30">
        <f>SUM(H7:H18)</f>
        <v>7</v>
      </c>
      <c r="I19" s="30">
        <f t="shared" ref="I19:AE19" si="26">SUM(I7:I18)</f>
        <v>9452171</v>
      </c>
      <c r="J19" s="30">
        <f t="shared" si="26"/>
        <v>9</v>
      </c>
      <c r="K19" s="30">
        <f t="shared" si="26"/>
        <v>19780350</v>
      </c>
      <c r="L19" s="30">
        <f t="shared" si="26"/>
        <v>18</v>
      </c>
      <c r="M19" s="30">
        <f t="shared" si="26"/>
        <v>26437650</v>
      </c>
      <c r="N19" s="30">
        <f t="shared" si="26"/>
        <v>23</v>
      </c>
      <c r="O19" s="30">
        <f t="shared" si="26"/>
        <v>38126945</v>
      </c>
      <c r="P19" s="30">
        <f t="shared" si="26"/>
        <v>19</v>
      </c>
      <c r="Q19" s="30">
        <f t="shared" si="26"/>
        <v>27828930</v>
      </c>
      <c r="R19" s="30">
        <f t="shared" si="26"/>
        <v>4</v>
      </c>
      <c r="S19" s="30">
        <f t="shared" si="26"/>
        <v>9466850</v>
      </c>
      <c r="T19" s="30">
        <f t="shared" si="26"/>
        <v>1</v>
      </c>
      <c r="U19" s="30">
        <f t="shared" si="26"/>
        <v>774600</v>
      </c>
      <c r="V19" s="30">
        <f t="shared" si="26"/>
        <v>0</v>
      </c>
      <c r="W19" s="30">
        <f t="shared" si="26"/>
        <v>0</v>
      </c>
      <c r="X19" s="30">
        <f t="shared" si="26"/>
        <v>1</v>
      </c>
      <c r="Y19" s="30">
        <f t="shared" si="26"/>
        <v>1425250</v>
      </c>
      <c r="Z19" s="30">
        <f t="shared" si="26"/>
        <v>2</v>
      </c>
      <c r="AA19" s="30">
        <f t="shared" si="26"/>
        <v>2570000</v>
      </c>
      <c r="AB19" s="30">
        <f t="shared" si="26"/>
        <v>0</v>
      </c>
      <c r="AC19" s="30">
        <f t="shared" si="26"/>
        <v>0</v>
      </c>
      <c r="AD19" s="30">
        <f t="shared" si="26"/>
        <v>84</v>
      </c>
      <c r="AE19" s="30">
        <f t="shared" si="26"/>
        <v>135862746</v>
      </c>
    </row>
    <row r="20" spans="1:31" x14ac:dyDescent="0.25">
      <c r="A20" s="23">
        <v>15</v>
      </c>
      <c r="B20" s="23" t="s">
        <v>49</v>
      </c>
      <c r="C20" s="23" t="s">
        <v>26</v>
      </c>
      <c r="D20" s="23">
        <v>4</v>
      </c>
      <c r="E20" s="23">
        <v>1162800</v>
      </c>
      <c r="G20" s="31"/>
      <c r="H20" s="31"/>
      <c r="I20" s="32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x14ac:dyDescent="0.25">
      <c r="A21" s="23">
        <v>16</v>
      </c>
      <c r="B21" s="23" t="s">
        <v>50</v>
      </c>
      <c r="C21" s="23" t="s">
        <v>25</v>
      </c>
      <c r="D21" s="23">
        <v>5</v>
      </c>
      <c r="E21" s="23">
        <v>1623000</v>
      </c>
    </row>
    <row r="22" spans="1:31" x14ac:dyDescent="0.25">
      <c r="A22" s="23">
        <v>17</v>
      </c>
      <c r="B22" s="23" t="s">
        <v>51</v>
      </c>
      <c r="C22" s="23" t="s">
        <v>26</v>
      </c>
      <c r="D22" s="23">
        <v>5</v>
      </c>
      <c r="E22" s="23">
        <v>1439000</v>
      </c>
    </row>
    <row r="23" spans="1:31" x14ac:dyDescent="0.25">
      <c r="A23" s="23">
        <v>18</v>
      </c>
      <c r="B23" s="23" t="s">
        <v>52</v>
      </c>
      <c r="C23" s="23" t="s">
        <v>24</v>
      </c>
      <c r="D23" s="23">
        <v>2</v>
      </c>
      <c r="E23" s="23">
        <v>2043500</v>
      </c>
    </row>
    <row r="24" spans="1:31" x14ac:dyDescent="0.25">
      <c r="A24" s="23">
        <v>19</v>
      </c>
      <c r="B24" s="23" t="s">
        <v>53</v>
      </c>
      <c r="C24" s="23" t="s">
        <v>24</v>
      </c>
      <c r="D24" s="23">
        <v>3</v>
      </c>
      <c r="E24" s="23">
        <v>2224000</v>
      </c>
    </row>
    <row r="25" spans="1:31" x14ac:dyDescent="0.25">
      <c r="A25" s="23">
        <v>20</v>
      </c>
      <c r="B25" s="23" t="s">
        <v>54</v>
      </c>
      <c r="C25" s="23" t="s">
        <v>24</v>
      </c>
      <c r="D25" s="23">
        <v>4</v>
      </c>
      <c r="E25" s="23">
        <v>2130500</v>
      </c>
    </row>
    <row r="26" spans="1:31" x14ac:dyDescent="0.25">
      <c r="A26" s="23">
        <v>21</v>
      </c>
      <c r="B26" s="23" t="s">
        <v>55</v>
      </c>
      <c r="C26" s="23" t="s">
        <v>25</v>
      </c>
      <c r="D26" s="23">
        <v>3</v>
      </c>
      <c r="E26" s="23">
        <v>1758750</v>
      </c>
    </row>
    <row r="27" spans="1:31" x14ac:dyDescent="0.25">
      <c r="A27" s="23">
        <v>22</v>
      </c>
      <c r="B27" s="23" t="s">
        <v>56</v>
      </c>
      <c r="C27" s="23" t="s">
        <v>24</v>
      </c>
      <c r="D27" s="23">
        <v>3</v>
      </c>
      <c r="E27" s="23">
        <v>2077000</v>
      </c>
    </row>
    <row r="28" spans="1:31" x14ac:dyDescent="0.25">
      <c r="A28" s="23">
        <v>23</v>
      </c>
      <c r="B28" s="23" t="s">
        <v>57</v>
      </c>
      <c r="C28" s="23" t="s">
        <v>24</v>
      </c>
      <c r="D28" s="23">
        <v>2</v>
      </c>
      <c r="E28" s="23">
        <v>1859000</v>
      </c>
    </row>
    <row r="29" spans="1:31" x14ac:dyDescent="0.25">
      <c r="A29" s="23">
        <v>24</v>
      </c>
      <c r="B29" s="23" t="s">
        <v>58</v>
      </c>
      <c r="C29" s="23" t="s">
        <v>24</v>
      </c>
      <c r="D29" s="23">
        <v>6</v>
      </c>
      <c r="E29" s="23">
        <v>1627500</v>
      </c>
    </row>
    <row r="30" spans="1:31" x14ac:dyDescent="0.25">
      <c r="A30" s="23">
        <v>25</v>
      </c>
      <c r="B30" s="23" t="s">
        <v>59</v>
      </c>
      <c r="C30" s="23" t="s">
        <v>25</v>
      </c>
      <c r="D30" s="23">
        <v>10</v>
      </c>
      <c r="E30" s="23">
        <v>1378200</v>
      </c>
    </row>
    <row r="31" spans="1:31" x14ac:dyDescent="0.25">
      <c r="A31" s="23">
        <v>26</v>
      </c>
      <c r="B31" s="23" t="s">
        <v>60</v>
      </c>
      <c r="C31" s="23" t="s">
        <v>24</v>
      </c>
      <c r="D31" s="23">
        <v>1</v>
      </c>
      <c r="E31" s="23">
        <v>2260000</v>
      </c>
    </row>
    <row r="32" spans="1:31" x14ac:dyDescent="0.25">
      <c r="A32" s="23">
        <v>27</v>
      </c>
      <c r="B32" s="23" t="s">
        <v>61</v>
      </c>
      <c r="C32" s="23" t="s">
        <v>27</v>
      </c>
      <c r="D32" s="23">
        <v>3</v>
      </c>
      <c r="E32" s="23">
        <v>780600</v>
      </c>
    </row>
    <row r="33" spans="1:5" x14ac:dyDescent="0.25">
      <c r="A33" s="23">
        <v>28</v>
      </c>
      <c r="B33" s="23" t="s">
        <v>62</v>
      </c>
      <c r="C33" s="23" t="s">
        <v>26</v>
      </c>
      <c r="D33" s="23">
        <v>5</v>
      </c>
      <c r="E33" s="23">
        <v>930700</v>
      </c>
    </row>
    <row r="34" spans="1:5" x14ac:dyDescent="0.25">
      <c r="A34" s="23">
        <v>29</v>
      </c>
      <c r="B34" s="23" t="s">
        <v>63</v>
      </c>
      <c r="C34" s="23" t="s">
        <v>27</v>
      </c>
      <c r="D34" s="23">
        <v>4</v>
      </c>
      <c r="E34" s="23">
        <v>1174000</v>
      </c>
    </row>
    <row r="35" spans="1:5" x14ac:dyDescent="0.25">
      <c r="A35" s="23">
        <v>30</v>
      </c>
      <c r="B35" s="23" t="s">
        <v>64</v>
      </c>
      <c r="C35" s="23" t="s">
        <v>26</v>
      </c>
      <c r="D35" s="23">
        <v>3</v>
      </c>
      <c r="E35" s="23">
        <v>1583000</v>
      </c>
    </row>
    <row r="36" spans="1:5" x14ac:dyDescent="0.25">
      <c r="A36" s="23">
        <v>31</v>
      </c>
      <c r="B36" s="23" t="s">
        <v>65</v>
      </c>
      <c r="C36" s="23" t="s">
        <v>25</v>
      </c>
      <c r="D36" s="23">
        <v>6</v>
      </c>
      <c r="E36" s="23">
        <v>2109150</v>
      </c>
    </row>
    <row r="37" spans="1:5" x14ac:dyDescent="0.25">
      <c r="A37" s="23">
        <v>32</v>
      </c>
      <c r="B37" s="23" t="s">
        <v>66</v>
      </c>
      <c r="C37" s="23" t="s">
        <v>26</v>
      </c>
      <c r="D37" s="23">
        <v>4</v>
      </c>
      <c r="E37" s="23">
        <v>994450</v>
      </c>
    </row>
    <row r="38" spans="1:5" x14ac:dyDescent="0.25">
      <c r="A38" s="23">
        <v>33</v>
      </c>
      <c r="B38" s="23" t="s">
        <v>67</v>
      </c>
      <c r="C38" s="23" t="s">
        <v>25</v>
      </c>
      <c r="D38" s="23">
        <v>3</v>
      </c>
      <c r="E38" s="23">
        <v>1612500</v>
      </c>
    </row>
    <row r="39" spans="1:5" x14ac:dyDescent="0.25">
      <c r="A39" s="23">
        <v>34</v>
      </c>
      <c r="B39" s="23" t="s">
        <v>68</v>
      </c>
      <c r="C39" s="23" t="s">
        <v>24</v>
      </c>
      <c r="D39" s="23">
        <v>4</v>
      </c>
      <c r="E39" s="23">
        <v>2470500</v>
      </c>
    </row>
    <row r="40" spans="1:5" x14ac:dyDescent="0.25">
      <c r="A40" s="23">
        <v>35</v>
      </c>
      <c r="B40" s="23" t="s">
        <v>69</v>
      </c>
      <c r="C40" s="23" t="s">
        <v>25</v>
      </c>
      <c r="D40" s="23">
        <v>5</v>
      </c>
      <c r="E40" s="23">
        <v>1892350</v>
      </c>
    </row>
    <row r="41" spans="1:5" x14ac:dyDescent="0.25">
      <c r="A41" s="23">
        <v>36</v>
      </c>
      <c r="B41" s="23" t="s">
        <v>70</v>
      </c>
      <c r="C41" s="23" t="s">
        <v>26</v>
      </c>
      <c r="D41" s="23">
        <v>3</v>
      </c>
      <c r="E41" s="23">
        <v>1278900</v>
      </c>
    </row>
    <row r="42" spans="1:5" x14ac:dyDescent="0.25">
      <c r="A42" s="23">
        <v>37</v>
      </c>
      <c r="B42" s="23" t="s">
        <v>71</v>
      </c>
      <c r="C42" s="23" t="s">
        <v>26</v>
      </c>
      <c r="D42" s="23">
        <v>4</v>
      </c>
      <c r="E42" s="23">
        <v>2207100</v>
      </c>
    </row>
    <row r="43" spans="1:5" x14ac:dyDescent="0.25">
      <c r="A43" s="23">
        <v>38</v>
      </c>
      <c r="B43" s="23" t="s">
        <v>72</v>
      </c>
      <c r="C43" s="23" t="s">
        <v>25</v>
      </c>
      <c r="D43" s="23">
        <v>5</v>
      </c>
      <c r="E43" s="23">
        <v>1405450</v>
      </c>
    </row>
    <row r="44" spans="1:5" x14ac:dyDescent="0.25">
      <c r="A44" s="23">
        <v>39</v>
      </c>
      <c r="B44" s="23" t="s">
        <v>73</v>
      </c>
      <c r="C44" s="23" t="s">
        <v>27</v>
      </c>
      <c r="D44" s="23">
        <v>3</v>
      </c>
      <c r="E44" s="23">
        <v>931850</v>
      </c>
    </row>
    <row r="45" spans="1:5" x14ac:dyDescent="0.25">
      <c r="A45" s="23">
        <v>40</v>
      </c>
      <c r="B45" s="23" t="s">
        <v>74</v>
      </c>
      <c r="C45" s="23" t="s">
        <v>25</v>
      </c>
      <c r="D45" s="23">
        <v>5</v>
      </c>
      <c r="E45" s="23">
        <v>1882350</v>
      </c>
    </row>
    <row r="46" spans="1:5" x14ac:dyDescent="0.25">
      <c r="A46" s="23">
        <v>41</v>
      </c>
      <c r="B46" s="23" t="s">
        <v>75</v>
      </c>
      <c r="C46" s="23" t="s">
        <v>29</v>
      </c>
      <c r="D46" s="23">
        <v>4</v>
      </c>
      <c r="E46" s="23">
        <v>611100</v>
      </c>
    </row>
    <row r="47" spans="1:5" x14ac:dyDescent="0.25">
      <c r="A47" s="23">
        <v>42</v>
      </c>
      <c r="B47" s="23" t="s">
        <v>76</v>
      </c>
      <c r="C47" s="23" t="s">
        <v>24</v>
      </c>
      <c r="D47" s="23">
        <v>4</v>
      </c>
      <c r="E47" s="23">
        <v>1917000</v>
      </c>
    </row>
    <row r="48" spans="1:5" x14ac:dyDescent="0.25">
      <c r="A48" s="23">
        <v>43</v>
      </c>
      <c r="B48" s="23" t="s">
        <v>77</v>
      </c>
      <c r="C48" s="23" t="s">
        <v>24</v>
      </c>
      <c r="D48" s="23">
        <v>1</v>
      </c>
      <c r="E48" s="23">
        <v>2370000</v>
      </c>
    </row>
    <row r="49" spans="1:5" x14ac:dyDescent="0.25">
      <c r="A49" s="23">
        <v>44</v>
      </c>
      <c r="B49" s="23" t="s">
        <v>78</v>
      </c>
      <c r="C49" s="23" t="s">
        <v>28</v>
      </c>
      <c r="D49" s="23">
        <v>4</v>
      </c>
      <c r="E49" s="23">
        <v>859300</v>
      </c>
    </row>
    <row r="50" spans="1:5" x14ac:dyDescent="0.25">
      <c r="A50" s="23">
        <v>45</v>
      </c>
      <c r="B50" s="23" t="s">
        <v>79</v>
      </c>
      <c r="C50" s="23" t="s">
        <v>24</v>
      </c>
      <c r="D50" s="23">
        <v>3</v>
      </c>
      <c r="E50" s="23">
        <v>2105000</v>
      </c>
    </row>
    <row r="51" spans="1:5" x14ac:dyDescent="0.25">
      <c r="A51" s="23">
        <v>46</v>
      </c>
      <c r="B51" s="23" t="s">
        <v>80</v>
      </c>
      <c r="C51" s="23" t="s">
        <v>22</v>
      </c>
      <c r="D51" s="23">
        <v>2</v>
      </c>
      <c r="E51" s="23">
        <v>3345000</v>
      </c>
    </row>
    <row r="52" spans="1:5" x14ac:dyDescent="0.25">
      <c r="A52" s="23">
        <v>47</v>
      </c>
      <c r="B52" s="23" t="s">
        <v>81</v>
      </c>
      <c r="C52" s="23" t="s">
        <v>25</v>
      </c>
      <c r="D52" s="23">
        <v>2</v>
      </c>
      <c r="E52" s="23">
        <v>1680250</v>
      </c>
    </row>
    <row r="53" spans="1:5" x14ac:dyDescent="0.25">
      <c r="A53" s="23">
        <v>48</v>
      </c>
      <c r="B53" s="23" t="s">
        <v>82</v>
      </c>
      <c r="C53" s="23" t="s">
        <v>23</v>
      </c>
      <c r="D53" s="23">
        <v>2</v>
      </c>
      <c r="E53" s="23">
        <v>2749000</v>
      </c>
    </row>
    <row r="54" spans="1:5" x14ac:dyDescent="0.25">
      <c r="A54" s="23">
        <v>49</v>
      </c>
      <c r="B54" s="23" t="s">
        <v>83</v>
      </c>
      <c r="C54" s="23" t="s">
        <v>26</v>
      </c>
      <c r="D54" s="23">
        <v>10</v>
      </c>
      <c r="E54" s="23">
        <v>1191800</v>
      </c>
    </row>
    <row r="55" spans="1:5" x14ac:dyDescent="0.25">
      <c r="A55" s="23">
        <v>50</v>
      </c>
      <c r="B55" s="23" t="s">
        <v>84</v>
      </c>
      <c r="C55" s="23" t="s">
        <v>26</v>
      </c>
      <c r="D55" s="23">
        <v>3</v>
      </c>
      <c r="E55" s="23">
        <v>1393000</v>
      </c>
    </row>
    <row r="56" spans="1:5" x14ac:dyDescent="0.25">
      <c r="A56" s="23">
        <v>51</v>
      </c>
      <c r="B56" s="23" t="s">
        <v>85</v>
      </c>
      <c r="C56" s="23" t="s">
        <v>26</v>
      </c>
      <c r="D56" s="23">
        <v>3</v>
      </c>
      <c r="E56" s="23">
        <v>1278900</v>
      </c>
    </row>
    <row r="57" spans="1:5" x14ac:dyDescent="0.25">
      <c r="A57" s="23">
        <v>52</v>
      </c>
      <c r="B57" s="23" t="s">
        <v>86</v>
      </c>
      <c r="C57" s="23" t="s">
        <v>26</v>
      </c>
      <c r="D57" s="23">
        <v>3</v>
      </c>
      <c r="E57" s="23">
        <v>1298900</v>
      </c>
    </row>
    <row r="58" spans="1:5" x14ac:dyDescent="0.25">
      <c r="A58" s="23">
        <v>53</v>
      </c>
      <c r="B58" s="23" t="s">
        <v>87</v>
      </c>
      <c r="C58" s="23" t="s">
        <v>25</v>
      </c>
      <c r="D58" s="23">
        <v>5</v>
      </c>
      <c r="E58" s="23">
        <v>1703000</v>
      </c>
    </row>
    <row r="59" spans="1:5" x14ac:dyDescent="0.25">
      <c r="A59" s="23">
        <v>54</v>
      </c>
      <c r="B59" s="23" t="s">
        <v>88</v>
      </c>
      <c r="C59" s="23" t="s">
        <v>27</v>
      </c>
      <c r="D59" s="23">
        <v>1</v>
      </c>
      <c r="E59" s="23">
        <v>821550</v>
      </c>
    </row>
    <row r="60" spans="1:5" x14ac:dyDescent="0.25">
      <c r="A60" s="23">
        <v>55</v>
      </c>
      <c r="B60" s="23" t="s">
        <v>89</v>
      </c>
      <c r="C60" s="23" t="s">
        <v>28</v>
      </c>
      <c r="D60" s="23">
        <v>7</v>
      </c>
      <c r="E60" s="23">
        <v>774600</v>
      </c>
    </row>
    <row r="61" spans="1:5" x14ac:dyDescent="0.25">
      <c r="A61" s="23">
        <v>56</v>
      </c>
      <c r="B61" s="23" t="s">
        <v>90</v>
      </c>
      <c r="C61" s="23" t="s">
        <v>26</v>
      </c>
      <c r="D61" s="23">
        <v>5</v>
      </c>
      <c r="E61" s="23">
        <v>1571880</v>
      </c>
    </row>
    <row r="62" spans="1:5" x14ac:dyDescent="0.25">
      <c r="A62" s="23">
        <v>57</v>
      </c>
      <c r="B62" s="23" t="s">
        <v>91</v>
      </c>
      <c r="C62" s="23" t="s">
        <v>22</v>
      </c>
      <c r="D62" s="23">
        <v>2</v>
      </c>
      <c r="E62" s="23">
        <v>3195500</v>
      </c>
    </row>
    <row r="63" spans="1:5" x14ac:dyDescent="0.25">
      <c r="A63" s="23">
        <v>58</v>
      </c>
      <c r="B63" s="23" t="s">
        <v>92</v>
      </c>
      <c r="C63" s="23" t="s">
        <v>25</v>
      </c>
      <c r="D63" s="23">
        <v>5</v>
      </c>
      <c r="E63" s="23">
        <v>1425450</v>
      </c>
    </row>
    <row r="64" spans="1:5" x14ac:dyDescent="0.25">
      <c r="A64" s="23">
        <v>59</v>
      </c>
      <c r="B64" s="23" t="s">
        <v>93</v>
      </c>
      <c r="C64" s="23" t="s">
        <v>25</v>
      </c>
      <c r="D64" s="23">
        <v>3</v>
      </c>
      <c r="E64" s="23">
        <v>1130000</v>
      </c>
    </row>
    <row r="65" spans="1:5" x14ac:dyDescent="0.25">
      <c r="A65" s="23">
        <v>60</v>
      </c>
      <c r="B65" s="23" t="s">
        <v>94</v>
      </c>
      <c r="C65" s="23" t="s">
        <v>26</v>
      </c>
      <c r="D65" s="23">
        <v>3</v>
      </c>
      <c r="E65" s="23">
        <v>1278900</v>
      </c>
    </row>
    <row r="66" spans="1:5" x14ac:dyDescent="0.25">
      <c r="A66" s="23">
        <v>61</v>
      </c>
      <c r="B66" s="23" t="s">
        <v>95</v>
      </c>
      <c r="C66" s="23" t="s">
        <v>24</v>
      </c>
      <c r="D66" s="23">
        <v>3</v>
      </c>
      <c r="E66" s="23">
        <v>2615950</v>
      </c>
    </row>
    <row r="67" spans="1:5" x14ac:dyDescent="0.25">
      <c r="A67" s="23">
        <v>62</v>
      </c>
      <c r="B67" s="23" t="s">
        <v>96</v>
      </c>
      <c r="C67" s="23" t="s">
        <v>26</v>
      </c>
      <c r="D67" s="23">
        <v>4</v>
      </c>
      <c r="E67" s="23">
        <v>1003400</v>
      </c>
    </row>
    <row r="68" spans="1:5" x14ac:dyDescent="0.25">
      <c r="A68" s="23">
        <v>63</v>
      </c>
      <c r="B68" s="23" t="s">
        <v>97</v>
      </c>
      <c r="C68" s="23" t="s">
        <v>24</v>
      </c>
      <c r="D68" s="23">
        <v>4</v>
      </c>
      <c r="E68" s="23">
        <v>2047500</v>
      </c>
    </row>
    <row r="69" spans="1:5" x14ac:dyDescent="0.25">
      <c r="A69" s="23">
        <v>64</v>
      </c>
      <c r="B69" s="23" t="s">
        <v>98</v>
      </c>
      <c r="C69" s="23" t="s">
        <v>28</v>
      </c>
      <c r="D69" s="23">
        <v>4</v>
      </c>
      <c r="E69" s="23">
        <v>710800</v>
      </c>
    </row>
    <row r="70" spans="1:5" x14ac:dyDescent="0.25">
      <c r="A70" s="23">
        <v>65</v>
      </c>
      <c r="B70" s="23" t="s">
        <v>99</v>
      </c>
      <c r="C70" s="23" t="s">
        <v>25</v>
      </c>
      <c r="D70" s="23">
        <v>5</v>
      </c>
      <c r="E70" s="23">
        <v>1102000</v>
      </c>
    </row>
    <row r="71" spans="1:5" x14ac:dyDescent="0.25">
      <c r="A71" s="23">
        <v>66</v>
      </c>
      <c r="B71" s="23" t="s">
        <v>100</v>
      </c>
      <c r="C71" s="23" t="s">
        <v>25</v>
      </c>
      <c r="D71" s="23">
        <v>5</v>
      </c>
      <c r="E71" s="23">
        <v>1838250</v>
      </c>
    </row>
    <row r="72" spans="1:5" x14ac:dyDescent="0.25">
      <c r="A72" s="23">
        <v>67</v>
      </c>
      <c r="B72" s="23" t="s">
        <v>101</v>
      </c>
      <c r="C72" s="23" t="s">
        <v>28</v>
      </c>
      <c r="D72" s="23">
        <v>1</v>
      </c>
      <c r="E72" s="23">
        <v>795200</v>
      </c>
    </row>
    <row r="73" spans="1:5" x14ac:dyDescent="0.25">
      <c r="A73" s="23">
        <v>68</v>
      </c>
      <c r="B73" s="23" t="s">
        <v>102</v>
      </c>
      <c r="C73" s="23" t="s">
        <v>26</v>
      </c>
      <c r="D73" s="23">
        <v>5</v>
      </c>
      <c r="E73" s="23">
        <v>1016600</v>
      </c>
    </row>
    <row r="74" spans="1:5" x14ac:dyDescent="0.25">
      <c r="A74" s="23">
        <v>69</v>
      </c>
      <c r="B74" s="23" t="s">
        <v>103</v>
      </c>
      <c r="C74" s="23" t="s">
        <v>22</v>
      </c>
      <c r="D74" s="23">
        <v>6</v>
      </c>
      <c r="E74" s="23">
        <v>3383500</v>
      </c>
    </row>
    <row r="75" spans="1:5" x14ac:dyDescent="0.25">
      <c r="A75" s="23">
        <v>70</v>
      </c>
      <c r="B75" s="23" t="s">
        <v>104</v>
      </c>
      <c r="C75" s="23" t="s">
        <v>23</v>
      </c>
      <c r="D75" s="23">
        <v>6</v>
      </c>
      <c r="E75" s="23">
        <v>2346700</v>
      </c>
    </row>
    <row r="76" spans="1:5" x14ac:dyDescent="0.25">
      <c r="A76" s="23">
        <v>71</v>
      </c>
      <c r="B76" s="23" t="s">
        <v>105</v>
      </c>
      <c r="C76" s="23" t="s">
        <v>27</v>
      </c>
      <c r="D76" s="23">
        <v>4</v>
      </c>
      <c r="E76" s="23">
        <v>856000</v>
      </c>
    </row>
    <row r="77" spans="1:5" x14ac:dyDescent="0.25">
      <c r="A77" s="23">
        <v>72</v>
      </c>
      <c r="B77" s="23" t="s">
        <v>106</v>
      </c>
      <c r="C77" s="23" t="s">
        <v>25</v>
      </c>
      <c r="D77" s="23">
        <v>1</v>
      </c>
      <c r="E77" s="23">
        <v>1911371</v>
      </c>
    </row>
    <row r="78" spans="1:5" x14ac:dyDescent="0.25">
      <c r="A78" s="23">
        <v>73</v>
      </c>
      <c r="B78" s="23" t="s">
        <v>107</v>
      </c>
      <c r="C78" s="23" t="s">
        <v>23</v>
      </c>
      <c r="D78" s="23">
        <v>4</v>
      </c>
      <c r="E78" s="23">
        <v>2595500</v>
      </c>
    </row>
    <row r="79" spans="1:5" x14ac:dyDescent="0.25">
      <c r="A79" s="23">
        <v>74</v>
      </c>
      <c r="B79" s="23" t="s">
        <v>108</v>
      </c>
      <c r="C79" s="23" t="s">
        <v>25</v>
      </c>
      <c r="D79" s="23">
        <v>2</v>
      </c>
      <c r="E79" s="23">
        <v>1499300</v>
      </c>
    </row>
    <row r="80" spans="1:5" x14ac:dyDescent="0.25">
      <c r="A80" s="23">
        <v>75</v>
      </c>
      <c r="B80" s="23" t="s">
        <v>109</v>
      </c>
      <c r="C80" s="23" t="s">
        <v>22</v>
      </c>
      <c r="D80" s="23">
        <v>4</v>
      </c>
      <c r="E80" s="23">
        <v>3455000</v>
      </c>
    </row>
    <row r="81" spans="1:5" x14ac:dyDescent="0.25">
      <c r="A81" s="23">
        <v>76</v>
      </c>
      <c r="B81" s="23" t="s">
        <v>110</v>
      </c>
      <c r="C81" s="23" t="s">
        <v>24</v>
      </c>
      <c r="D81" s="23">
        <v>2</v>
      </c>
      <c r="E81" s="23">
        <v>2042500</v>
      </c>
    </row>
    <row r="82" spans="1:5" x14ac:dyDescent="0.25">
      <c r="A82" s="23">
        <v>77</v>
      </c>
      <c r="B82" s="23" t="s">
        <v>111</v>
      </c>
      <c r="C82" s="23" t="s">
        <v>26</v>
      </c>
      <c r="D82" s="23">
        <v>3</v>
      </c>
      <c r="E82" s="23">
        <v>1373000</v>
      </c>
    </row>
    <row r="83" spans="1:5" x14ac:dyDescent="0.25">
      <c r="A83" s="23">
        <v>78</v>
      </c>
      <c r="B83" s="23" t="s">
        <v>112</v>
      </c>
      <c r="C83" s="23" t="s">
        <v>25</v>
      </c>
      <c r="D83" s="23">
        <v>4</v>
      </c>
      <c r="E83" s="23">
        <v>1954045</v>
      </c>
    </row>
    <row r="84" spans="1:5" x14ac:dyDescent="0.25">
      <c r="A84" s="23">
        <v>79</v>
      </c>
      <c r="B84" s="23" t="s">
        <v>113</v>
      </c>
      <c r="C84" s="23" t="s">
        <v>25</v>
      </c>
      <c r="D84" s="23">
        <v>5</v>
      </c>
      <c r="E84" s="23">
        <v>1210200</v>
      </c>
    </row>
    <row r="85" spans="1:5" x14ac:dyDescent="0.25">
      <c r="A85" s="23">
        <v>80</v>
      </c>
      <c r="B85" s="23" t="s">
        <v>114</v>
      </c>
      <c r="C85" s="23" t="s">
        <v>26</v>
      </c>
      <c r="D85" s="23">
        <v>5</v>
      </c>
      <c r="E85" s="23">
        <v>1359000</v>
      </c>
    </row>
    <row r="86" spans="1:5" x14ac:dyDescent="0.25">
      <c r="A86" s="23">
        <v>81</v>
      </c>
      <c r="B86" s="23" t="s">
        <v>115</v>
      </c>
      <c r="C86" s="23" t="s">
        <v>27</v>
      </c>
      <c r="D86" s="23">
        <v>5</v>
      </c>
      <c r="E86" s="23">
        <v>1179400</v>
      </c>
    </row>
    <row r="87" spans="1:5" x14ac:dyDescent="0.25">
      <c r="A87" s="23">
        <v>82</v>
      </c>
      <c r="B87" s="23" t="s">
        <v>116</v>
      </c>
      <c r="C87" s="23" t="s">
        <v>25</v>
      </c>
      <c r="D87" s="23">
        <v>5</v>
      </c>
      <c r="E87" s="23">
        <v>1469550</v>
      </c>
    </row>
    <row r="88" spans="1:5" x14ac:dyDescent="0.25">
      <c r="A88" s="23">
        <v>83</v>
      </c>
      <c r="B88" s="23" t="s">
        <v>117</v>
      </c>
      <c r="C88" s="23" t="s">
        <v>26</v>
      </c>
      <c r="D88" s="23">
        <v>4</v>
      </c>
      <c r="E88" s="23">
        <v>1692750</v>
      </c>
    </row>
    <row r="89" spans="1:5" x14ac:dyDescent="0.25">
      <c r="A89" s="23">
        <v>84</v>
      </c>
      <c r="B89" s="23" t="s">
        <v>118</v>
      </c>
      <c r="C89" s="23" t="s">
        <v>27</v>
      </c>
      <c r="D89" s="23">
        <v>5</v>
      </c>
      <c r="E89" s="23">
        <v>1179400</v>
      </c>
    </row>
    <row r="90" spans="1:5" x14ac:dyDescent="0.25">
      <c r="A90" s="41" t="s">
        <v>14</v>
      </c>
      <c r="B90" s="41"/>
      <c r="C90" s="41"/>
      <c r="D90" s="41"/>
      <c r="E90" s="23">
        <f>SUM(E6:E89)</f>
        <v>135862746</v>
      </c>
    </row>
  </sheetData>
  <mergeCells count="19">
    <mergeCell ref="P4:Q4"/>
    <mergeCell ref="R4:S4"/>
    <mergeCell ref="T4:U4"/>
    <mergeCell ref="AE4:AE5"/>
    <mergeCell ref="A90:D90"/>
    <mergeCell ref="AD3:AE3"/>
    <mergeCell ref="A4:E4"/>
    <mergeCell ref="H2:K2"/>
    <mergeCell ref="V4:W4"/>
    <mergeCell ref="X4:Y4"/>
    <mergeCell ref="Z4:AA4"/>
    <mergeCell ref="AB4:AC4"/>
    <mergeCell ref="G4:G5"/>
    <mergeCell ref="H3:AC3"/>
    <mergeCell ref="AD4:AD5"/>
    <mergeCell ref="H4:I4"/>
    <mergeCell ref="J4:K4"/>
    <mergeCell ref="L4:M4"/>
    <mergeCell ref="N4:O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سلم الرواتب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PMAC-Economy Office</dc:creator>
  <cp:lastModifiedBy>nabil</cp:lastModifiedBy>
  <cp:lastPrinted>2019-08-04T11:42:47Z</cp:lastPrinted>
  <dcterms:created xsi:type="dcterms:W3CDTF">2019-07-21T05:56:34Z</dcterms:created>
  <dcterms:modified xsi:type="dcterms:W3CDTF">2019-09-12T22:15:26Z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f95f920d-64e6-4aaf-8c1e-10f374162a38</vt:lpwstr>
  </property>
</Properties>
</file>