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85DC9857-70B3-4902-9B7E-F7E9DBECB01E}" xr6:coauthVersionLast="40" xr6:coauthVersionMax="40" xr10:uidLastSave="{00000000-0000-0000-0000-000000000000}"/>
  <bookViews>
    <workbookView xWindow="0" yWindow="0" windowWidth="19200" windowHeight="1159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C6" i="1" s="1"/>
  <c r="D7" i="1"/>
  <c r="C7" i="1" s="1"/>
  <c r="D8" i="1"/>
  <c r="C8" i="1" s="1"/>
  <c r="D9" i="1"/>
  <c r="C9" i="1" s="1"/>
  <c r="D10" i="1"/>
  <c r="I10" i="1" s="1"/>
  <c r="D11" i="1"/>
  <c r="C11" i="1" s="1"/>
  <c r="I9" i="1" l="1"/>
  <c r="I6" i="1"/>
  <c r="I8" i="1"/>
  <c r="I11" i="1"/>
  <c r="I7" i="1"/>
  <c r="C10" i="1"/>
  <c r="G7" i="1"/>
  <c r="H7" i="1" s="1"/>
  <c r="H6" i="1"/>
  <c r="L5" i="1"/>
  <c r="G8" i="1" l="1"/>
  <c r="G9" i="1" s="1"/>
  <c r="G10" i="1" s="1"/>
  <c r="D12" i="1"/>
  <c r="L3" i="1"/>
  <c r="H9" i="1" l="1"/>
  <c r="H8" i="1"/>
  <c r="H10" i="1"/>
  <c r="G11" i="1"/>
  <c r="H11" i="1" s="1"/>
</calcChain>
</file>

<file path=xl/sharedStrings.xml><?xml version="1.0" encoding="utf-8"?>
<sst xmlns="http://schemas.openxmlformats.org/spreadsheetml/2006/main" count="15" uniqueCount="15">
  <si>
    <t>عدد السنوات</t>
  </si>
  <si>
    <t>الاشهر</t>
  </si>
  <si>
    <t>عدد السندات</t>
  </si>
  <si>
    <t>الثاني</t>
  </si>
  <si>
    <t>الثالث</t>
  </si>
  <si>
    <t>الرابع</t>
  </si>
  <si>
    <t>الخامس</t>
  </si>
  <si>
    <t>السادس</t>
  </si>
  <si>
    <t>تاريخ السند</t>
  </si>
  <si>
    <t>المبلغ</t>
  </si>
  <si>
    <t>الأول</t>
  </si>
  <si>
    <t>القسط</t>
  </si>
  <si>
    <t>تاريخ استحقال اول قسط</t>
  </si>
  <si>
    <t>السند</t>
  </si>
  <si>
    <t>لا يتم التعديل إلا في الخلايا الملونة بالأخضر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</si>
</sst>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2" x14ac:knownFonts="1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0" borderId="0" xfId="0" applyNumberFormat="1"/>
    <xf numFmtId="164" fontId="0" fillId="0" borderId="0" xfId="0" applyNumberFormat="1"/>
    <xf numFmtId="2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2" fontId="0" fillId="0" borderId="8" xfId="0" applyNumberFormat="1" applyBorder="1"/>
    <xf numFmtId="0" fontId="0" fillId="2" borderId="0" xfId="0" applyFill="1"/>
    <xf numFmtId="0" fontId="0" fillId="0" borderId="1" xfId="0" applyBorder="1" applyAlignment="1">
      <alignment horizontal="center" vertical="center"/>
    </xf>
    <xf numFmtId="14" fontId="0" fillId="3" borderId="0" xfId="0" applyNumberFormat="1" applyFill="1"/>
    <xf numFmtId="0" fontId="0" fillId="3" borderId="1" xfId="0" applyFill="1" applyBorder="1" applyAlignment="1">
      <alignment horizontal="center" vertical="center"/>
    </xf>
    <xf numFmtId="14" fontId="0" fillId="0" borderId="6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342900</xdr:colOff>
      <xdr:row>2</xdr:row>
      <xdr:rowOff>19050</xdr:rowOff>
    </xdr:from>
    <xdr:to>
      <xdr:col>18</xdr:col>
      <xdr:colOff>9525</xdr:colOff>
      <xdr:row>7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896225" y="400050"/>
          <a:ext cx="3324225" cy="971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عدد</a:t>
          </a:r>
          <a:r>
            <a:rPr lang="ar-SA" sz="1100" baseline="0"/>
            <a:t> السندات  حسب عدد الاشهر بحيث ان كل 36 شهر يشترط عمل سند لأمر</a:t>
          </a:r>
        </a:p>
        <a:p>
          <a:r>
            <a:rPr lang="ar-SA" sz="1100" baseline="0"/>
            <a:t>هنا يجب ان يجبر العدد العشري الى واحد بحيث يكن عدد السندات 6 في هذه الحاله</a:t>
          </a:r>
          <a:endParaRPr lang="en-US" sz="1100"/>
        </a:p>
      </xdr:txBody>
    </xdr:sp>
    <xdr:clientData/>
  </xdr:twoCellAnchor>
  <xdr:twoCellAnchor>
    <xdr:from>
      <xdr:col>1</xdr:col>
      <xdr:colOff>219075</xdr:colOff>
      <xdr:row>12</xdr:row>
      <xdr:rowOff>76200</xdr:rowOff>
    </xdr:from>
    <xdr:to>
      <xdr:col>5</xdr:col>
      <xdr:colOff>495300</xdr:colOff>
      <xdr:row>19</xdr:row>
      <xdr:rowOff>66675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33450" y="2390775"/>
          <a:ext cx="2752725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هنا يتم توزيع</a:t>
          </a:r>
          <a:r>
            <a:rPr lang="ar-SA" sz="1100" baseline="0"/>
            <a:t> السندات بحيث سكون بداية اول سند تاريخ اليوم</a:t>
          </a:r>
        </a:p>
        <a:p>
          <a:r>
            <a:rPr lang="ar-SA" sz="1100" baseline="0"/>
            <a:t>السند الثاني يكون بعد 36 شهر من تاريخ السند الأول</a:t>
          </a:r>
        </a:p>
        <a:p>
          <a:r>
            <a:rPr lang="ar-SA" sz="1100" baseline="0"/>
            <a:t>السند الثالث يكون بعد 36 شهر من السند الثاني</a:t>
          </a:r>
        </a:p>
        <a:p>
          <a:r>
            <a:rPr lang="ar-SA" sz="1100" baseline="0"/>
            <a:t>وهكذا</a:t>
          </a:r>
        </a:p>
        <a:p>
          <a:endParaRPr lang="en-US" sz="1100"/>
        </a:p>
      </xdr:txBody>
    </xdr:sp>
    <xdr:clientData/>
  </xdr:twoCellAnchor>
  <xdr:twoCellAnchor>
    <xdr:from>
      <xdr:col>7</xdr:col>
      <xdr:colOff>504825</xdr:colOff>
      <xdr:row>14</xdr:row>
      <xdr:rowOff>114300</xdr:rowOff>
    </xdr:from>
    <xdr:to>
      <xdr:col>14</xdr:col>
      <xdr:colOff>400050</xdr:colOff>
      <xdr:row>22</xdr:row>
      <xdr:rowOff>57150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914900" y="2809875"/>
          <a:ext cx="4257675" cy="1466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عدد السندات تختلف حسب عدد الاشهر</a:t>
          </a:r>
        </a:p>
        <a:p>
          <a:r>
            <a:rPr lang="ar-SA" sz="1100"/>
            <a:t>مثلا 60 شهر سيكون سندين فقط</a:t>
          </a:r>
        </a:p>
        <a:p>
          <a:r>
            <a:rPr lang="ar-SA" sz="1100"/>
            <a:t>الاول 36</a:t>
          </a:r>
          <a:r>
            <a:rPr lang="ar-SA" sz="1100" baseline="0"/>
            <a:t> شهر</a:t>
          </a:r>
        </a:p>
        <a:p>
          <a:r>
            <a:rPr lang="ar-SA" sz="1100" baseline="0"/>
            <a:t>الثاني ما تبقى من 60 شهر </a:t>
          </a:r>
        </a:p>
        <a:p>
          <a:r>
            <a:rPr lang="ar-SA" sz="1100" baseline="0"/>
            <a:t>اي 24 شهر</a:t>
          </a:r>
        </a:p>
        <a:p>
          <a:endParaRPr lang="en-US" sz="1100"/>
        </a:p>
      </xdr:txBody>
    </xdr:sp>
    <xdr:clientData/>
  </xdr:twoCellAnchor>
  <xdr:twoCellAnchor>
    <xdr:from>
      <xdr:col>5</xdr:col>
      <xdr:colOff>571502</xdr:colOff>
      <xdr:row>2</xdr:row>
      <xdr:rowOff>161926</xdr:rowOff>
    </xdr:from>
    <xdr:to>
      <xdr:col>10</xdr:col>
      <xdr:colOff>390525</xdr:colOff>
      <xdr:row>11</xdr:row>
      <xdr:rowOff>180975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22418533-28DC-4474-A5DF-20D4B407731A}"/>
            </a:ext>
          </a:extLst>
        </xdr:cNvPr>
        <xdr:cNvCxnSpPr/>
      </xdr:nvCxnSpPr>
      <xdr:spPr>
        <a:xfrm flipH="1" flipV="1">
          <a:off x="3762377" y="561976"/>
          <a:ext cx="2962273" cy="18192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876300</xdr:colOff>
      <xdr:row>2</xdr:row>
      <xdr:rowOff>190500</xdr:rowOff>
    </xdr:from>
    <xdr:to>
      <xdr:col>10</xdr:col>
      <xdr:colOff>371476</xdr:colOff>
      <xdr:row>11</xdr:row>
      <xdr:rowOff>180976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E64BF82-8E6A-4F61-9A9E-85DCAAD77E7E}"/>
            </a:ext>
          </a:extLst>
        </xdr:cNvPr>
        <xdr:cNvCxnSpPr/>
      </xdr:nvCxnSpPr>
      <xdr:spPr>
        <a:xfrm flipH="1" flipV="1">
          <a:off x="1924050" y="590550"/>
          <a:ext cx="4781551" cy="17907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514350</xdr:colOff>
      <xdr:row>5</xdr:row>
      <xdr:rowOff>133350</xdr:rowOff>
    </xdr:from>
    <xdr:to>
      <xdr:col>10</xdr:col>
      <xdr:colOff>409575</xdr:colOff>
      <xdr:row>12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545CDB03-DE92-43B7-A23A-92390B32E9FD}"/>
            </a:ext>
          </a:extLst>
        </xdr:cNvPr>
        <xdr:cNvCxnSpPr/>
      </xdr:nvCxnSpPr>
      <xdr:spPr>
        <a:xfrm flipH="1" flipV="1">
          <a:off x="4314825" y="1133475"/>
          <a:ext cx="2428875" cy="1266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"/>
  <sheetViews>
    <sheetView tabSelected="1" workbookViewId="0">
      <selection activeCell="S8" sqref="S8"/>
    </sheetView>
  </sheetViews>
  <sheetFormatPr baseColWidth="10" defaultColWidth="9.140625" defaultRowHeight="15.75" customHeight="1" x14ac:dyDescent="0.25"/>
  <cols>
    <col min="1" max="1" width="10.7109375" style="1" bestFit="1" customWidth="1"/>
    <col min="2" max="2" width="5" bestFit="1" customWidth="1"/>
    <col min="3" max="3" width="13.85546875" bestFit="1" customWidth="1"/>
    <col min="4" max="7" width="9.140625" customWidth="1"/>
    <col min="8" max="8" width="10.5703125" bestFit="1" customWidth="1"/>
    <col min="23" max="23" width="0" hidden="1" customWidth="1"/>
  </cols>
  <sheetData>
    <row r="1" spans="1:23" ht="15.75" customHeight="1" x14ac:dyDescent="0.25">
      <c r="W1" t="s">
        <v>10</v>
      </c>
    </row>
    <row r="2" spans="1:23" ht="15.75" customHeight="1" x14ac:dyDescent="0.25">
      <c r="A2" s="2"/>
      <c r="C2" t="s">
        <v>12</v>
      </c>
      <c r="F2" s="10" t="s">
        <v>11</v>
      </c>
      <c r="W2" t="s">
        <v>3</v>
      </c>
    </row>
    <row r="3" spans="1:23" ht="15.75" customHeight="1" x14ac:dyDescent="0.25">
      <c r="C3" s="11">
        <v>43735</v>
      </c>
      <c r="F3" s="12">
        <v>1001.43</v>
      </c>
      <c r="K3" t="s">
        <v>0</v>
      </c>
      <c r="L3">
        <f>L4/12</f>
        <v>16.916666666666668</v>
      </c>
      <c r="W3" t="s">
        <v>4</v>
      </c>
    </row>
    <row r="4" spans="1:23" ht="15.75" customHeight="1" thickBot="1" x14ac:dyDescent="0.3">
      <c r="K4" t="s">
        <v>1</v>
      </c>
      <c r="L4">
        <v>203</v>
      </c>
      <c r="W4" t="s">
        <v>5</v>
      </c>
    </row>
    <row r="5" spans="1:23" ht="15.75" customHeight="1" thickBot="1" x14ac:dyDescent="0.3">
      <c r="C5" s="4" t="s">
        <v>8</v>
      </c>
      <c r="D5" s="5"/>
      <c r="E5" s="5"/>
      <c r="F5" s="5"/>
      <c r="G5" s="5"/>
      <c r="H5" s="5" t="s">
        <v>9</v>
      </c>
      <c r="I5" s="6" t="s">
        <v>13</v>
      </c>
      <c r="K5" t="s">
        <v>2</v>
      </c>
      <c r="L5" s="9">
        <f>ROUNDUP(L4/36,0)</f>
        <v>6</v>
      </c>
      <c r="W5" t="s">
        <v>6</v>
      </c>
    </row>
    <row r="6" spans="1:23" ht="15.75" customHeight="1" x14ac:dyDescent="0.25">
      <c r="C6" s="13">
        <f>IF($D6="","",DATE(YEAR($C$3)+3*(ROW($A1)-1),MONTH($C$3),DAY($C$3)))</f>
        <v>43735</v>
      </c>
      <c r="D6" s="14">
        <f>IF(ROW($A1)+1&lt;=ROUNDUP($G$6/36,0),36,IF($G$6-36*(ROW($A1)-1)&lt;0,"",$G$6-36*(ROW($A1)-1)))</f>
        <v>36</v>
      </c>
      <c r="E6" s="14"/>
      <c r="F6" s="15"/>
      <c r="G6" s="16">
        <v>203</v>
      </c>
      <c r="H6" s="3">
        <f>IF($D6="","",$G6*$F$3)</f>
        <v>203290.28999999998</v>
      </c>
      <c r="I6" s="7" t="str">
        <f>IF($D6="","",INDEX($W$1:$W$6,ROW($A1)))</f>
        <v>الأول</v>
      </c>
      <c r="W6" t="s">
        <v>7</v>
      </c>
    </row>
    <row r="7" spans="1:23" ht="15.75" customHeight="1" x14ac:dyDescent="0.25">
      <c r="C7" s="13">
        <f t="shared" ref="C7:C11" si="0">IF($D7="","",DATE(YEAR($C$3)+3*(ROW($A2)-1),MONTH($C$3),DAY($C$3)))</f>
        <v>44831</v>
      </c>
      <c r="D7" s="14">
        <f t="shared" ref="D7:D11" si="1">IF(ROW($A2)+1&lt;=ROUNDUP($G$6/36,0),36,IF($G$6-36*(ROW($A2)-1)&lt;0,"",$G$6-36*(ROW($A2)-1)))</f>
        <v>36</v>
      </c>
      <c r="E7" s="17"/>
      <c r="F7" s="17"/>
      <c r="G7" s="17">
        <f>IF($D7="","",$G6-36)</f>
        <v>167</v>
      </c>
      <c r="H7" s="3">
        <f>IF($D7="","",$G7*$F$3)</f>
        <v>167238.81</v>
      </c>
      <c r="I7" s="7" t="str">
        <f t="shared" ref="I7:I11" si="2">IF($D7="","",INDEX($W$1:$W$6,ROW($A2)))</f>
        <v>الثاني</v>
      </c>
    </row>
    <row r="8" spans="1:23" ht="15.75" customHeight="1" x14ac:dyDescent="0.25">
      <c r="C8" s="13">
        <f t="shared" si="0"/>
        <v>45927</v>
      </c>
      <c r="D8" s="14">
        <f t="shared" si="1"/>
        <v>36</v>
      </c>
      <c r="E8" s="17"/>
      <c r="F8" s="17"/>
      <c r="G8" s="17">
        <f t="shared" ref="G8:G11" si="3">IF($D8="","",$G7-36)</f>
        <v>131</v>
      </c>
      <c r="H8" s="3">
        <f t="shared" ref="H8:H11" si="4">IF($D8="","",$G8*$F$3)</f>
        <v>131187.32999999999</v>
      </c>
      <c r="I8" s="7" t="str">
        <f t="shared" si="2"/>
        <v>الثالث</v>
      </c>
    </row>
    <row r="9" spans="1:23" ht="15.75" customHeight="1" x14ac:dyDescent="0.25">
      <c r="C9" s="13">
        <f t="shared" si="0"/>
        <v>47023</v>
      </c>
      <c r="D9" s="14">
        <f t="shared" si="1"/>
        <v>36</v>
      </c>
      <c r="E9" s="17"/>
      <c r="F9" s="17"/>
      <c r="G9" s="17">
        <f t="shared" si="3"/>
        <v>95</v>
      </c>
      <c r="H9" s="3">
        <f t="shared" si="4"/>
        <v>95135.849999999991</v>
      </c>
      <c r="I9" s="7" t="str">
        <f t="shared" si="2"/>
        <v>الرابع</v>
      </c>
    </row>
    <row r="10" spans="1:23" ht="15.75" customHeight="1" x14ac:dyDescent="0.25">
      <c r="C10" s="13">
        <f t="shared" si="0"/>
        <v>48118</v>
      </c>
      <c r="D10" s="14">
        <f t="shared" si="1"/>
        <v>36</v>
      </c>
      <c r="E10" s="17"/>
      <c r="F10" s="17"/>
      <c r="G10" s="17">
        <f t="shared" si="3"/>
        <v>59</v>
      </c>
      <c r="H10" s="3">
        <f t="shared" si="4"/>
        <v>59084.369999999995</v>
      </c>
      <c r="I10" s="7" t="str">
        <f t="shared" si="2"/>
        <v>الخامس</v>
      </c>
      <c r="O10" s="21"/>
    </row>
    <row r="11" spans="1:23" ht="15.75" customHeight="1" thickBot="1" x14ac:dyDescent="0.3">
      <c r="C11" s="18">
        <f t="shared" si="0"/>
        <v>49214</v>
      </c>
      <c r="D11" s="19">
        <f t="shared" si="1"/>
        <v>23</v>
      </c>
      <c r="E11" s="20"/>
      <c r="F11" s="20"/>
      <c r="G11" s="20">
        <f t="shared" si="3"/>
        <v>23</v>
      </c>
      <c r="H11" s="8">
        <f t="shared" si="4"/>
        <v>23032.89</v>
      </c>
      <c r="I11" s="24" t="str">
        <f t="shared" si="2"/>
        <v>السادس</v>
      </c>
    </row>
    <row r="12" spans="1:23" ht="15.75" customHeight="1" x14ac:dyDescent="0.25">
      <c r="D12" s="23">
        <f>SUM(D6:D11)</f>
        <v>203</v>
      </c>
    </row>
    <row r="13" spans="1:23" ht="15.75" customHeight="1" x14ac:dyDescent="0.25">
      <c r="N13" s="22" t="s">
        <v>14</v>
      </c>
    </row>
  </sheetData>
  <pageMargins left="0.7" right="0.7" top="0.75" bottom="0.75" header="0.3" footer="0.3"/>
  <pageSetup orientation="portrait" r:id="rId1"/>
  <headerFooter>
    <oddFooter>&amp;LPUBLIC</oddFooter>
    <evenFooter>&amp;LPUBLIC</evenFooter>
    <firstFooter>&amp;LPUBLIC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Abdullah</dc:creator>
  <cp:keywords>PUBLIC</cp:keywords>
  <dc:description>PUBLIC</dc:description>
  <cp:lastModifiedBy>hben</cp:lastModifiedBy>
  <dcterms:created xsi:type="dcterms:W3CDTF">2019-09-09T06:54:28Z</dcterms:created>
  <dcterms:modified xsi:type="dcterms:W3CDTF">2019-09-15T16:28:53Z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Source">
    <vt:lpwstr>Internal</vt:lpwstr>
  </property>
  <property fmtid="{D5CDD505-2E9C-101B-9397-08002B2CF9AE}" pid="4" name="Footers">
    <vt:lpwstr>Footers</vt:lpwstr>
  </property>
  <property fmtid="{D5CDD505-2E9C-101B-9397-08002B2CF9AE}" pid="5" name="DocClassification">
    <vt:lpwstr>CLAPUBLIC</vt:lpwstr>
  </property>
</Properties>
</file>