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upervisor\Desktop\"/>
    </mc:Choice>
  </mc:AlternateContent>
  <bookViews>
    <workbookView xWindow="0" yWindow="0" windowWidth="24000" windowHeight="8805"/>
  </bookViews>
  <sheets>
    <sheet name="بعد 2010 (3)" sheetId="10" r:id="rId1"/>
  </sheets>
  <definedNames>
    <definedName name="_xlnm.Print_Area" localSheetId="0">'بعد 2010 (3)'!$A$1:$I$17</definedName>
  </definedNames>
  <calcPr calcId="162913"/>
</workbook>
</file>

<file path=xl/calcChain.xml><?xml version="1.0" encoding="utf-8"?>
<calcChain xmlns="http://schemas.openxmlformats.org/spreadsheetml/2006/main">
  <c r="O2" i="10" l="1"/>
  <c r="L2" i="10"/>
  <c r="K2" i="10"/>
  <c r="N2" i="10" s="1"/>
  <c r="J3" i="10"/>
  <c r="L3" i="10" s="1"/>
  <c r="B7" i="10" l="1"/>
  <c r="B5" i="10"/>
  <c r="C5" i="10" s="1"/>
  <c r="M2" i="10"/>
  <c r="B6" i="10"/>
  <c r="C6" i="10" s="1"/>
  <c r="E9" i="10" l="1"/>
  <c r="E7" i="10"/>
  <c r="B11" i="10" s="1"/>
  <c r="C7" i="10"/>
  <c r="A8" i="10" s="1"/>
  <c r="E11" i="10" s="1"/>
  <c r="A11" i="10" l="1"/>
  <c r="A13" i="10" s="1"/>
</calcChain>
</file>

<file path=xl/sharedStrings.xml><?xml version="1.0" encoding="utf-8"?>
<sst xmlns="http://schemas.openxmlformats.org/spreadsheetml/2006/main" count="39" uniqueCount="36">
  <si>
    <t>Name</t>
  </si>
  <si>
    <t>Emo. No.</t>
  </si>
  <si>
    <t>Hiring Date</t>
  </si>
  <si>
    <t>Temination Date</t>
  </si>
  <si>
    <t>Total Salary</t>
  </si>
  <si>
    <t>Social allowance</t>
  </si>
  <si>
    <t>Child allowance</t>
  </si>
  <si>
    <t>Encouragement allowance</t>
  </si>
  <si>
    <t>Cola</t>
  </si>
  <si>
    <t>Finacial Support</t>
  </si>
  <si>
    <t xml:space="preserve">Special </t>
  </si>
  <si>
    <t>Superviaion</t>
  </si>
  <si>
    <t>Transport</t>
  </si>
  <si>
    <t>Food</t>
  </si>
  <si>
    <t>Accomodition</t>
  </si>
  <si>
    <t>Basic Salary</t>
  </si>
  <si>
    <t>Salary Details</t>
  </si>
  <si>
    <t>Amount</t>
  </si>
  <si>
    <t>Paid</t>
  </si>
  <si>
    <t>Years</t>
  </si>
  <si>
    <t>Month</t>
  </si>
  <si>
    <t>Day</t>
  </si>
  <si>
    <t xml:space="preserve">Resignation </t>
  </si>
  <si>
    <t xml:space="preserve">Termniation </t>
  </si>
  <si>
    <t>Status</t>
  </si>
  <si>
    <t>Un-Paid Vacation</t>
  </si>
  <si>
    <t>Paid Vacation</t>
  </si>
  <si>
    <t>Amount With Bouns</t>
  </si>
  <si>
    <t>Bouns</t>
  </si>
  <si>
    <t>Salary Amount</t>
  </si>
  <si>
    <t>Additional</t>
  </si>
  <si>
    <t>Deduction</t>
  </si>
  <si>
    <t>Indeminity</t>
  </si>
  <si>
    <t>Total Payment</t>
  </si>
  <si>
    <t>Yacob  Ramaiah Avija</t>
  </si>
  <si>
    <t>أنا محتاج أضيف هنا ان لو الخانة C7 اقل من 3 يكون الناتج الموجود في A8 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</si>
</sst>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/mmm/yyyy;@"/>
    <numFmt numFmtId="165" formatCode="0.000"/>
    <numFmt numFmtId="166" formatCode="#,##0.00\ [$د.ك.‏-3401]"/>
    <numFmt numFmtId="167" formatCode="#,##0.000\ [$K.D ‏-3401]"/>
  </numFmts>
  <fonts count="16">
    <font>
      <sz val="11"/>
      <color theme="1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4"/>
      <color theme="1"/>
      <name val="Garamond"/>
      <family val="1"/>
    </font>
    <font>
      <sz val="16"/>
      <color theme="1"/>
      <name val="Andalus"/>
      <family val="1"/>
    </font>
    <font>
      <sz val="22"/>
      <name val="Andalus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shrinkToFit="1"/>
    </xf>
    <xf numFmtId="0" fontId="4" fillId="0" borderId="5" xfId="0" applyFont="1" applyBorder="1" applyAlignment="1">
      <alignment horizontal="center" vertical="center" shrinkToFit="1"/>
    </xf>
    <xf numFmtId="165" fontId="2" fillId="0" borderId="7" xfId="0" applyNumberFormat="1" applyFont="1" applyBorder="1" applyAlignment="1">
      <alignment horizontal="center" vertical="center" shrinkToFit="1"/>
    </xf>
    <xf numFmtId="164" fontId="4" fillId="0" borderId="10" xfId="0" applyNumberFormat="1" applyFont="1" applyBorder="1" applyAlignment="1">
      <alignment horizontal="center" vertical="center" shrinkToFit="1"/>
    </xf>
    <xf numFmtId="164" fontId="4" fillId="0" borderId="14" xfId="0" applyNumberFormat="1" applyFont="1" applyBorder="1" applyAlignment="1">
      <alignment horizontal="center" vertical="center" shrinkToFit="1"/>
    </xf>
    <xf numFmtId="164" fontId="6" fillId="2" borderId="15" xfId="0" applyNumberFormat="1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164" fontId="7" fillId="0" borderId="15" xfId="0" applyNumberFormat="1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166" fontId="2" fillId="0" borderId="17" xfId="0" applyNumberFormat="1" applyFont="1" applyBorder="1" applyAlignment="1">
      <alignment vertical="center" shrinkToFit="1"/>
    </xf>
    <xf numFmtId="164" fontId="6" fillId="2" borderId="4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65" fontId="2" fillId="0" borderId="14" xfId="0" applyNumberFormat="1" applyFont="1" applyBorder="1" applyAlignment="1">
      <alignment horizontal="center" vertical="center" shrinkToFit="1"/>
    </xf>
    <xf numFmtId="164" fontId="6" fillId="2" borderId="11" xfId="0" applyNumberFormat="1" applyFont="1" applyFill="1" applyBorder="1" applyAlignment="1">
      <alignment horizontal="center" vertical="center" shrinkToFit="1"/>
    </xf>
    <xf numFmtId="167" fontId="8" fillId="3" borderId="12" xfId="0" applyNumberFormat="1" applyFont="1" applyFill="1" applyBorder="1" applyAlignment="1" applyProtection="1">
      <alignment vertical="center" shrinkToFit="1"/>
    </xf>
    <xf numFmtId="167" fontId="8" fillId="3" borderId="13" xfId="0" applyNumberFormat="1" applyFont="1" applyFill="1" applyBorder="1" applyAlignment="1" applyProtection="1">
      <alignment vertical="center" shrinkToFit="1"/>
    </xf>
    <xf numFmtId="167" fontId="8" fillId="3" borderId="5" xfId="0" applyNumberFormat="1" applyFont="1" applyFill="1" applyBorder="1" applyAlignment="1" applyProtection="1">
      <alignment vertical="center" shrinkToFit="1"/>
    </xf>
    <xf numFmtId="167" fontId="8" fillId="3" borderId="7" xfId="0" applyNumberFormat="1" applyFont="1" applyFill="1" applyBorder="1" applyAlignment="1" applyProtection="1">
      <alignment vertical="center" shrinkToFit="1"/>
    </xf>
    <xf numFmtId="167" fontId="8" fillId="3" borderId="10" xfId="0" applyNumberFormat="1" applyFont="1" applyFill="1" applyBorder="1" applyAlignment="1" applyProtection="1">
      <alignment vertical="center" shrinkToFit="1"/>
    </xf>
    <xf numFmtId="167" fontId="8" fillId="3" borderId="14" xfId="0" applyNumberFormat="1" applyFont="1" applyFill="1" applyBorder="1" applyAlignment="1" applyProtection="1">
      <alignment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5" fillId="4" borderId="9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0" fillId="3" borderId="0" xfId="0" applyFill="1" applyBorder="1" applyAlignment="1">
      <alignment shrinkToFit="1"/>
    </xf>
    <xf numFmtId="0" fontId="3" fillId="0" borderId="1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167" fontId="8" fillId="3" borderId="7" xfId="0" applyNumberFormat="1" applyFont="1" applyFill="1" applyBorder="1" applyAlignment="1" applyProtection="1">
      <alignment horizontal="center" vertical="center" shrinkToFit="1"/>
    </xf>
    <xf numFmtId="167" fontId="8" fillId="3" borderId="21" xfId="0" applyNumberFormat="1" applyFont="1" applyFill="1" applyBorder="1" applyAlignment="1" applyProtection="1">
      <alignment vertical="center" shrinkToFit="1"/>
    </xf>
    <xf numFmtId="0" fontId="12" fillId="3" borderId="16" xfId="0" applyFont="1" applyFill="1" applyBorder="1" applyAlignment="1">
      <alignment horizontal="center" vertical="center" shrinkToFit="1"/>
    </xf>
    <xf numFmtId="167" fontId="8" fillId="3" borderId="16" xfId="0" applyNumberFormat="1" applyFont="1" applyFill="1" applyBorder="1" applyAlignment="1" applyProtection="1">
      <alignment vertical="center" shrinkToFit="1"/>
    </xf>
    <xf numFmtId="0" fontId="12" fillId="3" borderId="15" xfId="0" applyFont="1" applyFill="1" applyBorder="1" applyAlignment="1">
      <alignment horizontal="center" vertical="center" shrinkToFit="1"/>
    </xf>
    <xf numFmtId="167" fontId="8" fillId="3" borderId="15" xfId="0" applyNumberFormat="1" applyFont="1" applyFill="1" applyBorder="1" applyAlignment="1" applyProtection="1">
      <alignment vertical="center" shrinkToFit="1"/>
    </xf>
    <xf numFmtId="167" fontId="8" fillId="3" borderId="17" xfId="0" applyNumberFormat="1" applyFont="1" applyFill="1" applyBorder="1" applyAlignment="1" applyProtection="1">
      <alignment vertical="center" shrinkToFit="1"/>
    </xf>
    <xf numFmtId="0" fontId="5" fillId="5" borderId="18" xfId="0" applyFont="1" applyFill="1" applyBorder="1" applyAlignment="1">
      <alignment horizontal="center" vertical="center" shrinkToFit="1"/>
    </xf>
    <xf numFmtId="0" fontId="3" fillId="5" borderId="18" xfId="0" applyFont="1" applyFill="1" applyBorder="1" applyAlignment="1">
      <alignment horizontal="center" vertical="center" shrinkToFit="1"/>
    </xf>
    <xf numFmtId="164" fontId="4" fillId="5" borderId="18" xfId="0" applyNumberFormat="1" applyFont="1" applyFill="1" applyBorder="1" applyAlignment="1">
      <alignment horizontal="center" vertical="center" shrinkToFit="1"/>
    </xf>
    <xf numFmtId="164" fontId="4" fillId="5" borderId="2" xfId="0" applyNumberFormat="1" applyFont="1" applyFill="1" applyBorder="1" applyAlignment="1">
      <alignment horizontal="center" vertical="center" shrinkToFit="1"/>
    </xf>
    <xf numFmtId="164" fontId="14" fillId="4" borderId="4" xfId="0" applyNumberFormat="1" applyFont="1" applyFill="1" applyBorder="1" applyAlignment="1">
      <alignment horizontal="center" vertical="center" shrinkToFit="1"/>
    </xf>
    <xf numFmtId="164" fontId="14" fillId="4" borderId="9" xfId="0" applyNumberFormat="1" applyFont="1" applyFill="1" applyBorder="1" applyAlignment="1">
      <alignment horizontal="center" vertical="center" shrinkToFit="1"/>
    </xf>
    <xf numFmtId="0" fontId="14" fillId="4" borderId="11" xfId="0" applyFont="1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 shrinkToFit="1"/>
    </xf>
    <xf numFmtId="164" fontId="7" fillId="0" borderId="24" xfId="0" applyNumberFormat="1" applyFont="1" applyBorder="1" applyAlignment="1">
      <alignment horizontal="center" vertical="center" shrinkToFit="1"/>
    </xf>
    <xf numFmtId="0" fontId="13" fillId="3" borderId="0" xfId="0" applyFont="1" applyFill="1" applyBorder="1" applyAlignment="1">
      <alignment horizontal="center" vertical="center" shrinkToFit="1"/>
    </xf>
    <xf numFmtId="0" fontId="13" fillId="3" borderId="22" xfId="0" applyFont="1" applyFill="1" applyBorder="1" applyAlignment="1">
      <alignment horizontal="center" vertical="center" shrinkToFit="1"/>
    </xf>
    <xf numFmtId="167" fontId="8" fillId="3" borderId="6" xfId="0" applyNumberFormat="1" applyFont="1" applyFill="1" applyBorder="1" applyAlignment="1" applyProtection="1">
      <alignment horizontal="center" vertical="center" shrinkToFit="1"/>
    </xf>
    <xf numFmtId="167" fontId="8" fillId="3" borderId="23" xfId="0" applyNumberFormat="1" applyFont="1" applyFill="1" applyBorder="1" applyAlignment="1" applyProtection="1">
      <alignment horizontal="center" vertical="center" shrinkToFit="1"/>
    </xf>
    <xf numFmtId="167" fontId="8" fillId="3" borderId="8" xfId="0" applyNumberFormat="1" applyFont="1" applyFill="1" applyBorder="1" applyAlignment="1" applyProtection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167" fontId="8" fillId="6" borderId="1" xfId="0" applyNumberFormat="1" applyFont="1" applyFill="1" applyBorder="1" applyAlignment="1" applyProtection="1">
      <alignment horizontal="center" vertical="center" shrinkToFit="1"/>
    </xf>
    <xf numFmtId="167" fontId="8" fillId="6" borderId="18" xfId="0" applyNumberFormat="1" applyFont="1" applyFill="1" applyBorder="1" applyAlignment="1" applyProtection="1">
      <alignment horizontal="center" vertical="center" shrinkToFit="1"/>
    </xf>
    <xf numFmtId="167" fontId="8" fillId="6" borderId="2" xfId="0" applyNumberFormat="1" applyFont="1" applyFill="1" applyBorder="1" applyAlignment="1" applyProtection="1">
      <alignment horizontal="center" vertical="center" shrinkToFit="1"/>
    </xf>
    <xf numFmtId="0" fontId="1" fillId="3" borderId="18" xfId="0" applyFont="1" applyFill="1" applyBorder="1" applyAlignment="1">
      <alignment horizontal="center" vertical="center" shrinkToFit="1"/>
    </xf>
    <xf numFmtId="0" fontId="1" fillId="3" borderId="24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1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view="pageBreakPreview" zoomScaleNormal="100" zoomScaleSheetLayoutView="100" workbookViewId="0">
      <selection activeCell="A8" sqref="A8:C8"/>
    </sheetView>
  </sheetViews>
  <sheetFormatPr defaultRowHeight="15"/>
  <cols>
    <col min="1" max="3" width="15.7109375" style="1" customWidth="1"/>
    <col min="4" max="5" width="20.7109375" style="1" customWidth="1"/>
    <col min="6" max="6" width="19.5703125" style="1" customWidth="1"/>
    <col min="7" max="9" width="15.7109375" style="1" customWidth="1"/>
    <col min="10" max="16384" width="9.140625" style="1"/>
  </cols>
  <sheetData>
    <row r="1" spans="1:16" ht="35.1" customHeight="1" thickBot="1">
      <c r="A1" s="26" t="s">
        <v>1</v>
      </c>
      <c r="B1" s="56" t="s">
        <v>0</v>
      </c>
      <c r="C1" s="56"/>
      <c r="D1" s="27" t="s">
        <v>2</v>
      </c>
      <c r="E1" s="29" t="s">
        <v>3</v>
      </c>
      <c r="F1" s="25" t="s">
        <v>16</v>
      </c>
      <c r="G1" s="25" t="s">
        <v>17</v>
      </c>
      <c r="H1" s="25" t="s">
        <v>27</v>
      </c>
      <c r="I1" s="25" t="s">
        <v>18</v>
      </c>
      <c r="P1" s="8" t="s">
        <v>22</v>
      </c>
    </row>
    <row r="2" spans="1:16" ht="33" customHeight="1" thickBot="1">
      <c r="A2" s="28">
        <v>230</v>
      </c>
      <c r="B2" s="57" t="s">
        <v>34</v>
      </c>
      <c r="C2" s="57"/>
      <c r="D2" s="4">
        <v>43369</v>
      </c>
      <c r="E2" s="5">
        <v>43750</v>
      </c>
      <c r="F2" s="18" t="s">
        <v>15</v>
      </c>
      <c r="G2" s="19">
        <v>85</v>
      </c>
      <c r="H2" s="19">
        <v>123.33333333333334</v>
      </c>
      <c r="I2" s="20">
        <v>85</v>
      </c>
      <c r="J2" s="11">
        <v>1</v>
      </c>
      <c r="K2" s="9">
        <f>EOMONTH($E$2,-1)+1</f>
        <v>43739</v>
      </c>
      <c r="L2" s="9">
        <f>EOMONTH($E$2,0)</f>
        <v>43769</v>
      </c>
      <c r="M2" s="10">
        <f>NETWORKDAYS.INTL(K2,L2,16)</f>
        <v>27</v>
      </c>
      <c r="N2" s="10">
        <f>NETWORKDAYS.INTL(K2,E2,16)</f>
        <v>10</v>
      </c>
      <c r="O2" s="12">
        <f>E5/12</f>
        <v>0</v>
      </c>
      <c r="P2" s="8" t="s">
        <v>23</v>
      </c>
    </row>
    <row r="3" spans="1:16" ht="33" customHeight="1" thickBot="1">
      <c r="A3" s="41"/>
      <c r="B3" s="42"/>
      <c r="C3" s="42"/>
      <c r="D3" s="43"/>
      <c r="E3" s="44"/>
      <c r="F3" s="13" t="s">
        <v>5</v>
      </c>
      <c r="G3" s="21">
        <v>0</v>
      </c>
      <c r="H3" s="21">
        <v>0</v>
      </c>
      <c r="I3" s="22">
        <v>0</v>
      </c>
      <c r="J3" s="49">
        <f>EOMONTH($D$2,0)</f>
        <v>43373</v>
      </c>
      <c r="K3" s="50"/>
      <c r="L3" s="10">
        <f>J3-D2+1</f>
        <v>5</v>
      </c>
    </row>
    <row r="4" spans="1:16" ht="33" customHeight="1">
      <c r="A4" s="47" t="s">
        <v>24</v>
      </c>
      <c r="B4" s="58" t="s">
        <v>22</v>
      </c>
      <c r="C4" s="59"/>
      <c r="D4" s="32" t="s">
        <v>25</v>
      </c>
      <c r="E4" s="31"/>
      <c r="F4" s="13" t="s">
        <v>6</v>
      </c>
      <c r="G4" s="21">
        <v>0</v>
      </c>
      <c r="H4" s="21">
        <v>0</v>
      </c>
      <c r="I4" s="22">
        <v>0</v>
      </c>
      <c r="P4" s="8"/>
    </row>
    <row r="5" spans="1:16" ht="33" customHeight="1">
      <c r="A5" s="45" t="s">
        <v>21</v>
      </c>
      <c r="B5" s="2">
        <f>DATEDIF(D2,E2,"md")+1</f>
        <v>17</v>
      </c>
      <c r="C5" s="3">
        <f>ROUND((B5/30/12),3)</f>
        <v>4.7E-2</v>
      </c>
      <c r="D5" s="33" t="s">
        <v>28</v>
      </c>
      <c r="E5" s="34"/>
      <c r="F5" s="13" t="s">
        <v>7</v>
      </c>
      <c r="G5" s="21">
        <v>0</v>
      </c>
      <c r="H5" s="21">
        <v>0</v>
      </c>
      <c r="I5" s="22">
        <v>0</v>
      </c>
    </row>
    <row r="6" spans="1:16" ht="33" customHeight="1">
      <c r="A6" s="45" t="s">
        <v>20</v>
      </c>
      <c r="B6" s="2">
        <f>DATEDIF(D2,E2,"ym")</f>
        <v>0</v>
      </c>
      <c r="C6" s="3">
        <f>B6/12</f>
        <v>0</v>
      </c>
      <c r="D6" s="60" t="s">
        <v>26</v>
      </c>
      <c r="E6" s="61"/>
      <c r="F6" s="14" t="s">
        <v>8</v>
      </c>
      <c r="G6" s="21">
        <v>50</v>
      </c>
      <c r="H6" s="21">
        <v>50</v>
      </c>
      <c r="I6" s="22">
        <v>50</v>
      </c>
    </row>
    <row r="7" spans="1:16" ht="33" customHeight="1" thickBot="1">
      <c r="A7" s="46" t="s">
        <v>19</v>
      </c>
      <c r="B7" s="16">
        <f>DATEDIF(D2,E2,"y")</f>
        <v>1</v>
      </c>
      <c r="C7" s="17">
        <f>ROUND((B7+C6+C5-(E4/365)),3)</f>
        <v>1.0469999999999999</v>
      </c>
      <c r="D7" s="48">
        <v>39</v>
      </c>
      <c r="E7" s="22">
        <f>(G13-G10)*D7/26</f>
        <v>202.5</v>
      </c>
      <c r="F7" s="13" t="s">
        <v>9</v>
      </c>
      <c r="G7" s="21">
        <v>0</v>
      </c>
      <c r="H7" s="21">
        <v>0</v>
      </c>
      <c r="I7" s="22">
        <v>0</v>
      </c>
    </row>
    <row r="8" spans="1:16" ht="33" customHeight="1" thickBot="1">
      <c r="A8" s="64">
        <f>IF(AND(OR(B4=H13,B4=MP15),C7&lt;0.4),0,IF(AND(OR(MQ1=P1,B4=MQ11),C7&lt;5),0.5,IF(AND(OR(B4=P1,B4=MP15),C7&lt;10),0.666666,IF(AND(OR(B4=P1,B4=MP15),C7&gt;10),1,IF(B4=P2,1,0)))))*IF(C7&gt;5,(H13/26*75)+((C7-5)*H13),IF(C7&lt;=5,C7*15*(H13/26)))</f>
        <v>69.799930199999991</v>
      </c>
      <c r="B8" s="65"/>
      <c r="C8" s="66"/>
      <c r="D8" s="62" t="s">
        <v>20</v>
      </c>
      <c r="E8" s="63"/>
      <c r="F8" s="13" t="s">
        <v>10</v>
      </c>
      <c r="G8" s="21">
        <v>0</v>
      </c>
      <c r="H8" s="21">
        <v>0</v>
      </c>
      <c r="I8" s="22">
        <v>0</v>
      </c>
    </row>
    <row r="9" spans="1:16" ht="33" customHeight="1" thickBot="1">
      <c r="A9" s="67" t="s">
        <v>35</v>
      </c>
      <c r="B9" s="67"/>
      <c r="C9" s="67"/>
      <c r="D9" s="68"/>
      <c r="E9" s="35">
        <f>IF(D9=1,G13,0)</f>
        <v>0</v>
      </c>
      <c r="F9" s="13" t="s">
        <v>11</v>
      </c>
      <c r="G9" s="21">
        <v>0</v>
      </c>
      <c r="H9" s="21">
        <v>0</v>
      </c>
      <c r="I9" s="22">
        <v>0</v>
      </c>
    </row>
    <row r="10" spans="1:16" ht="33" customHeight="1" thickBot="1">
      <c r="A10" s="36" t="s">
        <v>29</v>
      </c>
      <c r="B10" s="38" t="s">
        <v>26</v>
      </c>
      <c r="C10" s="38" t="s">
        <v>30</v>
      </c>
      <c r="D10" s="38" t="s">
        <v>31</v>
      </c>
      <c r="E10" s="38" t="s">
        <v>32</v>
      </c>
      <c r="F10" s="13" t="s">
        <v>12</v>
      </c>
      <c r="G10" s="21">
        <v>0</v>
      </c>
      <c r="H10" s="21">
        <v>0</v>
      </c>
      <c r="I10" s="22">
        <v>0</v>
      </c>
    </row>
    <row r="11" spans="1:16" ht="33" customHeight="1" thickBot="1">
      <c r="A11" s="37">
        <f>E9+I13</f>
        <v>135</v>
      </c>
      <c r="B11" s="39">
        <f>E7</f>
        <v>202.5</v>
      </c>
      <c r="C11" s="39">
        <v>0</v>
      </c>
      <c r="D11" s="39">
        <v>0</v>
      </c>
      <c r="E11" s="40">
        <f>A8</f>
        <v>69.799930199999991</v>
      </c>
      <c r="F11" s="13" t="s">
        <v>13</v>
      </c>
      <c r="G11" s="21">
        <v>0</v>
      </c>
      <c r="H11" s="21">
        <v>0</v>
      </c>
      <c r="I11" s="22">
        <v>0</v>
      </c>
    </row>
    <row r="12" spans="1:16" ht="33" customHeight="1" thickBot="1">
      <c r="A12" s="51" t="s">
        <v>33</v>
      </c>
      <c r="B12" s="51"/>
      <c r="C12" s="51"/>
      <c r="D12" s="51"/>
      <c r="E12" s="52"/>
      <c r="F12" s="13" t="s">
        <v>14</v>
      </c>
      <c r="G12" s="21">
        <v>0</v>
      </c>
      <c r="H12" s="21">
        <v>0</v>
      </c>
      <c r="I12" s="22">
        <v>0</v>
      </c>
      <c r="J12" s="7"/>
      <c r="K12" s="6"/>
      <c r="L12" s="6"/>
      <c r="M12" s="7"/>
    </row>
    <row r="13" spans="1:16" ht="33" customHeight="1" thickBot="1">
      <c r="A13" s="53">
        <f>A11+B11+C11-D11+E11</f>
        <v>407.29993020000001</v>
      </c>
      <c r="B13" s="54"/>
      <c r="C13" s="54"/>
      <c r="D13" s="54"/>
      <c r="E13" s="55"/>
      <c r="F13" s="15" t="s">
        <v>4</v>
      </c>
      <c r="G13" s="23">
        <v>135</v>
      </c>
      <c r="H13" s="23">
        <v>173.33333333333334</v>
      </c>
      <c r="I13" s="24">
        <v>135</v>
      </c>
    </row>
    <row r="14" spans="1:16">
      <c r="A14" s="30"/>
      <c r="B14" s="30"/>
      <c r="C14" s="30"/>
      <c r="D14" s="30"/>
      <c r="E14" s="30"/>
    </row>
  </sheetData>
  <mergeCells count="10">
    <mergeCell ref="J3:K3"/>
    <mergeCell ref="A12:E12"/>
    <mergeCell ref="A13:E13"/>
    <mergeCell ref="B1:C1"/>
    <mergeCell ref="B2:C2"/>
    <mergeCell ref="B4:C4"/>
    <mergeCell ref="D6:E6"/>
    <mergeCell ref="A8:C8"/>
    <mergeCell ref="D8:E8"/>
    <mergeCell ref="A9:D9"/>
  </mergeCells>
  <conditionalFormatting sqref="G14:I1048576">
    <cfRule type="cellIs" dxfId="10" priority="11" operator="greaterThan">
      <formula>0</formula>
    </cfRule>
  </conditionalFormatting>
  <conditionalFormatting sqref="G2:I13">
    <cfRule type="cellIs" dxfId="9" priority="10" operator="greaterThan">
      <formula>0</formula>
    </cfRule>
  </conditionalFormatting>
  <conditionalFormatting sqref="E5">
    <cfRule type="cellIs" dxfId="8" priority="9" operator="greaterThan">
      <formula>0</formula>
    </cfRule>
  </conditionalFormatting>
  <conditionalFormatting sqref="E7">
    <cfRule type="cellIs" dxfId="7" priority="8" operator="greaterThan">
      <formula>0</formula>
    </cfRule>
  </conditionalFormatting>
  <conditionalFormatting sqref="E9">
    <cfRule type="cellIs" dxfId="6" priority="7" operator="greaterThan">
      <formula>0</formula>
    </cfRule>
  </conditionalFormatting>
  <conditionalFormatting sqref="A11">
    <cfRule type="cellIs" dxfId="5" priority="6" operator="greaterThan">
      <formula>0</formula>
    </cfRule>
  </conditionalFormatting>
  <conditionalFormatting sqref="B11">
    <cfRule type="cellIs" dxfId="4" priority="5" operator="greaterThan">
      <formula>0</formula>
    </cfRule>
  </conditionalFormatting>
  <conditionalFormatting sqref="A13">
    <cfRule type="cellIs" dxfId="3" priority="4" operator="greaterThan">
      <formula>0</formula>
    </cfRule>
  </conditionalFormatting>
  <conditionalFormatting sqref="E11">
    <cfRule type="cellIs" dxfId="2" priority="3" operator="greaterThan">
      <formula>0</formula>
    </cfRule>
  </conditionalFormatting>
  <conditionalFormatting sqref="D11">
    <cfRule type="cellIs" dxfId="1" priority="2" operator="greaterThan">
      <formula>0</formula>
    </cfRule>
  </conditionalFormatting>
  <conditionalFormatting sqref="C11">
    <cfRule type="cellIs" dxfId="0" priority="1" operator="greaterThan">
      <formula>0</formula>
    </cfRule>
  </conditionalFormatting>
  <dataValidations disablePrompts="1" count="1">
    <dataValidation type="list" allowBlank="1" showInputMessage="1" showErrorMessage="1" sqref="B4">
      <formula1>$P$1:$P$2</formula1>
    </dataValidation>
  </dataValidations>
  <pageMargins left="0.22" right="0.23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بعد 2010 (3)</vt:lpstr>
      <vt:lpstr>'بعد 2010 (3)'!Print_Area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HR Supervisor</cp:lastModifiedBy>
  <cp:lastPrinted>2019-04-18T08:10:47Z</cp:lastPrinted>
  <dcterms:created xsi:type="dcterms:W3CDTF">2013-12-30T07:07:06Z</dcterms:created>
  <dcterms:modified xsi:type="dcterms:W3CDTF">2019-09-25T08:51:00Z</dcterms:modified>
</cp:coreProperties>
</file>