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door-makkah tiles\Desktop\"/>
    </mc:Choice>
  </mc:AlternateContent>
  <xr:revisionPtr revIDLastSave="0" documentId="8_{9081DF3B-913A-43A5-ADA5-BE147B3B2AFA}" xr6:coauthVersionLast="45" xr6:coauthVersionMax="45" xr10:uidLastSave="{00000000-0000-0000-0000-000000000000}"/>
  <bookViews>
    <workbookView xWindow="-120" yWindow="-120" windowWidth="15600" windowHeight="11160" xr2:uid="{00000000-000D-0000-FFFF-FFFF00000000}"/>
  </bookViews>
  <sheets>
    <sheet name="تقرير " sheetId="4" r:id="rId1"/>
    <sheet name="المشاريع" sheetId="1" r:id="rId2"/>
    <sheet name="المتابعة" sheetId="3" r:id="rId3"/>
    <sheet name="معلومات المشاريع" sheetId="2" r:id="rId4"/>
  </sheets>
  <definedNames>
    <definedName name="code">Table3[كود المشروع]</definedName>
    <definedName name="_xlnm.Print_Area" localSheetId="2">المتابعة!$A$3:$C$20</definedName>
    <definedName name="_xlnm.Print_Area" localSheetId="1">Table1[[#All],[التاريخ]:[بلاط]]</definedName>
    <definedName name="_xlnm.Print_Area" localSheetId="0">'تقرير '!$A$1:$AC$51</definedName>
    <definedName name="تاريخ_المتابعة">Table3[التاريخ]</definedName>
    <definedName name="كود_المشروع">'تقرير '!$F$2</definedName>
    <definedName name="مرحلة_المتابعة">Table3[[مرحلة المتابعة ]]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4" i="4" l="1"/>
  <c r="E33" i="4" l="1"/>
  <c r="E32" i="4"/>
  <c r="E31" i="4"/>
  <c r="E30" i="4"/>
  <c r="E29" i="4"/>
  <c r="E28" i="4"/>
  <c r="E27" i="4"/>
  <c r="A9" i="4"/>
  <c r="V6" i="4"/>
  <c r="F6" i="4"/>
  <c r="V2" i="4"/>
  <c r="T18" i="4" l="1" a="1"/>
  <c r="T18" i="4" s="1"/>
  <c r="T19" i="4" a="1"/>
  <c r="T19" i="4" s="1"/>
  <c r="T20" i="4" a="1"/>
  <c r="T20" i="4" s="1"/>
  <c r="T21" i="4" a="1"/>
  <c r="T21" i="4" s="1"/>
  <c r="T22" i="4" a="1"/>
  <c r="T22" i="4" s="1"/>
  <c r="T23" i="4" a="1"/>
  <c r="T23" i="4" s="1"/>
  <c r="T24" i="4" a="1"/>
  <c r="T24" i="4" s="1"/>
  <c r="T17" i="4" a="1"/>
  <c r="T17" i="4" s="1"/>
  <c r="M18" i="4" a="1"/>
  <c r="M18" i="4" s="1"/>
  <c r="M19" i="4" a="1"/>
  <c r="M19" i="4" s="1"/>
  <c r="M20" i="4" a="1"/>
  <c r="M20" i="4" s="1"/>
  <c r="M21" i="4" a="1"/>
  <c r="M21" i="4" s="1"/>
  <c r="M22" i="4" a="1"/>
  <c r="M22" i="4" s="1"/>
  <c r="M23" i="4" a="1"/>
  <c r="M23" i="4" s="1"/>
  <c r="M24" i="4" a="1"/>
  <c r="M24" i="4" s="1"/>
  <c r="M17" i="4" a="1"/>
  <c r="M17" i="4" s="1"/>
  <c r="E22" i="4" a="1"/>
  <c r="E22" i="4" s="1"/>
  <c r="E23" i="4" a="1"/>
  <c r="E23" i="4" s="1"/>
  <c r="E24" i="4" a="1"/>
  <c r="E24" i="4" s="1"/>
  <c r="E19" i="4" a="1"/>
  <c r="E19" i="4" s="1"/>
  <c r="E20" i="4" a="1"/>
  <c r="E20" i="4" s="1"/>
  <c r="E21" i="4" a="1"/>
  <c r="E21" i="4" s="1"/>
  <c r="E18" i="4" a="1"/>
  <c r="E18" i="4" s="1"/>
  <c r="E17" i="4" a="1"/>
  <c r="E17" i="4" s="1"/>
  <c r="A18" i="4" a="1"/>
  <c r="A18" i="4" s="1"/>
  <c r="A19" i="4" a="1"/>
  <c r="A19" i="4" s="1"/>
  <c r="A20" i="4" a="1"/>
  <c r="A20" i="4" s="1"/>
  <c r="A21" i="4" a="1"/>
  <c r="A21" i="4" s="1"/>
  <c r="A22" i="4" a="1"/>
  <c r="A22" i="4" s="1"/>
  <c r="A23" i="4" a="1"/>
  <c r="A23" i="4" s="1"/>
  <c r="A24" i="4" a="1"/>
  <c r="A24" i="4" s="1"/>
  <c r="A17" i="4" a="1"/>
  <c r="A17" i="4" s="1"/>
  <c r="E38" i="4" l="1" a="1"/>
  <c r="E38" i="4" s="1"/>
  <c r="E39" i="4" a="1"/>
  <c r="E39" i="4" s="1"/>
  <c r="E40" i="4" a="1"/>
  <c r="E40" i="4" s="1"/>
  <c r="E41" i="4" a="1"/>
  <c r="E41" i="4" s="1"/>
  <c r="E42" i="4" a="1"/>
  <c r="E42" i="4" s="1"/>
  <c r="E43" i="4" a="1"/>
  <c r="E43" i="4" s="1"/>
  <c r="E44" i="4" a="1"/>
  <c r="E44" i="4" s="1"/>
  <c r="E45" i="4" a="1"/>
  <c r="E45" i="4" s="1"/>
  <c r="E46" i="4" a="1"/>
  <c r="E46" i="4" s="1"/>
  <c r="E47" i="4" a="1"/>
  <c r="E47" i="4" s="1"/>
  <c r="E48" i="4" a="1"/>
  <c r="E48" i="4" s="1"/>
  <c r="E49" i="4" a="1"/>
  <c r="E49" i="4" s="1"/>
  <c r="E50" i="4" a="1"/>
  <c r="E50" i="4" s="1"/>
  <c r="E37" i="4" a="1"/>
  <c r="E37" i="4" s="1"/>
  <c r="A39" i="4" a="1"/>
  <c r="A39" i="4" s="1"/>
  <c r="A40" i="4" a="1"/>
  <c r="A40" i="4" s="1"/>
  <c r="A41" i="4" a="1"/>
  <c r="A41" i="4" s="1"/>
  <c r="A42" i="4" a="1"/>
  <c r="A42" i="4" s="1"/>
  <c r="A43" i="4" a="1"/>
  <c r="A43" i="4" s="1"/>
  <c r="A44" i="4" a="1"/>
  <c r="A44" i="4" s="1"/>
  <c r="A45" i="4" a="1"/>
  <c r="A45" i="4" s="1"/>
  <c r="A46" i="4" a="1"/>
  <c r="A46" i="4" s="1"/>
  <c r="A47" i="4" a="1"/>
  <c r="A47" i="4" s="1"/>
  <c r="A48" i="4" a="1"/>
  <c r="A48" i="4" s="1"/>
  <c r="A49" i="4" a="1"/>
  <c r="A49" i="4" s="1"/>
  <c r="A50" i="4" a="1"/>
  <c r="A50" i="4" s="1"/>
  <c r="A37" i="4" a="1"/>
  <c r="A37" i="4" s="1"/>
  <c r="A38" i="4" a="1"/>
  <c r="A38" i="4" s="1"/>
</calcChain>
</file>

<file path=xl/sharedStrings.xml><?xml version="1.0" encoding="utf-8"?>
<sst xmlns="http://schemas.openxmlformats.org/spreadsheetml/2006/main" count="350" uniqueCount="83">
  <si>
    <t>كود المشروع</t>
  </si>
  <si>
    <t>التاريخ</t>
  </si>
  <si>
    <t>المندوب</t>
  </si>
  <si>
    <t>المشروع</t>
  </si>
  <si>
    <t>وصف المشروع</t>
  </si>
  <si>
    <t>الصرف</t>
  </si>
  <si>
    <t>التغذية</t>
  </si>
  <si>
    <t>كرسي</t>
  </si>
  <si>
    <t>مغسلة</t>
  </si>
  <si>
    <t>حريق</t>
  </si>
  <si>
    <t>بلاط</t>
  </si>
  <si>
    <t>عنوان المشروع</t>
  </si>
  <si>
    <t xml:space="preserve">مرحلة المتابعة </t>
  </si>
  <si>
    <t>التوصيف</t>
  </si>
  <si>
    <t>المقاول</t>
  </si>
  <si>
    <t>رجل البيع</t>
  </si>
  <si>
    <t>:</t>
  </si>
  <si>
    <t>معلومات المشروع</t>
  </si>
  <si>
    <t>خلاطات</t>
  </si>
  <si>
    <t>الحريق</t>
  </si>
  <si>
    <t>البلاط</t>
  </si>
  <si>
    <t>اعتمادات المشروع</t>
  </si>
  <si>
    <t xml:space="preserve">العنوان </t>
  </si>
  <si>
    <t xml:space="preserve">مراحل المتابعة </t>
  </si>
  <si>
    <t>اسم الشركة</t>
  </si>
  <si>
    <t xml:space="preserve">كود المشروع </t>
  </si>
  <si>
    <t>محمد عباس</t>
  </si>
  <si>
    <t>اسم الموظف</t>
  </si>
  <si>
    <t xml:space="preserve">اسم الموظف </t>
  </si>
  <si>
    <t xml:space="preserve">جوال </t>
  </si>
  <si>
    <t xml:space="preserve">الشركة </t>
  </si>
  <si>
    <t>مقاول الكترو</t>
  </si>
  <si>
    <t>محمد السعدني</t>
  </si>
  <si>
    <t>أحمد الوكيل</t>
  </si>
  <si>
    <t>مصطفي هنداوي</t>
  </si>
  <si>
    <t>مصطفي نصار</t>
  </si>
  <si>
    <t>خالد محمد</t>
  </si>
  <si>
    <t xml:space="preserve">خالد الفهمي </t>
  </si>
  <si>
    <t>مؤسسه حسين القرشى</t>
  </si>
  <si>
    <t>مكه</t>
  </si>
  <si>
    <t xml:space="preserve"> -</t>
  </si>
  <si>
    <t>أبو نايف</t>
  </si>
  <si>
    <t>مؤسسة حسين القرشي</t>
  </si>
  <si>
    <t>تم الاتصال ولا يوجد رد</t>
  </si>
  <si>
    <t>عمارة</t>
  </si>
  <si>
    <t>بطحاء قريش</t>
  </si>
  <si>
    <t>أبو عبد الله</t>
  </si>
  <si>
    <t>ملك خاص</t>
  </si>
  <si>
    <t>المالك</t>
  </si>
  <si>
    <t>تم مقابلة الشيخ أبو عبد الله ووعد بزيارة قريبة للمعرض</t>
  </si>
  <si>
    <t>تم الاتصال بالعميل وهو مشغول حاليا</t>
  </si>
  <si>
    <t>تم الاتصال بالعميل وسيأتي بعد 15 يوم</t>
  </si>
  <si>
    <t>عماره سكنيه</t>
  </si>
  <si>
    <t>عماره ارضى + 4 تادوار متكرره</t>
  </si>
  <si>
    <t>حمدى حميد اللهيبى1</t>
  </si>
  <si>
    <t>مقاول</t>
  </si>
  <si>
    <t>حمدى حميد اللهيبى2</t>
  </si>
  <si>
    <t>اول زياره</t>
  </si>
  <si>
    <t>مبنى ادارى</t>
  </si>
  <si>
    <t>مبنى اداراى ارضى + ميزانين</t>
  </si>
  <si>
    <t>نجوم بكه</t>
  </si>
  <si>
    <t xml:space="preserve">   -</t>
  </si>
  <si>
    <t>مكتب اديب حافظ</t>
  </si>
  <si>
    <t>استشارى</t>
  </si>
  <si>
    <t>المرسم المتكامل</t>
  </si>
  <si>
    <t>مقاول العام</t>
  </si>
  <si>
    <t>معهد تحفيظ قرأن</t>
  </si>
  <si>
    <t>الحمرا</t>
  </si>
  <si>
    <t>مبنى ادارى وتعليمى</t>
  </si>
  <si>
    <t>م - يوسف</t>
  </si>
  <si>
    <t>غير موصف</t>
  </si>
  <si>
    <t>عبدالعزيز موسى الموسى</t>
  </si>
  <si>
    <t>فيلا</t>
  </si>
  <si>
    <t>العوالى</t>
  </si>
  <si>
    <t>نافع</t>
  </si>
  <si>
    <t>محمد بن سعيد الكردى</t>
  </si>
  <si>
    <t>مول + مجمع سكنى</t>
  </si>
  <si>
    <t>بناء الخير</t>
  </si>
  <si>
    <t>مؤسسه عبدالرحمن القرشى</t>
  </si>
  <si>
    <t>عبد الاله صالح</t>
  </si>
  <si>
    <t>امام مقابر المعلاه</t>
  </si>
  <si>
    <t>مؤسسه يوسف نذره</t>
  </si>
  <si>
    <t xml:space="preserve">ضع كود المشروع سيظهر معك النتائج في التقرير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</si>
</sst>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"/>
  </numFmts>
  <fonts count="6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u/>
      <sz val="11"/>
      <color theme="1"/>
      <name val="Arial"/>
      <family val="2"/>
      <scheme val="minor"/>
    </font>
    <font>
      <b/>
      <u/>
      <sz val="12"/>
      <color theme="1"/>
      <name val="Arial"/>
      <family val="2"/>
      <scheme val="minor"/>
    </font>
    <font>
      <sz val="8"/>
      <name val="Arial"/>
      <family val="2"/>
      <scheme val="minor"/>
    </font>
    <font>
      <b/>
      <sz val="12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/>
    <xf numFmtId="0" fontId="0" fillId="0" borderId="0" xfId="0" applyNumberFormat="1"/>
    <xf numFmtId="0" fontId="0" fillId="3" borderId="0" xfId="0" applyFill="1"/>
    <xf numFmtId="164" fontId="0" fillId="0" borderId="0" xfId="0" applyNumberFormat="1"/>
    <xf numFmtId="14" fontId="0" fillId="0" borderId="0" xfId="0" applyNumberFormat="1" applyAlignment="1">
      <alignment horizontal="center" vertic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</xf>
    <xf numFmtId="0" fontId="0" fillId="0" borderId="0" xfId="0" applyProtection="1"/>
    <xf numFmtId="0" fontId="1" fillId="0" borderId="0" xfId="0" applyFont="1" applyAlignment="1" applyProtection="1">
      <alignment horizontal="right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Continuous"/>
    </xf>
    <xf numFmtId="0" fontId="1" fillId="2" borderId="10" xfId="0" applyFont="1" applyFill="1" applyBorder="1" applyAlignment="1" applyProtection="1">
      <alignment horizontal="center"/>
    </xf>
    <xf numFmtId="0" fontId="1" fillId="2" borderId="11" xfId="0" applyFont="1" applyFill="1" applyBorder="1" applyAlignment="1" applyProtection="1">
      <alignment horizontal="center"/>
    </xf>
    <xf numFmtId="0" fontId="1" fillId="2" borderId="12" xfId="0" applyFont="1" applyFill="1" applyBorder="1" applyAlignment="1" applyProtection="1">
      <alignment horizontal="center"/>
    </xf>
    <xf numFmtId="164" fontId="0" fillId="0" borderId="10" xfId="0" applyNumberFormat="1" applyBorder="1" applyAlignment="1" applyProtection="1"/>
    <xf numFmtId="164" fontId="0" fillId="0" borderId="11" xfId="0" applyNumberFormat="1" applyBorder="1" applyAlignment="1" applyProtection="1"/>
    <xf numFmtId="164" fontId="0" fillId="0" borderId="12" xfId="0" applyNumberFormat="1" applyBorder="1" applyAlignment="1" applyProtection="1"/>
    <xf numFmtId="0" fontId="0" fillId="0" borderId="10" xfId="0" applyBorder="1" applyAlignment="1" applyProtection="1">
      <alignment horizontal="center"/>
    </xf>
    <xf numFmtId="0" fontId="0" fillId="0" borderId="11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1" fillId="2" borderId="13" xfId="0" applyFont="1" applyFill="1" applyBorder="1" applyAlignment="1" applyProtection="1">
      <alignment horizontal="center"/>
    </xf>
    <xf numFmtId="0" fontId="1" fillId="2" borderId="10" xfId="0" applyFont="1" applyFill="1" applyBorder="1" applyAlignment="1" applyProtection="1">
      <alignment horizontal="right"/>
    </xf>
    <xf numFmtId="0" fontId="1" fillId="2" borderId="11" xfId="0" applyFont="1" applyFill="1" applyBorder="1" applyAlignment="1" applyProtection="1">
      <alignment horizontal="right"/>
    </xf>
    <xf numFmtId="14" fontId="0" fillId="0" borderId="0" xfId="0" applyNumberForma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3" fillId="0" borderId="3" xfId="0" applyFont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0" fontId="1" fillId="0" borderId="7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center"/>
    </xf>
    <xf numFmtId="0" fontId="1" fillId="2" borderId="12" xfId="0" applyFont="1" applyFill="1" applyBorder="1" applyAlignment="1" applyProtection="1">
      <alignment horizontal="right"/>
    </xf>
    <xf numFmtId="0" fontId="0" fillId="0" borderId="1" xfId="0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14" fontId="1" fillId="0" borderId="10" xfId="0" applyNumberFormat="1" applyFont="1" applyBorder="1" applyAlignment="1" applyProtection="1">
      <alignment horizontal="center"/>
    </xf>
    <xf numFmtId="14" fontId="1" fillId="0" borderId="11" xfId="0" applyNumberFormat="1" applyFont="1" applyBorder="1" applyAlignment="1" applyProtection="1">
      <alignment horizontal="center"/>
    </xf>
    <xf numFmtId="14" fontId="1" fillId="0" borderId="12" xfId="0" applyNumberFormat="1" applyFont="1" applyBorder="1" applyAlignment="1" applyProtection="1">
      <alignment horizontal="center"/>
    </xf>
    <xf numFmtId="0" fontId="0" fillId="0" borderId="10" xfId="0" applyBorder="1" applyAlignment="1" applyProtection="1"/>
    <xf numFmtId="0" fontId="0" fillId="0" borderId="11" xfId="0" applyBorder="1" applyAlignment="1" applyProtection="1"/>
    <xf numFmtId="0" fontId="0" fillId="0" borderId="12" xfId="0" applyBorder="1" applyAlignment="1" applyProtection="1"/>
    <xf numFmtId="0" fontId="1" fillId="0" borderId="3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3" borderId="0" xfId="0" applyFill="1" applyProtection="1"/>
    <xf numFmtId="0" fontId="1" fillId="3" borderId="0" xfId="0" applyFont="1" applyFill="1" applyAlignment="1" applyProtection="1">
      <alignment horizontal="right"/>
    </xf>
  </cellXfs>
  <cellStyles count="1">
    <cellStyle name="Normal" xfId="0" builtinId="0"/>
  </cellStyles>
  <dxfs count="5">
    <dxf>
      <numFmt numFmtId="164" formatCode="0000000000"/>
    </dxf>
    <dxf>
      <numFmt numFmtId="19" formatCode="dd/mm/yyyy"/>
    </dxf>
    <dxf>
      <numFmt numFmtId="0" formatCode="General"/>
    </dxf>
    <dxf>
      <numFmt numFmtId="19" formatCode="dd/mm/yyyy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&#1578;&#1602;&#1585;&#1610;&#1585; 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&#1578;&#1602;&#1585;&#1610;&#1585; 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11907</xdr:colOff>
      <xdr:row>1</xdr:row>
      <xdr:rowOff>59531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EC3963-3294-485F-9E38-A4979B2CBCE9}"/>
            </a:ext>
          </a:extLst>
        </xdr:cNvPr>
        <xdr:cNvSpPr/>
      </xdr:nvSpPr>
      <xdr:spPr>
        <a:xfrm>
          <a:off x="4185047" y="0"/>
          <a:ext cx="839391" cy="238125"/>
        </a:xfrm>
        <a:prstGeom prst="round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/>
            <a:t>التقرير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130969</xdr:colOff>
      <xdr:row>0</xdr:row>
      <xdr:rowOff>53578</xdr:rowOff>
    </xdr:from>
    <xdr:to>
      <xdr:col>1</xdr:col>
      <xdr:colOff>101204</xdr:colOff>
      <xdr:row>1</xdr:row>
      <xdr:rowOff>113109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BC69F0-8DBD-4540-A8D4-1B234B0FF0D9}"/>
            </a:ext>
          </a:extLst>
        </xdr:cNvPr>
        <xdr:cNvSpPr/>
      </xdr:nvSpPr>
      <xdr:spPr>
        <a:xfrm>
          <a:off x="4810124" y="53578"/>
          <a:ext cx="839391" cy="238125"/>
        </a:xfrm>
        <a:prstGeom prst="round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SA" sz="1100"/>
            <a:t>التقرير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0178518-88B3-4094-8BBA-822A5064252A}" name="Table1" displayName="Table1" ref="A2:M28" totalsRowShown="0" headerRowDxfId="4">
  <autoFilter ref="A2:M28" xr:uid="{716C2BB7-8C66-44C3-AD82-8976A9BC9683}"/>
  <tableColumns count="13">
    <tableColumn id="1" xr3:uid="{2A7EABCA-646B-4204-B02A-0061AE718F9E}" name="كود المشروع"/>
    <tableColumn id="2" xr3:uid="{A9BB0519-3EE1-4346-A409-3EC426440E3D}" name="التاريخ" dataDxfId="3"/>
    <tableColumn id="3" xr3:uid="{C797062F-BF8D-48D2-BA62-A79E385DC8AA}" name="المندوب"/>
    <tableColumn id="4" xr3:uid="{870982B8-E62B-4696-B2D4-0CFF0D99C9AF}" name="المشروع"/>
    <tableColumn id="5" xr3:uid="{1BE63371-36AD-421E-8970-749747645199}" name="عنوان المشروع"/>
    <tableColumn id="6" xr3:uid="{6CA44038-BEC8-42AD-B64D-F90E2614DFFA}" name="وصف المشروع"/>
    <tableColumn id="7" xr3:uid="{26111E76-E76F-45A3-BBF8-D2C90B60DF48}" name="الصرف"/>
    <tableColumn id="8" xr3:uid="{61C86BB1-D8AE-4F6B-9821-A5FD0418F107}" name="التغذية"/>
    <tableColumn id="13" xr3:uid="{163F4DC4-49DC-444B-B99A-F52333344FFC}" name="خلاطات"/>
    <tableColumn id="9" xr3:uid="{F544720E-072C-4244-AC81-2AA1ACBB5512}" name="كرسي"/>
    <tableColumn id="10" xr3:uid="{6A56496E-7160-432C-A630-0F8CF05357AE}" name="مغسلة"/>
    <tableColumn id="11" xr3:uid="{79E50414-0FD6-4146-9F8D-13702AC94FBE}" name="حريق"/>
    <tableColumn id="12" xr3:uid="{6D7C4B7B-BA8C-4EF0-A568-9851B65A3B78}" name="بلاط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BD62AD6-1040-414E-A14D-BA9BA888A854}" name="Table3" displayName="Table3" ref="A3:C21" totalsRowShown="0">
  <autoFilter ref="A3:C21" xr:uid="{A7C54635-CCA7-42A4-B9CD-C11A571D0668}"/>
  <tableColumns count="3">
    <tableColumn id="1" xr3:uid="{3DD10CF5-79DA-4802-A21B-89B672A81E32}" name="كود المشروع" dataDxfId="2"/>
    <tableColumn id="2" xr3:uid="{E05E0CFF-F4B8-42BB-A6E9-8CCA40214B4F}" name="التاريخ" dataDxfId="1"/>
    <tableColumn id="3" xr3:uid="{0F6ECAD9-AF21-4B82-87B7-7A6672D1A915}" name="مرحلة المتابعة 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07732B1-C39B-4CCA-B9B7-777B2A33A636}" name="Table2" displayName="Table2" ref="A3:F18" totalsRowShown="0">
  <autoFilter ref="A3:F18" xr:uid="{217580B9-0AA6-47EE-BBCE-4AAB881B3D5E}"/>
  <tableColumns count="6">
    <tableColumn id="1" xr3:uid="{94553FCE-050C-42D1-9BE7-40BBB6AC7B91}" name="كود المشروع "/>
    <tableColumn id="2" xr3:uid="{CBD3DBD9-132D-476A-AF51-86557691B817}" name="المندوب"/>
    <tableColumn id="3" xr3:uid="{E145CEE3-2252-49AA-B68A-64DB862CA9AF}" name="اسم الموظف "/>
    <tableColumn id="4" xr3:uid="{129AC292-D02F-4FBF-97D4-5BBE73724BD8}" name="الشركة "/>
    <tableColumn id="5" xr3:uid="{1445CE6E-1313-4C9C-9579-B6D434D201D4}" name="جوال " dataDxfId="0"/>
    <tableColumn id="6" xr3:uid="{9AC33AAE-F6E6-490E-AA40-0531C9DF3228}" name="التوصيف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D2778-B576-414F-A963-F81C8FD6EABC}">
  <dimension ref="A1:AC54"/>
  <sheetViews>
    <sheetView rightToLeft="1" tabSelected="1" zoomScale="130" zoomScaleNormal="130" workbookViewId="0">
      <selection activeCell="F6" sqref="F6:O6"/>
    </sheetView>
  </sheetViews>
  <sheetFormatPr defaultColWidth="2.625" defaultRowHeight="14.25" x14ac:dyDescent="0.2"/>
  <cols>
    <col min="1" max="19" width="2.625" style="7"/>
    <col min="20" max="20" width="10.375" style="7" bestFit="1" customWidth="1"/>
    <col min="21" max="16384" width="2.625" style="7"/>
  </cols>
  <sheetData>
    <row r="1" spans="1:29" x14ac:dyDescent="0.2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 spans="1:29" ht="15.75" x14ac:dyDescent="0.25">
      <c r="A2" s="55" t="s">
        <v>0</v>
      </c>
      <c r="B2" s="55"/>
      <c r="C2" s="55"/>
      <c r="D2" s="55"/>
      <c r="E2" s="8" t="s">
        <v>16</v>
      </c>
      <c r="F2" s="29">
        <v>0</v>
      </c>
      <c r="G2" s="29"/>
      <c r="H2" s="29"/>
      <c r="I2" s="29"/>
      <c r="J2" s="29"/>
      <c r="K2" s="29"/>
      <c r="L2" s="29"/>
      <c r="M2" s="29"/>
      <c r="N2" s="29"/>
      <c r="O2" s="29"/>
      <c r="R2" s="41" t="s">
        <v>1</v>
      </c>
      <c r="S2" s="41"/>
      <c r="T2" s="41"/>
      <c r="U2" s="8" t="s">
        <v>16</v>
      </c>
      <c r="V2" s="25" t="str">
        <f>IFERROR(INDEX(المشاريع!$A$3:$M$28,MATCH(F2,المشاريع!$A$3:$A$28,0),2),"")</f>
        <v/>
      </c>
      <c r="W2" s="25"/>
      <c r="X2" s="25"/>
      <c r="Y2" s="25"/>
      <c r="Z2" s="25"/>
      <c r="AA2" s="25"/>
      <c r="AB2" s="25"/>
      <c r="AC2" s="9"/>
    </row>
    <row r="3" spans="1:29" ht="15" x14ac:dyDescent="0.25">
      <c r="A3" s="10"/>
      <c r="B3" s="10"/>
      <c r="C3" s="10"/>
      <c r="D3" s="10"/>
      <c r="E3" s="8"/>
      <c r="F3" s="54" t="s">
        <v>82</v>
      </c>
      <c r="G3" s="54"/>
      <c r="H3" s="54"/>
      <c r="I3" s="54"/>
      <c r="J3" s="54"/>
      <c r="K3" s="54"/>
      <c r="L3" s="54"/>
      <c r="M3" s="54"/>
      <c r="N3" s="54"/>
      <c r="O3" s="54"/>
      <c r="P3" s="54"/>
      <c r="Q3" s="9"/>
      <c r="R3" s="9"/>
      <c r="S3" s="9"/>
      <c r="T3" s="9"/>
      <c r="U3" s="8"/>
      <c r="V3" s="9"/>
      <c r="W3" s="9"/>
      <c r="X3" s="9"/>
      <c r="Y3" s="9"/>
      <c r="Z3" s="9"/>
      <c r="AA3" s="9"/>
      <c r="AB3" s="9"/>
      <c r="AC3" s="9"/>
    </row>
    <row r="4" spans="1:29" ht="15" x14ac:dyDescent="0.25">
      <c r="A4" s="40" t="s">
        <v>15</v>
      </c>
      <c r="B4" s="40"/>
      <c r="C4" s="40"/>
      <c r="D4" s="40"/>
      <c r="E4" s="8" t="s">
        <v>16</v>
      </c>
      <c r="F4" s="30" t="str">
        <f>IFERROR(INDEX(المشاريع!$A$3:$M$28,MATCH(F2,المشاريع!$A$3:$A$28,0),3),"")</f>
        <v/>
      </c>
      <c r="G4" s="30"/>
      <c r="H4" s="30"/>
      <c r="I4" s="30"/>
      <c r="J4" s="30"/>
      <c r="K4" s="30"/>
      <c r="L4" s="30"/>
      <c r="M4" s="30"/>
      <c r="N4" s="30"/>
      <c r="O4" s="30"/>
      <c r="P4" s="9"/>
      <c r="Q4" s="9"/>
      <c r="R4" s="9"/>
      <c r="S4" s="9"/>
      <c r="T4" s="9"/>
      <c r="U4" s="8"/>
      <c r="V4" s="9"/>
      <c r="W4" s="9"/>
      <c r="X4" s="9"/>
      <c r="Y4" s="9"/>
      <c r="Z4" s="9"/>
      <c r="AA4" s="9"/>
      <c r="AB4" s="9"/>
      <c r="AC4" s="9"/>
    </row>
    <row r="5" spans="1:29" ht="15" x14ac:dyDescent="0.25">
      <c r="A5" s="10"/>
      <c r="B5" s="10"/>
      <c r="C5" s="10"/>
      <c r="D5" s="10"/>
      <c r="E5" s="8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8"/>
      <c r="V5" s="9"/>
      <c r="W5" s="9"/>
      <c r="X5" s="9"/>
      <c r="Y5" s="9"/>
      <c r="Z5" s="9"/>
      <c r="AA5" s="9"/>
      <c r="AB5" s="9"/>
      <c r="AC5" s="9"/>
    </row>
    <row r="6" spans="1:29" ht="15" x14ac:dyDescent="0.25">
      <c r="A6" s="40" t="s">
        <v>3</v>
      </c>
      <c r="B6" s="40"/>
      <c r="C6" s="40"/>
      <c r="D6" s="40"/>
      <c r="E6" s="8" t="s">
        <v>16</v>
      </c>
      <c r="F6" s="30" t="str">
        <f>IFERROR(INDEX(المشاريع!$A$3:$M$28,MATCH(F2,المشاريع!$A$3:$A$28,0),4),"")</f>
        <v/>
      </c>
      <c r="G6" s="30"/>
      <c r="H6" s="30"/>
      <c r="I6" s="30"/>
      <c r="J6" s="30"/>
      <c r="K6" s="30"/>
      <c r="L6" s="30"/>
      <c r="M6" s="30"/>
      <c r="N6" s="30"/>
      <c r="O6" s="30"/>
      <c r="P6" s="9"/>
      <c r="Q6" s="9"/>
      <c r="R6" s="41" t="s">
        <v>22</v>
      </c>
      <c r="S6" s="41"/>
      <c r="T6" s="41"/>
      <c r="U6" s="8" t="s">
        <v>16</v>
      </c>
      <c r="V6" s="30" t="str">
        <f>IFERROR(INDEX(المشاريع!$A$3:$M$28,MATCH(F2,المشاريع!$A$3:$A$28,0),5),"")</f>
        <v/>
      </c>
      <c r="W6" s="30"/>
      <c r="X6" s="30"/>
      <c r="Y6" s="30"/>
      <c r="Z6" s="30"/>
      <c r="AA6" s="30"/>
      <c r="AB6" s="30"/>
      <c r="AC6" s="9"/>
    </row>
    <row r="7" spans="1:29" ht="3.95" customHeight="1" x14ac:dyDescent="0.25">
      <c r="A7" s="10"/>
      <c r="B7" s="10"/>
      <c r="C7" s="10"/>
      <c r="D7" s="10"/>
      <c r="E7" s="8"/>
      <c r="F7" s="11"/>
      <c r="G7" s="11"/>
      <c r="H7" s="11"/>
      <c r="I7" s="11"/>
      <c r="J7" s="11"/>
      <c r="K7" s="11"/>
      <c r="L7" s="11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29" ht="15" x14ac:dyDescent="0.25">
      <c r="A8" s="26" t="s">
        <v>4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9"/>
    </row>
    <row r="9" spans="1:29" ht="15" customHeight="1" x14ac:dyDescent="0.2">
      <c r="A9" s="31" t="str">
        <f>IFERROR(INDEX(المشاريع!$A$3:$M$28,MATCH(F2,المشاريع!$A$3:$A$28,0),6),"")</f>
        <v/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3"/>
    </row>
    <row r="10" spans="1:29" ht="15" customHeight="1" x14ac:dyDescent="0.2">
      <c r="A10" s="34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6"/>
    </row>
    <row r="11" spans="1:29" ht="15" customHeight="1" x14ac:dyDescent="0.2">
      <c r="A11" s="34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6"/>
    </row>
    <row r="12" spans="1:29" ht="15" customHeight="1" x14ac:dyDescent="0.2">
      <c r="A12" s="34"/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6"/>
    </row>
    <row r="13" spans="1:29" ht="15" customHeight="1" x14ac:dyDescent="0.2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9"/>
    </row>
    <row r="14" spans="1:29" ht="3.95" customHeight="1" x14ac:dyDescent="0.25">
      <c r="A14" s="10"/>
      <c r="B14" s="10"/>
      <c r="C14" s="10"/>
      <c r="D14" s="10"/>
      <c r="E14" s="8"/>
      <c r="F14" s="11"/>
      <c r="G14" s="11"/>
      <c r="H14" s="11"/>
      <c r="I14" s="11"/>
      <c r="J14" s="11"/>
      <c r="K14" s="11"/>
      <c r="L14" s="11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spans="1:29" ht="15.75" x14ac:dyDescent="0.2">
      <c r="A15" s="27" t="s">
        <v>17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9"/>
    </row>
    <row r="16" spans="1:29" ht="15" x14ac:dyDescent="0.25">
      <c r="A16" s="22" t="s">
        <v>13</v>
      </c>
      <c r="B16" s="22"/>
      <c r="C16" s="22"/>
      <c r="D16" s="22"/>
      <c r="E16" s="22" t="s">
        <v>24</v>
      </c>
      <c r="F16" s="22"/>
      <c r="G16" s="22"/>
      <c r="H16" s="22"/>
      <c r="I16" s="22"/>
      <c r="J16" s="22"/>
      <c r="K16" s="22"/>
      <c r="L16" s="22"/>
      <c r="M16" s="22" t="s">
        <v>27</v>
      </c>
      <c r="N16" s="22"/>
      <c r="O16" s="22"/>
      <c r="P16" s="22"/>
      <c r="Q16" s="22"/>
      <c r="R16" s="22"/>
      <c r="S16" s="22"/>
      <c r="T16" s="22" t="s">
        <v>29</v>
      </c>
      <c r="U16" s="22"/>
      <c r="V16" s="22"/>
      <c r="W16" s="22"/>
      <c r="X16" s="22"/>
      <c r="Y16" s="22"/>
      <c r="Z16" s="22"/>
      <c r="AA16" s="22"/>
      <c r="AB16" s="22"/>
      <c r="AC16" s="22"/>
    </row>
    <row r="17" spans="1:29" ht="15" x14ac:dyDescent="0.25">
      <c r="A17" s="23" t="str">
        <f t="array" ref="A17">IFERROR(INDEX(Table2[التوصيف],SMALL(IF(كود_المشروع=Table2[[كود المشروع ]],ROW(Table2[[كود المشروع ]])-3),ROW('معلومات المشاريع'!A1))),"")</f>
        <v/>
      </c>
      <c r="B17" s="24"/>
      <c r="C17" s="24"/>
      <c r="D17" s="24"/>
      <c r="E17" s="19" t="str">
        <f t="array" ref="E17">IFERROR(INDEX(Table2[[الشركة ]],SMALL(IF(كود_المشروع=Table2[[كود المشروع ]],ROW(Table2[[كود المشروع ]])-3),ROW('معلومات المشاريع'!A1))),"")</f>
        <v/>
      </c>
      <c r="F17" s="20"/>
      <c r="G17" s="20"/>
      <c r="H17" s="20"/>
      <c r="I17" s="20"/>
      <c r="J17" s="20"/>
      <c r="K17" s="20"/>
      <c r="L17" s="20"/>
      <c r="M17" s="16" t="str">
        <f t="array" ref="M17">IFERROR(INDEX(Table2[[اسم الموظف ]],SMALL(IF(كود_المشروع=Table2[[كود المشروع ]],ROW(Table2[[كود المشروع ]])-3),ROW('معلومات المشاريع'!A1))),"")</f>
        <v/>
      </c>
      <c r="N17" s="17"/>
      <c r="O17" s="17"/>
      <c r="P17" s="17"/>
      <c r="Q17" s="17"/>
      <c r="R17" s="17"/>
      <c r="S17" s="17"/>
      <c r="T17" s="16" t="str">
        <f t="array" ref="T17">IFERROR(INDEX(Table2[[جوال ]],SMALL(IF(كود_المشروع=Table2[[كود المشروع ]],ROW(Table2[[كود المشروع ]])-3),ROW('معلومات المشاريع'!A1))),"")</f>
        <v/>
      </c>
      <c r="U17" s="17"/>
      <c r="V17" s="17"/>
      <c r="W17" s="17"/>
      <c r="X17" s="17"/>
      <c r="Y17" s="17"/>
      <c r="Z17" s="17"/>
      <c r="AA17" s="17"/>
      <c r="AB17" s="17"/>
      <c r="AC17" s="18"/>
    </row>
    <row r="18" spans="1:29" ht="15" x14ac:dyDescent="0.25">
      <c r="A18" s="23" t="str">
        <f t="array" ref="A18">IFERROR(INDEX(Table2[التوصيف],SMALL(IF(كود_المشروع=Table2[[كود المشروع ]],ROW(Table2[[كود المشروع ]])-3),ROW('معلومات المشاريع'!A2))),"")</f>
        <v/>
      </c>
      <c r="B18" s="24"/>
      <c r="C18" s="24"/>
      <c r="D18" s="42"/>
      <c r="E18" s="19" t="str">
        <f t="array" ref="E18">IFERROR(INDEX(Table2[[الشركة ]],SMALL(IF(كود_المشروع=Table2[[كود المشروع ]],ROW(Table2[[كود المشروع ]])-3),ROW('معلومات المشاريع'!A2))),"")</f>
        <v/>
      </c>
      <c r="F18" s="20"/>
      <c r="G18" s="20"/>
      <c r="H18" s="20"/>
      <c r="I18" s="20"/>
      <c r="J18" s="20"/>
      <c r="K18" s="20"/>
      <c r="L18" s="21"/>
      <c r="M18" s="16" t="str">
        <f t="array" ref="M18">IFERROR(INDEX(Table2[[اسم الموظف ]],SMALL(IF(كود_المشروع=Table2[[كود المشروع ]],ROW(Table2[[كود المشروع ]])-3),ROW('معلومات المشاريع'!A2))),"")</f>
        <v/>
      </c>
      <c r="N18" s="17"/>
      <c r="O18" s="17"/>
      <c r="P18" s="17"/>
      <c r="Q18" s="17"/>
      <c r="R18" s="17"/>
      <c r="S18" s="18"/>
      <c r="T18" s="16" t="str">
        <f t="array" ref="T18">IFERROR(INDEX(Table2[[جوال ]],SMALL(IF(كود_المشروع=Table2[[كود المشروع ]],ROW(Table2[[كود المشروع ]])-3),ROW('معلومات المشاريع'!A2))),"")</f>
        <v/>
      </c>
      <c r="U18" s="17"/>
      <c r="V18" s="17"/>
      <c r="W18" s="17"/>
      <c r="X18" s="17"/>
      <c r="Y18" s="17"/>
      <c r="Z18" s="17"/>
      <c r="AA18" s="17"/>
      <c r="AB18" s="17"/>
      <c r="AC18" s="18"/>
    </row>
    <row r="19" spans="1:29" ht="15" x14ac:dyDescent="0.25">
      <c r="A19" s="23" t="str">
        <f t="array" ref="A19">IFERROR(INDEX(Table2[التوصيف],SMALL(IF(كود_المشروع=Table2[[كود المشروع ]],ROW(Table2[[كود المشروع ]])-3),ROW('معلومات المشاريع'!A3))),"")</f>
        <v/>
      </c>
      <c r="B19" s="24"/>
      <c r="C19" s="24"/>
      <c r="D19" s="42"/>
      <c r="E19" s="19" t="str">
        <f t="array" ref="E19">IFERROR(INDEX(Table2[[الشركة ]],SMALL(IF(كود_المشروع=Table2[[كود المشروع ]],ROW(Table2[[كود المشروع ]])-3),ROW('معلومات المشاريع'!A3))),"")</f>
        <v/>
      </c>
      <c r="F19" s="20"/>
      <c r="G19" s="20"/>
      <c r="H19" s="20"/>
      <c r="I19" s="20"/>
      <c r="J19" s="20"/>
      <c r="K19" s="20"/>
      <c r="L19" s="21"/>
      <c r="M19" s="16" t="str">
        <f t="array" ref="M19">IFERROR(INDEX(Table2[[اسم الموظف ]],SMALL(IF(كود_المشروع=Table2[[كود المشروع ]],ROW(Table2[[كود المشروع ]])-3),ROW('معلومات المشاريع'!A3))),"")</f>
        <v/>
      </c>
      <c r="N19" s="17"/>
      <c r="O19" s="17"/>
      <c r="P19" s="17"/>
      <c r="Q19" s="17"/>
      <c r="R19" s="17"/>
      <c r="S19" s="18"/>
      <c r="T19" s="16" t="str">
        <f t="array" ref="T19">IFERROR(INDEX(Table2[[جوال ]],SMALL(IF(كود_المشروع=Table2[[كود المشروع ]],ROW(Table2[[كود المشروع ]])-3),ROW('معلومات المشاريع'!A3))),"")</f>
        <v/>
      </c>
      <c r="U19" s="17"/>
      <c r="V19" s="17"/>
      <c r="W19" s="17"/>
      <c r="X19" s="17"/>
      <c r="Y19" s="17"/>
      <c r="Z19" s="17"/>
      <c r="AA19" s="17"/>
      <c r="AB19" s="17"/>
      <c r="AC19" s="18"/>
    </row>
    <row r="20" spans="1:29" ht="15" x14ac:dyDescent="0.25">
      <c r="A20" s="23" t="str">
        <f t="array" ref="A20">IFERROR(INDEX(Table2[التوصيف],SMALL(IF(كود_المشروع=Table2[[كود المشروع ]],ROW(Table2[[كود المشروع ]])-3),ROW('معلومات المشاريع'!A4))),"")</f>
        <v/>
      </c>
      <c r="B20" s="24"/>
      <c r="C20" s="24"/>
      <c r="D20" s="42"/>
      <c r="E20" s="19" t="str">
        <f t="array" ref="E20">IFERROR(INDEX(Table2[[الشركة ]],SMALL(IF(كود_المشروع=Table2[[كود المشروع ]],ROW(Table2[[كود المشروع ]])-3),ROW('معلومات المشاريع'!A4))),"")</f>
        <v/>
      </c>
      <c r="F20" s="20"/>
      <c r="G20" s="20"/>
      <c r="H20" s="20"/>
      <c r="I20" s="20"/>
      <c r="J20" s="20"/>
      <c r="K20" s="20"/>
      <c r="L20" s="21"/>
      <c r="M20" s="16" t="str">
        <f t="array" ref="M20">IFERROR(INDEX(Table2[[اسم الموظف ]],SMALL(IF(كود_المشروع=Table2[[كود المشروع ]],ROW(Table2[[كود المشروع ]])-3),ROW('معلومات المشاريع'!A4))),"")</f>
        <v/>
      </c>
      <c r="N20" s="17"/>
      <c r="O20" s="17"/>
      <c r="P20" s="17"/>
      <c r="Q20" s="17"/>
      <c r="R20" s="17"/>
      <c r="S20" s="18"/>
      <c r="T20" s="16" t="str">
        <f t="array" ref="T20">IFERROR(INDEX(Table2[[جوال ]],SMALL(IF(كود_المشروع=Table2[[كود المشروع ]],ROW(Table2[[كود المشروع ]])-3),ROW('معلومات المشاريع'!A4))),"")</f>
        <v/>
      </c>
      <c r="U20" s="17"/>
      <c r="V20" s="17"/>
      <c r="W20" s="17"/>
      <c r="X20" s="17"/>
      <c r="Y20" s="17"/>
      <c r="Z20" s="17"/>
      <c r="AA20" s="17"/>
      <c r="AB20" s="17"/>
      <c r="AC20" s="18"/>
    </row>
    <row r="21" spans="1:29" ht="15" x14ac:dyDescent="0.25">
      <c r="A21" s="13" t="str">
        <f t="array" ref="A21">IFERROR(INDEX(Table2[التوصيف],SMALL(IF(كود_المشروع=Table2[[كود المشروع ]],ROW(Table2[[كود المشروع ]])-3),ROW('معلومات المشاريع'!A5))),"")</f>
        <v/>
      </c>
      <c r="B21" s="14"/>
      <c r="C21" s="14"/>
      <c r="D21" s="15"/>
      <c r="E21" s="19" t="str">
        <f t="array" ref="E21">IFERROR(INDEX(Table2[[الشركة ]],SMALL(IF(كود_المشروع=Table2[[كود المشروع ]],ROW(Table2[[كود المشروع ]])-3),ROW('معلومات المشاريع'!A5))),"")</f>
        <v/>
      </c>
      <c r="F21" s="20"/>
      <c r="G21" s="20"/>
      <c r="H21" s="20"/>
      <c r="I21" s="20"/>
      <c r="J21" s="20"/>
      <c r="K21" s="20"/>
      <c r="L21" s="21"/>
      <c r="M21" s="16" t="str">
        <f t="array" ref="M21">IFERROR(INDEX(Table2[[اسم الموظف ]],SMALL(IF(كود_المشروع=Table2[[كود المشروع ]],ROW(Table2[[كود المشروع ]])-3),ROW('معلومات المشاريع'!A5))),"")</f>
        <v/>
      </c>
      <c r="N21" s="17"/>
      <c r="O21" s="17"/>
      <c r="P21" s="17"/>
      <c r="Q21" s="17"/>
      <c r="R21" s="17"/>
      <c r="S21" s="18"/>
      <c r="T21" s="16" t="str">
        <f t="array" ref="T21">IFERROR(INDEX(Table2[[جوال ]],SMALL(IF(كود_المشروع=Table2[[كود المشروع ]],ROW(Table2[[كود المشروع ]])-3),ROW('معلومات المشاريع'!A5))),"")</f>
        <v/>
      </c>
      <c r="U21" s="17"/>
      <c r="V21" s="17"/>
      <c r="W21" s="17"/>
      <c r="X21" s="17"/>
      <c r="Y21" s="17"/>
      <c r="Z21" s="17"/>
      <c r="AA21" s="17"/>
      <c r="AB21" s="17"/>
      <c r="AC21" s="18"/>
    </row>
    <row r="22" spans="1:29" ht="15" x14ac:dyDescent="0.25">
      <c r="A22" s="13" t="str">
        <f t="array" ref="A22">IFERROR(INDEX(Table2[التوصيف],SMALL(IF(كود_المشروع=Table2[[كود المشروع ]],ROW(Table2[[كود المشروع ]])-3),ROW('معلومات المشاريع'!A6))),"")</f>
        <v/>
      </c>
      <c r="B22" s="14"/>
      <c r="C22" s="14"/>
      <c r="D22" s="15"/>
      <c r="E22" s="19" t="str">
        <f t="array" ref="E22">IFERROR(INDEX(Table2[[الشركة ]],SMALL(IF(كود_المشروع=Table2[[كود المشروع ]],ROW(Table2[[كود المشروع ]])-3),ROW('معلومات المشاريع'!A6))),"")</f>
        <v/>
      </c>
      <c r="F22" s="20"/>
      <c r="G22" s="20"/>
      <c r="H22" s="20"/>
      <c r="I22" s="20"/>
      <c r="J22" s="20"/>
      <c r="K22" s="20"/>
      <c r="L22" s="21"/>
      <c r="M22" s="16" t="str">
        <f t="array" ref="M22">IFERROR(INDEX(Table2[[اسم الموظف ]],SMALL(IF(كود_المشروع=Table2[[كود المشروع ]],ROW(Table2[[كود المشروع ]])-3),ROW('معلومات المشاريع'!A6))),"")</f>
        <v/>
      </c>
      <c r="N22" s="17"/>
      <c r="O22" s="17"/>
      <c r="P22" s="17"/>
      <c r="Q22" s="17"/>
      <c r="R22" s="17"/>
      <c r="S22" s="18"/>
      <c r="T22" s="16" t="str">
        <f t="array" ref="T22">IFERROR(INDEX(Table2[[جوال ]],SMALL(IF(كود_المشروع=Table2[[كود المشروع ]],ROW(Table2[[كود المشروع ]])-3),ROW('معلومات المشاريع'!A6))),"")</f>
        <v/>
      </c>
      <c r="U22" s="17"/>
      <c r="V22" s="17"/>
      <c r="W22" s="17"/>
      <c r="X22" s="17"/>
      <c r="Y22" s="17"/>
      <c r="Z22" s="17"/>
      <c r="AA22" s="17"/>
      <c r="AB22" s="17"/>
      <c r="AC22" s="18"/>
    </row>
    <row r="23" spans="1:29" ht="15" x14ac:dyDescent="0.25">
      <c r="A23" s="13" t="str">
        <f t="array" ref="A23">IFERROR(INDEX(Table2[التوصيف],SMALL(IF(كود_المشروع=Table2[[كود المشروع ]],ROW(Table2[[كود المشروع ]])-3),ROW('معلومات المشاريع'!A7))),"")</f>
        <v/>
      </c>
      <c r="B23" s="14"/>
      <c r="C23" s="14"/>
      <c r="D23" s="15"/>
      <c r="E23" s="19" t="str">
        <f t="array" ref="E23">IFERROR(INDEX(Table2[[الشركة ]],SMALL(IF(كود_المشروع=Table2[[كود المشروع ]],ROW(Table2[[كود المشروع ]])-3),ROW('معلومات المشاريع'!A7))),"")</f>
        <v/>
      </c>
      <c r="F23" s="20"/>
      <c r="G23" s="20"/>
      <c r="H23" s="20"/>
      <c r="I23" s="20"/>
      <c r="J23" s="20"/>
      <c r="K23" s="20"/>
      <c r="L23" s="21"/>
      <c r="M23" s="16" t="str">
        <f t="array" ref="M23">IFERROR(INDEX(Table2[[اسم الموظف ]],SMALL(IF(كود_المشروع=Table2[[كود المشروع ]],ROW(Table2[[كود المشروع ]])-3),ROW('معلومات المشاريع'!A7))),"")</f>
        <v/>
      </c>
      <c r="N23" s="17"/>
      <c r="O23" s="17"/>
      <c r="P23" s="17"/>
      <c r="Q23" s="17"/>
      <c r="R23" s="17"/>
      <c r="S23" s="18"/>
      <c r="T23" s="16" t="str">
        <f t="array" ref="T23">IFERROR(INDEX(Table2[[جوال ]],SMALL(IF(كود_المشروع=Table2[[كود المشروع ]],ROW(Table2[[كود المشروع ]])-3),ROW('معلومات المشاريع'!A7))),"")</f>
        <v/>
      </c>
      <c r="U23" s="17"/>
      <c r="V23" s="17"/>
      <c r="W23" s="17"/>
      <c r="X23" s="17"/>
      <c r="Y23" s="17"/>
      <c r="Z23" s="17"/>
      <c r="AA23" s="17"/>
      <c r="AB23" s="17"/>
      <c r="AC23" s="18"/>
    </row>
    <row r="24" spans="1:29" ht="15" x14ac:dyDescent="0.25">
      <c r="A24" s="13" t="str">
        <f t="array" ref="A24">IFERROR(INDEX(Table2[التوصيف],SMALL(IF(كود_المشروع=Table2[[كود المشروع ]],ROW(Table2[[كود المشروع ]])-3),ROW('معلومات المشاريع'!A8))),"")</f>
        <v/>
      </c>
      <c r="B24" s="14"/>
      <c r="C24" s="14"/>
      <c r="D24" s="15"/>
      <c r="E24" s="19" t="str">
        <f t="array" ref="E24">IFERROR(INDEX(Table2[[الشركة ]],SMALL(IF(كود_المشروع=Table2[[كود المشروع ]],ROW(Table2[[كود المشروع ]])-3),ROW('معلومات المشاريع'!A8))),"")</f>
        <v/>
      </c>
      <c r="F24" s="20"/>
      <c r="G24" s="20"/>
      <c r="H24" s="20"/>
      <c r="I24" s="20"/>
      <c r="J24" s="20"/>
      <c r="K24" s="20"/>
      <c r="L24" s="21"/>
      <c r="M24" s="16" t="str">
        <f t="array" ref="M24">IFERROR(INDEX(Table2[[اسم الموظف ]],SMALL(IF(كود_المشروع=Table2[[كود المشروع ]],ROW(Table2[[كود المشروع ]])-3),ROW('معلومات المشاريع'!A8))),"")</f>
        <v/>
      </c>
      <c r="N24" s="17"/>
      <c r="O24" s="17"/>
      <c r="P24" s="17"/>
      <c r="Q24" s="17"/>
      <c r="R24" s="17"/>
      <c r="S24" s="18"/>
      <c r="T24" s="16" t="str">
        <f t="array" ref="T24">IFERROR(INDEX(Table2[[جوال ]],SMALL(IF(كود_المشروع=Table2[[كود المشروع ]],ROW(Table2[[كود المشروع ]])-3),ROW('معلومات المشاريع'!A8))),"")</f>
        <v/>
      </c>
      <c r="U24" s="17"/>
      <c r="V24" s="17"/>
      <c r="W24" s="17"/>
      <c r="X24" s="17"/>
      <c r="Y24" s="17"/>
      <c r="Z24" s="17"/>
      <c r="AA24" s="17"/>
      <c r="AB24" s="17"/>
      <c r="AC24" s="18"/>
    </row>
    <row r="25" spans="1:29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</row>
    <row r="26" spans="1:29" ht="15" x14ac:dyDescent="0.25">
      <c r="A26" s="44" t="s">
        <v>21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</row>
    <row r="27" spans="1:29" ht="15" x14ac:dyDescent="0.25">
      <c r="A27" s="28" t="s">
        <v>5</v>
      </c>
      <c r="B27" s="28"/>
      <c r="C27" s="28"/>
      <c r="D27" s="28"/>
      <c r="E27" s="43" t="str">
        <f>IFERROR(INDEX(المشاريع!$A$3:$M$28,MATCH(F2,المشاريع!$A$3:$A$28,0),7),"")</f>
        <v/>
      </c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</row>
    <row r="28" spans="1:29" ht="15" x14ac:dyDescent="0.25">
      <c r="A28" s="28" t="s">
        <v>6</v>
      </c>
      <c r="B28" s="28"/>
      <c r="C28" s="28"/>
      <c r="D28" s="28"/>
      <c r="E28" s="43" t="str">
        <f>IFERROR(INDEX(المشاريع!$A$3:$M$28,MATCH(F2,المشاريع!$A$3:$A$28,0),8),"")</f>
        <v/>
      </c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</row>
    <row r="29" spans="1:29" ht="15" x14ac:dyDescent="0.25">
      <c r="A29" s="28" t="s">
        <v>18</v>
      </c>
      <c r="B29" s="28"/>
      <c r="C29" s="28"/>
      <c r="D29" s="28"/>
      <c r="E29" s="43" t="str">
        <f>IFERROR(INDEX(المشاريع!$A$3:$M$28,MATCH(F2,المشاريع!$A$3:$A$28,0),9),"")</f>
        <v/>
      </c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</row>
    <row r="30" spans="1:29" ht="15" x14ac:dyDescent="0.25">
      <c r="A30" s="28" t="s">
        <v>7</v>
      </c>
      <c r="B30" s="28"/>
      <c r="C30" s="28"/>
      <c r="D30" s="28"/>
      <c r="E30" s="43" t="str">
        <f>IFERROR(INDEX(المشاريع!$A$3:$L$28,MATCH(F2,المشاريع!$A$3:$A$28,0),10),"")</f>
        <v/>
      </c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</row>
    <row r="31" spans="1:29" ht="15" x14ac:dyDescent="0.25">
      <c r="A31" s="28" t="s">
        <v>8</v>
      </c>
      <c r="B31" s="28"/>
      <c r="C31" s="28"/>
      <c r="D31" s="28"/>
      <c r="E31" s="43" t="str">
        <f>IFERROR(INDEX(المشاريع!$A$3:$L$28,MATCH(F2,المشاريع!$A$3:$A$28,0),11),"")</f>
        <v/>
      </c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</row>
    <row r="32" spans="1:29" ht="15" x14ac:dyDescent="0.25">
      <c r="A32" s="28" t="s">
        <v>19</v>
      </c>
      <c r="B32" s="28"/>
      <c r="C32" s="28"/>
      <c r="D32" s="28"/>
      <c r="E32" s="43" t="str">
        <f>IFERROR(INDEX(المشاريع!$A$3:$L$28,MATCH(F2,المشاريع!$A$3:$A$28,0),12),"")</f>
        <v/>
      </c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</row>
    <row r="33" spans="1:29" ht="15" x14ac:dyDescent="0.25">
      <c r="A33" s="28" t="s">
        <v>20</v>
      </c>
      <c r="B33" s="28"/>
      <c r="C33" s="28"/>
      <c r="D33" s="28"/>
      <c r="E33" s="43" t="str">
        <f>IFERROR(INDEX(المشاريع!$A$3:$M$28,MATCH(F2,المشاريع!$A$3:$A$28,0),13),"")</f>
        <v/>
      </c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</row>
    <row r="34" spans="1:29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1:29" ht="15" x14ac:dyDescent="0.25">
      <c r="A35" s="51" t="s">
        <v>23</v>
      </c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</row>
    <row r="36" spans="1:29" ht="15" x14ac:dyDescent="0.25">
      <c r="A36" s="22" t="s">
        <v>1</v>
      </c>
      <c r="B36" s="22"/>
      <c r="C36" s="22"/>
      <c r="D36" s="22"/>
      <c r="E36" s="22" t="s">
        <v>12</v>
      </c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</row>
    <row r="37" spans="1:29" ht="15" x14ac:dyDescent="0.25">
      <c r="A37" s="45">
        <f t="array" ref="A37">IFERROR(INDEX(Table3[التاريخ],SMALL(IF(كود_المشروع=المتابعة!$A$4:$A$21,ROW(المتابعة!$A$4:$A$21)-3),ROW(المتابعة!A1))),"")</f>
        <v>0</v>
      </c>
      <c r="B37" s="46"/>
      <c r="C37" s="46"/>
      <c r="D37" s="47"/>
      <c r="E37" s="48">
        <f t="array" ref="E37">IFERROR(INDEX(Table3[[مرحلة المتابعة ]],SMALL(IF(كود_المشروع=المتابعة!$A$4:$A$21,ROW(المتابعة!$A$4:$A$21)-3),ROW(المتابعة!A1))),"")</f>
        <v>0</v>
      </c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50"/>
    </row>
    <row r="38" spans="1:29" ht="15" x14ac:dyDescent="0.25">
      <c r="A38" s="45">
        <f t="array" ref="A38">IFERROR(INDEX(Table3[التاريخ],SMALL(IF(كود_المشروع=المتابعة!$A$4:$A$21,ROW(المتابعة!$A$4:$A$21)-3),ROW(المتابعة!A2))),"")</f>
        <v>0</v>
      </c>
      <c r="B38" s="46"/>
      <c r="C38" s="46"/>
      <c r="D38" s="47"/>
      <c r="E38" s="48">
        <f t="array" ref="E38">IFERROR(INDEX(Table3[[مرحلة المتابعة ]],SMALL(IF(كود_المشروع=المتابعة!$A$4:$A$21,ROW(المتابعة!$A$4:$A$21)-3),ROW(المتابعة!A2))),"")</f>
        <v>0</v>
      </c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50"/>
    </row>
    <row r="39" spans="1:29" ht="15" x14ac:dyDescent="0.25">
      <c r="A39" s="45">
        <f t="array" ref="A39">IFERROR(INDEX(Table3[التاريخ],SMALL(IF(كود_المشروع=المتابعة!$A$4:$A$21,ROW(المتابعة!$A$4:$A$21)-3),ROW(المتابعة!A3))),"")</f>
        <v>0</v>
      </c>
      <c r="B39" s="46"/>
      <c r="C39" s="46"/>
      <c r="D39" s="47"/>
      <c r="E39" s="48">
        <f t="array" ref="E39">IFERROR(INDEX(Table3[[مرحلة المتابعة ]],SMALL(IF(كود_المشروع=المتابعة!$A$4:$A$21,ROW(المتابعة!$A$4:$A$21)-3),ROW(المتابعة!A3))),"")</f>
        <v>0</v>
      </c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50"/>
    </row>
    <row r="40" spans="1:29" ht="15" x14ac:dyDescent="0.25">
      <c r="A40" s="45">
        <f t="array" ref="A40">IFERROR(INDEX(Table3[التاريخ],SMALL(IF(كود_المشروع=المتابعة!$A$4:$A$21,ROW(المتابعة!$A$4:$A$21)-3),ROW(المتابعة!A4))),"")</f>
        <v>0</v>
      </c>
      <c r="B40" s="46"/>
      <c r="C40" s="46"/>
      <c r="D40" s="47"/>
      <c r="E40" s="48">
        <f t="array" ref="E40">IFERROR(INDEX(Table3[[مرحلة المتابعة ]],SMALL(IF(كود_المشروع=المتابعة!$A$4:$A$21,ROW(المتابعة!$A$4:$A$21)-3),ROW(المتابعة!A4))),"")</f>
        <v>0</v>
      </c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50"/>
    </row>
    <row r="41" spans="1:29" ht="15" x14ac:dyDescent="0.25">
      <c r="A41" s="45">
        <f t="array" ref="A41">IFERROR(INDEX(Table3[التاريخ],SMALL(IF(كود_المشروع=المتابعة!$A$4:$A$21,ROW(المتابعة!$A$4:$A$21)-3),ROW(المتابعة!A5))),"")</f>
        <v>0</v>
      </c>
      <c r="B41" s="46"/>
      <c r="C41" s="46"/>
      <c r="D41" s="47"/>
      <c r="E41" s="48">
        <f t="array" ref="E41">IFERROR(INDEX(Table3[[مرحلة المتابعة ]],SMALL(IF(كود_المشروع=المتابعة!$A$4:$A$21,ROW(المتابعة!$A$4:$A$21)-3),ROW(المتابعة!A5))),"")</f>
        <v>0</v>
      </c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50"/>
    </row>
    <row r="42" spans="1:29" ht="15" x14ac:dyDescent="0.25">
      <c r="A42" s="45">
        <f t="array" ref="A42">IFERROR(INDEX(Table3[التاريخ],SMALL(IF(كود_المشروع=المتابعة!$A$4:$A$21,ROW(المتابعة!$A$4:$A$21)-3),ROW(المتابعة!A6))),"")</f>
        <v>0</v>
      </c>
      <c r="B42" s="46"/>
      <c r="C42" s="46"/>
      <c r="D42" s="47"/>
      <c r="E42" s="48">
        <f t="array" ref="E42">IFERROR(INDEX(Table3[[مرحلة المتابعة ]],SMALL(IF(كود_المشروع=المتابعة!$A$4:$A$21,ROW(المتابعة!$A$4:$A$21)-3),ROW(المتابعة!A6))),"")</f>
        <v>0</v>
      </c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50"/>
    </row>
    <row r="43" spans="1:29" ht="15" x14ac:dyDescent="0.25">
      <c r="A43" s="45">
        <f t="array" ref="A43">IFERROR(INDEX(Table3[التاريخ],SMALL(IF(كود_المشروع=المتابعة!$A$4:$A$21,ROW(المتابعة!$A$4:$A$21)-3),ROW(المتابعة!A7))),"")</f>
        <v>0</v>
      </c>
      <c r="B43" s="46"/>
      <c r="C43" s="46"/>
      <c r="D43" s="47"/>
      <c r="E43" s="48">
        <f t="array" ref="E43">IFERROR(INDEX(Table3[[مرحلة المتابعة ]],SMALL(IF(كود_المشروع=المتابعة!$A$4:$A$21,ROW(المتابعة!$A$4:$A$21)-3),ROW(المتابعة!A7))),"")</f>
        <v>0</v>
      </c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50"/>
    </row>
    <row r="44" spans="1:29" ht="15" x14ac:dyDescent="0.25">
      <c r="A44" s="45">
        <f t="array" ref="A44">IFERROR(INDEX(Table3[التاريخ],SMALL(IF(كود_المشروع=المتابعة!$A$4:$A$21,ROW(المتابعة!$A$4:$A$21)-3),ROW(المتابعة!A8))),"")</f>
        <v>0</v>
      </c>
      <c r="B44" s="46"/>
      <c r="C44" s="46"/>
      <c r="D44" s="47"/>
      <c r="E44" s="48">
        <f t="array" ref="E44">IFERROR(INDEX(Table3[[مرحلة المتابعة ]],SMALL(IF(كود_المشروع=المتابعة!$A$4:$A$21,ROW(المتابعة!$A$4:$A$21)-3),ROW(المتابعة!A8))),"")</f>
        <v>0</v>
      </c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50"/>
    </row>
    <row r="45" spans="1:29" ht="15" x14ac:dyDescent="0.25">
      <c r="A45" s="45">
        <f t="array" ref="A45">IFERROR(INDEX(Table3[التاريخ],SMALL(IF(كود_المشروع=المتابعة!$A$4:$A$21,ROW(المتابعة!$A$4:$A$21)-3),ROW(المتابعة!A9))),"")</f>
        <v>0</v>
      </c>
      <c r="B45" s="46"/>
      <c r="C45" s="46"/>
      <c r="D45" s="47"/>
      <c r="E45" s="48">
        <f t="array" ref="E45">IFERROR(INDEX(Table3[[مرحلة المتابعة ]],SMALL(IF(كود_المشروع=المتابعة!$A$4:$A$21,ROW(المتابعة!$A$4:$A$21)-3),ROW(المتابعة!A9))),"")</f>
        <v>0</v>
      </c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50"/>
    </row>
    <row r="46" spans="1:29" ht="15" x14ac:dyDescent="0.25">
      <c r="A46" s="45">
        <f t="array" ref="A46">IFERROR(INDEX(Table3[التاريخ],SMALL(IF(كود_المشروع=المتابعة!$A$4:$A$21,ROW(المتابعة!$A$4:$A$21)-3),ROW(المتابعة!A10))),"")</f>
        <v>0</v>
      </c>
      <c r="B46" s="46"/>
      <c r="C46" s="46"/>
      <c r="D46" s="47"/>
      <c r="E46" s="48">
        <f t="array" ref="E46">IFERROR(INDEX(Table3[[مرحلة المتابعة ]],SMALL(IF(كود_المشروع=المتابعة!$A$4:$A$21,ROW(المتابعة!$A$4:$A$21)-3),ROW(المتابعة!A10))),"")</f>
        <v>0</v>
      </c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50"/>
    </row>
    <row r="47" spans="1:29" ht="15" x14ac:dyDescent="0.25">
      <c r="A47" s="45">
        <f t="array" ref="A47">IFERROR(INDEX(Table3[التاريخ],SMALL(IF(كود_المشروع=المتابعة!$A$4:$A$21,ROW(المتابعة!$A$4:$A$21)-3),ROW(المتابعة!A11))),"")</f>
        <v>0</v>
      </c>
      <c r="B47" s="46"/>
      <c r="C47" s="46"/>
      <c r="D47" s="47"/>
      <c r="E47" s="48">
        <f t="array" ref="E47">IFERROR(INDEX(Table3[[مرحلة المتابعة ]],SMALL(IF(كود_المشروع=المتابعة!$A$4:$A$21,ROW(المتابعة!$A$4:$A$21)-3),ROW(المتابعة!A11))),"")</f>
        <v>0</v>
      </c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50"/>
    </row>
    <row r="48" spans="1:29" ht="15" x14ac:dyDescent="0.25">
      <c r="A48" s="45">
        <f t="array" ref="A48">IFERROR(INDEX(Table3[التاريخ],SMALL(IF(كود_المشروع=المتابعة!$A$4:$A$21,ROW(المتابعة!$A$4:$A$21)-3),ROW(المتابعة!A12))),"")</f>
        <v>0</v>
      </c>
      <c r="B48" s="46"/>
      <c r="C48" s="46"/>
      <c r="D48" s="47"/>
      <c r="E48" s="48">
        <f t="array" ref="E48">IFERROR(INDEX(Table3[[مرحلة المتابعة ]],SMALL(IF(كود_المشروع=المتابعة!$A$4:$A$21,ROW(المتابعة!$A$4:$A$21)-3),ROW(المتابعة!A12))),"")</f>
        <v>0</v>
      </c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50"/>
    </row>
    <row r="49" spans="1:29" ht="15" x14ac:dyDescent="0.25">
      <c r="A49" s="45" t="str">
        <f t="array" ref="A49">IFERROR(INDEX(Table3[التاريخ],SMALL(IF(كود_المشروع=المتابعة!$A$4:$A$21,ROW(المتابعة!$A$4:$A$21)-3),ROW(المتابعة!A13))),"")</f>
        <v/>
      </c>
      <c r="B49" s="46"/>
      <c r="C49" s="46"/>
      <c r="D49" s="47"/>
      <c r="E49" s="48" t="str">
        <f t="array" ref="E49">IFERROR(INDEX(Table3[[مرحلة المتابعة ]],SMALL(IF(كود_المشروع=المتابعة!$A$4:$A$21,ROW(المتابعة!$A$4:$A$21)-3),ROW(المتابعة!A13))),"")</f>
        <v/>
      </c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50"/>
    </row>
    <row r="50" spans="1:29" ht="15" x14ac:dyDescent="0.25">
      <c r="A50" s="45" t="str">
        <f t="array" ref="A50">IFERROR(INDEX(Table3[التاريخ],SMALL(IF(كود_المشروع=المتابعة!$A$4:$A$21,ROW(المتابعة!$A$4:$A$21)-3),ROW(المتابعة!A14))),"")</f>
        <v/>
      </c>
      <c r="B50" s="46"/>
      <c r="C50" s="46"/>
      <c r="D50" s="47"/>
      <c r="E50" s="48" t="str">
        <f t="array" ref="E50">IFERROR(INDEX(Table3[[مرحلة المتابعة ]],SMALL(IF(كود_المشروع=المتابعة!$A$4:$A$21,ROW(المتابعة!$A$4:$A$21)-3),ROW(المتابعة!A14))),"")</f>
        <v/>
      </c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50"/>
    </row>
    <row r="51" spans="1:29" ht="15" x14ac:dyDescent="0.25">
      <c r="A51" s="52"/>
      <c r="B51" s="52"/>
      <c r="C51" s="52"/>
      <c r="D51" s="52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</row>
    <row r="52" spans="1:29" ht="15" x14ac:dyDescent="0.25">
      <c r="A52" s="52"/>
      <c r="B52" s="52"/>
      <c r="C52" s="52"/>
      <c r="D52" s="52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  <c r="Y52" s="53"/>
      <c r="Z52" s="53"/>
      <c r="AA52" s="53"/>
      <c r="AB52" s="53"/>
      <c r="AC52" s="53"/>
    </row>
    <row r="53" spans="1:29" ht="15" x14ac:dyDescent="0.25">
      <c r="A53" s="52"/>
      <c r="B53" s="52"/>
      <c r="C53" s="52"/>
      <c r="D53" s="52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</row>
    <row r="54" spans="1:29" ht="15" x14ac:dyDescent="0.25">
      <c r="A54" s="52"/>
      <c r="B54" s="52"/>
      <c r="C54" s="52"/>
      <c r="D54" s="52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  <c r="Y54" s="53"/>
      <c r="Z54" s="53"/>
      <c r="AA54" s="53"/>
      <c r="AB54" s="53"/>
      <c r="AC54" s="53"/>
    </row>
  </sheetData>
  <mergeCells count="103">
    <mergeCell ref="A54:D54"/>
    <mergeCell ref="E54:AC54"/>
    <mergeCell ref="A49:D49"/>
    <mergeCell ref="E49:AC49"/>
    <mergeCell ref="A50:D50"/>
    <mergeCell ref="E50:AC50"/>
    <mergeCell ref="A51:D51"/>
    <mergeCell ref="E51:AC51"/>
    <mergeCell ref="A52:D52"/>
    <mergeCell ref="E52:AC52"/>
    <mergeCell ref="A53:D53"/>
    <mergeCell ref="E53:AC53"/>
    <mergeCell ref="A44:D44"/>
    <mergeCell ref="E44:AC44"/>
    <mergeCell ref="A45:D45"/>
    <mergeCell ref="E45:AC45"/>
    <mergeCell ref="A46:D46"/>
    <mergeCell ref="E46:AC46"/>
    <mergeCell ref="A47:D47"/>
    <mergeCell ref="E47:AC47"/>
    <mergeCell ref="A48:D48"/>
    <mergeCell ref="E48:AC48"/>
    <mergeCell ref="A39:D39"/>
    <mergeCell ref="E39:AC39"/>
    <mergeCell ref="A40:D40"/>
    <mergeCell ref="E40:AC40"/>
    <mergeCell ref="A41:D41"/>
    <mergeCell ref="E41:AC41"/>
    <mergeCell ref="A42:D42"/>
    <mergeCell ref="E42:AC42"/>
    <mergeCell ref="A43:D43"/>
    <mergeCell ref="E43:AC43"/>
    <mergeCell ref="A36:D36"/>
    <mergeCell ref="E36:AC36"/>
    <mergeCell ref="E32:AC32"/>
    <mergeCell ref="E33:AC33"/>
    <mergeCell ref="A26:AC26"/>
    <mergeCell ref="A37:D37"/>
    <mergeCell ref="E37:AC37"/>
    <mergeCell ref="A38:D38"/>
    <mergeCell ref="E38:AC38"/>
    <mergeCell ref="A35:AC35"/>
    <mergeCell ref="F6:O6"/>
    <mergeCell ref="A29:D29"/>
    <mergeCell ref="A30:D30"/>
    <mergeCell ref="A31:D31"/>
    <mergeCell ref="A32:D32"/>
    <mergeCell ref="A33:D33"/>
    <mergeCell ref="E27:AC27"/>
    <mergeCell ref="E28:AC28"/>
    <mergeCell ref="E29:AC29"/>
    <mergeCell ref="E30:AC30"/>
    <mergeCell ref="E31:AC31"/>
    <mergeCell ref="A24:D24"/>
    <mergeCell ref="E24:L24"/>
    <mergeCell ref="A22:D22"/>
    <mergeCell ref="E22:L22"/>
    <mergeCell ref="M22:S22"/>
    <mergeCell ref="T22:AC22"/>
    <mergeCell ref="A19:D19"/>
    <mergeCell ref="M19:S19"/>
    <mergeCell ref="T19:AC19"/>
    <mergeCell ref="A20:D20"/>
    <mergeCell ref="M20:S20"/>
    <mergeCell ref="T20:AC20"/>
    <mergeCell ref="E19:L19"/>
    <mergeCell ref="V2:AB2"/>
    <mergeCell ref="A8:AB8"/>
    <mergeCell ref="A15:AB15"/>
    <mergeCell ref="A27:D27"/>
    <mergeCell ref="A28:D28"/>
    <mergeCell ref="F2:O2"/>
    <mergeCell ref="F4:O4"/>
    <mergeCell ref="A9:AC13"/>
    <mergeCell ref="A2:D2"/>
    <mergeCell ref="A6:D6"/>
    <mergeCell ref="A4:D4"/>
    <mergeCell ref="R2:T2"/>
    <mergeCell ref="A23:D23"/>
    <mergeCell ref="E23:L23"/>
    <mergeCell ref="M23:S23"/>
    <mergeCell ref="T23:AC23"/>
    <mergeCell ref="R6:T6"/>
    <mergeCell ref="V6:AB6"/>
    <mergeCell ref="M24:S24"/>
    <mergeCell ref="T24:AC24"/>
    <mergeCell ref="A18:D18"/>
    <mergeCell ref="E18:L18"/>
    <mergeCell ref="M18:S18"/>
    <mergeCell ref="T18:AC18"/>
    <mergeCell ref="A21:D21"/>
    <mergeCell ref="M21:S21"/>
    <mergeCell ref="T21:AC21"/>
    <mergeCell ref="E20:L20"/>
    <mergeCell ref="E21:L21"/>
    <mergeCell ref="A16:D16"/>
    <mergeCell ref="E16:L16"/>
    <mergeCell ref="M16:S16"/>
    <mergeCell ref="T16:AC16"/>
    <mergeCell ref="A17:D17"/>
    <mergeCell ref="E17:L17"/>
    <mergeCell ref="M17:S17"/>
    <mergeCell ref="T17:AC17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11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28"/>
  <sheetViews>
    <sheetView rightToLeft="1" zoomScaleNormal="100" workbookViewId="0">
      <selection activeCell="D15" sqref="D15"/>
    </sheetView>
  </sheetViews>
  <sheetFormatPr defaultRowHeight="14.25" x14ac:dyDescent="0.2"/>
  <cols>
    <col min="1" max="1" width="10.875" customWidth="1"/>
    <col min="2" max="2" width="10.25" style="2" bestFit="1" customWidth="1"/>
    <col min="3" max="3" width="16" bestFit="1" customWidth="1"/>
    <col min="4" max="4" width="17.125" bestFit="1" customWidth="1"/>
    <col min="5" max="5" width="17.25" bestFit="1" customWidth="1"/>
    <col min="6" max="6" width="39.25" bestFit="1" customWidth="1"/>
  </cols>
  <sheetData>
    <row r="2" spans="1:16" x14ac:dyDescent="0.2">
      <c r="A2" s="1" t="s">
        <v>0</v>
      </c>
      <c r="B2" s="6" t="s">
        <v>1</v>
      </c>
      <c r="C2" s="1" t="s">
        <v>2</v>
      </c>
      <c r="D2" s="1" t="s">
        <v>3</v>
      </c>
      <c r="E2" s="1" t="s">
        <v>11</v>
      </c>
      <c r="F2" s="1" t="s">
        <v>4</v>
      </c>
      <c r="G2" s="1" t="s">
        <v>5</v>
      </c>
      <c r="H2" s="1" t="s">
        <v>6</v>
      </c>
      <c r="I2" s="1" t="s">
        <v>18</v>
      </c>
      <c r="J2" s="1" t="s">
        <v>7</v>
      </c>
      <c r="K2" s="1" t="s">
        <v>8</v>
      </c>
      <c r="L2" s="1" t="s">
        <v>9</v>
      </c>
      <c r="M2" s="1" t="s">
        <v>10</v>
      </c>
    </row>
    <row r="3" spans="1:16" x14ac:dyDescent="0.2">
      <c r="A3">
        <v>1</v>
      </c>
      <c r="B3" s="2">
        <v>43367</v>
      </c>
      <c r="C3" t="s">
        <v>36</v>
      </c>
      <c r="D3" t="s">
        <v>38</v>
      </c>
      <c r="E3" t="s">
        <v>39</v>
      </c>
      <c r="F3" t="s">
        <v>40</v>
      </c>
      <c r="G3" t="s">
        <v>40</v>
      </c>
      <c r="H3" t="s">
        <v>40</v>
      </c>
      <c r="I3" t="s">
        <v>40</v>
      </c>
      <c r="J3" t="s">
        <v>40</v>
      </c>
      <c r="K3" t="s">
        <v>40</v>
      </c>
      <c r="L3" t="s">
        <v>40</v>
      </c>
      <c r="M3" t="s">
        <v>40</v>
      </c>
      <c r="P3" t="s">
        <v>32</v>
      </c>
    </row>
    <row r="4" spans="1:16" x14ac:dyDescent="0.2">
      <c r="A4">
        <v>2</v>
      </c>
      <c r="B4" s="2">
        <v>43367</v>
      </c>
      <c r="C4" t="s">
        <v>36</v>
      </c>
      <c r="D4" t="s">
        <v>44</v>
      </c>
      <c r="E4" t="s">
        <v>45</v>
      </c>
      <c r="F4" t="s">
        <v>40</v>
      </c>
      <c r="G4" t="s">
        <v>40</v>
      </c>
      <c r="H4" t="s">
        <v>40</v>
      </c>
      <c r="I4" t="s">
        <v>40</v>
      </c>
      <c r="J4" t="s">
        <v>40</v>
      </c>
      <c r="K4" t="s">
        <v>40</v>
      </c>
      <c r="L4" t="s">
        <v>40</v>
      </c>
      <c r="M4" t="s">
        <v>40</v>
      </c>
      <c r="P4" t="s">
        <v>33</v>
      </c>
    </row>
    <row r="5" spans="1:16" x14ac:dyDescent="0.2">
      <c r="A5">
        <v>3</v>
      </c>
      <c r="B5" s="2">
        <v>43744</v>
      </c>
      <c r="C5" t="s">
        <v>33</v>
      </c>
      <c r="D5" t="s">
        <v>52</v>
      </c>
      <c r="E5" t="s">
        <v>39</v>
      </c>
      <c r="F5" t="s">
        <v>53</v>
      </c>
      <c r="G5" t="s">
        <v>40</v>
      </c>
      <c r="H5" t="s">
        <v>40</v>
      </c>
      <c r="I5" t="s">
        <v>40</v>
      </c>
      <c r="J5" t="s">
        <v>40</v>
      </c>
      <c r="K5" t="s">
        <v>40</v>
      </c>
      <c r="L5" t="s">
        <v>40</v>
      </c>
      <c r="M5" t="s">
        <v>40</v>
      </c>
      <c r="P5" t="s">
        <v>34</v>
      </c>
    </row>
    <row r="6" spans="1:16" x14ac:dyDescent="0.2">
      <c r="A6">
        <v>4</v>
      </c>
      <c r="B6" s="2">
        <v>43744</v>
      </c>
      <c r="C6" t="s">
        <v>33</v>
      </c>
      <c r="D6" t="s">
        <v>58</v>
      </c>
      <c r="E6" t="s">
        <v>39</v>
      </c>
      <c r="F6" t="s">
        <v>59</v>
      </c>
      <c r="G6" t="s">
        <v>40</v>
      </c>
      <c r="H6" t="s">
        <v>40</v>
      </c>
      <c r="I6" t="s">
        <v>40</v>
      </c>
      <c r="J6" t="s">
        <v>40</v>
      </c>
      <c r="K6" t="s">
        <v>40</v>
      </c>
      <c r="L6" t="s">
        <v>40</v>
      </c>
      <c r="M6" t="s">
        <v>40</v>
      </c>
      <c r="P6" t="s">
        <v>35</v>
      </c>
    </row>
    <row r="7" spans="1:16" x14ac:dyDescent="0.2">
      <c r="A7">
        <v>5</v>
      </c>
      <c r="B7" s="2">
        <v>43744</v>
      </c>
      <c r="C7" t="s">
        <v>32</v>
      </c>
      <c r="D7" t="s">
        <v>66</v>
      </c>
      <c r="E7" t="s">
        <v>67</v>
      </c>
      <c r="F7" t="s">
        <v>68</v>
      </c>
      <c r="G7" t="s">
        <v>40</v>
      </c>
      <c r="H7" t="s">
        <v>40</v>
      </c>
      <c r="I7" t="s">
        <v>40</v>
      </c>
      <c r="J7" t="s">
        <v>40</v>
      </c>
      <c r="K7" t="s">
        <v>40</v>
      </c>
      <c r="L7" t="s">
        <v>40</v>
      </c>
      <c r="M7" t="s">
        <v>40</v>
      </c>
      <c r="P7" t="s">
        <v>26</v>
      </c>
    </row>
    <row r="8" spans="1:16" x14ac:dyDescent="0.2">
      <c r="A8">
        <v>6</v>
      </c>
      <c r="B8" s="2">
        <v>43744</v>
      </c>
      <c r="C8" t="s">
        <v>32</v>
      </c>
      <c r="D8" t="s">
        <v>70</v>
      </c>
      <c r="E8" t="s">
        <v>45</v>
      </c>
      <c r="F8" t="s">
        <v>70</v>
      </c>
      <c r="G8" t="s">
        <v>40</v>
      </c>
      <c r="H8" t="s">
        <v>40</v>
      </c>
      <c r="I8" t="s">
        <v>40</v>
      </c>
      <c r="J8" t="s">
        <v>40</v>
      </c>
      <c r="K8" t="s">
        <v>40</v>
      </c>
      <c r="L8" t="s">
        <v>40</v>
      </c>
      <c r="M8" t="s">
        <v>40</v>
      </c>
      <c r="P8" t="s">
        <v>36</v>
      </c>
    </row>
    <row r="9" spans="1:16" x14ac:dyDescent="0.2">
      <c r="A9">
        <v>7</v>
      </c>
      <c r="B9" s="2">
        <v>43744</v>
      </c>
      <c r="C9" t="s">
        <v>32</v>
      </c>
      <c r="D9" t="s">
        <v>72</v>
      </c>
      <c r="E9" t="s">
        <v>73</v>
      </c>
      <c r="F9" t="s">
        <v>70</v>
      </c>
      <c r="G9" t="s">
        <v>40</v>
      </c>
      <c r="H9" t="s">
        <v>40</v>
      </c>
      <c r="I9" t="s">
        <v>40</v>
      </c>
      <c r="J9" t="s">
        <v>40</v>
      </c>
      <c r="K9" t="s">
        <v>40</v>
      </c>
      <c r="L9" t="s">
        <v>40</v>
      </c>
      <c r="M9" t="s">
        <v>40</v>
      </c>
      <c r="P9" t="s">
        <v>37</v>
      </c>
    </row>
    <row r="10" spans="1:16" x14ac:dyDescent="0.2">
      <c r="A10">
        <v>8</v>
      </c>
      <c r="B10" s="2">
        <v>43711</v>
      </c>
      <c r="C10" t="s">
        <v>32</v>
      </c>
      <c r="D10" t="s">
        <v>70</v>
      </c>
      <c r="E10" t="s">
        <v>45</v>
      </c>
      <c r="F10" t="s">
        <v>70</v>
      </c>
      <c r="G10" t="s">
        <v>40</v>
      </c>
      <c r="H10" t="s">
        <v>40</v>
      </c>
      <c r="I10" t="s">
        <v>40</v>
      </c>
      <c r="J10" t="s">
        <v>40</v>
      </c>
      <c r="K10" t="s">
        <v>40</v>
      </c>
      <c r="L10" t="s">
        <v>40</v>
      </c>
      <c r="M10" t="s">
        <v>40</v>
      </c>
    </row>
    <row r="11" spans="1:16" x14ac:dyDescent="0.2">
      <c r="A11">
        <v>9</v>
      </c>
      <c r="B11" s="2">
        <v>43711</v>
      </c>
      <c r="C11" t="s">
        <v>32</v>
      </c>
      <c r="D11" t="s">
        <v>76</v>
      </c>
      <c r="E11" t="s">
        <v>45</v>
      </c>
      <c r="F11" t="s">
        <v>76</v>
      </c>
      <c r="G11" t="s">
        <v>40</v>
      </c>
      <c r="H11" t="s">
        <v>40</v>
      </c>
      <c r="I11" t="s">
        <v>40</v>
      </c>
      <c r="J11" t="s">
        <v>40</v>
      </c>
      <c r="K11" t="s">
        <v>40</v>
      </c>
      <c r="L11" t="s">
        <v>40</v>
      </c>
      <c r="M11" t="s">
        <v>40</v>
      </c>
    </row>
    <row r="12" spans="1:16" x14ac:dyDescent="0.2">
      <c r="A12">
        <v>10</v>
      </c>
      <c r="B12" s="2">
        <v>43747</v>
      </c>
      <c r="C12" t="s">
        <v>32</v>
      </c>
      <c r="D12" t="s">
        <v>78</v>
      </c>
      <c r="E12" t="s">
        <v>39</v>
      </c>
      <c r="F12" t="s">
        <v>70</v>
      </c>
      <c r="G12" t="s">
        <v>40</v>
      </c>
      <c r="H12" t="s">
        <v>40</v>
      </c>
      <c r="I12" t="s">
        <v>40</v>
      </c>
      <c r="J12" t="s">
        <v>40</v>
      </c>
      <c r="K12" t="s">
        <v>40</v>
      </c>
      <c r="L12" t="s">
        <v>40</v>
      </c>
      <c r="M12" t="s">
        <v>40</v>
      </c>
    </row>
    <row r="13" spans="1:16" x14ac:dyDescent="0.2">
      <c r="A13">
        <v>11</v>
      </c>
      <c r="B13" s="2">
        <v>43747</v>
      </c>
      <c r="C13" t="s">
        <v>32</v>
      </c>
      <c r="D13" t="s">
        <v>70</v>
      </c>
      <c r="E13" t="s">
        <v>80</v>
      </c>
      <c r="F13" t="s">
        <v>70</v>
      </c>
      <c r="G13" t="s">
        <v>40</v>
      </c>
      <c r="H13" t="s">
        <v>40</v>
      </c>
      <c r="I13" t="s">
        <v>40</v>
      </c>
      <c r="J13" t="s">
        <v>40</v>
      </c>
      <c r="K13" t="s">
        <v>40</v>
      </c>
      <c r="L13" t="s">
        <v>40</v>
      </c>
      <c r="M13" t="s">
        <v>40</v>
      </c>
    </row>
    <row r="14" spans="1:16" x14ac:dyDescent="0.2">
      <c r="A14">
        <v>12</v>
      </c>
      <c r="G14" t="s">
        <v>40</v>
      </c>
      <c r="H14" t="s">
        <v>40</v>
      </c>
      <c r="I14" t="s">
        <v>40</v>
      </c>
      <c r="J14" t="s">
        <v>40</v>
      </c>
      <c r="K14" t="s">
        <v>40</v>
      </c>
      <c r="L14" t="s">
        <v>40</v>
      </c>
      <c r="M14" t="s">
        <v>40</v>
      </c>
    </row>
    <row r="15" spans="1:16" x14ac:dyDescent="0.2">
      <c r="A15">
        <v>13</v>
      </c>
      <c r="G15" t="s">
        <v>40</v>
      </c>
      <c r="H15" t="s">
        <v>40</v>
      </c>
      <c r="I15" t="s">
        <v>40</v>
      </c>
      <c r="J15" t="s">
        <v>40</v>
      </c>
      <c r="K15" t="s">
        <v>40</v>
      </c>
      <c r="L15" t="s">
        <v>40</v>
      </c>
      <c r="M15" t="s">
        <v>40</v>
      </c>
    </row>
    <row r="16" spans="1:16" x14ac:dyDescent="0.2">
      <c r="A16">
        <v>14</v>
      </c>
      <c r="G16" t="s">
        <v>40</v>
      </c>
      <c r="H16" t="s">
        <v>40</v>
      </c>
      <c r="I16" t="s">
        <v>40</v>
      </c>
      <c r="J16" t="s">
        <v>40</v>
      </c>
      <c r="K16" t="s">
        <v>40</v>
      </c>
      <c r="L16" t="s">
        <v>40</v>
      </c>
      <c r="M16" t="s">
        <v>40</v>
      </c>
    </row>
    <row r="17" spans="1:13" x14ac:dyDescent="0.2">
      <c r="A17">
        <v>15</v>
      </c>
      <c r="G17" t="s">
        <v>40</v>
      </c>
      <c r="H17" t="s">
        <v>40</v>
      </c>
      <c r="I17" t="s">
        <v>40</v>
      </c>
      <c r="J17" t="s">
        <v>40</v>
      </c>
      <c r="K17" t="s">
        <v>40</v>
      </c>
      <c r="L17" t="s">
        <v>40</v>
      </c>
      <c r="M17" t="s">
        <v>40</v>
      </c>
    </row>
    <row r="18" spans="1:13" x14ac:dyDescent="0.2">
      <c r="A18">
        <v>16</v>
      </c>
      <c r="G18" t="s">
        <v>40</v>
      </c>
      <c r="H18" t="s">
        <v>40</v>
      </c>
      <c r="I18" t="s">
        <v>40</v>
      </c>
      <c r="J18" t="s">
        <v>40</v>
      </c>
      <c r="K18" t="s">
        <v>40</v>
      </c>
      <c r="L18" t="s">
        <v>40</v>
      </c>
      <c r="M18" t="s">
        <v>40</v>
      </c>
    </row>
    <row r="19" spans="1:13" x14ac:dyDescent="0.2">
      <c r="A19">
        <v>17</v>
      </c>
      <c r="G19" t="s">
        <v>40</v>
      </c>
      <c r="H19" t="s">
        <v>40</v>
      </c>
      <c r="I19" t="s">
        <v>40</v>
      </c>
      <c r="J19" t="s">
        <v>40</v>
      </c>
      <c r="K19" t="s">
        <v>40</v>
      </c>
      <c r="L19" t="s">
        <v>40</v>
      </c>
      <c r="M19" t="s">
        <v>40</v>
      </c>
    </row>
    <row r="20" spans="1:13" x14ac:dyDescent="0.2">
      <c r="A20">
        <v>18</v>
      </c>
      <c r="G20" t="s">
        <v>40</v>
      </c>
      <c r="H20" t="s">
        <v>40</v>
      </c>
      <c r="I20" t="s">
        <v>40</v>
      </c>
      <c r="J20" t="s">
        <v>40</v>
      </c>
      <c r="K20" t="s">
        <v>40</v>
      </c>
      <c r="L20" t="s">
        <v>40</v>
      </c>
      <c r="M20" t="s">
        <v>40</v>
      </c>
    </row>
    <row r="21" spans="1:13" x14ac:dyDescent="0.2">
      <c r="A21">
        <v>19</v>
      </c>
      <c r="G21" t="s">
        <v>40</v>
      </c>
      <c r="H21" t="s">
        <v>40</v>
      </c>
      <c r="I21" t="s">
        <v>40</v>
      </c>
      <c r="J21" t="s">
        <v>40</v>
      </c>
      <c r="K21" t="s">
        <v>40</v>
      </c>
      <c r="L21" t="s">
        <v>40</v>
      </c>
      <c r="M21" t="s">
        <v>40</v>
      </c>
    </row>
    <row r="22" spans="1:13" x14ac:dyDescent="0.2">
      <c r="A22">
        <v>20</v>
      </c>
      <c r="G22" t="s">
        <v>40</v>
      </c>
      <c r="H22" t="s">
        <v>40</v>
      </c>
      <c r="I22" t="s">
        <v>40</v>
      </c>
      <c r="J22" t="s">
        <v>40</v>
      </c>
      <c r="K22" t="s">
        <v>40</v>
      </c>
      <c r="L22" t="s">
        <v>40</v>
      </c>
      <c r="M22" t="s">
        <v>40</v>
      </c>
    </row>
    <row r="23" spans="1:13" x14ac:dyDescent="0.2">
      <c r="A23">
        <v>21</v>
      </c>
      <c r="G23" t="s">
        <v>40</v>
      </c>
      <c r="H23" t="s">
        <v>40</v>
      </c>
      <c r="I23" t="s">
        <v>40</v>
      </c>
      <c r="J23" t="s">
        <v>40</v>
      </c>
      <c r="K23" t="s">
        <v>40</v>
      </c>
      <c r="L23" t="s">
        <v>40</v>
      </c>
      <c r="M23" t="s">
        <v>40</v>
      </c>
    </row>
    <row r="24" spans="1:13" x14ac:dyDescent="0.2">
      <c r="A24">
        <v>22</v>
      </c>
      <c r="G24" t="s">
        <v>40</v>
      </c>
      <c r="H24" t="s">
        <v>40</v>
      </c>
      <c r="I24" t="s">
        <v>40</v>
      </c>
      <c r="J24" t="s">
        <v>40</v>
      </c>
      <c r="K24" t="s">
        <v>40</v>
      </c>
      <c r="L24" t="s">
        <v>40</v>
      </c>
      <c r="M24" t="s">
        <v>40</v>
      </c>
    </row>
    <row r="25" spans="1:13" x14ac:dyDescent="0.2">
      <c r="A25">
        <v>23</v>
      </c>
      <c r="G25" t="s">
        <v>40</v>
      </c>
      <c r="H25" t="s">
        <v>40</v>
      </c>
      <c r="I25" t="s">
        <v>40</v>
      </c>
      <c r="J25" t="s">
        <v>40</v>
      </c>
      <c r="K25" t="s">
        <v>40</v>
      </c>
      <c r="L25" t="s">
        <v>40</v>
      </c>
      <c r="M25" t="s">
        <v>40</v>
      </c>
    </row>
    <row r="26" spans="1:13" x14ac:dyDescent="0.2">
      <c r="A26">
        <v>24</v>
      </c>
      <c r="G26" t="s">
        <v>40</v>
      </c>
      <c r="H26" t="s">
        <v>40</v>
      </c>
      <c r="I26" t="s">
        <v>40</v>
      </c>
      <c r="J26" t="s">
        <v>40</v>
      </c>
      <c r="K26" t="s">
        <v>40</v>
      </c>
      <c r="L26" t="s">
        <v>40</v>
      </c>
      <c r="M26" t="s">
        <v>40</v>
      </c>
    </row>
    <row r="27" spans="1:13" x14ac:dyDescent="0.2">
      <c r="A27">
        <v>25</v>
      </c>
      <c r="G27" t="s">
        <v>40</v>
      </c>
      <c r="H27" t="s">
        <v>40</v>
      </c>
      <c r="I27" t="s">
        <v>40</v>
      </c>
      <c r="J27" t="s">
        <v>40</v>
      </c>
      <c r="K27" t="s">
        <v>40</v>
      </c>
      <c r="L27" t="s">
        <v>40</v>
      </c>
      <c r="M27" t="s">
        <v>40</v>
      </c>
    </row>
    <row r="28" spans="1:13" x14ac:dyDescent="0.2">
      <c r="G28" t="s">
        <v>40</v>
      </c>
      <c r="H28" t="s">
        <v>40</v>
      </c>
      <c r="I28" t="s">
        <v>40</v>
      </c>
      <c r="J28" t="s">
        <v>40</v>
      </c>
      <c r="K28" t="s">
        <v>40</v>
      </c>
      <c r="L28" t="s">
        <v>40</v>
      </c>
      <c r="M28" t="s">
        <v>40</v>
      </c>
    </row>
  </sheetData>
  <phoneticPr fontId="4" type="noConversion"/>
  <dataValidations count="1">
    <dataValidation type="list" allowBlank="1" showInputMessage="1" showErrorMessage="1" sqref="C3:C28" xr:uid="{BB6312A6-66FF-48C9-9069-E86BBF74D40E}">
      <formula1>$P$3:$P$9</formula1>
    </dataValidation>
  </dataValidations>
  <pageMargins left="0.70866141732283472" right="0.70866141732283472" top="0.74803149606299213" bottom="0.74803149606299213" header="0.31496062992125984" footer="0.31496062992125984"/>
  <pageSetup paperSize="9" scale="73" orientation="landscape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C975E-2297-47B6-A4E7-61FA6259131A}">
  <dimension ref="A3:E21"/>
  <sheetViews>
    <sheetView rightToLeft="1" zoomScale="160" zoomScaleNormal="160" workbookViewId="0">
      <selection activeCell="A5" sqref="A5:A7"/>
    </sheetView>
  </sheetViews>
  <sheetFormatPr defaultColWidth="0" defaultRowHeight="14.25" x14ac:dyDescent="0.2"/>
  <cols>
    <col min="1" max="1" width="10.875" customWidth="1"/>
    <col min="2" max="2" width="9.875" bestFit="1" customWidth="1"/>
    <col min="3" max="3" width="45.25" customWidth="1"/>
    <col min="4" max="4" width="9" hidden="1" customWidth="1"/>
  </cols>
  <sheetData>
    <row r="3" spans="1:5" x14ac:dyDescent="0.2">
      <c r="A3" t="s">
        <v>0</v>
      </c>
      <c r="B3" t="s">
        <v>1</v>
      </c>
      <c r="C3" t="s">
        <v>12</v>
      </c>
    </row>
    <row r="4" spans="1:5" x14ac:dyDescent="0.2">
      <c r="A4" s="3">
        <v>1</v>
      </c>
      <c r="B4" s="2">
        <v>43738</v>
      </c>
      <c r="C4" t="s">
        <v>43</v>
      </c>
    </row>
    <row r="5" spans="1:5" x14ac:dyDescent="0.2">
      <c r="A5" s="3">
        <v>2</v>
      </c>
      <c r="B5" s="2">
        <v>43367</v>
      </c>
      <c r="C5" t="s">
        <v>49</v>
      </c>
      <c r="E5" s="4">
        <v>1</v>
      </c>
    </row>
    <row r="6" spans="1:5" x14ac:dyDescent="0.2">
      <c r="A6" s="3">
        <v>2</v>
      </c>
      <c r="B6" s="2">
        <v>43372</v>
      </c>
      <c r="C6" t="s">
        <v>50</v>
      </c>
      <c r="E6">
        <v>2</v>
      </c>
    </row>
    <row r="7" spans="1:5" x14ac:dyDescent="0.2">
      <c r="A7" s="3">
        <v>2</v>
      </c>
      <c r="B7" s="2">
        <v>43419</v>
      </c>
      <c r="C7" t="s">
        <v>51</v>
      </c>
      <c r="E7">
        <v>3</v>
      </c>
    </row>
    <row r="8" spans="1:5" x14ac:dyDescent="0.2">
      <c r="A8" s="3">
        <v>3</v>
      </c>
      <c r="B8" s="2">
        <v>43744</v>
      </c>
      <c r="C8" t="s">
        <v>57</v>
      </c>
      <c r="E8">
        <v>4</v>
      </c>
    </row>
    <row r="9" spans="1:5" x14ac:dyDescent="0.2">
      <c r="A9" s="3">
        <v>4</v>
      </c>
      <c r="B9" s="2">
        <v>43744</v>
      </c>
      <c r="C9" t="s">
        <v>57</v>
      </c>
      <c r="E9">
        <v>5</v>
      </c>
    </row>
    <row r="10" spans="1:5" x14ac:dyDescent="0.2">
      <c r="A10" s="3"/>
      <c r="B10" s="2"/>
      <c r="E10">
        <v>6</v>
      </c>
    </row>
    <row r="11" spans="1:5" x14ac:dyDescent="0.2">
      <c r="A11" s="3"/>
      <c r="B11" s="2"/>
      <c r="E11">
        <v>7</v>
      </c>
    </row>
    <row r="12" spans="1:5" x14ac:dyDescent="0.2">
      <c r="A12" s="3"/>
      <c r="B12" s="2"/>
      <c r="E12">
        <v>8</v>
      </c>
    </row>
    <row r="13" spans="1:5" x14ac:dyDescent="0.2">
      <c r="A13" s="3"/>
      <c r="B13" s="2"/>
      <c r="E13" s="4">
        <v>9</v>
      </c>
    </row>
    <row r="14" spans="1:5" x14ac:dyDescent="0.2">
      <c r="A14" s="3"/>
      <c r="B14" s="2"/>
      <c r="E14">
        <v>10</v>
      </c>
    </row>
    <row r="15" spans="1:5" x14ac:dyDescent="0.2">
      <c r="A15" s="3"/>
      <c r="B15" s="2"/>
      <c r="E15">
        <v>11</v>
      </c>
    </row>
    <row r="16" spans="1:5" x14ac:dyDescent="0.2">
      <c r="A16" s="3"/>
      <c r="B16" s="2"/>
      <c r="E16">
        <v>12</v>
      </c>
    </row>
    <row r="17" spans="1:5" x14ac:dyDescent="0.2">
      <c r="A17" s="3"/>
      <c r="B17" s="2"/>
      <c r="E17">
        <v>13</v>
      </c>
    </row>
    <row r="18" spans="1:5" x14ac:dyDescent="0.2">
      <c r="A18" s="3"/>
      <c r="B18" s="2"/>
      <c r="E18">
        <v>14</v>
      </c>
    </row>
    <row r="19" spans="1:5" x14ac:dyDescent="0.2">
      <c r="A19" s="3"/>
      <c r="B19" s="2"/>
      <c r="E19">
        <v>15</v>
      </c>
    </row>
    <row r="20" spans="1:5" x14ac:dyDescent="0.2">
      <c r="A20" s="3"/>
      <c r="B20" s="2"/>
      <c r="E20" s="4">
        <v>16</v>
      </c>
    </row>
    <row r="21" spans="1:5" x14ac:dyDescent="0.2">
      <c r="A21" s="3"/>
      <c r="B21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180" orientation="landscape" horizontalDpi="1200" verticalDpi="12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FD13E-3E57-4448-943D-AA1C3A267875}">
  <dimension ref="A3:J18"/>
  <sheetViews>
    <sheetView rightToLeft="1" topLeftCell="A10" zoomScale="160" zoomScaleNormal="160" workbookViewId="0">
      <selection activeCell="D18" sqref="D18"/>
    </sheetView>
  </sheetViews>
  <sheetFormatPr defaultColWidth="0" defaultRowHeight="14.25" x14ac:dyDescent="0.2"/>
  <cols>
    <col min="1" max="1" width="11.375" customWidth="1"/>
    <col min="2" max="2" width="9" customWidth="1"/>
    <col min="3" max="3" width="15.875" bestFit="1" customWidth="1"/>
    <col min="4" max="4" width="17.125" bestFit="1" customWidth="1"/>
    <col min="5" max="5" width="10.875" style="5" bestFit="1" customWidth="1"/>
    <col min="6" max="6" width="11.625" customWidth="1"/>
    <col min="7" max="10" width="0" hidden="1" customWidth="1"/>
    <col min="11" max="16384" width="9" hidden="1"/>
  </cols>
  <sheetData>
    <row r="3" spans="1:10" x14ac:dyDescent="0.2">
      <c r="A3" t="s">
        <v>25</v>
      </c>
      <c r="B3" t="s">
        <v>2</v>
      </c>
      <c r="C3" t="s">
        <v>28</v>
      </c>
      <c r="D3" t="s">
        <v>30</v>
      </c>
      <c r="E3" s="5" t="s">
        <v>29</v>
      </c>
      <c r="F3" t="s">
        <v>13</v>
      </c>
      <c r="J3" t="s">
        <v>32</v>
      </c>
    </row>
    <row r="4" spans="1:10" x14ac:dyDescent="0.2">
      <c r="A4">
        <v>1</v>
      </c>
      <c r="B4" t="s">
        <v>36</v>
      </c>
      <c r="C4" t="s">
        <v>41</v>
      </c>
      <c r="D4" t="s">
        <v>42</v>
      </c>
      <c r="E4" s="5">
        <v>520204</v>
      </c>
      <c r="F4" t="s">
        <v>14</v>
      </c>
      <c r="H4">
        <v>1</v>
      </c>
      <c r="J4" t="s">
        <v>33</v>
      </c>
    </row>
    <row r="5" spans="1:10" x14ac:dyDescent="0.2">
      <c r="A5">
        <v>2</v>
      </c>
      <c r="B5" t="s">
        <v>36</v>
      </c>
      <c r="C5" t="s">
        <v>46</v>
      </c>
      <c r="D5" t="s">
        <v>47</v>
      </c>
      <c r="E5" s="5">
        <v>948271</v>
      </c>
      <c r="F5" t="s">
        <v>48</v>
      </c>
      <c r="H5">
        <v>2</v>
      </c>
      <c r="J5" t="s">
        <v>34</v>
      </c>
    </row>
    <row r="6" spans="1:10" x14ac:dyDescent="0.2">
      <c r="A6">
        <v>3</v>
      </c>
      <c r="B6" t="s">
        <v>33</v>
      </c>
      <c r="C6" t="s">
        <v>54</v>
      </c>
      <c r="D6" t="s">
        <v>47</v>
      </c>
      <c r="E6" s="5">
        <v>508019</v>
      </c>
      <c r="F6" t="s">
        <v>55</v>
      </c>
      <c r="H6">
        <v>3</v>
      </c>
      <c r="J6" t="s">
        <v>35</v>
      </c>
    </row>
    <row r="7" spans="1:10" x14ac:dyDescent="0.2">
      <c r="A7">
        <v>3</v>
      </c>
      <c r="B7" t="s">
        <v>33</v>
      </c>
      <c r="C7" t="s">
        <v>56</v>
      </c>
      <c r="D7" t="s">
        <v>47</v>
      </c>
      <c r="E7" s="5">
        <v>350558</v>
      </c>
      <c r="F7" t="s">
        <v>55</v>
      </c>
      <c r="H7">
        <v>4</v>
      </c>
      <c r="J7" t="s">
        <v>26</v>
      </c>
    </row>
    <row r="8" spans="1:10" x14ac:dyDescent="0.2">
      <c r="A8">
        <v>4</v>
      </c>
      <c r="B8" t="s">
        <v>33</v>
      </c>
      <c r="C8" t="s">
        <v>61</v>
      </c>
      <c r="D8" t="s">
        <v>60</v>
      </c>
      <c r="E8" s="5">
        <v>512430</v>
      </c>
      <c r="F8" t="s">
        <v>31</v>
      </c>
      <c r="H8">
        <v>5</v>
      </c>
      <c r="J8" t="s">
        <v>36</v>
      </c>
    </row>
    <row r="9" spans="1:10" x14ac:dyDescent="0.2">
      <c r="A9">
        <v>4</v>
      </c>
      <c r="B9" t="s">
        <v>33</v>
      </c>
      <c r="C9" t="s">
        <v>40</v>
      </c>
      <c r="D9" t="s">
        <v>62</v>
      </c>
      <c r="F9" t="s">
        <v>63</v>
      </c>
      <c r="H9">
        <v>6</v>
      </c>
      <c r="J9" t="s">
        <v>37</v>
      </c>
    </row>
    <row r="10" spans="1:10" x14ac:dyDescent="0.2">
      <c r="A10">
        <v>4</v>
      </c>
      <c r="B10" t="s">
        <v>33</v>
      </c>
      <c r="C10" t="s">
        <v>40</v>
      </c>
      <c r="D10" t="s">
        <v>64</v>
      </c>
      <c r="F10" t="s">
        <v>65</v>
      </c>
      <c r="H10">
        <v>7</v>
      </c>
    </row>
    <row r="11" spans="1:10" x14ac:dyDescent="0.2">
      <c r="A11">
        <v>5</v>
      </c>
      <c r="B11" t="s">
        <v>32</v>
      </c>
      <c r="C11" t="s">
        <v>69</v>
      </c>
      <c r="D11" t="s">
        <v>40</v>
      </c>
      <c r="E11" s="5">
        <v>768566</v>
      </c>
      <c r="F11" t="s">
        <v>65</v>
      </c>
      <c r="H11">
        <v>8</v>
      </c>
    </row>
    <row r="12" spans="1:10" x14ac:dyDescent="0.2">
      <c r="A12">
        <v>6</v>
      </c>
      <c r="B12" t="s">
        <v>32</v>
      </c>
      <c r="C12" t="s">
        <v>71</v>
      </c>
      <c r="E12" s="5">
        <v>8896</v>
      </c>
      <c r="F12" t="s">
        <v>65</v>
      </c>
      <c r="H12">
        <v>9</v>
      </c>
    </row>
    <row r="13" spans="1:10" x14ac:dyDescent="0.2">
      <c r="A13">
        <v>7</v>
      </c>
      <c r="B13" t="s">
        <v>32</v>
      </c>
      <c r="C13" t="s">
        <v>74</v>
      </c>
      <c r="D13" t="s">
        <v>47</v>
      </c>
      <c r="E13" s="5">
        <v>422524</v>
      </c>
      <c r="F13" t="s">
        <v>48</v>
      </c>
      <c r="H13">
        <v>10</v>
      </c>
    </row>
    <row r="14" spans="1:10" x14ac:dyDescent="0.2">
      <c r="A14">
        <v>8</v>
      </c>
      <c r="B14" t="s">
        <v>32</v>
      </c>
      <c r="D14" t="s">
        <v>75</v>
      </c>
      <c r="E14" s="5">
        <v>795989</v>
      </c>
      <c r="F14" t="s">
        <v>65</v>
      </c>
      <c r="H14">
        <v>11</v>
      </c>
    </row>
    <row r="15" spans="1:10" x14ac:dyDescent="0.2">
      <c r="A15">
        <v>9</v>
      </c>
      <c r="B15" t="s">
        <v>32</v>
      </c>
      <c r="D15" t="s">
        <v>77</v>
      </c>
      <c r="E15" s="5">
        <v>3545455</v>
      </c>
      <c r="F15" t="s">
        <v>65</v>
      </c>
      <c r="H15">
        <v>12</v>
      </c>
    </row>
    <row r="16" spans="1:10" x14ac:dyDescent="0.2">
      <c r="A16">
        <v>10</v>
      </c>
      <c r="B16" t="s">
        <v>32</v>
      </c>
      <c r="C16" t="s">
        <v>79</v>
      </c>
      <c r="F16" t="s">
        <v>48</v>
      </c>
      <c r="H16">
        <v>13</v>
      </c>
    </row>
    <row r="17" spans="1:8" x14ac:dyDescent="0.2">
      <c r="A17">
        <v>10</v>
      </c>
      <c r="B17" t="s">
        <v>32</v>
      </c>
      <c r="D17" t="s">
        <v>78</v>
      </c>
      <c r="E17" s="5">
        <v>46060</v>
      </c>
      <c r="F17" t="s">
        <v>55</v>
      </c>
      <c r="H17">
        <v>14</v>
      </c>
    </row>
    <row r="18" spans="1:8" x14ac:dyDescent="0.2">
      <c r="A18">
        <v>11</v>
      </c>
      <c r="B18" t="s">
        <v>32</v>
      </c>
      <c r="D18" t="s">
        <v>81</v>
      </c>
      <c r="E18" s="5">
        <v>512128</v>
      </c>
      <c r="F18" t="s">
        <v>55</v>
      </c>
      <c r="H18">
        <v>15</v>
      </c>
    </row>
  </sheetData>
  <phoneticPr fontId="4" type="noConversion"/>
  <dataValidations count="1">
    <dataValidation type="list" allowBlank="1" showInputMessage="1" showErrorMessage="1" sqref="B4:B18" xr:uid="{BBCA4329-02A4-466D-81FA-1C923294E06F}">
      <formula1>$J$3:$J$9</formula1>
    </dataValidation>
  </dataValidations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7</vt:i4>
      </vt:variant>
    </vt:vector>
  </HeadingPairs>
  <TitlesOfParts>
    <vt:vector size="11" baseType="lpstr">
      <vt:lpstr>تقرير </vt:lpstr>
      <vt:lpstr>المشاريع</vt:lpstr>
      <vt:lpstr>المتابعة</vt:lpstr>
      <vt:lpstr>معلومات المشاريع</vt:lpstr>
      <vt:lpstr>code</vt:lpstr>
      <vt:lpstr>المتابعة!Print_Area</vt:lpstr>
      <vt:lpstr>المشاريع!Print_Area</vt:lpstr>
      <vt:lpstr>'تقرير '!Print_Area</vt:lpstr>
      <vt:lpstr>تاريخ_المتابعة</vt:lpstr>
      <vt:lpstr>كود_المشروع</vt:lpstr>
      <vt:lpstr>مرحلة_المتابعة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door-makkah tiles</dc:creator>
  <cp:lastModifiedBy>door-makkah tiles</cp:lastModifiedBy>
  <cp:lastPrinted>2019-10-17T19:01:01Z</cp:lastPrinted>
  <dcterms:created xsi:type="dcterms:W3CDTF">2015-06-05T18:17:20Z</dcterms:created>
  <dcterms:modified xsi:type="dcterms:W3CDTF">2019-10-30T15:23:47Z</dcterms:modified>
</cp:coreProperties>
</file>