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A6A269B-B6C0-40CD-9090-E3D433DB0595}" xr6:coauthVersionLast="40" xr6:coauthVersionMax="40" xr10:uidLastSave="{00000000-0000-0000-0000-000000000000}"/>
  <bookViews>
    <workbookView xWindow="0" yWindow="0" windowWidth="15360" windowHeight="8460" xr2:uid="{00000000-000D-0000-FFFF-FFFF00000000}"/>
  </bookViews>
  <sheets>
    <sheet name="قالب حافز الجودة (2)" sheetId="2" r:id="rId1"/>
    <sheet name="شيت البيان" sheetId="1" r:id="rId2"/>
  </sheets>
  <externalReferences>
    <externalReference r:id="rId3"/>
    <externalReference r:id="rId4"/>
    <externalReference r:id="rId5"/>
  </externalReferences>
  <definedNames>
    <definedName name="aa" localSheetId="1">#REF!</definedName>
    <definedName name="aa" localSheetId="0">#REF!</definedName>
    <definedName name="aa">#REF!</definedName>
    <definedName name="alah">INDEX('[1]الصور الهام'!$AE$3:$AE$104,MATCH('[1]فرق زينب'!$B$1,'[1]الصور الهام'!$A$3:$A$104,0))</definedName>
    <definedName name="bbb" localSheetId="1">#REF!</definedName>
    <definedName name="bbb" localSheetId="0">#REF!</definedName>
    <definedName name="bbb">#REF!</definedName>
    <definedName name="data">'[2]لتسهيل جساب الحد الادني'!$B$1:$C$10</definedName>
    <definedName name="hna">INDEX('[1]الصور الهام'!$AE$3:$AE$104,MATCH('[1]علاوة التخصصية 2 '!$C$1,'[1]الصور الهام'!$A$3:$A$104,0))</definedName>
    <definedName name="list" localSheetId="1">#REF!</definedName>
    <definedName name="list" localSheetId="0">#REF!</definedName>
    <definedName name="list">#REF!</definedName>
    <definedName name="mahm" localSheetId="1">INDEX('[1]الصور الهام'!$AE$3:$AE$104,MATCH(#REF!,'[1]الصور الهام'!$A$3:$A$104,0))</definedName>
    <definedName name="mahm" localSheetId="0">INDEX('[1]الصور الهام'!$AE$3:$AE$104,MATCH(#REF!,'[1]الصور الهام'!$A$3:$A$104,0))</definedName>
    <definedName name="mahm">INDEX('[1]الصور الهام'!$AE$3:$AE$104,MATCH(#REF!,'[1]الصور الهام'!$A$3:$A$104,0))</definedName>
    <definedName name="mahmoud">INDEX('[2]ديسمبر 2019'!$BS$4:$BS$92,MATCH('[2]الحد الادني'!$A$1,'[2]ديسمبر 2019'!$A$4:$A$92,0))</definedName>
    <definedName name="may">INDEX('[1]يوليو 2018'!$CW$4:$CW$93,MATCH('[1]رشا رفعت '!$C$1,'[1]يوليو 2018'!$A$4:$A$91,0))</definedName>
    <definedName name="mm" localSheetId="1">#REF!</definedName>
    <definedName name="mm" localSheetId="0">#REF!</definedName>
    <definedName name="mm">#REF!</definedName>
    <definedName name="mmmmmmmmmm">INDEX('[1]البيانات بالصور (2)'!$AD$4:$AD$105,MATCH([1]التسوية!$C$2,'[1]البيانات بالصور (2)'!$A$4:$A$105,0))</definedName>
    <definedName name="nam" localSheetId="1">#REF!</definedName>
    <definedName name="nam" localSheetId="0">#REF!</definedName>
    <definedName name="nam">#REF!</definedName>
    <definedName name="Names" localSheetId="1">OFFSET(#REF!,0,0,COUNTA(#REF!),1)</definedName>
    <definedName name="Names" localSheetId="0">OFFSET(#REF!,0,0,COUNTA(#REF!),1)</definedName>
    <definedName name="Names">OFFSET(#REF!,0,0,COUNTA(#REF!),1)</definedName>
    <definedName name="nn" localSheetId="1">#REF!</definedName>
    <definedName name="nn" localSheetId="0">#REF!</definedName>
    <definedName name="nn">#REF!</definedName>
    <definedName name="nnnnnnnnnnnnnnnnnnnnnnnnnnnnnnnn" localSheetId="1">#REF!</definedName>
    <definedName name="nnnnnnnnnnnnnnnnnnnnnnnnnnnnnnnn" localSheetId="0">#REF!</definedName>
    <definedName name="nnnnnnnnnnnnnnnnnnnnnnnnnnnnnnnn">#REF!</definedName>
    <definedName name="nom" localSheetId="1">#REF!</definedName>
    <definedName name="nom" localSheetId="0">#REF!</definedName>
    <definedName name="nom">#REF!</definedName>
    <definedName name="sheet1" localSheetId="1">#REF!</definedName>
    <definedName name="sheet1" localSheetId="0">#REF!</definedName>
    <definedName name="sheet1">#REF!</definedName>
    <definedName name="user" localSheetId="1">#REF!</definedName>
    <definedName name="user" localSheetId="0">#REF!</definedName>
    <definedName name="user">#REF!</definedName>
    <definedName name="wwwwwwwwwwwwwwwwwwwwww" localSheetId="0">INDEX('[3]بيانات الشغل العملي بالصور (2)'!$O$3:$O$98,MATCH('قالب حافز الجودة (2)'!$L$1,'[3]بيانات الشغل العملي بالصور (2)'!$A$3:$A$98,0))</definedName>
    <definedName name="wwwwwwwwwwwwwwwwwwwwww">INDEX('[3]بيانات الشغل العملي بالصور (2)'!$O$3:$O$98,MATCH('[3]قالب حافز الجودة (2)'!$L$1,'[3]بيانات الشغل العملي بالصور (2)'!$A$3:$A$98,0))</definedName>
    <definedName name="طبع" localSheetId="1">#REF!</definedName>
    <definedName name="طبع" localSheetId="0">#REF!</definedName>
    <definedName name="طبع">#REF!</definedName>
    <definedName name="فرز2018" localSheetId="1">#REF!</definedName>
    <definedName name="فرز2018" localSheetId="0">#REF!</definedName>
    <definedName name="فرز2018">#REF!</definedName>
    <definedName name="ىىىىىىىىىىىىىىىىىىىىىى" localSheetId="1">#REF!</definedName>
    <definedName name="ىىىىىىىىىىىىىىىىىىىىىى" localSheetId="0">#REF!</definedName>
    <definedName name="ىىىىىىىىىىىىىىىىىىىىىى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O40" i="2" l="1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E16" i="2"/>
  <c r="H16" i="2" s="1"/>
  <c r="O15" i="2"/>
  <c r="L15" i="2"/>
  <c r="E15" i="2"/>
  <c r="H15" i="2" s="1"/>
  <c r="O14" i="2"/>
  <c r="L14" i="2"/>
  <c r="O13" i="2"/>
  <c r="L13" i="2"/>
  <c r="O12" i="2"/>
  <c r="L12" i="2"/>
  <c r="J12" i="2"/>
  <c r="I12" i="2"/>
  <c r="H12" i="2"/>
  <c r="G12" i="2"/>
  <c r="A12" i="2"/>
  <c r="O11" i="2"/>
  <c r="L11" i="2"/>
  <c r="J11" i="2"/>
  <c r="I11" i="2"/>
  <c r="H11" i="2"/>
  <c r="G11" i="2"/>
  <c r="O10" i="2"/>
  <c r="L10" i="2"/>
  <c r="J10" i="2"/>
  <c r="I10" i="2"/>
  <c r="H10" i="2"/>
  <c r="G10" i="2"/>
  <c r="O9" i="2"/>
  <c r="L9" i="2"/>
  <c r="J9" i="2"/>
  <c r="I9" i="2"/>
  <c r="H9" i="2"/>
  <c r="G9" i="2"/>
  <c r="O8" i="2"/>
  <c r="L8" i="2"/>
  <c r="J8" i="2"/>
  <c r="I8" i="2"/>
  <c r="H8" i="2"/>
  <c r="G8" i="2"/>
  <c r="O7" i="2"/>
  <c r="L7" i="2"/>
  <c r="G7" i="2"/>
  <c r="O6" i="2"/>
  <c r="L6" i="2"/>
  <c r="O5" i="2"/>
  <c r="L5" i="2"/>
  <c r="O4" i="2"/>
  <c r="L4" i="2"/>
  <c r="A4" i="2"/>
  <c r="B15" i="2" s="1"/>
  <c r="O3" i="2"/>
  <c r="J3" i="2"/>
  <c r="F3" i="2"/>
  <c r="O2" i="2"/>
  <c r="L2" i="2"/>
  <c r="K8" i="2" l="1"/>
  <c r="K10" i="2"/>
  <c r="C7" i="2"/>
  <c r="K12" i="2"/>
  <c r="C8" i="2"/>
  <c r="K9" i="2"/>
  <c r="K11" i="2"/>
  <c r="C5" i="2"/>
  <c r="C9" i="2"/>
  <c r="F17" i="2"/>
  <c r="C6" i="2"/>
  <c r="C10" i="2"/>
  <c r="B6" i="2"/>
  <c r="B7" i="2"/>
  <c r="B8" i="2"/>
  <c r="B10" i="2"/>
  <c r="B16" i="2"/>
  <c r="D5" i="2"/>
  <c r="E7" i="2" s="1"/>
  <c r="B9" i="2"/>
  <c r="I7" i="2" l="1"/>
  <c r="J7" i="2"/>
  <c r="E13" i="2" s="1"/>
  <c r="F18" i="2" s="1"/>
  <c r="H7" i="2"/>
  <c r="K7" i="2" l="1"/>
</calcChain>
</file>

<file path=xl/sharedStrings.xml><?xml version="1.0" encoding="utf-8"?>
<sst xmlns="http://schemas.openxmlformats.org/spreadsheetml/2006/main" count="153" uniqueCount="146">
  <si>
    <t>كشف الأساسيات من 1/7/2009 إلى 1/7/2019</t>
  </si>
  <si>
    <t>م</t>
  </si>
  <si>
    <t>الاسم</t>
  </si>
  <si>
    <t>تاريخ الميلاد</t>
  </si>
  <si>
    <t>تاريخ استلام العمل</t>
  </si>
  <si>
    <t>ابو بكر جلال علي عبد الحافظ1</t>
  </si>
  <si>
    <t>اسامه عبد النعيم عاصم محمد</t>
  </si>
  <si>
    <t>ازهار محمد خالد احمد</t>
  </si>
  <si>
    <t>اسامة مصطفى محمد عبد الرحمن</t>
  </si>
  <si>
    <t>اسراء أسامة محمد طلبه</t>
  </si>
  <si>
    <t>اسماء ابو زيد فؤاد ابو زيد</t>
  </si>
  <si>
    <t>اسماء اسلام توفيق عبد المتجلى</t>
  </si>
  <si>
    <t>الشيماء نور الدين مطاوع عبد الحافظ</t>
  </si>
  <si>
    <t>اماني يوسف عبد العال يوسف</t>
  </si>
  <si>
    <t>امل محمد عبد المجيد تمام</t>
  </si>
  <si>
    <t>اميرة إسماعيل تهامى إسماعيل</t>
  </si>
  <si>
    <t>اميرة محمد عبد المعطى محمد</t>
  </si>
  <si>
    <t>اميره بدر توفيق حسن</t>
  </si>
  <si>
    <t>اميره محمد حنفي يوسف</t>
  </si>
  <si>
    <t>انعام احمد ابراهيم مهران</t>
  </si>
  <si>
    <t>اوميمه جمال حلمى حسن</t>
  </si>
  <si>
    <t>ايفيلين ربيل بطرس اسكاروس</t>
  </si>
  <si>
    <t>ايمان أحمد بركات أحمد</t>
  </si>
  <si>
    <t>ايمان عبدالحميد عبد اللطيف</t>
  </si>
  <si>
    <t>ايمان محمد عبد المعطي محمد</t>
  </si>
  <si>
    <t>بسمة عبد العزيز ابو العلا</t>
  </si>
  <si>
    <t>بيتر عاطف كمال متري</t>
  </si>
  <si>
    <t>جرجس فيليب عزيز نخله</t>
  </si>
  <si>
    <t>حازم عبد الرحمن دوينى عبدالرحمن</t>
  </si>
  <si>
    <t>حسام جمال الدين محمد محمود</t>
  </si>
  <si>
    <t>حنان فاروق محمد طلبه</t>
  </si>
  <si>
    <t>حنان محمود محمد أحمد</t>
  </si>
  <si>
    <t>خالد فتحي عبد العزيز اسماعيل</t>
  </si>
  <si>
    <t>داليا محي عبد العليم عبد الحافظ</t>
  </si>
  <si>
    <t>دعاء احمد جمال عبدالفتاح حسن</t>
  </si>
  <si>
    <t>دعاء محمد عباس عامر</t>
  </si>
  <si>
    <t>دينا حسين اسماعيل احمد</t>
  </si>
  <si>
    <t>دينا مصطفى سيد محمد البهنساوى</t>
  </si>
  <si>
    <t>رانيا محمود نشأت عباس محمد</t>
  </si>
  <si>
    <t>رشا رفعت عبد العزيز عبد الرحيم</t>
  </si>
  <si>
    <t>رشا طلعت صادق مقار</t>
  </si>
  <si>
    <t>رشا محمد محمد احمد مصطفى</t>
  </si>
  <si>
    <t>زينب شعبان عجمى يوسف</t>
  </si>
  <si>
    <t>سها شحاته حامد عبد الرحمن</t>
  </si>
  <si>
    <t>شيماء حسن زكى حسين</t>
  </si>
  <si>
    <t>شيماء سيد علي حسن</t>
  </si>
  <si>
    <t>شيماء فواز عبد الرحمن مهران</t>
  </si>
  <si>
    <t>شيماء محسن محمد فرغلى</t>
  </si>
  <si>
    <t>عبد الحميد حسنين محمد حسنين</t>
  </si>
  <si>
    <t>عبير عبد الفتاح جابر محمود</t>
  </si>
  <si>
    <t>عبير فاروق مصطفي إسماعيل</t>
  </si>
  <si>
    <t>عبير نصير كامل محمد</t>
  </si>
  <si>
    <t>عثمان محمد عبده محمد</t>
  </si>
  <si>
    <t>عزة سيد تمام مصطفى</t>
  </si>
  <si>
    <t>عزت سيد حسن محمد</t>
  </si>
  <si>
    <t>عزه عبد الحميد زكى محمد</t>
  </si>
  <si>
    <t>علاء رمضان توفيق على</t>
  </si>
  <si>
    <t>عمر اسماعيل عمر اسماعيل</t>
  </si>
  <si>
    <t>عمر عبد الرحمن دوينى عبدالرحمن</t>
  </si>
  <si>
    <t>عمر محى عبد العليم عبد الحافظ</t>
  </si>
  <si>
    <t>عمرو حامد حسن محمد</t>
  </si>
  <si>
    <t>عمرو محمد محمد عبد المجيد</t>
  </si>
  <si>
    <t>عمرو محمود أحمد حسان</t>
  </si>
  <si>
    <t>غادة أحمد سيد عبد العال</t>
  </si>
  <si>
    <t>فاطمة أحمد فواز خلف الله</t>
  </si>
  <si>
    <t>فاطمه حسانين احمد محمد</t>
  </si>
  <si>
    <t>ليلى محمد فرحان أحمد</t>
  </si>
  <si>
    <t>محمد أحمد كامل مصطفى</t>
  </si>
  <si>
    <t>محمد احمد رضى محمود محمد</t>
  </si>
  <si>
    <t>محمد احمد عبد العال عبد السلام</t>
  </si>
  <si>
    <t>محمد حسنى نفادى أحمد</t>
  </si>
  <si>
    <t>محمد فتحي محمود فرج</t>
  </si>
  <si>
    <t>محمد كمال الدين عبد العال مرسى</t>
  </si>
  <si>
    <t>محمد محمود محمد قاسم</t>
  </si>
  <si>
    <t>محمود سيد توفيق سيد</t>
  </si>
  <si>
    <t>محمود محمد عبد العال احمد</t>
  </si>
  <si>
    <t>مرفت فؤاد حنين أرمانيوس</t>
  </si>
  <si>
    <t>مروة مجدى عبد الحافظ سيد</t>
  </si>
  <si>
    <t>مروة محمد على محمد</t>
  </si>
  <si>
    <t>مصطفى صلاح الدين سيد عبد الرحمن</t>
  </si>
  <si>
    <t>مصطفى عيد سيد محمد</t>
  </si>
  <si>
    <t>منى قاسم أحمد على</t>
  </si>
  <si>
    <t>مها مراد احمد شوكت</t>
  </si>
  <si>
    <t>ناهد عبد الموجود محمود</t>
  </si>
  <si>
    <t>نجلاء احمد دياب سلامة</t>
  </si>
  <si>
    <t>نجوان رضا محمد عمر</t>
  </si>
  <si>
    <t>نجوى إبراهيم عبد العال مهران</t>
  </si>
  <si>
    <t>نجوى عزت عبد المجيد القرنى</t>
  </si>
  <si>
    <t>نسمة على محمد سيد</t>
  </si>
  <si>
    <t>نهال محمد عصمت محمد بيومى</t>
  </si>
  <si>
    <t>نهى عثمان عبدالحافظ ابراهيم</t>
  </si>
  <si>
    <t>نهى فتحى محمد الصغير</t>
  </si>
  <si>
    <t>نهى محمد عفيفى محمود</t>
  </si>
  <si>
    <t>نهى محمد نبيل كامل محمود</t>
  </si>
  <si>
    <t>نيفين عبد اللاه محمد عبد الرحيم</t>
  </si>
  <si>
    <t>هاله علي الدين محمود سيد</t>
  </si>
  <si>
    <t>هناء بيومى على بيومى</t>
  </si>
  <si>
    <t>هند سيد محمد مصطفى</t>
  </si>
  <si>
    <t>وسام محمد احمد عيسى</t>
  </si>
  <si>
    <t>ولاء عبد الناصر حسين أحمد</t>
  </si>
  <si>
    <t>ياسمين محمد رفعت محمد</t>
  </si>
  <si>
    <t>إجمالى الصفحة</t>
  </si>
  <si>
    <t>إجمالى الصفحات</t>
  </si>
  <si>
    <t>تدرج الأساسي</t>
  </si>
  <si>
    <t>اسم الموظف</t>
  </si>
  <si>
    <t>تاريخ التعين</t>
  </si>
  <si>
    <t>أساسي 30/6/2015</t>
  </si>
  <si>
    <t>بسم الله الرحمن الرحيم</t>
  </si>
  <si>
    <t>السن</t>
  </si>
  <si>
    <t xml:space="preserve">تاريخ إيداع القضية </t>
  </si>
  <si>
    <t>احتساب الفترة الاولي تبدمن تاريخ القضية حتي تاريخ 2017/7/11</t>
  </si>
  <si>
    <t xml:space="preserve">  الفــــــــــــــتــرة</t>
  </si>
  <si>
    <t>الاساسي25%</t>
  </si>
  <si>
    <t>عدد السنوات</t>
  </si>
  <si>
    <t>عدد 
الشهور</t>
  </si>
  <si>
    <t>عدد 
الأيام</t>
  </si>
  <si>
    <t>احمالي المبلغ المستجق</t>
  </si>
  <si>
    <t>رقم البطاقة</t>
  </si>
  <si>
    <t>الأساسي</t>
  </si>
  <si>
    <t>من</t>
  </si>
  <si>
    <t>الي</t>
  </si>
  <si>
    <t>الرقم التأميني</t>
  </si>
  <si>
    <t>تاريخ التعيين الفرضي</t>
  </si>
  <si>
    <t>تاريخ التعيين</t>
  </si>
  <si>
    <t>الوظيفة</t>
  </si>
  <si>
    <t>الدرجة المالية الحالية</t>
  </si>
  <si>
    <t xml:space="preserve"> </t>
  </si>
  <si>
    <t>الدرجة المالية السابقة</t>
  </si>
  <si>
    <t>الحالة الإجتماعية</t>
  </si>
  <si>
    <t xml:space="preserve">الإجمالي </t>
  </si>
  <si>
    <t>تاريخ الفترة الثانية     (  1/11/2018) حتي تاريخة</t>
  </si>
  <si>
    <t>٣٠/٦ أساسى المرتب</t>
  </si>
  <si>
    <t>من 1/11/2018 حتي 31/12/2018</t>
  </si>
  <si>
    <t>شهر</t>
  </si>
  <si>
    <t>الصورة الشخصية</t>
  </si>
  <si>
    <t>من 1/11/2019 حتي 31/12/2019</t>
  </si>
  <si>
    <t>تاريخ شغل الدرجة</t>
  </si>
  <si>
    <t>المؤهل الحالى</t>
  </si>
  <si>
    <t>المبلغ الكلي</t>
  </si>
  <si>
    <t>أساسى التأمينات</t>
  </si>
  <si>
    <t>اساسى صندوق التامين الخاص الحالى</t>
  </si>
  <si>
    <t>تاريخ شغل الدرجة المالية السابقة</t>
  </si>
  <si>
    <t>تاريخ شغل الدرجة بعد التسوية</t>
  </si>
  <si>
    <t>إيداع القضية
الجودة</t>
  </si>
  <si>
    <t>بداية التاريخ</t>
  </si>
  <si>
    <t>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</si>
</sst>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2000401]0"/>
    <numFmt numFmtId="165" formatCode="[$-2000000]dd/mm/yyyy"/>
    <numFmt numFmtId="166" formatCode="[$-2000401]0.#"/>
    <numFmt numFmtId="167" formatCode="[$-2000401]0.##"/>
    <numFmt numFmtId="168" formatCode="[$-2010000]yyyy/mm/dd;@"/>
    <numFmt numFmtId="169" formatCode="[$-2010000]d/mm/yyyy;@"/>
    <numFmt numFmtId="170" formatCode="[$-1010000]yyyy/mm/dd;@"/>
    <numFmt numFmtId="172" formatCode="[$-2010000]yyyy/mm/dd;;0"/>
  </numFmts>
  <fonts count="5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theme="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Tahoma"/>
      <family val="2"/>
    </font>
    <font>
      <sz val="9"/>
      <color theme="1"/>
      <name val="Tahoma"/>
      <family val="2"/>
    </font>
    <font>
      <sz val="9"/>
      <color rgb="FFFF0000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9"/>
      <name val="Calibri"/>
      <family val="2"/>
      <scheme val="minor"/>
    </font>
    <font>
      <b/>
      <sz val="9"/>
      <color theme="0"/>
      <name val="Tahoma"/>
      <family val="2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0"/>
      <name val="Tahoma"/>
      <family val="2"/>
    </font>
    <font>
      <sz val="11"/>
      <name val="Calibri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name val="Calibri"/>
      <family val="2"/>
      <scheme val="minor"/>
    </font>
    <font>
      <b/>
      <sz val="11"/>
      <color rgb="FFFF0000"/>
      <name val="Calibri"/>
      <family val="2"/>
      <charset val="178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name val="Tahoma"/>
      <family val="2"/>
    </font>
    <font>
      <b/>
      <sz val="1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F9F9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rgb="FF949D8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49D86"/>
      </left>
      <right/>
      <top style="thin">
        <color rgb="FF949D86"/>
      </top>
      <bottom/>
      <diagonal/>
    </border>
    <border>
      <left style="thin">
        <color rgb="FF949D86"/>
      </left>
      <right style="thin">
        <color rgb="FF949D86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49D86"/>
      </left>
      <right style="thin">
        <color rgb="FF949D86"/>
      </right>
      <top/>
      <bottom/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thin">
        <color rgb="FF949D86"/>
      </left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49D86"/>
      </right>
      <top style="thin">
        <color indexed="64"/>
      </top>
      <bottom/>
      <diagonal/>
    </border>
    <border>
      <left/>
      <right style="thin">
        <color rgb="FF949D8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49D86"/>
      </left>
      <right/>
      <top style="thin">
        <color rgb="FF949D86"/>
      </top>
      <bottom style="thin">
        <color rgb="FF949D86"/>
      </bottom>
      <diagonal/>
    </border>
    <border>
      <left/>
      <right/>
      <top style="thin">
        <color rgb="FF949D86"/>
      </top>
      <bottom style="thin">
        <color rgb="FF949D86"/>
      </bottom>
      <diagonal/>
    </border>
    <border>
      <left/>
      <right style="thin">
        <color rgb="FF949D86"/>
      </right>
      <top style="thin">
        <color rgb="FF949D86"/>
      </top>
      <bottom style="thin">
        <color rgb="FF949D86"/>
      </bottom>
      <diagonal/>
    </border>
    <border>
      <left style="thin">
        <color rgb="FF949D86"/>
      </left>
      <right/>
      <top/>
      <bottom style="thin">
        <color rgb="FF949D8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949D86"/>
      </right>
      <top/>
      <bottom style="thin">
        <color rgb="FF949D8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/>
      <right style="thin">
        <color rgb="FF949D86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949D86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949D86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8" fillId="5" borderId="3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164" fontId="12" fillId="11" borderId="8" xfId="0" applyNumberFormat="1" applyFont="1" applyFill="1" applyBorder="1" applyAlignment="1">
      <alignment vertical="center"/>
    </xf>
    <xf numFmtId="0" fontId="6" fillId="8" borderId="9" xfId="0" applyFont="1" applyFill="1" applyBorder="1" applyAlignment="1">
      <alignment horizontal="center" vertical="center" wrapText="1"/>
    </xf>
    <xf numFmtId="165" fontId="12" fillId="11" borderId="8" xfId="0" applyNumberFormat="1" applyFont="1" applyFill="1" applyBorder="1" applyAlignment="1">
      <alignment horizontal="center" vertical="center"/>
    </xf>
    <xf numFmtId="166" fontId="12" fillId="11" borderId="8" xfId="0" applyNumberFormat="1" applyFont="1" applyFill="1" applyBorder="1" applyAlignment="1">
      <alignment horizontal="center" vertical="center" wrapText="1"/>
    </xf>
    <xf numFmtId="166" fontId="13" fillId="8" borderId="8" xfId="0" applyNumberFormat="1" applyFont="1" applyFill="1" applyBorder="1" applyAlignment="1">
      <alignment horizontal="center" vertical="center" wrapText="1"/>
    </xf>
    <xf numFmtId="166" fontId="12" fillId="8" borderId="8" xfId="0" applyNumberFormat="1" applyFont="1" applyFill="1" applyBorder="1" applyAlignment="1">
      <alignment horizontal="center" vertical="center" wrapText="1"/>
    </xf>
    <xf numFmtId="166" fontId="12" fillId="12" borderId="8" xfId="0" applyNumberFormat="1" applyFont="1" applyFill="1" applyBorder="1" applyAlignment="1">
      <alignment horizontal="center" vertical="center" wrapText="1"/>
    </xf>
    <xf numFmtId="166" fontId="12" fillId="13" borderId="8" xfId="0" applyNumberFormat="1" applyFont="1" applyFill="1" applyBorder="1" applyAlignment="1">
      <alignment horizontal="center" vertical="center" wrapText="1"/>
    </xf>
    <xf numFmtId="166" fontId="12" fillId="14" borderId="8" xfId="0" applyNumberFormat="1" applyFont="1" applyFill="1" applyBorder="1" applyAlignment="1">
      <alignment horizontal="center" vertical="center" wrapText="1"/>
    </xf>
    <xf numFmtId="167" fontId="12" fillId="14" borderId="8" xfId="0" applyNumberFormat="1" applyFont="1" applyFill="1" applyBorder="1" applyAlignment="1">
      <alignment horizontal="center" vertical="center" wrapText="1"/>
    </xf>
    <xf numFmtId="166" fontId="12" fillId="15" borderId="8" xfId="0" applyNumberFormat="1" applyFont="1" applyFill="1" applyBorder="1" applyAlignment="1">
      <alignment horizontal="center" vertical="center" wrapText="1"/>
    </xf>
    <xf numFmtId="167" fontId="12" fillId="15" borderId="8" xfId="0" applyNumberFormat="1" applyFont="1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166" fontId="13" fillId="4" borderId="8" xfId="0" applyNumberFormat="1" applyFont="1" applyFill="1" applyBorder="1" applyAlignment="1">
      <alignment horizontal="center" vertical="center" wrapText="1"/>
    </xf>
    <xf numFmtId="167" fontId="12" fillId="11" borderId="8" xfId="0" applyNumberFormat="1" applyFont="1" applyFill="1" applyBorder="1" applyAlignment="1">
      <alignment horizontal="center" vertical="center" wrapText="1"/>
    </xf>
    <xf numFmtId="0" fontId="14" fillId="17" borderId="11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8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20" borderId="13" xfId="0" applyFont="1" applyFill="1" applyBorder="1" applyAlignment="1">
      <alignment vertical="center" wrapText="1"/>
    </xf>
    <xf numFmtId="0" fontId="6" fillId="21" borderId="13" xfId="0" applyFont="1" applyFill="1" applyBorder="1" applyAlignment="1">
      <alignment vertical="center" wrapText="1"/>
    </xf>
    <xf numFmtId="0" fontId="6" fillId="22" borderId="13" xfId="0" applyFont="1" applyFill="1" applyBorder="1" applyAlignment="1">
      <alignment vertical="center" wrapText="1"/>
    </xf>
    <xf numFmtId="0" fontId="6" fillId="23" borderId="13" xfId="0" applyFont="1" applyFill="1" applyBorder="1" applyAlignment="1">
      <alignment vertical="center" wrapText="1"/>
    </xf>
    <xf numFmtId="0" fontId="6" fillId="13" borderId="13" xfId="0" applyFont="1" applyFill="1" applyBorder="1" applyAlignment="1">
      <alignment vertical="center" wrapText="1"/>
    </xf>
    <xf numFmtId="0" fontId="6" fillId="24" borderId="10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 wrapText="1"/>
    </xf>
    <xf numFmtId="0" fontId="6" fillId="26" borderId="10" xfId="0" applyFont="1" applyFill="1" applyBorder="1" applyAlignment="1">
      <alignment horizontal="center" vertical="center" wrapText="1"/>
    </xf>
    <xf numFmtId="0" fontId="6" fillId="27" borderId="10" xfId="0" applyFont="1" applyFill="1" applyBorder="1" applyAlignment="1">
      <alignment horizontal="center" vertical="center" wrapText="1"/>
    </xf>
    <xf numFmtId="0" fontId="6" fillId="28" borderId="10" xfId="0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9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30" borderId="10" xfId="0" applyFont="1" applyFill="1" applyBorder="1" applyAlignment="1">
      <alignment horizontal="center" vertical="center" wrapText="1"/>
    </xf>
    <xf numFmtId="0" fontId="6" fillId="31" borderId="10" xfId="0" applyFont="1" applyFill="1" applyBorder="1" applyAlignment="1">
      <alignment horizontal="center" vertical="center" wrapText="1"/>
    </xf>
    <xf numFmtId="0" fontId="6" fillId="32" borderId="10" xfId="0" applyFont="1" applyFill="1" applyBorder="1" applyAlignment="1">
      <alignment horizontal="center" vertical="center" wrapText="1"/>
    </xf>
    <xf numFmtId="168" fontId="6" fillId="33" borderId="10" xfId="0" applyNumberFormat="1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4" borderId="10" xfId="0" applyFont="1" applyFill="1" applyBorder="1" applyAlignment="1">
      <alignment horizontal="center" vertical="center" wrapText="1"/>
    </xf>
    <xf numFmtId="0" fontId="6" fillId="33" borderId="10" xfId="0" applyFont="1" applyFill="1" applyBorder="1" applyAlignment="1">
      <alignment horizontal="center" vertical="center" wrapText="1"/>
    </xf>
    <xf numFmtId="0" fontId="6" fillId="35" borderId="10" xfId="0" applyFont="1" applyFill="1" applyBorder="1" applyAlignment="1">
      <alignment horizontal="center" vertical="center" wrapText="1"/>
    </xf>
    <xf numFmtId="167" fontId="13" fillId="4" borderId="8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7" fillId="19" borderId="11" xfId="0" applyFont="1" applyFill="1" applyBorder="1" applyAlignment="1">
      <alignment horizontal="center" vertical="center" wrapText="1"/>
    </xf>
    <xf numFmtId="168" fontId="6" fillId="8" borderId="10" xfId="0" applyNumberFormat="1" applyFont="1" applyFill="1" applyBorder="1" applyAlignment="1">
      <alignment horizontal="center" vertical="center" wrapText="1"/>
    </xf>
    <xf numFmtId="167" fontId="8" fillId="5" borderId="8" xfId="0" applyNumberFormat="1" applyFont="1" applyFill="1" applyBorder="1" applyAlignment="1">
      <alignment horizontal="center" vertical="center"/>
    </xf>
    <xf numFmtId="166" fontId="8" fillId="5" borderId="8" xfId="0" applyNumberFormat="1" applyFont="1" applyFill="1" applyBorder="1" applyAlignment="1">
      <alignment horizontal="center" vertical="center"/>
    </xf>
    <xf numFmtId="166" fontId="11" fillId="4" borderId="8" xfId="0" applyNumberFormat="1" applyFont="1" applyFill="1" applyBorder="1" applyAlignment="1">
      <alignment horizontal="center" vertical="center"/>
    </xf>
    <xf numFmtId="168" fontId="19" fillId="31" borderId="7" xfId="0" applyNumberFormat="1" applyFont="1" applyFill="1" applyBorder="1" applyAlignment="1">
      <alignment horizontal="center" vertical="center" wrapText="1"/>
    </xf>
    <xf numFmtId="168" fontId="19" fillId="31" borderId="17" xfId="0" applyNumberFormat="1" applyFont="1" applyFill="1" applyBorder="1" applyAlignment="1">
      <alignment horizontal="center" vertical="center" wrapText="1"/>
    </xf>
    <xf numFmtId="168" fontId="19" fillId="31" borderId="19" xfId="0" applyNumberFormat="1" applyFont="1" applyFill="1" applyBorder="1" applyAlignment="1">
      <alignment horizontal="center" vertical="center" wrapText="1"/>
    </xf>
    <xf numFmtId="14" fontId="19" fillId="31" borderId="19" xfId="0" applyNumberFormat="1" applyFont="1" applyFill="1" applyBorder="1" applyAlignment="1">
      <alignment horizontal="center" vertical="center" wrapText="1"/>
    </xf>
    <xf numFmtId="14" fontId="19" fillId="31" borderId="17" xfId="0" applyNumberFormat="1" applyFont="1" applyFill="1" applyBorder="1" applyAlignment="1">
      <alignment horizontal="center" vertical="center" wrapText="1"/>
    </xf>
    <xf numFmtId="0" fontId="41" fillId="6" borderId="18" xfId="0" applyFont="1" applyFill="1" applyBorder="1" applyAlignment="1">
      <alignment horizontal="center" vertical="center" wrapText="1"/>
    </xf>
    <xf numFmtId="0" fontId="41" fillId="6" borderId="2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168" fontId="42" fillId="13" borderId="18" xfId="0" applyNumberFormat="1" applyFont="1" applyFill="1" applyBorder="1" applyAlignment="1">
      <alignment horizontal="center" vertical="center" wrapText="1"/>
    </xf>
    <xf numFmtId="168" fontId="8" fillId="0" borderId="18" xfId="0" applyNumberFormat="1" applyFont="1" applyFill="1" applyBorder="1" applyAlignment="1">
      <alignment horizontal="center" vertical="center" wrapText="1"/>
    </xf>
    <xf numFmtId="168" fontId="8" fillId="13" borderId="18" xfId="0" applyNumberFormat="1" applyFont="1" applyFill="1" applyBorder="1" applyAlignment="1">
      <alignment horizontal="center" vertical="center" wrapText="1"/>
    </xf>
    <xf numFmtId="168" fontId="19" fillId="36" borderId="7" xfId="0" applyNumberFormat="1" applyFont="1" applyFill="1" applyBorder="1" applyAlignment="1">
      <alignment horizontal="center" vertical="center" wrapText="1"/>
    </xf>
    <xf numFmtId="168" fontId="8" fillId="13" borderId="7" xfId="0" applyNumberFormat="1" applyFont="1" applyFill="1" applyBorder="1" applyAlignment="1">
      <alignment horizontal="center" vertical="center" wrapText="1"/>
    </xf>
    <xf numFmtId="168" fontId="11" fillId="9" borderId="7" xfId="0" applyNumberFormat="1" applyFont="1" applyFill="1" applyBorder="1" applyAlignment="1">
      <alignment horizontal="center" vertical="center" wrapText="1"/>
    </xf>
    <xf numFmtId="168" fontId="8" fillId="39" borderId="7" xfId="0" applyNumberFormat="1" applyFont="1" applyFill="1" applyBorder="1" applyAlignment="1">
      <alignment horizontal="center" vertical="center" wrapText="1"/>
    </xf>
    <xf numFmtId="168" fontId="8" fillId="5" borderId="7" xfId="0" applyNumberFormat="1" applyFont="1" applyFill="1" applyBorder="1" applyAlignment="1">
      <alignment horizontal="center" vertical="center" wrapText="1"/>
    </xf>
    <xf numFmtId="14" fontId="11" fillId="41" borderId="7" xfId="0" applyNumberFormat="1" applyFont="1" applyFill="1" applyBorder="1" applyAlignment="1">
      <alignment horizontal="center" vertical="center" wrapText="1"/>
    </xf>
    <xf numFmtId="14" fontId="8" fillId="41" borderId="7" xfId="0" applyNumberFormat="1" applyFont="1" applyFill="1" applyBorder="1" applyAlignment="1">
      <alignment horizontal="center" vertical="center" wrapText="1"/>
    </xf>
    <xf numFmtId="9" fontId="21" fillId="19" borderId="30" xfId="1" applyFont="1" applyFill="1" applyBorder="1" applyAlignment="1" applyProtection="1">
      <alignment horizontal="center" vertical="center" wrapText="1"/>
    </xf>
    <xf numFmtId="9" fontId="21" fillId="19" borderId="35" xfId="1" applyFont="1" applyFill="1" applyBorder="1" applyAlignment="1" applyProtection="1">
      <alignment horizontal="center" vertical="center" wrapText="1"/>
    </xf>
    <xf numFmtId="0" fontId="31" fillId="19" borderId="30" xfId="0" applyFont="1" applyFill="1" applyBorder="1" applyAlignment="1" applyProtection="1">
      <alignment horizontal="center" vertical="center" wrapText="1"/>
    </xf>
    <xf numFmtId="0" fontId="31" fillId="19" borderId="35" xfId="0" applyFont="1" applyFill="1" applyBorder="1" applyAlignment="1" applyProtection="1">
      <alignment horizontal="center" vertical="center" wrapText="1"/>
    </xf>
    <xf numFmtId="0" fontId="21" fillId="19" borderId="20" xfId="0" applyFont="1" applyFill="1" applyBorder="1" applyAlignment="1" applyProtection="1">
      <alignment horizontal="center" vertical="center" wrapText="1"/>
    </xf>
    <xf numFmtId="0" fontId="21" fillId="19" borderId="23" xfId="0" applyFont="1" applyFill="1" applyBorder="1" applyAlignment="1" applyProtection="1">
      <alignment horizontal="center" vertical="center" wrapText="1"/>
    </xf>
    <xf numFmtId="0" fontId="21" fillId="19" borderId="30" xfId="0" applyFont="1" applyFill="1" applyBorder="1" applyAlignment="1" applyProtection="1">
      <alignment horizontal="center" vertical="center" wrapText="1"/>
    </xf>
    <xf numFmtId="0" fontId="21" fillId="19" borderId="35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textRotation="45"/>
    </xf>
    <xf numFmtId="0" fontId="3" fillId="10" borderId="18" xfId="0" applyFont="1" applyFill="1" applyBorder="1" applyAlignment="1">
      <alignment horizontal="center" vertical="center"/>
    </xf>
    <xf numFmtId="2" fontId="3" fillId="10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8" borderId="13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 wrapText="1"/>
    </xf>
    <xf numFmtId="0" fontId="5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8" fillId="0" borderId="22" xfId="0" applyFont="1" applyBorder="1" applyAlignment="1">
      <alignment horizontal="center" vertical="center" textRotation="45"/>
    </xf>
    <xf numFmtId="0" fontId="0" fillId="0" borderId="23" xfId="0" applyBorder="1" applyAlignment="1">
      <alignment horizontal="center" vertical="center"/>
    </xf>
    <xf numFmtId="0" fontId="22" fillId="26" borderId="0" xfId="0" applyFont="1" applyFill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23" fillId="26" borderId="25" xfId="0" applyFont="1" applyFill="1" applyBorder="1" applyAlignment="1">
      <alignment horizontal="center" vertical="center"/>
    </xf>
    <xf numFmtId="0" fontId="23" fillId="26" borderId="26" xfId="0" applyFont="1" applyFill="1" applyBorder="1" applyAlignment="1">
      <alignment horizontal="center" vertical="center"/>
    </xf>
    <xf numFmtId="0" fontId="24" fillId="36" borderId="25" xfId="0" applyFont="1" applyFill="1" applyBorder="1" applyAlignment="1">
      <alignment horizontal="center" vertical="center"/>
    </xf>
    <xf numFmtId="0" fontId="24" fillId="36" borderId="26" xfId="0" applyFont="1" applyFill="1" applyBorder="1" applyAlignment="1">
      <alignment horizontal="center" vertical="center"/>
    </xf>
    <xf numFmtId="0" fontId="25" fillId="26" borderId="18" xfId="0" applyFont="1" applyFill="1" applyBorder="1" applyAlignment="1">
      <alignment horizontal="center" vertical="center"/>
    </xf>
    <xf numFmtId="168" fontId="9" fillId="26" borderId="25" xfId="0" applyNumberFormat="1" applyFont="1" applyFill="1" applyBorder="1" applyAlignment="1">
      <alignment horizontal="center" vertical="center"/>
    </xf>
    <xf numFmtId="168" fontId="9" fillId="26" borderId="26" xfId="0" applyNumberFormat="1" applyFont="1" applyFill="1" applyBorder="1" applyAlignment="1">
      <alignment horizontal="center" vertical="center"/>
    </xf>
    <xf numFmtId="168" fontId="23" fillId="26" borderId="27" xfId="0" applyNumberFormat="1" applyFont="1" applyFill="1" applyBorder="1" applyAlignment="1">
      <alignment horizontal="center" vertical="center"/>
    </xf>
    <xf numFmtId="168" fontId="23" fillId="26" borderId="28" xfId="0" applyNumberFormat="1" applyFont="1" applyFill="1" applyBorder="1" applyAlignment="1">
      <alignment horizontal="center" vertical="center"/>
    </xf>
    <xf numFmtId="0" fontId="26" fillId="37" borderId="18" xfId="0" applyFont="1" applyFill="1" applyBorder="1" applyAlignment="1">
      <alignment horizontal="center" vertical="center"/>
    </xf>
    <xf numFmtId="0" fontId="27" fillId="13" borderId="25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vertical="center"/>
    </xf>
    <xf numFmtId="0" fontId="9" fillId="6" borderId="24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28" fillId="19" borderId="25" xfId="0" applyFont="1" applyFill="1" applyBorder="1" applyAlignment="1">
      <alignment horizontal="center" vertical="center"/>
    </xf>
    <xf numFmtId="0" fontId="28" fillId="19" borderId="26" xfId="0" applyFont="1" applyFill="1" applyBorder="1" applyAlignment="1">
      <alignment horizontal="center" vertical="center"/>
    </xf>
    <xf numFmtId="14" fontId="29" fillId="0" borderId="25" xfId="0" applyNumberFormat="1" applyFont="1" applyFill="1" applyBorder="1" applyAlignment="1">
      <alignment vertical="center"/>
    </xf>
    <xf numFmtId="14" fontId="29" fillId="0" borderId="5" xfId="0" applyNumberFormat="1" applyFont="1" applyFill="1" applyBorder="1" applyAlignment="1">
      <alignment vertical="center"/>
    </xf>
    <xf numFmtId="14" fontId="29" fillId="19" borderId="29" xfId="0" applyNumberFormat="1" applyFont="1" applyFill="1" applyBorder="1" applyAlignment="1">
      <alignment vertical="center"/>
    </xf>
    <xf numFmtId="0" fontId="30" fillId="0" borderId="30" xfId="0" applyFont="1" applyBorder="1" applyAlignment="1">
      <alignment horizontal="center" vertical="center"/>
    </xf>
    <xf numFmtId="0" fontId="28" fillId="8" borderId="25" xfId="0" applyNumberFormat="1" applyFont="1" applyFill="1" applyBorder="1" applyAlignment="1">
      <alignment horizontal="center" vertical="center"/>
    </xf>
    <xf numFmtId="0" fontId="28" fillId="8" borderId="5" xfId="0" applyNumberFormat="1" applyFont="1" applyFill="1" applyBorder="1" applyAlignment="1">
      <alignment horizontal="center" vertical="center"/>
    </xf>
    <xf numFmtId="168" fontId="29" fillId="20" borderId="25" xfId="0" applyNumberFormat="1" applyFont="1" applyFill="1" applyBorder="1" applyAlignment="1">
      <alignment horizontal="center" vertical="center"/>
    </xf>
    <xf numFmtId="170" fontId="29" fillId="15" borderId="25" xfId="0" applyNumberFormat="1" applyFont="1" applyFill="1" applyBorder="1" applyAlignment="1">
      <alignment horizontal="center" vertical="center"/>
    </xf>
    <xf numFmtId="0" fontId="28" fillId="40" borderId="25" xfId="0" applyFont="1" applyFill="1" applyBorder="1" applyAlignment="1">
      <alignment horizontal="center" vertical="center"/>
    </xf>
    <xf numFmtId="0" fontId="28" fillId="40" borderId="26" xfId="0" applyFont="1" applyFill="1" applyBorder="1" applyAlignment="1">
      <alignment horizontal="center" vertical="center"/>
    </xf>
    <xf numFmtId="2" fontId="31" fillId="8" borderId="31" xfId="0" applyNumberFormat="1" applyFont="1" applyFill="1" applyBorder="1" applyAlignment="1">
      <alignment vertical="center"/>
    </xf>
    <xf numFmtId="0" fontId="30" fillId="0" borderId="32" xfId="0" applyFont="1" applyBorder="1" applyAlignment="1">
      <alignment horizontal="center" vertical="center"/>
    </xf>
    <xf numFmtId="1" fontId="9" fillId="6" borderId="24" xfId="0" applyNumberFormat="1" applyFont="1" applyFill="1" applyBorder="1" applyAlignment="1">
      <alignment horizontal="center" vertical="center" wrapText="1"/>
    </xf>
    <xf numFmtId="1" fontId="3" fillId="26" borderId="0" xfId="0" applyNumberFormat="1" applyFont="1" applyFill="1" applyAlignment="1">
      <alignment horizontal="center" vertical="center"/>
    </xf>
    <xf numFmtId="0" fontId="32" fillId="19" borderId="33" xfId="0" applyFont="1" applyFill="1" applyBorder="1" applyAlignment="1">
      <alignment horizontal="center" vertical="center"/>
    </xf>
    <xf numFmtId="170" fontId="29" fillId="19" borderId="10" xfId="0" applyNumberFormat="1" applyFont="1" applyFill="1" applyBorder="1" applyAlignment="1">
      <alignment horizontal="center" vertical="center"/>
    </xf>
    <xf numFmtId="0" fontId="33" fillId="19" borderId="34" xfId="0" applyFont="1" applyFill="1" applyBorder="1" applyAlignment="1">
      <alignment horizontal="center" vertical="center"/>
    </xf>
    <xf numFmtId="0" fontId="28" fillId="19" borderId="18" xfId="0" applyFont="1" applyFill="1" applyBorder="1" applyAlignment="1">
      <alignment horizontal="center" vertical="center"/>
    </xf>
    <xf numFmtId="2" fontId="34" fillId="9" borderId="0" xfId="0" applyNumberFormat="1" applyFont="1" applyFill="1" applyBorder="1" applyAlignment="1">
      <alignment horizontal="center" vertical="center"/>
    </xf>
    <xf numFmtId="0" fontId="35" fillId="19" borderId="33" xfId="0" applyFont="1" applyFill="1" applyBorder="1" applyAlignment="1">
      <alignment horizontal="center" vertical="center"/>
    </xf>
    <xf numFmtId="2" fontId="29" fillId="30" borderId="36" xfId="0" applyNumberFormat="1" applyFont="1" applyFill="1" applyBorder="1" applyAlignment="1">
      <alignment horizontal="center" vertical="center"/>
    </xf>
    <xf numFmtId="168" fontId="29" fillId="15" borderId="37" xfId="0" applyNumberFormat="1" applyFont="1" applyFill="1" applyBorder="1" applyAlignment="1" applyProtection="1">
      <alignment horizontal="center" vertical="center" wrapText="1"/>
      <protection locked="0"/>
    </xf>
    <xf numFmtId="168" fontId="29" fillId="15" borderId="38" xfId="0" applyNumberFormat="1" applyFont="1" applyFill="1" applyBorder="1" applyAlignment="1" applyProtection="1">
      <alignment horizontal="center" vertical="center" wrapText="1"/>
      <protection locked="0"/>
    </xf>
    <xf numFmtId="2" fontId="29" fillId="19" borderId="38" xfId="0" applyNumberFormat="1" applyFont="1" applyFill="1" applyBorder="1" applyAlignment="1" applyProtection="1">
      <alignment horizontal="center" vertical="center" wrapText="1"/>
    </xf>
    <xf numFmtId="0" fontId="36" fillId="8" borderId="25" xfId="0" applyFont="1" applyFill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168" fontId="9" fillId="6" borderId="24" xfId="0" applyNumberFormat="1" applyFont="1" applyFill="1" applyBorder="1" applyAlignment="1">
      <alignment horizontal="center" vertical="center"/>
    </xf>
    <xf numFmtId="168" fontId="3" fillId="26" borderId="0" xfId="0" applyNumberFormat="1" applyFont="1" applyFill="1" applyAlignment="1">
      <alignment horizontal="center" vertical="center"/>
    </xf>
    <xf numFmtId="2" fontId="29" fillId="30" borderId="29" xfId="0" applyNumberFormat="1" applyFont="1" applyFill="1" applyBorder="1" applyAlignment="1">
      <alignment horizontal="center" vertical="center"/>
    </xf>
    <xf numFmtId="168" fontId="29" fillId="15" borderId="39" xfId="0" applyNumberFormat="1" applyFont="1" applyFill="1" applyBorder="1" applyAlignment="1" applyProtection="1">
      <alignment horizontal="center" vertical="center" wrapText="1"/>
      <protection locked="0"/>
    </xf>
    <xf numFmtId="168" fontId="29" fillId="15" borderId="40" xfId="0" applyNumberFormat="1" applyFont="1" applyFill="1" applyBorder="1" applyAlignment="1" applyProtection="1">
      <alignment horizontal="center" vertical="center" wrapText="1"/>
      <protection locked="0"/>
    </xf>
    <xf numFmtId="2" fontId="29" fillId="19" borderId="40" xfId="0" applyNumberFormat="1" applyFont="1" applyFill="1" applyBorder="1" applyAlignment="1" applyProtection="1">
      <alignment horizontal="center" vertical="center" wrapText="1"/>
    </xf>
    <xf numFmtId="0" fontId="37" fillId="16" borderId="41" xfId="0" applyFont="1" applyFill="1" applyBorder="1" applyAlignment="1">
      <alignment horizontal="center" vertical="center"/>
    </xf>
    <xf numFmtId="0" fontId="37" fillId="16" borderId="42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32" fillId="19" borderId="43" xfId="0" applyFont="1" applyFill="1" applyBorder="1" applyAlignment="1">
      <alignment horizontal="center" vertical="center"/>
    </xf>
    <xf numFmtId="0" fontId="38" fillId="19" borderId="44" xfId="0" applyFont="1" applyFill="1" applyBorder="1" applyAlignment="1">
      <alignment horizontal="center" vertical="center"/>
    </xf>
    <xf numFmtId="0" fontId="38" fillId="19" borderId="45" xfId="0" applyFont="1" applyFill="1" applyBorder="1" applyAlignment="1">
      <alignment horizontal="center" vertical="center"/>
    </xf>
    <xf numFmtId="0" fontId="38" fillId="19" borderId="0" xfId="0" applyFont="1" applyFill="1" applyBorder="1" applyAlignment="1">
      <alignment horizontal="center" vertical="center"/>
    </xf>
    <xf numFmtId="0" fontId="36" fillId="8" borderId="0" xfId="0" applyFont="1" applyFill="1" applyAlignment="1">
      <alignment horizontal="center" vertical="center"/>
    </xf>
    <xf numFmtId="0" fontId="37" fillId="16" borderId="46" xfId="0" applyFont="1" applyFill="1" applyBorder="1" applyAlignment="1">
      <alignment horizontal="center" vertical="center"/>
    </xf>
    <xf numFmtId="2" fontId="38" fillId="19" borderId="27" xfId="0" applyNumberFormat="1" applyFont="1" applyFill="1" applyBorder="1" applyAlignment="1">
      <alignment horizontal="center" vertical="center"/>
    </xf>
    <xf numFmtId="2" fontId="38" fillId="19" borderId="28" xfId="0" applyNumberFormat="1" applyFont="1" applyFill="1" applyBorder="1" applyAlignment="1">
      <alignment horizontal="center" vertical="center"/>
    </xf>
    <xf numFmtId="168" fontId="29" fillId="15" borderId="35" xfId="0" applyNumberFormat="1" applyFont="1" applyFill="1" applyBorder="1" applyAlignment="1" applyProtection="1">
      <alignment horizontal="center" vertical="center" wrapText="1"/>
      <protection locked="0"/>
    </xf>
    <xf numFmtId="0" fontId="37" fillId="16" borderId="2" xfId="0" applyFont="1" applyFill="1" applyBorder="1" applyAlignment="1">
      <alignment horizontal="center" vertical="center"/>
    </xf>
    <xf numFmtId="0" fontId="35" fillId="19" borderId="25" xfId="0" applyFont="1" applyFill="1" applyBorder="1" applyAlignment="1">
      <alignment horizontal="center" vertical="center"/>
    </xf>
    <xf numFmtId="0" fontId="35" fillId="19" borderId="47" xfId="0" applyFont="1" applyFill="1" applyBorder="1" applyAlignment="1">
      <alignment horizontal="center" vertical="center"/>
    </xf>
    <xf numFmtId="0" fontId="32" fillId="19" borderId="48" xfId="0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2" fontId="38" fillId="19" borderId="44" xfId="0" applyNumberFormat="1" applyFont="1" applyFill="1" applyBorder="1" applyAlignment="1">
      <alignment horizontal="center" vertical="center"/>
    </xf>
    <xf numFmtId="2" fontId="38" fillId="19" borderId="45" xfId="0" applyNumberFormat="1" applyFont="1" applyFill="1" applyBorder="1" applyAlignment="1">
      <alignment horizontal="center" vertical="center"/>
    </xf>
    <xf numFmtId="0" fontId="35" fillId="19" borderId="0" xfId="0" applyFont="1" applyFill="1" applyBorder="1" applyAlignment="1">
      <alignment horizontal="center" vertical="center"/>
    </xf>
    <xf numFmtId="14" fontId="29" fillId="19" borderId="49" xfId="0" applyNumberFormat="1" applyFont="1" applyFill="1" applyBorder="1" applyAlignment="1">
      <alignment horizontal="center" vertical="center"/>
    </xf>
    <xf numFmtId="169" fontId="9" fillId="6" borderId="24" xfId="0" applyNumberFormat="1" applyFont="1" applyFill="1" applyBorder="1" applyAlignment="1">
      <alignment horizontal="center" vertical="center" wrapText="1"/>
    </xf>
    <xf numFmtId="0" fontId="32" fillId="19" borderId="25" xfId="0" applyFont="1" applyFill="1" applyBorder="1" applyAlignment="1">
      <alignment horizontal="center" vertical="center"/>
    </xf>
    <xf numFmtId="0" fontId="32" fillId="19" borderId="5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5" fillId="19" borderId="0" xfId="0" applyFont="1" applyFill="1" applyBorder="1" applyAlignment="1">
      <alignment vertical="center"/>
    </xf>
    <xf numFmtId="0" fontId="32" fillId="19" borderId="10" xfId="0" applyFont="1" applyFill="1" applyBorder="1" applyAlignment="1">
      <alignment vertical="center"/>
    </xf>
    <xf numFmtId="14" fontId="29" fillId="19" borderId="36" xfId="0" applyNumberFormat="1" applyFont="1" applyFill="1" applyBorder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170" fontId="29" fillId="19" borderId="9" xfId="0" applyNumberFormat="1" applyFont="1" applyFill="1" applyBorder="1" applyAlignment="1">
      <alignment horizontal="center" vertical="center"/>
    </xf>
    <xf numFmtId="170" fontId="29" fillId="19" borderId="10" xfId="0" applyNumberFormat="1" applyFont="1" applyFill="1" applyBorder="1" applyAlignment="1">
      <alignment horizontal="center" vertical="center"/>
    </xf>
    <xf numFmtId="2" fontId="32" fillId="19" borderId="28" xfId="0" applyNumberFormat="1" applyFont="1" applyFill="1" applyBorder="1" applyAlignment="1">
      <alignment horizontal="center" vertical="center"/>
    </xf>
    <xf numFmtId="2" fontId="32" fillId="19" borderId="35" xfId="0" applyNumberFormat="1" applyFont="1" applyFill="1" applyBorder="1" applyAlignment="1">
      <alignment horizontal="center" vertical="center"/>
    </xf>
    <xf numFmtId="0" fontId="32" fillId="19" borderId="27" xfId="0" applyFont="1" applyFill="1" applyBorder="1" applyAlignment="1">
      <alignment horizontal="center" vertical="center"/>
    </xf>
    <xf numFmtId="0" fontId="35" fillId="19" borderId="31" xfId="0" applyFont="1" applyFill="1" applyBorder="1" applyAlignment="1">
      <alignment vertical="center"/>
    </xf>
    <xf numFmtId="2" fontId="32" fillId="19" borderId="5" xfId="0" applyNumberFormat="1" applyFont="1" applyFill="1" applyBorder="1" applyAlignment="1">
      <alignment horizontal="center" vertical="center"/>
    </xf>
    <xf numFmtId="2" fontId="32" fillId="19" borderId="18" xfId="0" applyNumberFormat="1" applyFont="1" applyFill="1" applyBorder="1" applyAlignment="1">
      <alignment horizontal="center" vertical="center"/>
    </xf>
    <xf numFmtId="0" fontId="32" fillId="19" borderId="26" xfId="0" applyFont="1" applyFill="1" applyBorder="1" applyAlignment="1">
      <alignment horizontal="center" vertical="center"/>
    </xf>
    <xf numFmtId="0" fontId="35" fillId="19" borderId="50" xfId="0" applyFont="1" applyFill="1" applyBorder="1" applyAlignment="1">
      <alignment vertical="center"/>
    </xf>
    <xf numFmtId="0" fontId="10" fillId="0" borderId="32" xfId="0" applyFont="1" applyBorder="1" applyAlignment="1">
      <alignment vertical="center"/>
    </xf>
    <xf numFmtId="170" fontId="29" fillId="19" borderId="43" xfId="0" applyNumberFormat="1" applyFont="1" applyFill="1" applyBorder="1" applyAlignment="1">
      <alignment horizontal="center" vertical="center"/>
    </xf>
    <xf numFmtId="170" fontId="29" fillId="19" borderId="51" xfId="0" applyNumberFormat="1" applyFont="1" applyFill="1" applyBorder="1" applyAlignment="1">
      <alignment horizontal="center" vertical="center"/>
    </xf>
    <xf numFmtId="170" fontId="29" fillId="19" borderId="52" xfId="0" applyNumberFormat="1" applyFont="1" applyFill="1" applyBorder="1" applyAlignment="1">
      <alignment horizontal="center" vertical="center"/>
    </xf>
    <xf numFmtId="0" fontId="32" fillId="19" borderId="53" xfId="0" applyFont="1" applyFill="1" applyBorder="1" applyAlignment="1">
      <alignment horizontal="center" vertical="center"/>
    </xf>
    <xf numFmtId="2" fontId="28" fillId="19" borderId="54" xfId="0" applyNumberFormat="1" applyFont="1" applyFill="1" applyBorder="1" applyAlignment="1">
      <alignment horizontal="center" vertical="center"/>
    </xf>
    <xf numFmtId="2" fontId="28" fillId="19" borderId="0" xfId="0" applyNumberFormat="1" applyFont="1" applyFill="1" applyBorder="1" applyAlignment="1">
      <alignment horizontal="center" vertical="center"/>
    </xf>
    <xf numFmtId="2" fontId="28" fillId="19" borderId="55" xfId="0" applyNumberFormat="1" applyFont="1" applyFill="1" applyBorder="1" applyAlignment="1">
      <alignment horizontal="center" vertical="center"/>
    </xf>
    <xf numFmtId="0" fontId="10" fillId="0" borderId="35" xfId="0" applyFont="1" applyBorder="1" applyAlignment="1">
      <alignment vertical="center"/>
    </xf>
    <xf numFmtId="0" fontId="23" fillId="36" borderId="27" xfId="0" applyFont="1" applyFill="1" applyBorder="1" applyAlignment="1">
      <alignment horizontal="center" vertical="center"/>
    </xf>
    <xf numFmtId="0" fontId="23" fillId="36" borderId="28" xfId="0" applyFont="1" applyFill="1" applyBorder="1" applyAlignment="1">
      <alignment horizontal="center" vertical="center"/>
    </xf>
    <xf numFmtId="0" fontId="23" fillId="36" borderId="23" xfId="0" applyFont="1" applyFill="1" applyBorder="1" applyAlignment="1">
      <alignment horizontal="center" vertical="center"/>
    </xf>
    <xf numFmtId="2" fontId="40" fillId="13" borderId="18" xfId="0" applyNumberFormat="1" applyFont="1" applyFill="1" applyBorder="1" applyAlignment="1">
      <alignment horizontal="center" vertical="center"/>
    </xf>
    <xf numFmtId="0" fontId="25" fillId="36" borderId="28" xfId="0" applyFont="1" applyFill="1" applyBorder="1" applyAlignment="1">
      <alignment horizontal="center" vertical="center"/>
    </xf>
    <xf numFmtId="0" fontId="25" fillId="36" borderId="23" xfId="0" applyFont="1" applyFill="1" applyBorder="1" applyAlignment="1">
      <alignment horizontal="center" vertical="center"/>
    </xf>
    <xf numFmtId="0" fontId="25" fillId="36" borderId="53" xfId="0" applyFont="1" applyFill="1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3" xfId="0" applyBorder="1" applyAlignment="1">
      <alignment vertical="center"/>
    </xf>
    <xf numFmtId="168" fontId="9" fillId="6" borderId="56" xfId="0" applyNumberFormat="1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9" fontId="3" fillId="26" borderId="0" xfId="0" applyNumberFormat="1" applyFont="1" applyFill="1" applyAlignment="1">
      <alignment horizontal="center" vertical="center"/>
    </xf>
    <xf numFmtId="0" fontId="21" fillId="8" borderId="49" xfId="0" applyFont="1" applyFill="1" applyBorder="1" applyAlignment="1">
      <alignment horizontal="center" vertical="center"/>
    </xf>
    <xf numFmtId="168" fontId="39" fillId="7" borderId="0" xfId="0" applyNumberFormat="1" applyFont="1" applyFill="1" applyAlignment="1">
      <alignment horizontal="center" vertical="center"/>
    </xf>
    <xf numFmtId="0" fontId="10" fillId="0" borderId="5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53" xfId="0" applyFont="1" applyBorder="1" applyAlignment="1">
      <alignment vertical="center"/>
    </xf>
    <xf numFmtId="0" fontId="28" fillId="13" borderId="49" xfId="0" applyFont="1" applyFill="1" applyBorder="1" applyAlignment="1">
      <alignment horizontal="center" vertical="center"/>
    </xf>
    <xf numFmtId="2" fontId="43" fillId="13" borderId="0" xfId="0" applyNumberFormat="1" applyFont="1" applyFill="1" applyAlignment="1">
      <alignment horizontal="center" vertical="center"/>
    </xf>
    <xf numFmtId="2" fontId="39" fillId="0" borderId="0" xfId="0" applyNumberFormat="1" applyFont="1" applyFill="1" applyAlignment="1">
      <alignment horizontal="center" vertical="center"/>
    </xf>
    <xf numFmtId="2" fontId="3" fillId="36" borderId="0" xfId="0" applyNumberFormat="1" applyFont="1" applyFill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3" xfId="0" applyBorder="1" applyAlignment="1">
      <alignment vertical="center"/>
    </xf>
    <xf numFmtId="2" fontId="3" fillId="26" borderId="0" xfId="0" applyNumberFormat="1" applyFont="1" applyFill="1" applyAlignment="1">
      <alignment horizontal="center" vertical="center"/>
    </xf>
    <xf numFmtId="2" fontId="43" fillId="38" borderId="0" xfId="0" applyNumberFormat="1" applyFont="1" applyFill="1" applyAlignment="1">
      <alignment horizontal="center" vertical="center"/>
    </xf>
    <xf numFmtId="2" fontId="43" fillId="39" borderId="0" xfId="0" applyNumberFormat="1" applyFont="1" applyFill="1" applyAlignment="1">
      <alignment horizontal="center" vertical="center"/>
    </xf>
    <xf numFmtId="0" fontId="46" fillId="8" borderId="0" xfId="0" applyFont="1" applyFill="1" applyBorder="1" applyAlignment="1">
      <alignment horizontal="center" vertical="center" wrapText="1"/>
    </xf>
    <xf numFmtId="0" fontId="46" fillId="16" borderId="0" xfId="0" applyFont="1" applyFill="1" applyBorder="1" applyAlignment="1">
      <alignment horizontal="center" vertical="center" wrapText="1"/>
    </xf>
    <xf numFmtId="0" fontId="45" fillId="17" borderId="12" xfId="0" applyFont="1" applyFill="1" applyBorder="1" applyAlignment="1">
      <alignment horizontal="center" vertical="center" wrapText="1"/>
    </xf>
    <xf numFmtId="0" fontId="46" fillId="10" borderId="0" xfId="0" applyFont="1" applyFill="1" applyBorder="1" applyAlignment="1">
      <alignment horizontal="center" vertical="center" wrapText="1"/>
    </xf>
    <xf numFmtId="0" fontId="46" fillId="18" borderId="0" xfId="0" applyFont="1" applyFill="1" applyBorder="1" applyAlignment="1">
      <alignment horizontal="center" vertical="center" wrapText="1"/>
    </xf>
    <xf numFmtId="0" fontId="46" fillId="19" borderId="0" xfId="0" applyFont="1" applyFill="1" applyBorder="1" applyAlignment="1">
      <alignment horizontal="center" vertical="center" wrapText="1"/>
    </xf>
    <xf numFmtId="0" fontId="46" fillId="20" borderId="0" xfId="0" applyFont="1" applyFill="1" applyBorder="1" applyAlignment="1">
      <alignment horizontal="center" vertical="center" wrapText="1"/>
    </xf>
    <xf numFmtId="0" fontId="46" fillId="21" borderId="0" xfId="0" applyFont="1" applyFill="1" applyBorder="1" applyAlignment="1">
      <alignment horizontal="center" vertical="center" wrapText="1"/>
    </xf>
    <xf numFmtId="0" fontId="46" fillId="22" borderId="0" xfId="0" applyFont="1" applyFill="1" applyBorder="1" applyAlignment="1">
      <alignment horizontal="center" vertical="center" wrapText="1"/>
    </xf>
    <xf numFmtId="0" fontId="46" fillId="23" borderId="0" xfId="0" applyFont="1" applyFill="1" applyBorder="1" applyAlignment="1">
      <alignment horizontal="center" vertical="center" wrapText="1"/>
    </xf>
    <xf numFmtId="0" fontId="46" fillId="13" borderId="0" xfId="0" applyFont="1" applyFill="1" applyBorder="1" applyAlignment="1">
      <alignment horizontal="center" vertical="center" wrapText="1"/>
    </xf>
    <xf numFmtId="14" fontId="46" fillId="24" borderId="0" xfId="0" applyNumberFormat="1" applyFont="1" applyFill="1" applyBorder="1" applyAlignment="1">
      <alignment horizontal="center" vertical="center" wrapText="1"/>
    </xf>
    <xf numFmtId="0" fontId="46" fillId="25" borderId="0" xfId="0" applyFont="1" applyFill="1" applyBorder="1" applyAlignment="1">
      <alignment horizontal="center" vertical="center" wrapText="1"/>
    </xf>
    <xf numFmtId="14" fontId="46" fillId="26" borderId="0" xfId="0" applyNumberFormat="1" applyFont="1" applyFill="1" applyBorder="1" applyAlignment="1">
      <alignment horizontal="center" vertical="center" wrapText="1"/>
    </xf>
    <xf numFmtId="14" fontId="46" fillId="27" borderId="0" xfId="0" applyNumberFormat="1" applyFont="1" applyFill="1" applyBorder="1" applyAlignment="1">
      <alignment horizontal="center" vertical="center" wrapText="1"/>
    </xf>
    <xf numFmtId="0" fontId="46" fillId="28" borderId="0" xfId="0" applyFont="1" applyFill="1" applyBorder="1" applyAlignment="1">
      <alignment horizontal="center" vertical="center" wrapText="1"/>
    </xf>
    <xf numFmtId="0" fontId="46" fillId="26" borderId="0" xfId="0" applyFont="1" applyFill="1" applyBorder="1" applyAlignment="1">
      <alignment horizontal="center" vertical="center" wrapText="1"/>
    </xf>
    <xf numFmtId="14" fontId="46" fillId="0" borderId="0" xfId="0" applyNumberFormat="1" applyFont="1" applyBorder="1" applyAlignment="1">
      <alignment horizontal="center" vertical="center" wrapText="1"/>
    </xf>
    <xf numFmtId="0" fontId="46" fillId="29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center" vertical="center" wrapText="1"/>
    </xf>
    <xf numFmtId="14" fontId="46" fillId="30" borderId="0" xfId="0" applyNumberFormat="1" applyFont="1" applyFill="1" applyBorder="1" applyAlignment="1">
      <alignment horizontal="center" vertical="center" wrapText="1"/>
    </xf>
    <xf numFmtId="14" fontId="46" fillId="31" borderId="0" xfId="0" applyNumberFormat="1" applyFont="1" applyFill="1" applyBorder="1" applyAlignment="1">
      <alignment horizontal="center" vertical="center" wrapText="1"/>
    </xf>
    <xf numFmtId="0" fontId="46" fillId="32" borderId="0" xfId="0" applyFont="1" applyFill="1" applyBorder="1" applyAlignment="1">
      <alignment horizontal="center" vertical="center" wrapText="1"/>
    </xf>
    <xf numFmtId="168" fontId="46" fillId="33" borderId="0" xfId="0" applyNumberFormat="1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14" fontId="46" fillId="34" borderId="0" xfId="0" applyNumberFormat="1" applyFont="1" applyFill="1" applyBorder="1" applyAlignment="1">
      <alignment horizontal="center" vertical="center" wrapText="1"/>
    </xf>
    <xf numFmtId="0" fontId="46" fillId="33" borderId="0" xfId="0" applyFont="1" applyFill="1" applyBorder="1" applyAlignment="1">
      <alignment horizontal="center" vertical="center" wrapText="1"/>
    </xf>
    <xf numFmtId="0" fontId="46" fillId="35" borderId="0" xfId="0" applyFont="1" applyFill="1" applyBorder="1" applyAlignment="1">
      <alignment horizontal="center" vertical="center" wrapText="1"/>
    </xf>
    <xf numFmtId="0" fontId="47" fillId="16" borderId="0" xfId="0" applyFont="1" applyFill="1" applyBorder="1" applyAlignment="1">
      <alignment horizontal="center" vertical="center" wrapText="1"/>
    </xf>
    <xf numFmtId="14" fontId="46" fillId="2" borderId="0" xfId="0" applyNumberFormat="1" applyFont="1" applyFill="1" applyBorder="1" applyAlignment="1">
      <alignment horizontal="center" vertical="center" wrapText="1"/>
    </xf>
    <xf numFmtId="14" fontId="46" fillId="8" borderId="0" xfId="0" applyNumberFormat="1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8" fillId="5" borderId="12" xfId="0" applyFont="1" applyFill="1" applyBorder="1" applyAlignment="1">
      <alignment horizontal="center" vertical="center" wrapText="1"/>
    </xf>
    <xf numFmtId="0" fontId="49" fillId="19" borderId="12" xfId="0" applyFont="1" applyFill="1" applyBorder="1" applyAlignment="1">
      <alignment horizontal="center" vertical="center" wrapText="1"/>
    </xf>
    <xf numFmtId="168" fontId="46" fillId="8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2" fontId="28" fillId="8" borderId="25" xfId="0" applyNumberFormat="1" applyFont="1" applyFill="1" applyBorder="1" applyAlignment="1">
      <alignment horizontal="center" vertical="center"/>
    </xf>
    <xf numFmtId="172" fontId="28" fillId="8" borderId="5" xfId="0" applyNumberFormat="1" applyFont="1" applyFill="1" applyBorder="1" applyAlignment="1">
      <alignment horizontal="center" vertical="center"/>
    </xf>
    <xf numFmtId="172" fontId="28" fillId="8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4763</xdr:colOff>
      <xdr:row>2</xdr:row>
      <xdr:rowOff>157163</xdr:rowOff>
    </xdr:from>
    <xdr:to>
      <xdr:col>3</xdr:col>
      <xdr:colOff>433388</xdr:colOff>
      <xdr:row>10</xdr:row>
      <xdr:rowOff>138113</xdr:rowOff>
    </xdr:to>
    <xdr:sp macro="" textlink="">
      <xdr:nvSpPr>
        <xdr:cNvPr id="2" name="سهم مخطط إلى اليمي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8214002">
          <a:off x="11237918850" y="1724025"/>
          <a:ext cx="2476500" cy="42862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533398</xdr:colOff>
          <xdr:row>0</xdr:row>
          <xdr:rowOff>0</xdr:rowOff>
        </xdr:from>
        <xdr:to>
          <xdr:col>10</xdr:col>
          <xdr:colOff>1066798</xdr:colOff>
          <xdr:row>3</xdr:row>
          <xdr:rowOff>66675</xdr:rowOff>
        </xdr:to>
        <xdr:pic>
          <xdr:nvPicPr>
            <xdr:cNvPr id="3" name="صورة 2" descr="http://hr.mans.edu.eg/AlFarouk/system/Images/no-image-female.gif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wwwwwwwwwwwwwwwwwwwwww" spid="_x0000_s103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232375302" y="0"/>
              <a:ext cx="1400175" cy="885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s\&#1588;\Removable%20Disk\&#1606;&#1605;&#1608;&#1584;&#1580;%20&#1605;&#1580;&#1605;&#1593;%20&#1578;&#1582;&#1589;&#1589;&#1610;&#1577;%202019%20&#1575;&#1604;&#1581;&#1583;&#1610;&#15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604;&#1581;&#1583;%20&#1575;&#1604;&#1583;&#1606;&#1610;%20&#1604;&#1604;&#1575;&#1580;&#1608;&#1585;&#1578;&#1605;%20&#1576;&#1581;&#1605;&#1583;%20&#1604;&#1604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604;&#1580;&#1583;&#1610;&#1583;%20&#1601;&#1610;%20&#1581;&#1575;&#1601;&#1586;%20&#1575;&#1604;&#1575;&#1593;&#1578;&#1605;&#1575;&#1583;%202019&#1601;&#1610;%20&#1575;&#1603;&#1578;&#160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ورقة13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بيانات التسوية 2018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  <sheetName val="ورقة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C1">
            <v>31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B1">
            <v>40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4">
          <cell r="A4">
            <v>1</v>
          </cell>
          <cell r="AD4">
            <v>0</v>
          </cell>
        </row>
        <row r="5">
          <cell r="A5">
            <v>2</v>
          </cell>
          <cell r="AD5">
            <v>0</v>
          </cell>
        </row>
        <row r="6">
          <cell r="A6">
            <v>3</v>
          </cell>
          <cell r="AD6">
            <v>0</v>
          </cell>
        </row>
        <row r="7">
          <cell r="A7">
            <v>4</v>
          </cell>
          <cell r="AD7">
            <v>0</v>
          </cell>
        </row>
        <row r="8">
          <cell r="A8">
            <v>5</v>
          </cell>
          <cell r="AD8">
            <v>0</v>
          </cell>
        </row>
        <row r="9">
          <cell r="A9">
            <v>6</v>
          </cell>
          <cell r="AD9">
            <v>0</v>
          </cell>
        </row>
        <row r="10">
          <cell r="A10">
            <v>7</v>
          </cell>
          <cell r="AD10">
            <v>0</v>
          </cell>
        </row>
        <row r="11">
          <cell r="A11">
            <v>8</v>
          </cell>
          <cell r="AD11">
            <v>0</v>
          </cell>
        </row>
        <row r="12">
          <cell r="A12">
            <v>9</v>
          </cell>
          <cell r="AD12">
            <v>0</v>
          </cell>
        </row>
        <row r="13">
          <cell r="A13">
            <v>10</v>
          </cell>
          <cell r="AD13">
            <v>0</v>
          </cell>
        </row>
        <row r="14">
          <cell r="A14">
            <v>11</v>
          </cell>
          <cell r="AD14">
            <v>0</v>
          </cell>
        </row>
        <row r="15">
          <cell r="A15">
            <v>12</v>
          </cell>
          <cell r="AD15">
            <v>0</v>
          </cell>
        </row>
        <row r="16">
          <cell r="A16">
            <v>13</v>
          </cell>
          <cell r="AD16">
            <v>0</v>
          </cell>
        </row>
        <row r="17">
          <cell r="A17">
            <v>14</v>
          </cell>
          <cell r="AD17">
            <v>0</v>
          </cell>
        </row>
        <row r="18">
          <cell r="A18">
            <v>15</v>
          </cell>
          <cell r="AD18">
            <v>0</v>
          </cell>
        </row>
        <row r="19">
          <cell r="A19">
            <v>16</v>
          </cell>
          <cell r="AD19">
            <v>0</v>
          </cell>
        </row>
        <row r="20">
          <cell r="A20">
            <v>17</v>
          </cell>
          <cell r="AD20">
            <v>0</v>
          </cell>
        </row>
        <row r="21">
          <cell r="A21">
            <v>18</v>
          </cell>
          <cell r="AD21">
            <v>0</v>
          </cell>
        </row>
        <row r="22">
          <cell r="A22">
            <v>19</v>
          </cell>
          <cell r="AD22">
            <v>0</v>
          </cell>
        </row>
        <row r="23">
          <cell r="A23">
            <v>20</v>
          </cell>
          <cell r="AD23">
            <v>0</v>
          </cell>
        </row>
        <row r="24">
          <cell r="A24">
            <v>21</v>
          </cell>
          <cell r="AD24">
            <v>0</v>
          </cell>
        </row>
        <row r="25">
          <cell r="A25">
            <v>22</v>
          </cell>
          <cell r="AD25">
            <v>0</v>
          </cell>
        </row>
        <row r="26">
          <cell r="A26">
            <v>23</v>
          </cell>
          <cell r="AD26">
            <v>0</v>
          </cell>
        </row>
        <row r="27">
          <cell r="A27">
            <v>24</v>
          </cell>
          <cell r="AD27">
            <v>0</v>
          </cell>
        </row>
        <row r="28">
          <cell r="A28">
            <v>25</v>
          </cell>
          <cell r="AD28">
            <v>0</v>
          </cell>
        </row>
        <row r="29">
          <cell r="A29">
            <v>26</v>
          </cell>
          <cell r="AD29">
            <v>0</v>
          </cell>
        </row>
        <row r="30">
          <cell r="A30">
            <v>27</v>
          </cell>
          <cell r="AD30">
            <v>0</v>
          </cell>
        </row>
        <row r="31">
          <cell r="A31">
            <v>28</v>
          </cell>
          <cell r="AD31">
            <v>0</v>
          </cell>
        </row>
        <row r="32">
          <cell r="A32">
            <v>29</v>
          </cell>
          <cell r="AD32">
            <v>0</v>
          </cell>
        </row>
        <row r="33">
          <cell r="A33">
            <v>30</v>
          </cell>
          <cell r="AD33">
            <v>0</v>
          </cell>
        </row>
        <row r="34">
          <cell r="A34">
            <v>31</v>
          </cell>
          <cell r="AD34">
            <v>0</v>
          </cell>
        </row>
        <row r="35">
          <cell r="A35">
            <v>32</v>
          </cell>
          <cell r="AD35">
            <v>0</v>
          </cell>
        </row>
        <row r="36">
          <cell r="A36">
            <v>33</v>
          </cell>
          <cell r="AD36">
            <v>0</v>
          </cell>
        </row>
        <row r="37">
          <cell r="A37">
            <v>34</v>
          </cell>
          <cell r="AD37">
            <v>0</v>
          </cell>
        </row>
        <row r="38">
          <cell r="A38">
            <v>35</v>
          </cell>
          <cell r="AD38">
            <v>0</v>
          </cell>
        </row>
        <row r="39">
          <cell r="A39">
            <v>36</v>
          </cell>
          <cell r="AD39">
            <v>0</v>
          </cell>
        </row>
        <row r="40">
          <cell r="A40">
            <v>37</v>
          </cell>
          <cell r="AD40">
            <v>0</v>
          </cell>
        </row>
        <row r="41">
          <cell r="A41">
            <v>38</v>
          </cell>
          <cell r="AD41">
            <v>0</v>
          </cell>
        </row>
        <row r="42">
          <cell r="A42">
            <v>39</v>
          </cell>
          <cell r="AD42">
            <v>0</v>
          </cell>
        </row>
        <row r="43">
          <cell r="A43">
            <v>40</v>
          </cell>
          <cell r="AD43">
            <v>0</v>
          </cell>
        </row>
        <row r="44">
          <cell r="A44">
            <v>41</v>
          </cell>
          <cell r="AD44">
            <v>0</v>
          </cell>
        </row>
        <row r="45">
          <cell r="A45">
            <v>42</v>
          </cell>
          <cell r="AD45">
            <v>0</v>
          </cell>
        </row>
        <row r="46">
          <cell r="A46">
            <v>43</v>
          </cell>
          <cell r="AD46">
            <v>0</v>
          </cell>
        </row>
        <row r="47">
          <cell r="A47">
            <v>44</v>
          </cell>
          <cell r="AD47">
            <v>0</v>
          </cell>
        </row>
        <row r="48">
          <cell r="A48">
            <v>45</v>
          </cell>
          <cell r="AD48">
            <v>0</v>
          </cell>
        </row>
        <row r="49">
          <cell r="A49">
            <v>46</v>
          </cell>
          <cell r="AD49">
            <v>0</v>
          </cell>
        </row>
        <row r="50">
          <cell r="A50">
            <v>47</v>
          </cell>
          <cell r="AD50">
            <v>0</v>
          </cell>
        </row>
        <row r="51">
          <cell r="A51">
            <v>48</v>
          </cell>
          <cell r="AD51">
            <v>0</v>
          </cell>
        </row>
        <row r="52">
          <cell r="A52">
            <v>49</v>
          </cell>
          <cell r="AD52">
            <v>0</v>
          </cell>
        </row>
        <row r="53">
          <cell r="A53">
            <v>50</v>
          </cell>
          <cell r="AD53">
            <v>0</v>
          </cell>
        </row>
        <row r="54">
          <cell r="A54">
            <v>51</v>
          </cell>
          <cell r="AD54">
            <v>0</v>
          </cell>
        </row>
        <row r="55">
          <cell r="A55">
            <v>52</v>
          </cell>
          <cell r="AD55">
            <v>0</v>
          </cell>
        </row>
        <row r="56">
          <cell r="A56">
            <v>53</v>
          </cell>
          <cell r="AD56">
            <v>0</v>
          </cell>
        </row>
        <row r="57">
          <cell r="A57">
            <v>54</v>
          </cell>
          <cell r="AD57">
            <v>0</v>
          </cell>
        </row>
        <row r="58">
          <cell r="A58">
            <v>55</v>
          </cell>
          <cell r="AD58">
            <v>0</v>
          </cell>
        </row>
        <row r="59">
          <cell r="A59">
            <v>56</v>
          </cell>
          <cell r="AD59">
            <v>0</v>
          </cell>
        </row>
        <row r="60">
          <cell r="A60">
            <v>57</v>
          </cell>
          <cell r="AD60">
            <v>0</v>
          </cell>
        </row>
        <row r="61">
          <cell r="A61">
            <v>58</v>
          </cell>
          <cell r="AD61">
            <v>0</v>
          </cell>
        </row>
        <row r="62">
          <cell r="A62">
            <v>59</v>
          </cell>
          <cell r="AD62">
            <v>0</v>
          </cell>
        </row>
        <row r="63">
          <cell r="A63">
            <v>60</v>
          </cell>
          <cell r="AD63">
            <v>0</v>
          </cell>
        </row>
        <row r="64">
          <cell r="A64">
            <v>61</v>
          </cell>
          <cell r="AD64">
            <v>0</v>
          </cell>
        </row>
        <row r="65">
          <cell r="A65">
            <v>62</v>
          </cell>
          <cell r="AD65">
            <v>0</v>
          </cell>
        </row>
        <row r="66">
          <cell r="A66">
            <v>63</v>
          </cell>
          <cell r="AD66">
            <v>0</v>
          </cell>
        </row>
        <row r="67">
          <cell r="A67">
            <v>64</v>
          </cell>
          <cell r="AD67">
            <v>0</v>
          </cell>
        </row>
        <row r="68">
          <cell r="A68">
            <v>65</v>
          </cell>
          <cell r="AD68">
            <v>0</v>
          </cell>
        </row>
        <row r="69">
          <cell r="A69">
            <v>66</v>
          </cell>
          <cell r="AD69">
            <v>0</v>
          </cell>
        </row>
        <row r="70">
          <cell r="A70">
            <v>67</v>
          </cell>
          <cell r="AD70">
            <v>0</v>
          </cell>
        </row>
        <row r="71">
          <cell r="A71">
            <v>68</v>
          </cell>
          <cell r="AD71">
            <v>0</v>
          </cell>
        </row>
        <row r="72">
          <cell r="A72">
            <v>69</v>
          </cell>
          <cell r="AD72">
            <v>0</v>
          </cell>
        </row>
        <row r="73">
          <cell r="A73">
            <v>70</v>
          </cell>
          <cell r="AD73">
            <v>0</v>
          </cell>
        </row>
        <row r="74">
          <cell r="A74">
            <v>71</v>
          </cell>
          <cell r="AD74">
            <v>0</v>
          </cell>
        </row>
        <row r="75">
          <cell r="A75">
            <v>72</v>
          </cell>
          <cell r="AD75">
            <v>0</v>
          </cell>
        </row>
        <row r="76">
          <cell r="A76">
            <v>73</v>
          </cell>
          <cell r="AD76">
            <v>0</v>
          </cell>
        </row>
        <row r="77">
          <cell r="A77">
            <v>74</v>
          </cell>
          <cell r="AD77">
            <v>0</v>
          </cell>
        </row>
        <row r="78">
          <cell r="A78">
            <v>75</v>
          </cell>
          <cell r="AD78">
            <v>0</v>
          </cell>
        </row>
        <row r="79">
          <cell r="A79">
            <v>76</v>
          </cell>
          <cell r="AD79">
            <v>0</v>
          </cell>
        </row>
        <row r="80">
          <cell r="A80">
            <v>77</v>
          </cell>
          <cell r="AD80">
            <v>0</v>
          </cell>
        </row>
        <row r="81">
          <cell r="A81">
            <v>78</v>
          </cell>
          <cell r="AD81">
            <v>0</v>
          </cell>
        </row>
        <row r="82">
          <cell r="A82">
            <v>79</v>
          </cell>
          <cell r="AD82">
            <v>0</v>
          </cell>
        </row>
        <row r="83">
          <cell r="A83">
            <v>80</v>
          </cell>
          <cell r="AD83">
            <v>0</v>
          </cell>
        </row>
        <row r="84">
          <cell r="A84">
            <v>81</v>
          </cell>
          <cell r="AD84">
            <v>0</v>
          </cell>
        </row>
        <row r="85">
          <cell r="A85">
            <v>82</v>
          </cell>
          <cell r="AD85">
            <v>0</v>
          </cell>
        </row>
        <row r="86">
          <cell r="A86">
            <v>83</v>
          </cell>
          <cell r="AD86">
            <v>0</v>
          </cell>
        </row>
        <row r="87">
          <cell r="A87">
            <v>84</v>
          </cell>
          <cell r="AD87">
            <v>0</v>
          </cell>
        </row>
        <row r="88">
          <cell r="A88">
            <v>85</v>
          </cell>
          <cell r="AD88">
            <v>0</v>
          </cell>
        </row>
        <row r="89">
          <cell r="A89">
            <v>86</v>
          </cell>
          <cell r="AD89">
            <v>0</v>
          </cell>
        </row>
        <row r="90">
          <cell r="A90">
            <v>87</v>
          </cell>
          <cell r="AD90">
            <v>0</v>
          </cell>
        </row>
        <row r="91">
          <cell r="A91">
            <v>88</v>
          </cell>
          <cell r="AD91">
            <v>0</v>
          </cell>
        </row>
        <row r="92">
          <cell r="A92">
            <v>89</v>
          </cell>
          <cell r="AD92">
            <v>0</v>
          </cell>
        </row>
        <row r="93">
          <cell r="A93">
            <v>90</v>
          </cell>
          <cell r="AD93">
            <v>0</v>
          </cell>
        </row>
        <row r="94">
          <cell r="A94">
            <v>91</v>
          </cell>
          <cell r="AD94">
            <v>0</v>
          </cell>
        </row>
        <row r="95">
          <cell r="A95">
            <v>92</v>
          </cell>
          <cell r="AD95">
            <v>0</v>
          </cell>
        </row>
        <row r="96">
          <cell r="A96">
            <v>93</v>
          </cell>
          <cell r="AD96">
            <v>0</v>
          </cell>
        </row>
        <row r="97">
          <cell r="A97">
            <v>94</v>
          </cell>
          <cell r="AD97">
            <v>0</v>
          </cell>
        </row>
        <row r="98">
          <cell r="A98">
            <v>95</v>
          </cell>
          <cell r="AD98">
            <v>0</v>
          </cell>
        </row>
        <row r="99">
          <cell r="A99">
            <v>96</v>
          </cell>
          <cell r="AD99">
            <v>0</v>
          </cell>
        </row>
        <row r="100">
          <cell r="A100">
            <v>97</v>
          </cell>
          <cell r="AD100">
            <v>0</v>
          </cell>
        </row>
        <row r="101">
          <cell r="A101">
            <v>98</v>
          </cell>
          <cell r="AD101">
            <v>0</v>
          </cell>
        </row>
        <row r="102">
          <cell r="A102">
            <v>99</v>
          </cell>
          <cell r="AD102">
            <v>0</v>
          </cell>
        </row>
        <row r="103">
          <cell r="A103">
            <v>100</v>
          </cell>
          <cell r="AD103">
            <v>0</v>
          </cell>
        </row>
        <row r="104">
          <cell r="A104">
            <v>101</v>
          </cell>
          <cell r="AD104">
            <v>0</v>
          </cell>
        </row>
        <row r="105">
          <cell r="A105">
            <v>102</v>
          </cell>
          <cell r="AD105">
            <v>0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>
        <row r="2">
          <cell r="C2">
            <v>40</v>
          </cell>
        </row>
      </sheetData>
      <sheetData sheetId="105"/>
      <sheetData sheetId="106"/>
      <sheetData sheetId="107"/>
      <sheetData sheetId="108"/>
      <sheetData sheetId="109"/>
      <sheetData sheetId="110">
        <row r="3">
          <cell r="A3">
            <v>1</v>
          </cell>
          <cell r="AE3">
            <v>0</v>
          </cell>
        </row>
        <row r="4">
          <cell r="A4">
            <v>2</v>
          </cell>
          <cell r="AE4">
            <v>0</v>
          </cell>
        </row>
        <row r="5">
          <cell r="A5">
            <v>3</v>
          </cell>
          <cell r="AE5">
            <v>0</v>
          </cell>
        </row>
        <row r="6">
          <cell r="A6">
            <v>4</v>
          </cell>
          <cell r="AE6">
            <v>0</v>
          </cell>
        </row>
        <row r="7">
          <cell r="A7">
            <v>5</v>
          </cell>
          <cell r="AE7">
            <v>0</v>
          </cell>
        </row>
        <row r="8">
          <cell r="A8">
            <v>6</v>
          </cell>
          <cell r="AE8">
            <v>0</v>
          </cell>
        </row>
        <row r="9">
          <cell r="A9">
            <v>7</v>
          </cell>
          <cell r="AE9">
            <v>0</v>
          </cell>
        </row>
        <row r="10">
          <cell r="A10">
            <v>8</v>
          </cell>
          <cell r="AE10">
            <v>0</v>
          </cell>
        </row>
        <row r="11">
          <cell r="A11">
            <v>9</v>
          </cell>
          <cell r="AE11">
            <v>0</v>
          </cell>
        </row>
        <row r="12">
          <cell r="A12">
            <v>10</v>
          </cell>
          <cell r="AE12">
            <v>0</v>
          </cell>
        </row>
        <row r="13">
          <cell r="A13">
            <v>11</v>
          </cell>
          <cell r="AE13">
            <v>0</v>
          </cell>
        </row>
        <row r="14">
          <cell r="A14">
            <v>12</v>
          </cell>
          <cell r="AE14">
            <v>0</v>
          </cell>
        </row>
        <row r="15">
          <cell r="A15">
            <v>13</v>
          </cell>
          <cell r="AE15">
            <v>0</v>
          </cell>
        </row>
        <row r="16">
          <cell r="A16">
            <v>14</v>
          </cell>
          <cell r="AE16">
            <v>0</v>
          </cell>
        </row>
        <row r="17">
          <cell r="A17">
            <v>15</v>
          </cell>
          <cell r="AE17">
            <v>0</v>
          </cell>
        </row>
        <row r="18">
          <cell r="A18">
            <v>16</v>
          </cell>
          <cell r="AE18">
            <v>0</v>
          </cell>
        </row>
        <row r="19">
          <cell r="A19">
            <v>17</v>
          </cell>
          <cell r="AE19">
            <v>0</v>
          </cell>
        </row>
        <row r="20">
          <cell r="A20">
            <v>18</v>
          </cell>
          <cell r="AE20">
            <v>0</v>
          </cell>
        </row>
        <row r="21">
          <cell r="A21">
            <v>19</v>
          </cell>
          <cell r="AE21">
            <v>0</v>
          </cell>
        </row>
        <row r="22">
          <cell r="A22">
            <v>20</v>
          </cell>
          <cell r="AE22">
            <v>0</v>
          </cell>
        </row>
        <row r="23">
          <cell r="A23">
            <v>21</v>
          </cell>
          <cell r="AE23">
            <v>0</v>
          </cell>
        </row>
        <row r="24">
          <cell r="A24">
            <v>22</v>
          </cell>
          <cell r="AE24">
            <v>0</v>
          </cell>
        </row>
        <row r="25">
          <cell r="A25">
            <v>23</v>
          </cell>
          <cell r="AE25">
            <v>0</v>
          </cell>
        </row>
        <row r="26">
          <cell r="A26">
            <v>24</v>
          </cell>
          <cell r="AE26">
            <v>0</v>
          </cell>
        </row>
        <row r="27">
          <cell r="A27">
            <v>25</v>
          </cell>
          <cell r="AE27">
            <v>0</v>
          </cell>
        </row>
        <row r="28">
          <cell r="A28">
            <v>26</v>
          </cell>
          <cell r="AE28">
            <v>0</v>
          </cell>
        </row>
        <row r="29">
          <cell r="A29">
            <v>27</v>
          </cell>
          <cell r="AE29">
            <v>0</v>
          </cell>
        </row>
        <row r="30">
          <cell r="A30">
            <v>28</v>
          </cell>
          <cell r="AE30">
            <v>0</v>
          </cell>
        </row>
        <row r="31">
          <cell r="A31">
            <v>29</v>
          </cell>
          <cell r="AE31">
            <v>0</v>
          </cell>
        </row>
        <row r="32">
          <cell r="A32">
            <v>30</v>
          </cell>
          <cell r="AE32">
            <v>0</v>
          </cell>
        </row>
        <row r="33">
          <cell r="A33">
            <v>31</v>
          </cell>
          <cell r="AE33">
            <v>0</v>
          </cell>
        </row>
        <row r="34">
          <cell r="A34">
            <v>32</v>
          </cell>
          <cell r="AE34">
            <v>0</v>
          </cell>
        </row>
        <row r="35">
          <cell r="A35">
            <v>33</v>
          </cell>
          <cell r="AE35">
            <v>0</v>
          </cell>
        </row>
        <row r="36">
          <cell r="A36">
            <v>34</v>
          </cell>
          <cell r="AE36">
            <v>0</v>
          </cell>
        </row>
        <row r="37">
          <cell r="A37">
            <v>35</v>
          </cell>
          <cell r="AE37">
            <v>0</v>
          </cell>
        </row>
        <row r="38">
          <cell r="A38">
            <v>36</v>
          </cell>
          <cell r="AE38">
            <v>0</v>
          </cell>
        </row>
        <row r="39">
          <cell r="A39">
            <v>37</v>
          </cell>
          <cell r="AE39">
            <v>0</v>
          </cell>
        </row>
        <row r="40">
          <cell r="A40">
            <v>38</v>
          </cell>
          <cell r="AE40">
            <v>0</v>
          </cell>
        </row>
        <row r="41">
          <cell r="A41">
            <v>39</v>
          </cell>
          <cell r="AE41">
            <v>0</v>
          </cell>
        </row>
        <row r="42">
          <cell r="A42">
            <v>40</v>
          </cell>
          <cell r="AE42">
            <v>0</v>
          </cell>
        </row>
        <row r="43">
          <cell r="A43">
            <v>41</v>
          </cell>
          <cell r="AE43">
            <v>0</v>
          </cell>
        </row>
        <row r="44">
          <cell r="A44">
            <v>42</v>
          </cell>
          <cell r="AE44">
            <v>0</v>
          </cell>
        </row>
        <row r="45">
          <cell r="A45">
            <v>43</v>
          </cell>
          <cell r="AE45">
            <v>0</v>
          </cell>
        </row>
        <row r="46">
          <cell r="A46">
            <v>44</v>
          </cell>
          <cell r="AE46">
            <v>0</v>
          </cell>
        </row>
        <row r="47">
          <cell r="A47">
            <v>45</v>
          </cell>
          <cell r="AE47">
            <v>0</v>
          </cell>
        </row>
        <row r="48">
          <cell r="A48">
            <v>46</v>
          </cell>
          <cell r="AE48">
            <v>0</v>
          </cell>
        </row>
        <row r="49">
          <cell r="A49">
            <v>47</v>
          </cell>
          <cell r="AE49">
            <v>0</v>
          </cell>
        </row>
        <row r="50">
          <cell r="A50">
            <v>48</v>
          </cell>
          <cell r="AE50">
            <v>0</v>
          </cell>
        </row>
        <row r="51">
          <cell r="A51">
            <v>49</v>
          </cell>
          <cell r="AE51">
            <v>0</v>
          </cell>
        </row>
        <row r="52">
          <cell r="A52">
            <v>50</v>
          </cell>
          <cell r="AE52">
            <v>0</v>
          </cell>
        </row>
        <row r="53">
          <cell r="A53">
            <v>51</v>
          </cell>
          <cell r="AE53">
            <v>0</v>
          </cell>
        </row>
        <row r="54">
          <cell r="A54">
            <v>52</v>
          </cell>
          <cell r="AE54">
            <v>0</v>
          </cell>
        </row>
        <row r="55">
          <cell r="A55">
            <v>53</v>
          </cell>
          <cell r="AE55">
            <v>0</v>
          </cell>
        </row>
        <row r="56">
          <cell r="A56">
            <v>54</v>
          </cell>
          <cell r="AE56">
            <v>0</v>
          </cell>
        </row>
        <row r="57">
          <cell r="A57">
            <v>55</v>
          </cell>
          <cell r="AE57">
            <v>0</v>
          </cell>
        </row>
        <row r="58">
          <cell r="A58">
            <v>56</v>
          </cell>
          <cell r="AE58">
            <v>0</v>
          </cell>
        </row>
        <row r="59">
          <cell r="A59">
            <v>57</v>
          </cell>
          <cell r="AE59">
            <v>0</v>
          </cell>
        </row>
        <row r="60">
          <cell r="A60">
            <v>58</v>
          </cell>
          <cell r="AE60">
            <v>0</v>
          </cell>
        </row>
        <row r="61">
          <cell r="A61">
            <v>59</v>
          </cell>
          <cell r="AE61">
            <v>0</v>
          </cell>
        </row>
        <row r="62">
          <cell r="A62">
            <v>60</v>
          </cell>
          <cell r="AE62">
            <v>0</v>
          </cell>
        </row>
        <row r="63">
          <cell r="A63">
            <v>61</v>
          </cell>
          <cell r="AE63">
            <v>0</v>
          </cell>
        </row>
        <row r="64">
          <cell r="A64">
            <v>62</v>
          </cell>
          <cell r="AE64">
            <v>0</v>
          </cell>
        </row>
        <row r="65">
          <cell r="A65">
            <v>63</v>
          </cell>
          <cell r="AE65">
            <v>0</v>
          </cell>
        </row>
        <row r="66">
          <cell r="A66">
            <v>64</v>
          </cell>
          <cell r="AE66">
            <v>0</v>
          </cell>
        </row>
        <row r="67">
          <cell r="A67">
            <v>65</v>
          </cell>
          <cell r="AE67">
            <v>0</v>
          </cell>
        </row>
        <row r="68">
          <cell r="A68">
            <v>66</v>
          </cell>
          <cell r="AE68">
            <v>0</v>
          </cell>
        </row>
        <row r="69">
          <cell r="A69">
            <v>67</v>
          </cell>
          <cell r="AE69">
            <v>0</v>
          </cell>
        </row>
        <row r="70">
          <cell r="A70">
            <v>68</v>
          </cell>
          <cell r="AE70">
            <v>0</v>
          </cell>
        </row>
        <row r="71">
          <cell r="A71">
            <v>69</v>
          </cell>
          <cell r="AE71">
            <v>0</v>
          </cell>
        </row>
        <row r="72">
          <cell r="A72">
            <v>70</v>
          </cell>
          <cell r="AE72">
            <v>0</v>
          </cell>
        </row>
        <row r="73">
          <cell r="A73">
            <v>71</v>
          </cell>
          <cell r="AE73">
            <v>0</v>
          </cell>
        </row>
        <row r="74">
          <cell r="A74">
            <v>72</v>
          </cell>
          <cell r="AE74">
            <v>0</v>
          </cell>
        </row>
        <row r="75">
          <cell r="A75">
            <v>73</v>
          </cell>
          <cell r="AE75">
            <v>0</v>
          </cell>
        </row>
        <row r="76">
          <cell r="A76">
            <v>74</v>
          </cell>
          <cell r="AE76">
            <v>0</v>
          </cell>
        </row>
        <row r="77">
          <cell r="A77">
            <v>75</v>
          </cell>
          <cell r="AE77">
            <v>0</v>
          </cell>
        </row>
        <row r="78">
          <cell r="A78">
            <v>76</v>
          </cell>
          <cell r="AE78">
            <v>0</v>
          </cell>
        </row>
        <row r="79">
          <cell r="A79">
            <v>77</v>
          </cell>
          <cell r="AE79">
            <v>0</v>
          </cell>
        </row>
        <row r="80">
          <cell r="A80">
            <v>78</v>
          </cell>
          <cell r="AE80">
            <v>0</v>
          </cell>
        </row>
        <row r="81">
          <cell r="A81">
            <v>79</v>
          </cell>
          <cell r="AE81">
            <v>0</v>
          </cell>
        </row>
        <row r="82">
          <cell r="A82">
            <v>80</v>
          </cell>
          <cell r="AE82">
            <v>0</v>
          </cell>
        </row>
        <row r="83">
          <cell r="A83">
            <v>81</v>
          </cell>
          <cell r="AE83">
            <v>0</v>
          </cell>
        </row>
        <row r="84">
          <cell r="A84">
            <v>82</v>
          </cell>
          <cell r="AE84">
            <v>0</v>
          </cell>
        </row>
        <row r="85">
          <cell r="A85">
            <v>83</v>
          </cell>
          <cell r="AE85">
            <v>0</v>
          </cell>
        </row>
        <row r="86">
          <cell r="A86">
            <v>84</v>
          </cell>
          <cell r="AE86">
            <v>0</v>
          </cell>
        </row>
        <row r="87">
          <cell r="A87">
            <v>85</v>
          </cell>
          <cell r="AE87">
            <v>0</v>
          </cell>
        </row>
        <row r="88">
          <cell r="A88">
            <v>86</v>
          </cell>
          <cell r="AE88">
            <v>0</v>
          </cell>
        </row>
        <row r="89">
          <cell r="A89">
            <v>87</v>
          </cell>
          <cell r="AE89">
            <v>0</v>
          </cell>
        </row>
        <row r="90">
          <cell r="A90">
            <v>88</v>
          </cell>
          <cell r="AE90">
            <v>0</v>
          </cell>
        </row>
        <row r="91">
          <cell r="A91">
            <v>89</v>
          </cell>
          <cell r="AE91">
            <v>0</v>
          </cell>
        </row>
        <row r="92">
          <cell r="A92">
            <v>90</v>
          </cell>
          <cell r="AE92">
            <v>0</v>
          </cell>
        </row>
        <row r="93">
          <cell r="A93">
            <v>91</v>
          </cell>
          <cell r="AE93">
            <v>0</v>
          </cell>
        </row>
        <row r="94">
          <cell r="A94">
            <v>92</v>
          </cell>
          <cell r="AE94">
            <v>0</v>
          </cell>
        </row>
        <row r="95">
          <cell r="A95">
            <v>93</v>
          </cell>
          <cell r="AE95">
            <v>0</v>
          </cell>
        </row>
        <row r="96">
          <cell r="A96">
            <v>94</v>
          </cell>
          <cell r="AE96">
            <v>0</v>
          </cell>
        </row>
        <row r="97">
          <cell r="A97">
            <v>95</v>
          </cell>
          <cell r="AE97">
            <v>0</v>
          </cell>
        </row>
        <row r="98">
          <cell r="A98">
            <v>96</v>
          </cell>
          <cell r="AE98">
            <v>0</v>
          </cell>
        </row>
        <row r="99">
          <cell r="A99">
            <v>97</v>
          </cell>
          <cell r="AE99">
            <v>0</v>
          </cell>
        </row>
        <row r="100">
          <cell r="A100">
            <v>98</v>
          </cell>
          <cell r="AE100">
            <v>0</v>
          </cell>
        </row>
        <row r="101">
          <cell r="A101">
            <v>99</v>
          </cell>
          <cell r="AE101">
            <v>0</v>
          </cell>
        </row>
        <row r="102">
          <cell r="A102">
            <v>100</v>
          </cell>
          <cell r="AE102">
            <v>0</v>
          </cell>
        </row>
        <row r="103">
          <cell r="A103">
            <v>101</v>
          </cell>
          <cell r="AE103">
            <v>0</v>
          </cell>
        </row>
        <row r="104">
          <cell r="A104">
            <v>102</v>
          </cell>
          <cell r="AE104">
            <v>0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1">
          <cell r="C1">
            <v>89</v>
          </cell>
        </row>
      </sheetData>
      <sheetData sheetId="127"/>
      <sheetData sheetId="128"/>
      <sheetData sheetId="129"/>
      <sheetData sheetId="1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حساب"/>
      <sheetName val="بيانات شخصية (2)"/>
      <sheetName val="لتسهيل جساب الحد الادني"/>
      <sheetName val="التسوية الضريبية _2017 (2)"/>
      <sheetName val="الحد الادني"/>
      <sheetName val="تفصيلي 10"/>
      <sheetName val="ديسمبر 2019"/>
      <sheetName val="ترقيات من 2010"/>
      <sheetName val="بيانات شخصية"/>
      <sheetName val="الادني بعد الترقية"/>
      <sheetName val="ورقة4"/>
    </sheetNames>
    <sheetDataSet>
      <sheetData sheetId="0"/>
      <sheetData sheetId="1"/>
      <sheetData sheetId="2">
        <row r="1">
          <cell r="B1" t="str">
            <v>السادسة</v>
          </cell>
          <cell r="C1">
            <v>2000</v>
          </cell>
        </row>
        <row r="2">
          <cell r="B2" t="str">
            <v>الخامسة</v>
          </cell>
          <cell r="C2">
            <v>2200</v>
          </cell>
        </row>
        <row r="3">
          <cell r="B3" t="str">
            <v>الرابعة</v>
          </cell>
          <cell r="C3">
            <v>2400</v>
          </cell>
        </row>
        <row r="4">
          <cell r="B4" t="str">
            <v>الثالثة</v>
          </cell>
          <cell r="C4">
            <v>2600</v>
          </cell>
        </row>
        <row r="5">
          <cell r="B5" t="str">
            <v>الثانية</v>
          </cell>
          <cell r="C5">
            <v>3000</v>
          </cell>
        </row>
        <row r="6">
          <cell r="B6" t="str">
            <v>الاولي</v>
          </cell>
          <cell r="C6">
            <v>3500</v>
          </cell>
        </row>
        <row r="7">
          <cell r="B7" t="str">
            <v>مدير عام</v>
          </cell>
          <cell r="C7">
            <v>4000</v>
          </cell>
        </row>
        <row r="8">
          <cell r="B8" t="str">
            <v>العالية</v>
          </cell>
          <cell r="C8">
            <v>5000</v>
          </cell>
        </row>
        <row r="9">
          <cell r="B9" t="str">
            <v>الممتازة</v>
          </cell>
          <cell r="C9">
            <v>7000</v>
          </cell>
        </row>
        <row r="10">
          <cell r="B10">
            <v>0</v>
          </cell>
          <cell r="C10">
            <v>0</v>
          </cell>
        </row>
      </sheetData>
      <sheetData sheetId="3"/>
      <sheetData sheetId="4">
        <row r="1">
          <cell r="A1">
            <v>5</v>
          </cell>
        </row>
      </sheetData>
      <sheetData sheetId="5"/>
      <sheetData sheetId="6">
        <row r="4">
          <cell r="A4">
            <v>1</v>
          </cell>
          <cell r="BS4">
            <v>0</v>
          </cell>
        </row>
        <row r="5">
          <cell r="A5">
            <v>2</v>
          </cell>
          <cell r="BS5">
            <v>0</v>
          </cell>
        </row>
        <row r="6">
          <cell r="A6">
            <v>3</v>
          </cell>
          <cell r="BS6">
            <v>0</v>
          </cell>
        </row>
        <row r="7">
          <cell r="A7">
            <v>4</v>
          </cell>
        </row>
        <row r="8">
          <cell r="A8">
            <v>5</v>
          </cell>
          <cell r="BS8">
            <v>0</v>
          </cell>
        </row>
        <row r="9">
          <cell r="A9">
            <v>6</v>
          </cell>
          <cell r="BS9">
            <v>0</v>
          </cell>
        </row>
        <row r="10">
          <cell r="A10">
            <v>7</v>
          </cell>
          <cell r="BS10">
            <v>0</v>
          </cell>
        </row>
        <row r="11">
          <cell r="A11">
            <v>8</v>
          </cell>
          <cell r="BS11">
            <v>0</v>
          </cell>
        </row>
        <row r="12">
          <cell r="A12">
            <v>9</v>
          </cell>
          <cell r="BS12">
            <v>0</v>
          </cell>
        </row>
        <row r="13">
          <cell r="A13">
            <v>10</v>
          </cell>
          <cell r="BS13">
            <v>0</v>
          </cell>
        </row>
        <row r="14">
          <cell r="A14">
            <v>11</v>
          </cell>
          <cell r="BS14">
            <v>0</v>
          </cell>
        </row>
        <row r="15">
          <cell r="A15">
            <v>12</v>
          </cell>
          <cell r="BS15">
            <v>0</v>
          </cell>
        </row>
        <row r="16">
          <cell r="A16">
            <v>13</v>
          </cell>
          <cell r="BS16">
            <v>0</v>
          </cell>
        </row>
        <row r="17">
          <cell r="A17">
            <v>14</v>
          </cell>
          <cell r="BS17">
            <v>0</v>
          </cell>
        </row>
        <row r="18">
          <cell r="A18">
            <v>15</v>
          </cell>
          <cell r="BS18">
            <v>0</v>
          </cell>
        </row>
        <row r="19">
          <cell r="A19">
            <v>16</v>
          </cell>
          <cell r="BS19">
            <v>0</v>
          </cell>
        </row>
        <row r="20">
          <cell r="A20">
            <v>17</v>
          </cell>
          <cell r="BS20">
            <v>0</v>
          </cell>
        </row>
        <row r="21">
          <cell r="A21">
            <v>18</v>
          </cell>
          <cell r="BS21">
            <v>0</v>
          </cell>
        </row>
        <row r="22">
          <cell r="A22">
            <v>19</v>
          </cell>
          <cell r="BS22">
            <v>0</v>
          </cell>
        </row>
        <row r="23">
          <cell r="A23">
            <v>20</v>
          </cell>
          <cell r="BS23">
            <v>0</v>
          </cell>
        </row>
        <row r="24">
          <cell r="A24">
            <v>21</v>
          </cell>
          <cell r="BS24">
            <v>0</v>
          </cell>
        </row>
        <row r="25">
          <cell r="A25">
            <v>22</v>
          </cell>
          <cell r="BS25">
            <v>0</v>
          </cell>
        </row>
        <row r="26">
          <cell r="A26">
            <v>23</v>
          </cell>
          <cell r="BS26">
            <v>0</v>
          </cell>
        </row>
        <row r="27">
          <cell r="A27">
            <v>24</v>
          </cell>
          <cell r="BS27">
            <v>0</v>
          </cell>
        </row>
        <row r="28">
          <cell r="A28">
            <v>25</v>
          </cell>
          <cell r="BS28">
            <v>0</v>
          </cell>
        </row>
        <row r="29">
          <cell r="A29">
            <v>26</v>
          </cell>
          <cell r="BS29">
            <v>0</v>
          </cell>
        </row>
        <row r="30">
          <cell r="A30">
            <v>27</v>
          </cell>
          <cell r="BS30">
            <v>0</v>
          </cell>
        </row>
        <row r="31">
          <cell r="A31">
            <v>28</v>
          </cell>
          <cell r="BS31">
            <v>0</v>
          </cell>
        </row>
        <row r="32">
          <cell r="A32">
            <v>29</v>
          </cell>
          <cell r="BS32">
            <v>0</v>
          </cell>
        </row>
        <row r="33">
          <cell r="A33">
            <v>30</v>
          </cell>
          <cell r="BS33">
            <v>0</v>
          </cell>
        </row>
        <row r="34">
          <cell r="A34">
            <v>31</v>
          </cell>
          <cell r="BS34">
            <v>0</v>
          </cell>
        </row>
        <row r="35">
          <cell r="A35">
            <v>32</v>
          </cell>
          <cell r="BS35">
            <v>0</v>
          </cell>
        </row>
        <row r="36">
          <cell r="A36">
            <v>33</v>
          </cell>
          <cell r="BS36">
            <v>0</v>
          </cell>
        </row>
        <row r="37">
          <cell r="A37">
            <v>34</v>
          </cell>
          <cell r="BS37">
            <v>0</v>
          </cell>
        </row>
        <row r="38">
          <cell r="A38">
            <v>35</v>
          </cell>
          <cell r="BS38">
            <v>0</v>
          </cell>
        </row>
        <row r="39">
          <cell r="A39">
            <v>36</v>
          </cell>
          <cell r="BS39">
            <v>0</v>
          </cell>
        </row>
        <row r="40">
          <cell r="A40">
            <v>37</v>
          </cell>
          <cell r="BS40">
            <v>0</v>
          </cell>
        </row>
        <row r="41">
          <cell r="A41">
            <v>38</v>
          </cell>
          <cell r="BS41">
            <v>0</v>
          </cell>
        </row>
        <row r="42">
          <cell r="A42">
            <v>39</v>
          </cell>
          <cell r="BS42">
            <v>0</v>
          </cell>
        </row>
        <row r="43">
          <cell r="A43">
            <v>40</v>
          </cell>
          <cell r="BS43">
            <v>0</v>
          </cell>
        </row>
        <row r="44">
          <cell r="A44">
            <v>41</v>
          </cell>
          <cell r="BS44">
            <v>0</v>
          </cell>
        </row>
        <row r="45">
          <cell r="A45">
            <v>42</v>
          </cell>
          <cell r="BS45">
            <v>0</v>
          </cell>
        </row>
        <row r="46">
          <cell r="A46">
            <v>43</v>
          </cell>
          <cell r="BS46">
            <v>0</v>
          </cell>
        </row>
        <row r="47">
          <cell r="A47">
            <v>44</v>
          </cell>
          <cell r="BS47">
            <v>0</v>
          </cell>
        </row>
        <row r="48">
          <cell r="A48">
            <v>45</v>
          </cell>
          <cell r="BS48">
            <v>0</v>
          </cell>
        </row>
        <row r="49">
          <cell r="A49">
            <v>46</v>
          </cell>
          <cell r="BS49">
            <v>0</v>
          </cell>
        </row>
        <row r="50">
          <cell r="A50">
            <v>47</v>
          </cell>
          <cell r="BS50">
            <v>0</v>
          </cell>
        </row>
        <row r="51">
          <cell r="A51">
            <v>48</v>
          </cell>
          <cell r="BS51">
            <v>0</v>
          </cell>
        </row>
        <row r="52">
          <cell r="A52">
            <v>49</v>
          </cell>
          <cell r="BS52">
            <v>0</v>
          </cell>
        </row>
        <row r="53">
          <cell r="A53">
            <v>50</v>
          </cell>
          <cell r="BS53">
            <v>0</v>
          </cell>
        </row>
        <row r="54">
          <cell r="A54">
            <v>51</v>
          </cell>
          <cell r="BS54">
            <v>0</v>
          </cell>
        </row>
        <row r="55">
          <cell r="A55">
            <v>52</v>
          </cell>
          <cell r="BS55">
            <v>0</v>
          </cell>
        </row>
        <row r="56">
          <cell r="A56">
            <v>53</v>
          </cell>
          <cell r="BS56">
            <v>0</v>
          </cell>
        </row>
        <row r="57">
          <cell r="A57">
            <v>54</v>
          </cell>
          <cell r="BS57">
            <v>0</v>
          </cell>
        </row>
        <row r="58">
          <cell r="A58">
            <v>55</v>
          </cell>
          <cell r="BS58">
            <v>0</v>
          </cell>
        </row>
        <row r="59">
          <cell r="A59">
            <v>56</v>
          </cell>
          <cell r="BS59">
            <v>0</v>
          </cell>
        </row>
        <row r="60">
          <cell r="A60">
            <v>57</v>
          </cell>
          <cell r="BS60">
            <v>0</v>
          </cell>
        </row>
        <row r="61">
          <cell r="A61">
            <v>58</v>
          </cell>
          <cell r="BS61">
            <v>0</v>
          </cell>
        </row>
        <row r="62">
          <cell r="A62">
            <v>59</v>
          </cell>
          <cell r="BS62">
            <v>0</v>
          </cell>
        </row>
        <row r="63">
          <cell r="A63">
            <v>60</v>
          </cell>
          <cell r="BS63">
            <v>0</v>
          </cell>
        </row>
        <row r="64">
          <cell r="A64">
            <v>61</v>
          </cell>
          <cell r="BS64">
            <v>0</v>
          </cell>
        </row>
        <row r="65">
          <cell r="A65">
            <v>62</v>
          </cell>
          <cell r="BS65">
            <v>0</v>
          </cell>
        </row>
        <row r="66">
          <cell r="A66">
            <v>63</v>
          </cell>
          <cell r="BS66">
            <v>0</v>
          </cell>
        </row>
        <row r="67">
          <cell r="A67">
            <v>64</v>
          </cell>
          <cell r="BS67">
            <v>0</v>
          </cell>
        </row>
        <row r="68">
          <cell r="A68">
            <v>65</v>
          </cell>
          <cell r="BS68">
            <v>0</v>
          </cell>
        </row>
        <row r="69">
          <cell r="A69">
            <v>66</v>
          </cell>
          <cell r="BS69">
            <v>0</v>
          </cell>
        </row>
        <row r="70">
          <cell r="A70">
            <v>67</v>
          </cell>
          <cell r="BS70">
            <v>0</v>
          </cell>
        </row>
        <row r="71">
          <cell r="A71">
            <v>68</v>
          </cell>
          <cell r="BS71">
            <v>0</v>
          </cell>
        </row>
        <row r="72">
          <cell r="A72">
            <v>69</v>
          </cell>
          <cell r="BS72">
            <v>0</v>
          </cell>
        </row>
        <row r="73">
          <cell r="A73">
            <v>70</v>
          </cell>
          <cell r="BS73">
            <v>0</v>
          </cell>
        </row>
        <row r="74">
          <cell r="A74">
            <v>71</v>
          </cell>
          <cell r="BS74">
            <v>0</v>
          </cell>
        </row>
        <row r="75">
          <cell r="A75">
            <v>72</v>
          </cell>
          <cell r="BS75">
            <v>0</v>
          </cell>
        </row>
        <row r="76">
          <cell r="A76">
            <v>73</v>
          </cell>
          <cell r="BS76">
            <v>0</v>
          </cell>
        </row>
        <row r="77">
          <cell r="A77">
            <v>74</v>
          </cell>
          <cell r="BS77">
            <v>0</v>
          </cell>
        </row>
        <row r="78">
          <cell r="A78">
            <v>75</v>
          </cell>
          <cell r="BS78">
            <v>0</v>
          </cell>
        </row>
        <row r="79">
          <cell r="A79">
            <v>76</v>
          </cell>
          <cell r="BS79">
            <v>0</v>
          </cell>
        </row>
        <row r="80">
          <cell r="A80">
            <v>77</v>
          </cell>
          <cell r="BS80">
            <v>0</v>
          </cell>
        </row>
        <row r="81">
          <cell r="A81">
            <v>78</v>
          </cell>
          <cell r="BS81">
            <v>0</v>
          </cell>
        </row>
        <row r="82">
          <cell r="A82">
            <v>79</v>
          </cell>
          <cell r="BS82">
            <v>0</v>
          </cell>
        </row>
        <row r="83">
          <cell r="A83">
            <v>80</v>
          </cell>
          <cell r="BS83">
            <v>0</v>
          </cell>
        </row>
        <row r="84">
          <cell r="A84">
            <v>81</v>
          </cell>
          <cell r="BS84">
            <v>0</v>
          </cell>
        </row>
        <row r="85">
          <cell r="A85">
            <v>82</v>
          </cell>
          <cell r="BS85">
            <v>0</v>
          </cell>
        </row>
        <row r="86">
          <cell r="A86">
            <v>83</v>
          </cell>
          <cell r="BS86">
            <v>0</v>
          </cell>
        </row>
        <row r="87">
          <cell r="A87">
            <v>84</v>
          </cell>
          <cell r="BS87">
            <v>0</v>
          </cell>
        </row>
        <row r="88">
          <cell r="A88">
            <v>85</v>
          </cell>
          <cell r="BS88">
            <v>0</v>
          </cell>
        </row>
        <row r="89">
          <cell r="A89">
            <v>86</v>
          </cell>
          <cell r="BS89">
            <v>0</v>
          </cell>
        </row>
        <row r="90">
          <cell r="A90">
            <v>87</v>
          </cell>
          <cell r="BS90">
            <v>0</v>
          </cell>
        </row>
        <row r="91">
          <cell r="A91">
            <v>87</v>
          </cell>
          <cell r="BS91">
            <v>0</v>
          </cell>
        </row>
        <row r="92">
          <cell r="A92">
            <v>88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شغل العملي بالصور (2)"/>
      <sheetName val="قالب حافز الجودة (2)"/>
      <sheetName val="ورقة3"/>
      <sheetName val="تدرج كلي من 2009 حتي 2019"/>
      <sheetName val="العمل التدرج (3)"/>
      <sheetName val="العمل التدرج"/>
      <sheetName val="بيانات الشغل العملي بالصور"/>
      <sheetName val="تدرج"/>
      <sheetName val="بيانات شخصية (2)"/>
      <sheetName val="اساسيات (2)"/>
      <sheetName val="قالب حافز الجودة"/>
      <sheetName val="ورقة1"/>
      <sheetName val="ورقة2"/>
    </sheetNames>
    <sheetDataSet>
      <sheetData sheetId="0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0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W3">
            <v>41091</v>
          </cell>
          <cell r="X3">
            <v>30598</v>
          </cell>
          <cell r="Y3">
            <v>41349</v>
          </cell>
          <cell r="Z3">
            <v>48</v>
          </cell>
          <cell r="AA3">
            <v>48</v>
          </cell>
          <cell r="AB3">
            <v>48</v>
          </cell>
          <cell r="AC3">
            <v>48</v>
          </cell>
          <cell r="AD3">
            <v>250.2</v>
          </cell>
          <cell r="AE3">
            <v>250.2</v>
          </cell>
          <cell r="AF3">
            <v>250.2</v>
          </cell>
          <cell r="AG3">
            <v>259</v>
          </cell>
          <cell r="AH3">
            <v>259</v>
          </cell>
          <cell r="AI3">
            <v>282.31</v>
          </cell>
          <cell r="AJ3">
            <v>275</v>
          </cell>
          <cell r="AK3">
            <v>307.70999999999998</v>
          </cell>
          <cell r="AL3">
            <v>275</v>
          </cell>
          <cell r="AM3">
            <v>275</v>
          </cell>
          <cell r="AN3">
            <v>275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0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W4">
            <v>40725</v>
          </cell>
          <cell r="X4">
            <v>27715</v>
          </cell>
          <cell r="Y4">
            <v>40792</v>
          </cell>
          <cell r="Z4">
            <v>48</v>
          </cell>
          <cell r="AA4">
            <v>48</v>
          </cell>
          <cell r="AB4">
            <v>48</v>
          </cell>
          <cell r="AC4">
            <v>238.8</v>
          </cell>
          <cell r="AD4">
            <v>253.2</v>
          </cell>
          <cell r="AE4">
            <v>257.2</v>
          </cell>
          <cell r="AF4">
            <v>257.2</v>
          </cell>
          <cell r="AG4">
            <v>266</v>
          </cell>
          <cell r="AH4">
            <v>276</v>
          </cell>
          <cell r="AI4">
            <v>300.83999999999997</v>
          </cell>
          <cell r="AJ4">
            <v>276</v>
          </cell>
          <cell r="AK4">
            <v>327.91</v>
          </cell>
          <cell r="AL4">
            <v>276</v>
          </cell>
          <cell r="AM4">
            <v>276</v>
          </cell>
          <cell r="AN4">
            <v>276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0</v>
          </cell>
          <cell r="E5">
            <v>28602012504786</v>
          </cell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W5">
            <v>40725</v>
          </cell>
          <cell r="X5">
            <v>31444</v>
          </cell>
          <cell r="Y5">
            <v>41348</v>
          </cell>
          <cell r="Z5">
            <v>48</v>
          </cell>
          <cell r="AA5">
            <v>48</v>
          </cell>
          <cell r="AB5">
            <v>48</v>
          </cell>
          <cell r="AC5">
            <v>48</v>
          </cell>
          <cell r="AD5">
            <v>247.2</v>
          </cell>
          <cell r="AE5">
            <v>247.2</v>
          </cell>
          <cell r="AF5">
            <v>247.2</v>
          </cell>
          <cell r="AG5">
            <v>256</v>
          </cell>
          <cell r="AH5">
            <v>256</v>
          </cell>
          <cell r="AI5">
            <v>279.04000000000002</v>
          </cell>
          <cell r="AJ5">
            <v>256</v>
          </cell>
          <cell r="AK5">
            <v>304.14999999999998</v>
          </cell>
          <cell r="AL5">
            <v>256</v>
          </cell>
          <cell r="AM5">
            <v>256</v>
          </cell>
          <cell r="AN5">
            <v>256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43065</v>
          </cell>
          <cell r="E6">
            <v>28301132500091</v>
          </cell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>
            <v>43065</v>
          </cell>
          <cell r="W6">
            <v>40725</v>
          </cell>
          <cell r="X6">
            <v>30329</v>
          </cell>
          <cell r="Y6">
            <v>40792</v>
          </cell>
          <cell r="Z6">
            <v>48</v>
          </cell>
          <cell r="AA6">
            <v>48</v>
          </cell>
          <cell r="AB6">
            <v>48</v>
          </cell>
          <cell r="AC6">
            <v>232.8</v>
          </cell>
          <cell r="AD6">
            <v>247.2</v>
          </cell>
          <cell r="AE6">
            <v>251.2</v>
          </cell>
          <cell r="AF6">
            <v>251.2</v>
          </cell>
          <cell r="AG6">
            <v>260</v>
          </cell>
          <cell r="AH6">
            <v>260</v>
          </cell>
          <cell r="AI6">
            <v>283.39999999999998</v>
          </cell>
          <cell r="AJ6">
            <v>260</v>
          </cell>
          <cell r="AK6">
            <v>308.89999999999998</v>
          </cell>
          <cell r="AL6">
            <v>260</v>
          </cell>
          <cell r="AM6">
            <v>260</v>
          </cell>
          <cell r="AN6">
            <v>260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0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W7">
            <v>40725</v>
          </cell>
          <cell r="X7">
            <v>31575</v>
          </cell>
          <cell r="Y7">
            <v>40950</v>
          </cell>
          <cell r="Z7">
            <v>48</v>
          </cell>
          <cell r="AA7">
            <v>48</v>
          </cell>
          <cell r="AB7">
            <v>48</v>
          </cell>
          <cell r="AC7">
            <v>238.8</v>
          </cell>
          <cell r="AD7">
            <v>253.2</v>
          </cell>
          <cell r="AE7">
            <v>257.2</v>
          </cell>
          <cell r="AF7">
            <v>257.2</v>
          </cell>
          <cell r="AG7">
            <v>266</v>
          </cell>
          <cell r="AH7">
            <v>266</v>
          </cell>
          <cell r="AI7">
            <v>289.94</v>
          </cell>
          <cell r="AJ7">
            <v>282</v>
          </cell>
          <cell r="AK7">
            <v>316.02999999999997</v>
          </cell>
          <cell r="AL7">
            <v>526.74</v>
          </cell>
          <cell r="AM7">
            <v>812.06</v>
          </cell>
          <cell r="AN7">
            <v>903.76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0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W8">
            <v>40360</v>
          </cell>
          <cell r="X8">
            <v>30663</v>
          </cell>
          <cell r="Y8">
            <v>40792</v>
          </cell>
          <cell r="Z8">
            <v>48</v>
          </cell>
          <cell r="AA8">
            <v>48</v>
          </cell>
          <cell r="AB8">
            <v>225.6</v>
          </cell>
          <cell r="AC8">
            <v>236.8</v>
          </cell>
          <cell r="AD8">
            <v>251.2</v>
          </cell>
          <cell r="AE8">
            <v>255.2</v>
          </cell>
          <cell r="AF8">
            <v>255.2</v>
          </cell>
          <cell r="AG8">
            <v>264</v>
          </cell>
          <cell r="AH8">
            <v>268</v>
          </cell>
          <cell r="AI8">
            <v>292.12</v>
          </cell>
          <cell r="AJ8">
            <v>268</v>
          </cell>
          <cell r="AK8">
            <v>318.41000000000003</v>
          </cell>
          <cell r="AL8">
            <v>268</v>
          </cell>
          <cell r="AM8">
            <v>268</v>
          </cell>
          <cell r="AN8">
            <v>268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0</v>
          </cell>
          <cell r="E9">
            <v>28611162500168</v>
          </cell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P9">
            <v>42676</v>
          </cell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W9">
            <v>40725</v>
          </cell>
          <cell r="X9">
            <v>31732</v>
          </cell>
          <cell r="Y9">
            <v>41048</v>
          </cell>
          <cell r="Z9">
            <v>48</v>
          </cell>
          <cell r="AA9">
            <v>48</v>
          </cell>
          <cell r="AB9">
            <v>48</v>
          </cell>
          <cell r="AC9">
            <v>235.8</v>
          </cell>
          <cell r="AD9">
            <v>250.2</v>
          </cell>
          <cell r="AE9">
            <v>254.2</v>
          </cell>
          <cell r="AF9">
            <v>254.2</v>
          </cell>
          <cell r="AG9">
            <v>263</v>
          </cell>
          <cell r="AH9">
            <v>263</v>
          </cell>
          <cell r="AI9">
            <v>286.67</v>
          </cell>
          <cell r="AJ9">
            <v>263</v>
          </cell>
          <cell r="AK9">
            <v>312.47000000000003</v>
          </cell>
          <cell r="AL9">
            <v>263</v>
          </cell>
          <cell r="AM9">
            <v>263</v>
          </cell>
          <cell r="AN9">
            <v>263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43061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>
            <v>43061</v>
          </cell>
          <cell r="W10">
            <v>40725</v>
          </cell>
          <cell r="X10">
            <v>32127</v>
          </cell>
          <cell r="Y10">
            <v>41048</v>
          </cell>
          <cell r="Z10">
            <v>48</v>
          </cell>
          <cell r="AA10">
            <v>48</v>
          </cell>
          <cell r="AB10">
            <v>48</v>
          </cell>
          <cell r="AC10">
            <v>232.8</v>
          </cell>
          <cell r="AD10">
            <v>247.2</v>
          </cell>
          <cell r="AE10">
            <v>251.2</v>
          </cell>
          <cell r="AF10">
            <v>251.2</v>
          </cell>
          <cell r="AG10">
            <v>260</v>
          </cell>
          <cell r="AH10">
            <v>260</v>
          </cell>
          <cell r="AI10">
            <v>283.39999999999998</v>
          </cell>
          <cell r="AJ10">
            <v>276</v>
          </cell>
          <cell r="AK10">
            <v>308.89999999999998</v>
          </cell>
          <cell r="AL10">
            <v>512.84</v>
          </cell>
          <cell r="AM10">
            <v>796.56</v>
          </cell>
          <cell r="AN10">
            <v>884.61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0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W11">
            <v>40725</v>
          </cell>
          <cell r="X11">
            <v>32222</v>
          </cell>
          <cell r="Y11">
            <v>41048</v>
          </cell>
          <cell r="Z11">
            <v>48</v>
          </cell>
          <cell r="AA11">
            <v>48</v>
          </cell>
          <cell r="AB11">
            <v>48</v>
          </cell>
          <cell r="AC11">
            <v>232.8</v>
          </cell>
          <cell r="AD11">
            <v>247.2</v>
          </cell>
          <cell r="AE11">
            <v>251.2</v>
          </cell>
          <cell r="AF11">
            <v>251.2</v>
          </cell>
          <cell r="AG11">
            <v>260</v>
          </cell>
          <cell r="AH11">
            <v>260</v>
          </cell>
          <cell r="AI11">
            <v>283.39999999999998</v>
          </cell>
          <cell r="AJ11">
            <v>260</v>
          </cell>
          <cell r="AK11">
            <v>308.89999999999998</v>
          </cell>
          <cell r="AL11">
            <v>260</v>
          </cell>
          <cell r="AM11">
            <v>260</v>
          </cell>
          <cell r="AN11">
            <v>260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0</v>
          </cell>
          <cell r="E12">
            <v>28510032502061</v>
          </cell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W12">
            <v>40725</v>
          </cell>
          <cell r="X12">
            <v>31323</v>
          </cell>
          <cell r="Y12">
            <v>40792</v>
          </cell>
          <cell r="Z12">
            <v>48</v>
          </cell>
          <cell r="AA12">
            <v>48</v>
          </cell>
          <cell r="AB12">
            <v>48</v>
          </cell>
          <cell r="AC12">
            <v>235.8</v>
          </cell>
          <cell r="AD12">
            <v>250.2</v>
          </cell>
          <cell r="AE12">
            <v>254.2</v>
          </cell>
          <cell r="AF12">
            <v>254.2</v>
          </cell>
          <cell r="AG12">
            <v>263</v>
          </cell>
          <cell r="AH12">
            <v>263</v>
          </cell>
          <cell r="AI12">
            <v>286.67</v>
          </cell>
          <cell r="AJ12">
            <v>279</v>
          </cell>
          <cell r="AK12">
            <v>312.47000000000003</v>
          </cell>
          <cell r="AL12">
            <v>523.29</v>
          </cell>
          <cell r="AM12">
            <v>808.31</v>
          </cell>
          <cell r="AN12">
            <v>899.64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 t="str">
            <v>3/1/218</v>
          </cell>
          <cell r="E13">
            <v>28806242500229</v>
          </cell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3/1/218</v>
          </cell>
          <cell r="W13">
            <v>40725</v>
          </cell>
          <cell r="X13">
            <v>32318</v>
          </cell>
          <cell r="Y13">
            <v>41047</v>
          </cell>
          <cell r="Z13">
            <v>48</v>
          </cell>
          <cell r="AA13">
            <v>48</v>
          </cell>
          <cell r="AB13">
            <v>48</v>
          </cell>
          <cell r="AC13">
            <v>232.8</v>
          </cell>
          <cell r="AD13">
            <v>247.2</v>
          </cell>
          <cell r="AE13">
            <v>251.2</v>
          </cell>
          <cell r="AF13">
            <v>251.2</v>
          </cell>
          <cell r="AG13">
            <v>260</v>
          </cell>
          <cell r="AH13">
            <v>260</v>
          </cell>
          <cell r="AI13">
            <v>283.39999999999998</v>
          </cell>
          <cell r="AJ13">
            <v>260</v>
          </cell>
          <cell r="AK13">
            <v>308.89999999999998</v>
          </cell>
          <cell r="AL13">
            <v>260</v>
          </cell>
          <cell r="AM13">
            <v>260</v>
          </cell>
          <cell r="AN13">
            <v>260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43075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>
            <v>43075</v>
          </cell>
          <cell r="W14">
            <v>40725</v>
          </cell>
          <cell r="X14">
            <v>31162</v>
          </cell>
          <cell r="Y14">
            <v>40792</v>
          </cell>
          <cell r="Z14">
            <v>38</v>
          </cell>
          <cell r="AA14">
            <v>38</v>
          </cell>
          <cell r="AB14">
            <v>38</v>
          </cell>
          <cell r="AC14">
            <v>209.3</v>
          </cell>
          <cell r="AD14">
            <v>220.7</v>
          </cell>
          <cell r="AE14">
            <v>224.7</v>
          </cell>
          <cell r="AF14">
            <v>224.7</v>
          </cell>
          <cell r="AG14">
            <v>232.5</v>
          </cell>
          <cell r="AH14">
            <v>232.5</v>
          </cell>
          <cell r="AI14">
            <v>253.42</v>
          </cell>
          <cell r="AJ14">
            <v>246</v>
          </cell>
          <cell r="AK14">
            <v>276.23</v>
          </cell>
          <cell r="AL14">
            <v>479.54</v>
          </cell>
          <cell r="AM14">
            <v>760.61</v>
          </cell>
          <cell r="AN14">
            <v>845.07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0</v>
          </cell>
          <cell r="E15">
            <v>28604152500066</v>
          </cell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W15">
            <v>40725</v>
          </cell>
          <cell r="X15">
            <v>31517</v>
          </cell>
          <cell r="Y15">
            <v>40950</v>
          </cell>
          <cell r="Z15">
            <v>48</v>
          </cell>
          <cell r="AA15">
            <v>48</v>
          </cell>
          <cell r="AB15">
            <v>48</v>
          </cell>
          <cell r="AC15">
            <v>232.8</v>
          </cell>
          <cell r="AD15">
            <v>247.2</v>
          </cell>
          <cell r="AE15">
            <v>251.2</v>
          </cell>
          <cell r="AF15">
            <v>251.2</v>
          </cell>
          <cell r="AG15">
            <v>260</v>
          </cell>
          <cell r="AH15">
            <v>260</v>
          </cell>
          <cell r="AI15">
            <v>283.39999999999998</v>
          </cell>
          <cell r="AJ15">
            <v>260</v>
          </cell>
          <cell r="AK15">
            <v>308.89999999999998</v>
          </cell>
          <cell r="AL15">
            <v>260</v>
          </cell>
          <cell r="AM15">
            <v>260</v>
          </cell>
          <cell r="AN15">
            <v>260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43131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>
            <v>43131</v>
          </cell>
          <cell r="W16">
            <v>40725</v>
          </cell>
          <cell r="X16">
            <v>29845</v>
          </cell>
          <cell r="Y16">
            <v>40792</v>
          </cell>
          <cell r="Z16">
            <v>48</v>
          </cell>
          <cell r="AA16">
            <v>48</v>
          </cell>
          <cell r="AB16">
            <v>48</v>
          </cell>
          <cell r="AC16">
            <v>241.8</v>
          </cell>
          <cell r="AD16">
            <v>256.2</v>
          </cell>
          <cell r="AE16">
            <v>260.2</v>
          </cell>
          <cell r="AF16">
            <v>260.2</v>
          </cell>
          <cell r="AG16">
            <v>269</v>
          </cell>
          <cell r="AH16">
            <v>274</v>
          </cell>
          <cell r="AI16">
            <v>298.66000000000003</v>
          </cell>
          <cell r="AJ16">
            <v>291</v>
          </cell>
          <cell r="AK16">
            <v>325.52999999999997</v>
          </cell>
          <cell r="AL16">
            <v>531.19000000000005</v>
          </cell>
          <cell r="AM16">
            <v>816.81</v>
          </cell>
          <cell r="AN16">
            <v>908.99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0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W17">
            <v>37073</v>
          </cell>
          <cell r="X17">
            <v>26151</v>
          </cell>
          <cell r="Y17">
            <v>35196</v>
          </cell>
          <cell r="Z17">
            <v>238.82</v>
          </cell>
          <cell r="AA17">
            <v>280.60000000000002</v>
          </cell>
          <cell r="AB17">
            <v>324.60000000000002</v>
          </cell>
          <cell r="AC17">
            <v>356.68</v>
          </cell>
          <cell r="AD17">
            <v>417.56</v>
          </cell>
          <cell r="AE17">
            <v>421.56</v>
          </cell>
          <cell r="AF17">
            <v>421.56</v>
          </cell>
          <cell r="AG17">
            <v>447.58</v>
          </cell>
          <cell r="AH17">
            <v>452.58</v>
          </cell>
          <cell r="AI17">
            <v>493.31</v>
          </cell>
          <cell r="AJ17">
            <v>524.15</v>
          </cell>
          <cell r="AK17">
            <v>537.71</v>
          </cell>
          <cell r="AL17">
            <v>777.84</v>
          </cell>
          <cell r="AM17">
            <v>1092.3699999999999</v>
          </cell>
          <cell r="AN17">
            <v>1212.0999999999999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43150</v>
          </cell>
          <cell r="E18">
            <v>27412022500064</v>
          </cell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>
            <v>43150</v>
          </cell>
          <cell r="W18">
            <v>40725</v>
          </cell>
          <cell r="X18">
            <v>27365</v>
          </cell>
          <cell r="Y18">
            <v>40792</v>
          </cell>
          <cell r="Z18">
            <v>48</v>
          </cell>
          <cell r="AA18">
            <v>48</v>
          </cell>
          <cell r="AB18">
            <v>48</v>
          </cell>
          <cell r="AC18">
            <v>248.8</v>
          </cell>
          <cell r="AD18">
            <v>263.2</v>
          </cell>
          <cell r="AE18">
            <v>268.2</v>
          </cell>
          <cell r="AF18">
            <v>268.2</v>
          </cell>
          <cell r="AG18">
            <v>278</v>
          </cell>
          <cell r="AH18">
            <v>283</v>
          </cell>
          <cell r="AI18">
            <v>308.47000000000003</v>
          </cell>
          <cell r="AJ18">
            <v>283</v>
          </cell>
          <cell r="AK18">
            <v>336.23</v>
          </cell>
          <cell r="AL18">
            <v>283</v>
          </cell>
          <cell r="AM18">
            <v>283</v>
          </cell>
          <cell r="AN18">
            <v>283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0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W19">
            <v>40360</v>
          </cell>
          <cell r="X19">
            <v>28814</v>
          </cell>
          <cell r="Y19">
            <v>40792</v>
          </cell>
          <cell r="Z19">
            <v>48</v>
          </cell>
          <cell r="AA19">
            <v>48</v>
          </cell>
          <cell r="AB19">
            <v>228.6</v>
          </cell>
          <cell r="AC19">
            <v>239.8</v>
          </cell>
          <cell r="AD19">
            <v>254.2</v>
          </cell>
          <cell r="AE19">
            <v>258.2</v>
          </cell>
          <cell r="AF19">
            <v>258.2</v>
          </cell>
          <cell r="AG19">
            <v>267</v>
          </cell>
          <cell r="AH19">
            <v>271</v>
          </cell>
          <cell r="AI19">
            <v>295.39</v>
          </cell>
          <cell r="AJ19">
            <v>271</v>
          </cell>
          <cell r="AK19">
            <v>321.97000000000003</v>
          </cell>
          <cell r="AL19">
            <v>271</v>
          </cell>
          <cell r="AM19">
            <v>271</v>
          </cell>
          <cell r="AN19">
            <v>271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0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W20">
            <v>40725</v>
          </cell>
          <cell r="X20">
            <v>31851</v>
          </cell>
          <cell r="Y20">
            <v>41048</v>
          </cell>
          <cell r="Z20">
            <v>48</v>
          </cell>
          <cell r="AA20">
            <v>48</v>
          </cell>
          <cell r="AB20">
            <v>48</v>
          </cell>
          <cell r="AC20">
            <v>232.8</v>
          </cell>
          <cell r="AD20">
            <v>247.2</v>
          </cell>
          <cell r="AE20">
            <v>251.2</v>
          </cell>
          <cell r="AF20">
            <v>251.2</v>
          </cell>
          <cell r="AG20">
            <v>260</v>
          </cell>
          <cell r="AH20">
            <v>260</v>
          </cell>
          <cell r="AI20">
            <v>283.39999999999998</v>
          </cell>
          <cell r="AJ20">
            <v>260</v>
          </cell>
          <cell r="AK20">
            <v>308.89999999999998</v>
          </cell>
          <cell r="AL20">
            <v>260</v>
          </cell>
          <cell r="AM20">
            <v>260</v>
          </cell>
          <cell r="AN20">
            <v>260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43084</v>
          </cell>
          <cell r="E21">
            <v>28009172501861</v>
          </cell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>
            <v>43084</v>
          </cell>
          <cell r="W21">
            <v>40725</v>
          </cell>
          <cell r="X21">
            <v>29481</v>
          </cell>
          <cell r="Y21">
            <v>40792</v>
          </cell>
          <cell r="Z21">
            <v>48</v>
          </cell>
          <cell r="AA21">
            <v>48</v>
          </cell>
          <cell r="AB21">
            <v>48</v>
          </cell>
          <cell r="AC21">
            <v>241.8</v>
          </cell>
          <cell r="AD21">
            <v>256.2</v>
          </cell>
          <cell r="AE21">
            <v>268.2</v>
          </cell>
          <cell r="AF21">
            <v>268.2</v>
          </cell>
          <cell r="AG21">
            <v>278</v>
          </cell>
          <cell r="AH21">
            <v>278</v>
          </cell>
          <cell r="AI21">
            <v>303.02</v>
          </cell>
          <cell r="AJ21">
            <v>278</v>
          </cell>
          <cell r="AK21">
            <v>330.29</v>
          </cell>
          <cell r="AL21">
            <v>283</v>
          </cell>
          <cell r="AM21">
            <v>283</v>
          </cell>
          <cell r="AN21">
            <v>283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W22">
            <v>40360</v>
          </cell>
          <cell r="X22">
            <v>30710</v>
          </cell>
          <cell r="Y22">
            <v>40792</v>
          </cell>
          <cell r="Z22">
            <v>48</v>
          </cell>
          <cell r="AA22">
            <v>48</v>
          </cell>
          <cell r="AB22">
            <v>225.6</v>
          </cell>
          <cell r="AC22">
            <v>236.8</v>
          </cell>
          <cell r="AD22">
            <v>251.2</v>
          </cell>
          <cell r="AE22">
            <v>255.2</v>
          </cell>
          <cell r="AF22">
            <v>255.2</v>
          </cell>
          <cell r="AG22">
            <v>264</v>
          </cell>
          <cell r="AH22">
            <v>264</v>
          </cell>
          <cell r="AI22">
            <v>287.76</v>
          </cell>
          <cell r="AJ22">
            <v>264</v>
          </cell>
          <cell r="AK22">
            <v>313.64999999999998</v>
          </cell>
          <cell r="AL22">
            <v>264</v>
          </cell>
          <cell r="AM22">
            <v>264</v>
          </cell>
          <cell r="AN22">
            <v>264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0</v>
          </cell>
          <cell r="E23">
            <v>28302182500226</v>
          </cell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W23">
            <v>40725</v>
          </cell>
          <cell r="X23">
            <v>30365</v>
          </cell>
          <cell r="Y23">
            <v>40792</v>
          </cell>
          <cell r="Z23">
            <v>48</v>
          </cell>
          <cell r="AA23">
            <v>48</v>
          </cell>
          <cell r="AB23">
            <v>48</v>
          </cell>
          <cell r="AC23">
            <v>241.8</v>
          </cell>
          <cell r="AD23">
            <v>256.2</v>
          </cell>
          <cell r="AE23">
            <v>260.2</v>
          </cell>
          <cell r="AF23">
            <v>260.2</v>
          </cell>
          <cell r="AG23">
            <v>269</v>
          </cell>
          <cell r="AH23">
            <v>274</v>
          </cell>
          <cell r="AI23">
            <v>298.66000000000003</v>
          </cell>
          <cell r="AJ23">
            <v>291</v>
          </cell>
          <cell r="AK23">
            <v>325.52999999999997</v>
          </cell>
          <cell r="AL23">
            <v>531.19000000000005</v>
          </cell>
          <cell r="AM23">
            <v>816.81</v>
          </cell>
          <cell r="AN23">
            <v>908.99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43146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>
            <v>43146</v>
          </cell>
          <cell r="W24">
            <v>40725</v>
          </cell>
          <cell r="X24">
            <v>29479</v>
          </cell>
          <cell r="Y24">
            <v>40792</v>
          </cell>
          <cell r="Z24">
            <v>48</v>
          </cell>
          <cell r="AA24">
            <v>48</v>
          </cell>
          <cell r="AB24">
            <v>48</v>
          </cell>
          <cell r="AC24">
            <v>238.8</v>
          </cell>
          <cell r="AD24">
            <v>253.2</v>
          </cell>
          <cell r="AE24">
            <v>257.2</v>
          </cell>
          <cell r="AF24">
            <v>257.2</v>
          </cell>
          <cell r="AG24">
            <v>266</v>
          </cell>
          <cell r="AH24">
            <v>270</v>
          </cell>
          <cell r="AI24">
            <v>294.3</v>
          </cell>
          <cell r="AJ24">
            <v>270</v>
          </cell>
          <cell r="AK24">
            <v>320.77999999999997</v>
          </cell>
          <cell r="AL24">
            <v>270</v>
          </cell>
          <cell r="AM24">
            <v>270</v>
          </cell>
          <cell r="AN24">
            <v>270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0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W25">
            <v>40725</v>
          </cell>
          <cell r="X25">
            <v>31368</v>
          </cell>
          <cell r="Y25">
            <v>40792</v>
          </cell>
          <cell r="Z25">
            <v>48</v>
          </cell>
          <cell r="AA25">
            <v>48</v>
          </cell>
          <cell r="AB25">
            <v>48</v>
          </cell>
          <cell r="AC25">
            <v>235.8</v>
          </cell>
          <cell r="AD25">
            <v>250.2</v>
          </cell>
          <cell r="AE25">
            <v>254.2</v>
          </cell>
          <cell r="AF25">
            <v>254.2</v>
          </cell>
          <cell r="AG25">
            <v>263</v>
          </cell>
          <cell r="AH25">
            <v>263</v>
          </cell>
          <cell r="AI25">
            <v>286.67</v>
          </cell>
          <cell r="AJ25">
            <v>263</v>
          </cell>
          <cell r="AK25">
            <v>312.47000000000003</v>
          </cell>
          <cell r="AL25">
            <v>263</v>
          </cell>
          <cell r="AM25">
            <v>263</v>
          </cell>
          <cell r="AN25">
            <v>263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43113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P26">
            <v>42676</v>
          </cell>
          <cell r="Q26" t="str">
            <v>بكالوريوس - كلية التجارة - أسواق مالية وبورصات</v>
          </cell>
          <cell r="S26">
            <v>260</v>
          </cell>
          <cell r="T26">
            <v>41047</v>
          </cell>
          <cell r="U26">
            <v>42676</v>
          </cell>
          <cell r="V26">
            <v>43113</v>
          </cell>
          <cell r="W26">
            <v>40725</v>
          </cell>
          <cell r="X26">
            <v>31564</v>
          </cell>
          <cell r="Y26">
            <v>41048</v>
          </cell>
          <cell r="Z26">
            <v>48</v>
          </cell>
          <cell r="AA26">
            <v>48</v>
          </cell>
          <cell r="AB26">
            <v>48</v>
          </cell>
          <cell r="AC26">
            <v>232.8</v>
          </cell>
          <cell r="AD26">
            <v>247.2</v>
          </cell>
          <cell r="AE26">
            <v>251.2</v>
          </cell>
          <cell r="AF26">
            <v>251.2</v>
          </cell>
          <cell r="AG26">
            <v>260</v>
          </cell>
          <cell r="AH26">
            <v>260</v>
          </cell>
          <cell r="AI26">
            <v>283.39999999999998</v>
          </cell>
          <cell r="AJ26">
            <v>260</v>
          </cell>
          <cell r="AK26">
            <v>308.89999999999998</v>
          </cell>
          <cell r="AL26">
            <v>260</v>
          </cell>
          <cell r="AM26">
            <v>260</v>
          </cell>
          <cell r="AN26">
            <v>260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43068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P27">
            <v>42676</v>
          </cell>
          <cell r="Q27" t="str">
            <v>بكالوريوس - كلية التجارة - محاسبة</v>
          </cell>
          <cell r="S27">
            <v>263</v>
          </cell>
          <cell r="T27">
            <v>41047</v>
          </cell>
          <cell r="U27">
            <v>42676</v>
          </cell>
          <cell r="V27">
            <v>43068</v>
          </cell>
          <cell r="W27">
            <v>40725</v>
          </cell>
          <cell r="X27">
            <v>32070</v>
          </cell>
          <cell r="Y27">
            <v>41048</v>
          </cell>
          <cell r="Z27">
            <v>48</v>
          </cell>
          <cell r="AA27">
            <v>48</v>
          </cell>
          <cell r="AB27">
            <v>48</v>
          </cell>
          <cell r="AC27">
            <v>235.8</v>
          </cell>
          <cell r="AD27">
            <v>250.2</v>
          </cell>
          <cell r="AE27">
            <v>254.2</v>
          </cell>
          <cell r="AF27">
            <v>254.2</v>
          </cell>
          <cell r="AG27">
            <v>263</v>
          </cell>
          <cell r="AH27">
            <v>263</v>
          </cell>
          <cell r="AI27">
            <v>286.67</v>
          </cell>
          <cell r="AJ27">
            <v>263</v>
          </cell>
          <cell r="AK27">
            <v>312.47000000000003</v>
          </cell>
          <cell r="AL27">
            <v>263</v>
          </cell>
          <cell r="AM27">
            <v>263</v>
          </cell>
          <cell r="AN27">
            <v>263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0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W28">
            <v>40725</v>
          </cell>
          <cell r="X28">
            <v>29620</v>
          </cell>
          <cell r="Y28">
            <v>40792</v>
          </cell>
          <cell r="Z28">
            <v>48</v>
          </cell>
          <cell r="AA28">
            <v>48</v>
          </cell>
          <cell r="AB28">
            <v>48</v>
          </cell>
          <cell r="AC28">
            <v>241.8</v>
          </cell>
          <cell r="AD28">
            <v>256.2</v>
          </cell>
          <cell r="AE28">
            <v>268.2</v>
          </cell>
          <cell r="AF28">
            <v>268.2</v>
          </cell>
          <cell r="AG28">
            <v>278</v>
          </cell>
          <cell r="AH28">
            <v>278</v>
          </cell>
          <cell r="AI28">
            <v>303.02</v>
          </cell>
          <cell r="AJ28">
            <v>278</v>
          </cell>
          <cell r="AK28">
            <v>330.29</v>
          </cell>
          <cell r="AL28">
            <v>278</v>
          </cell>
          <cell r="AM28">
            <v>278</v>
          </cell>
          <cell r="AN28">
            <v>278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0</v>
          </cell>
          <cell r="E29">
            <v>29208022500243</v>
          </cell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W29">
            <v>38899</v>
          </cell>
          <cell r="X29">
            <v>33818</v>
          </cell>
          <cell r="Y29">
            <v>42161</v>
          </cell>
          <cell r="Z29">
            <v>48</v>
          </cell>
          <cell r="AA29">
            <v>48</v>
          </cell>
          <cell r="AB29">
            <v>48</v>
          </cell>
          <cell r="AC29">
            <v>48</v>
          </cell>
          <cell r="AD29">
            <v>48</v>
          </cell>
          <cell r="AE29">
            <v>48</v>
          </cell>
          <cell r="AF29">
            <v>48</v>
          </cell>
          <cell r="AG29">
            <v>48</v>
          </cell>
          <cell r="AH29">
            <v>246</v>
          </cell>
          <cell r="AI29">
            <v>268.14</v>
          </cell>
          <cell r="AJ29">
            <v>246</v>
          </cell>
          <cell r="AK29">
            <v>292.27</v>
          </cell>
          <cell r="AL29">
            <v>246</v>
          </cell>
          <cell r="AM29">
            <v>246</v>
          </cell>
          <cell r="AN29">
            <v>246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0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W30">
            <v>40725</v>
          </cell>
          <cell r="X30">
            <v>31584</v>
          </cell>
          <cell r="Y30">
            <v>40950</v>
          </cell>
          <cell r="Z30">
            <v>48</v>
          </cell>
          <cell r="AA30">
            <v>48</v>
          </cell>
          <cell r="AB30">
            <v>48</v>
          </cell>
          <cell r="AC30">
            <v>235.8</v>
          </cell>
          <cell r="AD30">
            <v>250.2</v>
          </cell>
          <cell r="AE30">
            <v>254.2</v>
          </cell>
          <cell r="AF30">
            <v>254.2</v>
          </cell>
          <cell r="AG30">
            <v>263</v>
          </cell>
          <cell r="AH30">
            <v>263</v>
          </cell>
          <cell r="AI30">
            <v>286.67</v>
          </cell>
          <cell r="AJ30">
            <v>263</v>
          </cell>
          <cell r="AK30">
            <v>312.47000000000003</v>
          </cell>
          <cell r="AL30">
            <v>263</v>
          </cell>
          <cell r="AM30">
            <v>263</v>
          </cell>
          <cell r="AN30">
            <v>263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0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W31">
            <v>41821</v>
          </cell>
          <cell r="X31">
            <v>30263</v>
          </cell>
          <cell r="Y31">
            <v>42147</v>
          </cell>
          <cell r="Z31">
            <v>48</v>
          </cell>
          <cell r="AA31">
            <v>48</v>
          </cell>
          <cell r="AB31">
            <v>48</v>
          </cell>
          <cell r="AC31">
            <v>48</v>
          </cell>
          <cell r="AD31">
            <v>48</v>
          </cell>
          <cell r="AE31">
            <v>48</v>
          </cell>
          <cell r="AF31">
            <v>48</v>
          </cell>
          <cell r="AG31">
            <v>48</v>
          </cell>
          <cell r="AH31">
            <v>252</v>
          </cell>
          <cell r="AI31">
            <v>274.68</v>
          </cell>
          <cell r="AJ31">
            <v>264</v>
          </cell>
          <cell r="AK31">
            <v>299.39999999999998</v>
          </cell>
          <cell r="AL31">
            <v>268</v>
          </cell>
          <cell r="AM31">
            <v>268</v>
          </cell>
          <cell r="AN31">
            <v>268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0</v>
          </cell>
          <cell r="E32">
            <v>27808192500183</v>
          </cell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W32">
            <v>40725</v>
          </cell>
          <cell r="X32">
            <v>28721</v>
          </cell>
          <cell r="Y32">
            <v>40792</v>
          </cell>
          <cell r="Z32">
            <v>48</v>
          </cell>
          <cell r="AA32">
            <v>48</v>
          </cell>
          <cell r="AB32">
            <v>48</v>
          </cell>
          <cell r="AC32">
            <v>248.8</v>
          </cell>
          <cell r="AD32">
            <v>263.2</v>
          </cell>
          <cell r="AE32">
            <v>268.2</v>
          </cell>
          <cell r="AF32">
            <v>268.2</v>
          </cell>
          <cell r="AG32">
            <v>278</v>
          </cell>
          <cell r="AH32">
            <v>278</v>
          </cell>
          <cell r="AI32">
            <v>303.02</v>
          </cell>
          <cell r="AJ32">
            <v>283</v>
          </cell>
          <cell r="AK32">
            <v>330.29</v>
          </cell>
          <cell r="AL32">
            <v>283</v>
          </cell>
          <cell r="AM32">
            <v>283</v>
          </cell>
          <cell r="AN32">
            <v>283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0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W33">
            <v>40725</v>
          </cell>
          <cell r="X33">
            <v>29877</v>
          </cell>
          <cell r="Y33">
            <v>41048</v>
          </cell>
          <cell r="Z33">
            <v>48</v>
          </cell>
          <cell r="AA33">
            <v>48</v>
          </cell>
          <cell r="AB33">
            <v>48</v>
          </cell>
          <cell r="AC33">
            <v>235.8</v>
          </cell>
          <cell r="AD33">
            <v>250.2</v>
          </cell>
          <cell r="AE33">
            <v>254.2</v>
          </cell>
          <cell r="AF33">
            <v>254.2</v>
          </cell>
          <cell r="AG33">
            <v>263</v>
          </cell>
          <cell r="AH33">
            <v>263</v>
          </cell>
          <cell r="AI33">
            <v>286.67</v>
          </cell>
          <cell r="AJ33">
            <v>263</v>
          </cell>
          <cell r="AK33">
            <v>312.47000000000003</v>
          </cell>
          <cell r="AL33">
            <v>263</v>
          </cell>
          <cell r="AM33">
            <v>263</v>
          </cell>
          <cell r="AN33">
            <v>263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43058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>
            <v>43058</v>
          </cell>
          <cell r="W34">
            <v>40725</v>
          </cell>
          <cell r="X34">
            <v>30204</v>
          </cell>
          <cell r="Y34">
            <v>40792</v>
          </cell>
          <cell r="Z34">
            <v>48</v>
          </cell>
          <cell r="AA34">
            <v>48</v>
          </cell>
          <cell r="AB34">
            <v>48</v>
          </cell>
          <cell r="AC34">
            <v>235.8</v>
          </cell>
          <cell r="AD34">
            <v>254.2</v>
          </cell>
          <cell r="AE34">
            <v>258.2</v>
          </cell>
          <cell r="AF34">
            <v>258.2</v>
          </cell>
          <cell r="AG34">
            <v>267</v>
          </cell>
          <cell r="AH34">
            <v>267</v>
          </cell>
          <cell r="AI34">
            <v>291.02999999999997</v>
          </cell>
          <cell r="AJ34">
            <v>271</v>
          </cell>
          <cell r="AK34">
            <v>317.22000000000003</v>
          </cell>
          <cell r="AL34">
            <v>271</v>
          </cell>
          <cell r="AM34">
            <v>271</v>
          </cell>
          <cell r="AN34">
            <v>271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0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W35">
            <v>40725</v>
          </cell>
          <cell r="X35">
            <v>31047</v>
          </cell>
          <cell r="Y35">
            <v>40792</v>
          </cell>
          <cell r="Z35">
            <v>48</v>
          </cell>
          <cell r="AA35">
            <v>48</v>
          </cell>
          <cell r="AB35">
            <v>48</v>
          </cell>
          <cell r="AC35">
            <v>238.8</v>
          </cell>
          <cell r="AD35">
            <v>253.2</v>
          </cell>
          <cell r="AE35">
            <v>257.2</v>
          </cell>
          <cell r="AF35">
            <v>257.2</v>
          </cell>
          <cell r="AG35">
            <v>266</v>
          </cell>
          <cell r="AH35">
            <v>270</v>
          </cell>
          <cell r="AI35">
            <v>294.3</v>
          </cell>
          <cell r="AJ35">
            <v>270</v>
          </cell>
          <cell r="AK35">
            <v>320.77999999999997</v>
          </cell>
          <cell r="AL35">
            <v>270</v>
          </cell>
          <cell r="AM35">
            <v>270</v>
          </cell>
          <cell r="AN35">
            <v>270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0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W36">
            <v>40725</v>
          </cell>
          <cell r="X36">
            <v>29868</v>
          </cell>
          <cell r="Y36">
            <v>40792</v>
          </cell>
          <cell r="Z36">
            <v>48</v>
          </cell>
          <cell r="AA36">
            <v>48</v>
          </cell>
          <cell r="AB36">
            <v>48</v>
          </cell>
          <cell r="AC36">
            <v>235.8</v>
          </cell>
          <cell r="AD36">
            <v>250.2</v>
          </cell>
          <cell r="AE36">
            <v>254.2</v>
          </cell>
          <cell r="AF36">
            <v>254.2</v>
          </cell>
          <cell r="AG36">
            <v>263</v>
          </cell>
          <cell r="AH36">
            <v>263</v>
          </cell>
          <cell r="AI36">
            <v>286.67</v>
          </cell>
          <cell r="AJ36">
            <v>263</v>
          </cell>
          <cell r="AK36">
            <v>312.47000000000003</v>
          </cell>
          <cell r="AL36">
            <v>263</v>
          </cell>
          <cell r="AM36">
            <v>263</v>
          </cell>
          <cell r="AN36">
            <v>263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0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W37">
            <v>40725</v>
          </cell>
          <cell r="X37">
            <v>30388</v>
          </cell>
          <cell r="Y37">
            <v>40950</v>
          </cell>
          <cell r="Z37">
            <v>48</v>
          </cell>
          <cell r="AA37">
            <v>48</v>
          </cell>
          <cell r="AB37">
            <v>48</v>
          </cell>
          <cell r="AC37">
            <v>232.8</v>
          </cell>
          <cell r="AD37">
            <v>247.2</v>
          </cell>
          <cell r="AE37">
            <v>251.2</v>
          </cell>
          <cell r="AF37">
            <v>251.2</v>
          </cell>
          <cell r="AG37">
            <v>260</v>
          </cell>
          <cell r="AH37">
            <v>260</v>
          </cell>
          <cell r="AI37">
            <v>283.39999999999998</v>
          </cell>
          <cell r="AJ37">
            <v>276</v>
          </cell>
          <cell r="AK37">
            <v>308.89999999999998</v>
          </cell>
          <cell r="AL37">
            <v>512.84</v>
          </cell>
          <cell r="AM37">
            <v>796.56</v>
          </cell>
          <cell r="AN37">
            <v>884.61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0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W38">
            <v>40633</v>
          </cell>
          <cell r="X38">
            <v>30560</v>
          </cell>
          <cell r="Y38">
            <v>41087</v>
          </cell>
          <cell r="Z38">
            <v>48</v>
          </cell>
          <cell r="AA38">
            <v>48</v>
          </cell>
          <cell r="AB38">
            <v>225.6</v>
          </cell>
          <cell r="AC38">
            <v>236.8</v>
          </cell>
          <cell r="AD38">
            <v>251.2</v>
          </cell>
          <cell r="AE38">
            <v>255.2</v>
          </cell>
          <cell r="AF38">
            <v>255.2</v>
          </cell>
          <cell r="AG38">
            <v>264</v>
          </cell>
          <cell r="AH38">
            <v>264</v>
          </cell>
          <cell r="AI38">
            <v>287.76</v>
          </cell>
          <cell r="AJ38">
            <v>264</v>
          </cell>
          <cell r="AK38">
            <v>313.64999999999998</v>
          </cell>
          <cell r="AL38">
            <v>268</v>
          </cell>
          <cell r="AM38">
            <v>268</v>
          </cell>
          <cell r="AN38">
            <v>268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43184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>
            <v>43184</v>
          </cell>
          <cell r="W39">
            <v>40725</v>
          </cell>
          <cell r="X39">
            <v>30164</v>
          </cell>
          <cell r="Y39">
            <v>41048</v>
          </cell>
          <cell r="Z39">
            <v>48</v>
          </cell>
          <cell r="AA39">
            <v>48</v>
          </cell>
          <cell r="AB39">
            <v>48</v>
          </cell>
          <cell r="AC39">
            <v>232.8</v>
          </cell>
          <cell r="AD39">
            <v>247.2</v>
          </cell>
          <cell r="AE39">
            <v>251.2</v>
          </cell>
          <cell r="AF39">
            <v>251.2</v>
          </cell>
          <cell r="AG39">
            <v>260</v>
          </cell>
          <cell r="AH39">
            <v>260</v>
          </cell>
          <cell r="AI39">
            <v>283.39999999999998</v>
          </cell>
          <cell r="AJ39">
            <v>260</v>
          </cell>
          <cell r="AK39">
            <v>308.89999999999998</v>
          </cell>
          <cell r="AL39">
            <v>260</v>
          </cell>
          <cell r="AM39">
            <v>260</v>
          </cell>
          <cell r="AN39">
            <v>260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43085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>
            <v>43085</v>
          </cell>
          <cell r="W40">
            <v>37073</v>
          </cell>
          <cell r="X40">
            <v>24951</v>
          </cell>
          <cell r="Y40">
            <v>36346</v>
          </cell>
          <cell r="Z40">
            <v>247.48</v>
          </cell>
          <cell r="AA40">
            <v>284.25</v>
          </cell>
          <cell r="AB40">
            <v>325.25</v>
          </cell>
          <cell r="AC40">
            <v>358.58</v>
          </cell>
          <cell r="AD40">
            <v>420.14</v>
          </cell>
          <cell r="AE40">
            <v>425.14</v>
          </cell>
          <cell r="AF40">
            <v>430.14</v>
          </cell>
          <cell r="AG40">
            <v>457.98</v>
          </cell>
          <cell r="AH40">
            <v>462.98</v>
          </cell>
          <cell r="AI40">
            <v>504.64</v>
          </cell>
          <cell r="AJ40">
            <v>462.98</v>
          </cell>
          <cell r="AK40">
            <v>550.05999999999995</v>
          </cell>
          <cell r="AL40">
            <v>462.98</v>
          </cell>
          <cell r="AM40">
            <v>462.98</v>
          </cell>
          <cell r="AN40">
            <v>462.98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0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W41">
            <v>41456</v>
          </cell>
          <cell r="X41">
            <v>31559</v>
          </cell>
          <cell r="Y41">
            <v>41665</v>
          </cell>
          <cell r="Z41">
            <v>48</v>
          </cell>
          <cell r="AA41">
            <v>48</v>
          </cell>
          <cell r="AB41">
            <v>48</v>
          </cell>
          <cell r="AC41">
            <v>48</v>
          </cell>
          <cell r="AD41">
            <v>48</v>
          </cell>
          <cell r="AE41">
            <v>48</v>
          </cell>
          <cell r="AF41">
            <v>250.2</v>
          </cell>
          <cell r="AG41">
            <v>255</v>
          </cell>
          <cell r="AH41">
            <v>255</v>
          </cell>
          <cell r="AI41">
            <v>277.95</v>
          </cell>
          <cell r="AJ41">
            <v>255</v>
          </cell>
          <cell r="AK41">
            <v>302.95999999999998</v>
          </cell>
          <cell r="AL41">
            <v>255</v>
          </cell>
          <cell r="AM41">
            <v>255</v>
          </cell>
          <cell r="AN41">
            <v>255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43113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>
            <v>43113</v>
          </cell>
          <cell r="W42">
            <v>40725</v>
          </cell>
          <cell r="X42">
            <v>29437</v>
          </cell>
          <cell r="Y42">
            <v>40950</v>
          </cell>
          <cell r="Z42">
            <v>48</v>
          </cell>
          <cell r="AA42">
            <v>48</v>
          </cell>
          <cell r="AB42">
            <v>48</v>
          </cell>
          <cell r="AC42">
            <v>235.8</v>
          </cell>
          <cell r="AD42">
            <v>250.2</v>
          </cell>
          <cell r="AE42">
            <v>254.2</v>
          </cell>
          <cell r="AF42">
            <v>254.2</v>
          </cell>
          <cell r="AG42">
            <v>263</v>
          </cell>
          <cell r="AH42">
            <v>263</v>
          </cell>
          <cell r="AI42">
            <v>286.67</v>
          </cell>
          <cell r="AJ42">
            <v>263</v>
          </cell>
          <cell r="AK42">
            <v>312.47000000000003</v>
          </cell>
          <cell r="AL42">
            <v>263</v>
          </cell>
          <cell r="AM42">
            <v>263</v>
          </cell>
          <cell r="AN42">
            <v>263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43190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>
            <v>43190</v>
          </cell>
          <cell r="W43">
            <v>40725</v>
          </cell>
          <cell r="X43">
            <v>30529</v>
          </cell>
          <cell r="Y43">
            <v>40792</v>
          </cell>
          <cell r="Z43">
            <v>48</v>
          </cell>
          <cell r="AA43">
            <v>48</v>
          </cell>
          <cell r="AB43">
            <v>48</v>
          </cell>
          <cell r="AC43">
            <v>238.8</v>
          </cell>
          <cell r="AD43">
            <v>253.2</v>
          </cell>
          <cell r="AE43">
            <v>257.2</v>
          </cell>
          <cell r="AF43">
            <v>257.2</v>
          </cell>
          <cell r="AG43">
            <v>266</v>
          </cell>
          <cell r="AH43">
            <v>270</v>
          </cell>
          <cell r="AI43">
            <v>294.3</v>
          </cell>
          <cell r="AJ43">
            <v>270</v>
          </cell>
          <cell r="AK43">
            <v>320.77999999999997</v>
          </cell>
          <cell r="AL43">
            <v>270</v>
          </cell>
          <cell r="AM43">
            <v>270</v>
          </cell>
          <cell r="AN43">
            <v>270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43139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>
            <v>43139</v>
          </cell>
          <cell r="W44">
            <v>40725</v>
          </cell>
          <cell r="X44">
            <v>30718</v>
          </cell>
          <cell r="Y44">
            <v>40792</v>
          </cell>
          <cell r="Z44">
            <v>48</v>
          </cell>
          <cell r="AA44">
            <v>48</v>
          </cell>
          <cell r="AB44">
            <v>48</v>
          </cell>
          <cell r="AC44">
            <v>238.8</v>
          </cell>
          <cell r="AD44">
            <v>253.2</v>
          </cell>
          <cell r="AE44">
            <v>257.2</v>
          </cell>
          <cell r="AF44">
            <v>257.2</v>
          </cell>
          <cell r="AG44">
            <v>266</v>
          </cell>
          <cell r="AH44">
            <v>271</v>
          </cell>
          <cell r="AI44">
            <v>295.39</v>
          </cell>
          <cell r="AJ44">
            <v>288</v>
          </cell>
          <cell r="AK44">
            <v>321.97000000000003</v>
          </cell>
          <cell r="AL44">
            <v>527.74</v>
          </cell>
          <cell r="AM44">
            <v>813.06</v>
          </cell>
          <cell r="AN44">
            <v>904.86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43342</v>
          </cell>
          <cell r="E45">
            <v>28311190104789</v>
          </cell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>
            <v>43342</v>
          </cell>
          <cell r="W45">
            <v>42186</v>
          </cell>
          <cell r="X45">
            <v>30639</v>
          </cell>
          <cell r="Y45">
            <v>42348</v>
          </cell>
          <cell r="Z45">
            <v>48</v>
          </cell>
          <cell r="AA45">
            <v>48</v>
          </cell>
          <cell r="AB45">
            <v>48</v>
          </cell>
          <cell r="AC45">
            <v>48</v>
          </cell>
          <cell r="AD45">
            <v>48</v>
          </cell>
          <cell r="AE45">
            <v>48</v>
          </cell>
          <cell r="AF45">
            <v>48</v>
          </cell>
          <cell r="AG45">
            <v>48</v>
          </cell>
          <cell r="AH45">
            <v>48</v>
          </cell>
          <cell r="AI45">
            <v>52.32</v>
          </cell>
          <cell r="AJ45">
            <v>246</v>
          </cell>
          <cell r="AK45">
            <v>57.02</v>
          </cell>
          <cell r="AL45">
            <v>311</v>
          </cell>
          <cell r="AM45">
            <v>501</v>
          </cell>
          <cell r="AN45">
            <v>501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0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W46">
            <v>41456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0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W47">
            <v>40725</v>
          </cell>
          <cell r="X47">
            <v>28300</v>
          </cell>
          <cell r="Y47">
            <v>41665</v>
          </cell>
          <cell r="Z47">
            <v>48</v>
          </cell>
          <cell r="AA47">
            <v>48</v>
          </cell>
          <cell r="AB47">
            <v>48</v>
          </cell>
          <cell r="AC47">
            <v>48</v>
          </cell>
          <cell r="AD47">
            <v>48</v>
          </cell>
          <cell r="AE47">
            <v>48</v>
          </cell>
          <cell r="AF47">
            <v>253.2</v>
          </cell>
          <cell r="AG47">
            <v>258</v>
          </cell>
          <cell r="AH47">
            <v>258</v>
          </cell>
          <cell r="AI47">
            <v>281.22000000000003</v>
          </cell>
          <cell r="AJ47">
            <v>258</v>
          </cell>
          <cell r="AK47">
            <v>306.52</v>
          </cell>
          <cell r="AL47">
            <v>258</v>
          </cell>
          <cell r="AM47">
            <v>258</v>
          </cell>
          <cell r="AN47">
            <v>258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43146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>
            <v>43146</v>
          </cell>
          <cell r="W48">
            <v>40725</v>
          </cell>
          <cell r="X48">
            <v>30213</v>
          </cell>
          <cell r="Y48">
            <v>40792</v>
          </cell>
          <cell r="Z48">
            <v>48</v>
          </cell>
          <cell r="AA48">
            <v>48</v>
          </cell>
          <cell r="AB48">
            <v>48</v>
          </cell>
          <cell r="AC48">
            <v>242.8</v>
          </cell>
          <cell r="AD48">
            <v>257.2</v>
          </cell>
          <cell r="AE48">
            <v>261.2</v>
          </cell>
          <cell r="AF48">
            <v>261.2</v>
          </cell>
          <cell r="AG48">
            <v>270</v>
          </cell>
          <cell r="AH48">
            <v>270</v>
          </cell>
          <cell r="AI48">
            <v>294.3</v>
          </cell>
          <cell r="AJ48">
            <v>270</v>
          </cell>
          <cell r="AK48">
            <v>320.77999999999997</v>
          </cell>
          <cell r="AL48">
            <v>270</v>
          </cell>
          <cell r="AM48">
            <v>270</v>
          </cell>
          <cell r="AN48">
            <v>270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43180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>
            <v>43180</v>
          </cell>
          <cell r="W49">
            <v>40725</v>
          </cell>
          <cell r="X49">
            <v>30977</v>
          </cell>
          <cell r="Y49">
            <v>40792</v>
          </cell>
          <cell r="Z49">
            <v>48</v>
          </cell>
          <cell r="AA49">
            <v>48</v>
          </cell>
          <cell r="AB49">
            <v>48</v>
          </cell>
          <cell r="AC49">
            <v>235.8</v>
          </cell>
          <cell r="AD49">
            <v>250.2</v>
          </cell>
          <cell r="AE49">
            <v>254.2</v>
          </cell>
          <cell r="AF49">
            <v>254.2</v>
          </cell>
          <cell r="AG49">
            <v>263</v>
          </cell>
          <cell r="AH49">
            <v>263</v>
          </cell>
          <cell r="AI49">
            <v>286.67</v>
          </cell>
          <cell r="AJ49">
            <v>283</v>
          </cell>
          <cell r="AK49">
            <v>312.47000000000003</v>
          </cell>
          <cell r="AL49">
            <v>293</v>
          </cell>
          <cell r="AM49">
            <v>293</v>
          </cell>
          <cell r="AN49">
            <v>293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43104</v>
          </cell>
          <cell r="E50">
            <v>26712062501837</v>
          </cell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>
            <v>43104</v>
          </cell>
          <cell r="W50">
            <v>40725</v>
          </cell>
          <cell r="X50">
            <v>31596</v>
          </cell>
          <cell r="Y50">
            <v>41048</v>
          </cell>
          <cell r="Z50">
            <v>48</v>
          </cell>
          <cell r="AA50">
            <v>48</v>
          </cell>
          <cell r="AB50">
            <v>48</v>
          </cell>
          <cell r="AC50">
            <v>229.8</v>
          </cell>
          <cell r="AD50">
            <v>244.2</v>
          </cell>
          <cell r="AE50">
            <v>248.2</v>
          </cell>
          <cell r="AF50">
            <v>248.2</v>
          </cell>
          <cell r="AG50">
            <v>257</v>
          </cell>
          <cell r="AH50">
            <v>257</v>
          </cell>
          <cell r="AI50">
            <v>280.13</v>
          </cell>
          <cell r="AJ50">
            <v>273</v>
          </cell>
          <cell r="AK50">
            <v>305.33999999999997</v>
          </cell>
          <cell r="AL50">
            <v>509.39</v>
          </cell>
          <cell r="AM50">
            <v>792.81</v>
          </cell>
          <cell r="AN50">
            <v>880.49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0</v>
          </cell>
          <cell r="E51">
            <v>28707062500061</v>
          </cell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W51">
            <v>40725</v>
          </cell>
          <cell r="X51">
            <v>24812</v>
          </cell>
          <cell r="Y51">
            <v>40792</v>
          </cell>
          <cell r="Z51">
            <v>48</v>
          </cell>
          <cell r="AA51">
            <v>48</v>
          </cell>
          <cell r="AB51">
            <v>48</v>
          </cell>
          <cell r="AC51">
            <v>229.8</v>
          </cell>
          <cell r="AD51">
            <v>244.2</v>
          </cell>
          <cell r="AE51">
            <v>248.2</v>
          </cell>
          <cell r="AF51">
            <v>248.2</v>
          </cell>
          <cell r="AG51">
            <v>257</v>
          </cell>
          <cell r="AH51">
            <v>257</v>
          </cell>
          <cell r="AI51">
            <v>280.13</v>
          </cell>
          <cell r="AJ51">
            <v>257</v>
          </cell>
          <cell r="AK51">
            <v>305.33999999999997</v>
          </cell>
          <cell r="AL51">
            <v>257</v>
          </cell>
          <cell r="AM51">
            <v>257</v>
          </cell>
          <cell r="AN51">
            <v>257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0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W52">
            <v>40360</v>
          </cell>
          <cell r="X52">
            <v>31964</v>
          </cell>
          <cell r="Y52">
            <v>40936</v>
          </cell>
          <cell r="Z52">
            <v>48</v>
          </cell>
          <cell r="AA52">
            <v>48</v>
          </cell>
          <cell r="AB52">
            <v>48</v>
          </cell>
          <cell r="AC52">
            <v>226.8</v>
          </cell>
          <cell r="AD52">
            <v>241.2</v>
          </cell>
          <cell r="AE52">
            <v>245.2</v>
          </cell>
          <cell r="AF52">
            <v>245.2</v>
          </cell>
          <cell r="AG52">
            <v>254</v>
          </cell>
          <cell r="AH52">
            <v>254</v>
          </cell>
          <cell r="AI52">
            <v>276.86</v>
          </cell>
          <cell r="AJ52">
            <v>254</v>
          </cell>
          <cell r="AK52">
            <v>301.77</v>
          </cell>
          <cell r="AL52">
            <v>254</v>
          </cell>
          <cell r="AM52">
            <v>254</v>
          </cell>
          <cell r="AN52">
            <v>254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0</v>
          </cell>
          <cell r="E53">
            <v>27203062500221</v>
          </cell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P53">
            <v>42676</v>
          </cell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W53">
            <v>40725</v>
          </cell>
          <cell r="X53">
            <v>22435</v>
          </cell>
          <cell r="Y53">
            <v>40792</v>
          </cell>
          <cell r="Z53">
            <v>48</v>
          </cell>
          <cell r="AA53">
            <v>48</v>
          </cell>
          <cell r="AB53">
            <v>234.6</v>
          </cell>
          <cell r="AC53">
            <v>253.8</v>
          </cell>
          <cell r="AD53">
            <v>268.2</v>
          </cell>
          <cell r="AE53">
            <v>273.2</v>
          </cell>
          <cell r="AF53">
            <v>273.2</v>
          </cell>
          <cell r="AG53">
            <v>283</v>
          </cell>
          <cell r="AH53">
            <v>288</v>
          </cell>
          <cell r="AI53">
            <v>313.92</v>
          </cell>
          <cell r="AJ53">
            <v>327.58999999999997</v>
          </cell>
          <cell r="AK53">
            <v>342.17</v>
          </cell>
          <cell r="AL53">
            <v>332.59</v>
          </cell>
          <cell r="AM53">
            <v>332.59</v>
          </cell>
          <cell r="AN53">
            <v>332.59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0</v>
          </cell>
          <cell r="E54">
            <v>28505012500157</v>
          </cell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W54">
            <v>40725</v>
          </cell>
          <cell r="X54">
            <v>26364</v>
          </cell>
          <cell r="Y54">
            <v>40792</v>
          </cell>
          <cell r="Z54">
            <v>48</v>
          </cell>
          <cell r="AA54">
            <v>48</v>
          </cell>
          <cell r="AB54">
            <v>48</v>
          </cell>
          <cell r="AC54">
            <v>241.8</v>
          </cell>
          <cell r="AD54">
            <v>256.2</v>
          </cell>
          <cell r="AE54">
            <v>260.2</v>
          </cell>
          <cell r="AF54">
            <v>260.2</v>
          </cell>
          <cell r="AG54">
            <v>269</v>
          </cell>
          <cell r="AH54">
            <v>274</v>
          </cell>
          <cell r="AI54">
            <v>298.66000000000003</v>
          </cell>
          <cell r="AJ54">
            <v>274</v>
          </cell>
          <cell r="AK54">
            <v>325.52999999999997</v>
          </cell>
          <cell r="AL54">
            <v>274</v>
          </cell>
          <cell r="AM54">
            <v>274</v>
          </cell>
          <cell r="AN54">
            <v>274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0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W55">
            <v>40725</v>
          </cell>
          <cell r="X55">
            <v>31168</v>
          </cell>
          <cell r="Y55">
            <v>40792</v>
          </cell>
          <cell r="Z55">
            <v>48</v>
          </cell>
          <cell r="AA55">
            <v>48</v>
          </cell>
          <cell r="AB55">
            <v>48</v>
          </cell>
          <cell r="AC55">
            <v>248.8</v>
          </cell>
          <cell r="AD55">
            <v>263.2</v>
          </cell>
          <cell r="AE55">
            <v>268.2</v>
          </cell>
          <cell r="AF55">
            <v>268.2</v>
          </cell>
          <cell r="AG55">
            <v>278</v>
          </cell>
          <cell r="AH55">
            <v>278</v>
          </cell>
          <cell r="AI55">
            <v>303.02</v>
          </cell>
          <cell r="AJ55">
            <v>278</v>
          </cell>
          <cell r="AK55">
            <v>330.29</v>
          </cell>
          <cell r="AL55">
            <v>278</v>
          </cell>
          <cell r="AM55">
            <v>278</v>
          </cell>
          <cell r="AN55">
            <v>278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43259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>
            <v>43259</v>
          </cell>
          <cell r="W56">
            <v>40725</v>
          </cell>
          <cell r="X56">
            <v>30128</v>
          </cell>
          <cell r="Y56">
            <v>40792</v>
          </cell>
          <cell r="Z56">
            <v>48</v>
          </cell>
          <cell r="AA56">
            <v>48</v>
          </cell>
          <cell r="AB56">
            <v>48</v>
          </cell>
          <cell r="AC56">
            <v>241.8</v>
          </cell>
          <cell r="AD56">
            <v>256.2</v>
          </cell>
          <cell r="AE56">
            <v>260.2</v>
          </cell>
          <cell r="AF56">
            <v>260.2</v>
          </cell>
          <cell r="AG56">
            <v>269</v>
          </cell>
          <cell r="AH56">
            <v>274</v>
          </cell>
          <cell r="AI56">
            <v>298.66000000000003</v>
          </cell>
          <cell r="AJ56">
            <v>274</v>
          </cell>
          <cell r="AK56">
            <v>325.52999999999997</v>
          </cell>
          <cell r="AL56">
            <v>274</v>
          </cell>
          <cell r="AM56">
            <v>274</v>
          </cell>
          <cell r="AN56">
            <v>274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43104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P57">
            <v>42676</v>
          </cell>
          <cell r="Q57" t="str">
            <v>ليسانس - كلية الحقوق - قانون عام</v>
          </cell>
          <cell r="S57">
            <v>257</v>
          </cell>
          <cell r="T57">
            <v>41047</v>
          </cell>
          <cell r="U57">
            <v>42676</v>
          </cell>
          <cell r="V57">
            <v>43104</v>
          </cell>
          <cell r="W57">
            <v>31959</v>
          </cell>
          <cell r="X57">
            <v>30515</v>
          </cell>
          <cell r="Y57">
            <v>41087</v>
          </cell>
          <cell r="Z57">
            <v>48</v>
          </cell>
          <cell r="AA57">
            <v>48</v>
          </cell>
          <cell r="AB57">
            <v>48</v>
          </cell>
          <cell r="AC57">
            <v>232.8</v>
          </cell>
          <cell r="AD57">
            <v>247.2</v>
          </cell>
          <cell r="AE57">
            <v>251.2</v>
          </cell>
          <cell r="AF57">
            <v>251.2</v>
          </cell>
          <cell r="AG57">
            <v>260</v>
          </cell>
          <cell r="AH57">
            <v>260</v>
          </cell>
          <cell r="AI57">
            <v>283.39999999999998</v>
          </cell>
          <cell r="AJ57">
            <v>276</v>
          </cell>
          <cell r="AK57">
            <v>308.89999999999998</v>
          </cell>
          <cell r="AL57">
            <v>512.84</v>
          </cell>
          <cell r="AM57">
            <v>796.56</v>
          </cell>
          <cell r="AN57">
            <v>884.61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43104</v>
          </cell>
          <cell r="E58">
            <v>28112020101791</v>
          </cell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>
            <v>43104</v>
          </cell>
          <cell r="W58">
            <v>41456</v>
          </cell>
          <cell r="X58">
            <v>31229</v>
          </cell>
          <cell r="Y58">
            <v>41048</v>
          </cell>
          <cell r="Z58">
            <v>48</v>
          </cell>
          <cell r="AA58">
            <v>48</v>
          </cell>
          <cell r="AB58">
            <v>48</v>
          </cell>
          <cell r="AC58">
            <v>229.8</v>
          </cell>
          <cell r="AD58">
            <v>244.2</v>
          </cell>
          <cell r="AE58">
            <v>248.2</v>
          </cell>
          <cell r="AF58">
            <v>248.2</v>
          </cell>
          <cell r="AG58">
            <v>257</v>
          </cell>
          <cell r="AH58">
            <v>257</v>
          </cell>
          <cell r="AI58">
            <v>280.13</v>
          </cell>
          <cell r="AJ58">
            <v>257</v>
          </cell>
          <cell r="AK58">
            <v>305.33999999999997</v>
          </cell>
          <cell r="AL58">
            <v>257</v>
          </cell>
          <cell r="AM58">
            <v>257</v>
          </cell>
          <cell r="AN58">
            <v>257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43129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>
            <v>43129</v>
          </cell>
          <cell r="W59">
            <v>40725</v>
          </cell>
          <cell r="X59">
            <v>29922</v>
          </cell>
          <cell r="Y59">
            <v>41665</v>
          </cell>
          <cell r="Z59">
            <v>48</v>
          </cell>
          <cell r="AA59">
            <v>48</v>
          </cell>
          <cell r="AB59">
            <v>48</v>
          </cell>
          <cell r="AC59">
            <v>48</v>
          </cell>
          <cell r="AD59">
            <v>48</v>
          </cell>
          <cell r="AE59">
            <v>48</v>
          </cell>
          <cell r="AF59">
            <v>250.2</v>
          </cell>
          <cell r="AG59">
            <v>255</v>
          </cell>
          <cell r="AH59">
            <v>255</v>
          </cell>
          <cell r="AI59">
            <v>277.95</v>
          </cell>
          <cell r="AJ59">
            <v>255</v>
          </cell>
          <cell r="AK59">
            <v>302.95999999999998</v>
          </cell>
          <cell r="AL59">
            <v>255</v>
          </cell>
          <cell r="AM59">
            <v>255</v>
          </cell>
          <cell r="AN59">
            <v>255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43166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P60">
            <v>42676</v>
          </cell>
          <cell r="Q60" t="str">
            <v>ليسانس</v>
          </cell>
          <cell r="S60">
            <v>264</v>
          </cell>
          <cell r="T60">
            <v>42552</v>
          </cell>
          <cell r="U60">
            <v>42676</v>
          </cell>
          <cell r="V60">
            <v>43166</v>
          </cell>
          <cell r="W60">
            <v>40360</v>
          </cell>
          <cell r="X60">
            <v>29211</v>
          </cell>
          <cell r="Y60">
            <v>40792</v>
          </cell>
          <cell r="Z60">
            <v>48</v>
          </cell>
          <cell r="AA60">
            <v>48</v>
          </cell>
          <cell r="AB60">
            <v>48</v>
          </cell>
          <cell r="AC60">
            <v>249.8</v>
          </cell>
          <cell r="AD60">
            <v>264.2</v>
          </cell>
          <cell r="AE60">
            <v>269.2</v>
          </cell>
          <cell r="AF60">
            <v>269.2</v>
          </cell>
          <cell r="AG60">
            <v>279</v>
          </cell>
          <cell r="AH60">
            <v>284</v>
          </cell>
          <cell r="AI60">
            <v>309.56</v>
          </cell>
          <cell r="AJ60">
            <v>301</v>
          </cell>
          <cell r="AK60">
            <v>337.42</v>
          </cell>
          <cell r="AL60">
            <v>541.64</v>
          </cell>
          <cell r="AM60">
            <v>828.06</v>
          </cell>
          <cell r="AN60">
            <v>921.36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0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W61">
            <v>40725</v>
          </cell>
          <cell r="X61">
            <v>29830</v>
          </cell>
          <cell r="Y61">
            <v>40792</v>
          </cell>
          <cell r="Z61">
            <v>48</v>
          </cell>
          <cell r="AA61">
            <v>48</v>
          </cell>
          <cell r="AB61">
            <v>225.6</v>
          </cell>
          <cell r="AC61">
            <v>236.8</v>
          </cell>
          <cell r="AD61">
            <v>251.2</v>
          </cell>
          <cell r="AE61">
            <v>255.2</v>
          </cell>
          <cell r="AF61">
            <v>255.2</v>
          </cell>
          <cell r="AG61">
            <v>264</v>
          </cell>
          <cell r="AH61">
            <v>264</v>
          </cell>
          <cell r="AI61">
            <v>287.76</v>
          </cell>
          <cell r="AJ61">
            <v>301.24</v>
          </cell>
          <cell r="AK61">
            <v>313.64999999999998</v>
          </cell>
          <cell r="AL61">
            <v>305.24</v>
          </cell>
          <cell r="AM61">
            <v>305.24</v>
          </cell>
          <cell r="AN61">
            <v>305.24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0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W62">
            <v>40725</v>
          </cell>
          <cell r="X62">
            <v>29122</v>
          </cell>
          <cell r="Y62">
            <v>40792</v>
          </cell>
          <cell r="Z62">
            <v>48</v>
          </cell>
          <cell r="AA62">
            <v>48</v>
          </cell>
          <cell r="AB62">
            <v>48</v>
          </cell>
          <cell r="AC62">
            <v>238.8</v>
          </cell>
          <cell r="AD62">
            <v>253.2</v>
          </cell>
          <cell r="AE62">
            <v>257.2</v>
          </cell>
          <cell r="AF62">
            <v>257.2</v>
          </cell>
          <cell r="AG62">
            <v>266</v>
          </cell>
          <cell r="AH62">
            <v>270</v>
          </cell>
          <cell r="AI62">
            <v>294.3</v>
          </cell>
          <cell r="AJ62">
            <v>270</v>
          </cell>
          <cell r="AK62">
            <v>320.77999999999997</v>
          </cell>
          <cell r="AL62">
            <v>270</v>
          </cell>
          <cell r="AM62">
            <v>270</v>
          </cell>
          <cell r="AN62">
            <v>270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0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W63">
            <v>40725</v>
          </cell>
          <cell r="X63">
            <v>29337</v>
          </cell>
          <cell r="Y63">
            <v>40792</v>
          </cell>
          <cell r="Z63">
            <v>48</v>
          </cell>
          <cell r="AA63">
            <v>48</v>
          </cell>
          <cell r="AB63">
            <v>48</v>
          </cell>
          <cell r="AC63">
            <v>241.8</v>
          </cell>
          <cell r="AD63">
            <v>256.2</v>
          </cell>
          <cell r="AE63">
            <v>260.2</v>
          </cell>
          <cell r="AF63">
            <v>260.2</v>
          </cell>
          <cell r="AG63">
            <v>269</v>
          </cell>
          <cell r="AH63">
            <v>274</v>
          </cell>
          <cell r="AI63">
            <v>298.66000000000003</v>
          </cell>
          <cell r="AJ63">
            <v>274</v>
          </cell>
          <cell r="AK63">
            <v>325.52999999999997</v>
          </cell>
          <cell r="AL63">
            <v>274</v>
          </cell>
          <cell r="AM63">
            <v>274</v>
          </cell>
          <cell r="AN63">
            <v>274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0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W64">
            <v>40725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0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W65">
            <v>41456</v>
          </cell>
          <cell r="X65">
            <v>31488</v>
          </cell>
          <cell r="Y65">
            <v>40792</v>
          </cell>
          <cell r="Z65">
            <v>48</v>
          </cell>
          <cell r="AA65">
            <v>48</v>
          </cell>
          <cell r="AB65">
            <v>48</v>
          </cell>
          <cell r="AC65">
            <v>238.8</v>
          </cell>
          <cell r="AD65">
            <v>253.2</v>
          </cell>
          <cell r="AE65">
            <v>257.2</v>
          </cell>
          <cell r="AF65">
            <v>257.2</v>
          </cell>
          <cell r="AG65">
            <v>266</v>
          </cell>
          <cell r="AH65">
            <v>266</v>
          </cell>
          <cell r="AI65">
            <v>289.94</v>
          </cell>
          <cell r="AJ65">
            <v>266</v>
          </cell>
          <cell r="AK65">
            <v>316.02999999999997</v>
          </cell>
          <cell r="AL65">
            <v>266</v>
          </cell>
          <cell r="AM65">
            <v>266</v>
          </cell>
          <cell r="AN65">
            <v>266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0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W66">
            <v>41456</v>
          </cell>
          <cell r="X66">
            <v>31754</v>
          </cell>
          <cell r="Y66">
            <v>41087</v>
          </cell>
          <cell r="Z66">
            <v>48</v>
          </cell>
          <cell r="AA66">
            <v>48</v>
          </cell>
          <cell r="AB66">
            <v>48</v>
          </cell>
          <cell r="AC66">
            <v>232.8</v>
          </cell>
          <cell r="AD66">
            <v>247.2</v>
          </cell>
          <cell r="AE66">
            <v>251.2</v>
          </cell>
          <cell r="AF66">
            <v>251.2</v>
          </cell>
          <cell r="AG66">
            <v>260</v>
          </cell>
          <cell r="AH66">
            <v>260</v>
          </cell>
          <cell r="AI66">
            <v>283.39999999999998</v>
          </cell>
          <cell r="AJ66">
            <v>260</v>
          </cell>
          <cell r="AK66">
            <v>308.89999999999998</v>
          </cell>
          <cell r="AL66">
            <v>325</v>
          </cell>
          <cell r="AM66">
            <v>515</v>
          </cell>
          <cell r="AN66">
            <v>515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43068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>
            <v>43068</v>
          </cell>
          <cell r="W67">
            <v>40725</v>
          </cell>
          <cell r="X67">
            <v>31096</v>
          </cell>
          <cell r="Y67">
            <v>41665</v>
          </cell>
          <cell r="Z67">
            <v>48</v>
          </cell>
          <cell r="AA67">
            <v>48</v>
          </cell>
          <cell r="AB67">
            <v>48</v>
          </cell>
          <cell r="AC67">
            <v>48</v>
          </cell>
          <cell r="AD67">
            <v>48</v>
          </cell>
          <cell r="AE67">
            <v>48</v>
          </cell>
          <cell r="AF67">
            <v>250.2</v>
          </cell>
          <cell r="AG67">
            <v>255</v>
          </cell>
          <cell r="AH67">
            <v>255</v>
          </cell>
          <cell r="AI67">
            <v>277.95</v>
          </cell>
          <cell r="AJ67">
            <v>255</v>
          </cell>
          <cell r="AK67">
            <v>302.95999999999998</v>
          </cell>
          <cell r="AL67">
            <v>255</v>
          </cell>
          <cell r="AM67">
            <v>255</v>
          </cell>
          <cell r="AN67">
            <v>255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43069</v>
          </cell>
          <cell r="E68">
            <v>28801012517392</v>
          </cell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P68">
            <v>42676</v>
          </cell>
          <cell r="Q68" t="str">
            <v>بكالوريوس - كلية الخدمة الاجتماعية - أمن اجتماعى</v>
          </cell>
          <cell r="S68">
            <v>254</v>
          </cell>
          <cell r="T68">
            <v>40930</v>
          </cell>
          <cell r="U68">
            <v>42676</v>
          </cell>
          <cell r="V68">
            <v>43069</v>
          </cell>
          <cell r="W68">
            <v>40725</v>
          </cell>
          <cell r="X68">
            <v>31288</v>
          </cell>
          <cell r="Y68">
            <v>41665</v>
          </cell>
          <cell r="Z68">
            <v>48</v>
          </cell>
          <cell r="AA68">
            <v>48</v>
          </cell>
          <cell r="AB68">
            <v>48</v>
          </cell>
          <cell r="AC68">
            <v>48</v>
          </cell>
          <cell r="AD68">
            <v>48</v>
          </cell>
          <cell r="AE68">
            <v>48</v>
          </cell>
          <cell r="AF68">
            <v>247.2</v>
          </cell>
          <cell r="AG68">
            <v>252</v>
          </cell>
          <cell r="AH68">
            <v>252</v>
          </cell>
          <cell r="AI68">
            <v>274.68</v>
          </cell>
          <cell r="AJ68">
            <v>252</v>
          </cell>
          <cell r="AK68">
            <v>299.39999999999998</v>
          </cell>
          <cell r="AL68">
            <v>252</v>
          </cell>
          <cell r="AM68">
            <v>252</v>
          </cell>
          <cell r="AN68">
            <v>252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43061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>
            <v>43061</v>
          </cell>
          <cell r="W69">
            <v>40725</v>
          </cell>
          <cell r="X69">
            <v>29846</v>
          </cell>
          <cell r="Y69">
            <v>41048</v>
          </cell>
          <cell r="Z69">
            <v>48</v>
          </cell>
          <cell r="AA69">
            <v>48</v>
          </cell>
          <cell r="AB69">
            <v>48</v>
          </cell>
          <cell r="AC69">
            <v>232.8</v>
          </cell>
          <cell r="AD69">
            <v>247.2</v>
          </cell>
          <cell r="AE69">
            <v>251.2</v>
          </cell>
          <cell r="AF69">
            <v>251.2</v>
          </cell>
          <cell r="AG69">
            <v>260</v>
          </cell>
          <cell r="AH69">
            <v>260</v>
          </cell>
          <cell r="AI69">
            <v>283.39999999999998</v>
          </cell>
          <cell r="AJ69">
            <v>276</v>
          </cell>
          <cell r="AK69">
            <v>308.89999999999998</v>
          </cell>
          <cell r="AL69">
            <v>512.84</v>
          </cell>
          <cell r="AM69">
            <v>796.56</v>
          </cell>
          <cell r="AN69">
            <v>884.61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43113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>
            <v>43113</v>
          </cell>
          <cell r="W70">
            <v>41456</v>
          </cell>
          <cell r="X70">
            <v>32143</v>
          </cell>
          <cell r="Y70">
            <v>40953</v>
          </cell>
          <cell r="Z70">
            <v>48</v>
          </cell>
          <cell r="AA70">
            <v>48</v>
          </cell>
          <cell r="AB70">
            <v>48</v>
          </cell>
          <cell r="AC70">
            <v>226.8</v>
          </cell>
          <cell r="AD70">
            <v>241.2</v>
          </cell>
          <cell r="AE70">
            <v>245.2</v>
          </cell>
          <cell r="AF70">
            <v>245.2</v>
          </cell>
          <cell r="AG70">
            <v>254</v>
          </cell>
          <cell r="AH70">
            <v>254</v>
          </cell>
          <cell r="AI70">
            <v>276.86</v>
          </cell>
          <cell r="AJ70">
            <v>270</v>
          </cell>
          <cell r="AK70">
            <v>301.77</v>
          </cell>
          <cell r="AL70">
            <v>505.94</v>
          </cell>
          <cell r="AM70">
            <v>789.06</v>
          </cell>
          <cell r="AN70">
            <v>876.36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43234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>
            <v>43234</v>
          </cell>
          <cell r="W71">
            <v>40725</v>
          </cell>
          <cell r="X71">
            <v>30338</v>
          </cell>
          <cell r="Y71">
            <v>40950</v>
          </cell>
          <cell r="Z71">
            <v>48</v>
          </cell>
          <cell r="AA71">
            <v>48</v>
          </cell>
          <cell r="AB71">
            <v>48</v>
          </cell>
          <cell r="AC71">
            <v>232.8</v>
          </cell>
          <cell r="AD71">
            <v>247.2</v>
          </cell>
          <cell r="AE71">
            <v>251.2</v>
          </cell>
          <cell r="AF71">
            <v>251.2</v>
          </cell>
          <cell r="AG71">
            <v>260</v>
          </cell>
          <cell r="AH71">
            <v>260</v>
          </cell>
          <cell r="AI71">
            <v>283.39999999999998</v>
          </cell>
          <cell r="AJ71">
            <v>260</v>
          </cell>
          <cell r="AK71">
            <v>308.89999999999998</v>
          </cell>
          <cell r="AL71">
            <v>260</v>
          </cell>
          <cell r="AM71">
            <v>260</v>
          </cell>
          <cell r="AN71">
            <v>260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0</v>
          </cell>
          <cell r="E72">
            <v>28604012504878</v>
          </cell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W72">
            <v>40725</v>
          </cell>
          <cell r="X72">
            <v>30569</v>
          </cell>
          <cell r="Y72">
            <v>42147</v>
          </cell>
          <cell r="Z72">
            <v>48</v>
          </cell>
          <cell r="AA72">
            <v>48</v>
          </cell>
          <cell r="AB72">
            <v>48</v>
          </cell>
          <cell r="AC72">
            <v>48</v>
          </cell>
          <cell r="AD72">
            <v>48</v>
          </cell>
          <cell r="AE72">
            <v>48</v>
          </cell>
          <cell r="AF72">
            <v>250.2</v>
          </cell>
          <cell r="AG72">
            <v>255</v>
          </cell>
          <cell r="AH72">
            <v>255</v>
          </cell>
          <cell r="AI72">
            <v>277.95</v>
          </cell>
          <cell r="AJ72">
            <v>271</v>
          </cell>
          <cell r="AK72">
            <v>302.95999999999998</v>
          </cell>
          <cell r="AL72">
            <v>481.2</v>
          </cell>
          <cell r="AM72">
            <v>745</v>
          </cell>
          <cell r="AN72">
            <v>770.02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0</v>
          </cell>
          <cell r="E73">
            <v>28602042500319</v>
          </cell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W73">
            <v>41091</v>
          </cell>
          <cell r="X73">
            <v>30949</v>
          </cell>
          <cell r="Y73">
            <v>41048</v>
          </cell>
          <cell r="Z73">
            <v>48</v>
          </cell>
          <cell r="AA73">
            <v>48</v>
          </cell>
          <cell r="AB73">
            <v>48</v>
          </cell>
          <cell r="AC73">
            <v>232.8</v>
          </cell>
          <cell r="AD73">
            <v>247.2</v>
          </cell>
          <cell r="AE73">
            <v>251.2</v>
          </cell>
          <cell r="AF73">
            <v>251.2</v>
          </cell>
          <cell r="AG73">
            <v>260</v>
          </cell>
          <cell r="AH73">
            <v>260</v>
          </cell>
          <cell r="AI73">
            <v>283.39999999999998</v>
          </cell>
          <cell r="AJ73">
            <v>276</v>
          </cell>
          <cell r="AK73">
            <v>308.89999999999998</v>
          </cell>
          <cell r="AL73">
            <v>512.84</v>
          </cell>
          <cell r="AM73">
            <v>796.56</v>
          </cell>
          <cell r="AN73">
            <v>884.61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0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>
            <v>0</v>
          </cell>
          <cell r="W74">
            <v>37073</v>
          </cell>
          <cell r="X74">
            <v>31503</v>
          </cell>
          <cell r="Y74">
            <v>41048</v>
          </cell>
          <cell r="Z74">
            <v>48</v>
          </cell>
          <cell r="AA74">
            <v>48</v>
          </cell>
          <cell r="AB74">
            <v>48</v>
          </cell>
          <cell r="AC74">
            <v>232.8</v>
          </cell>
          <cell r="AD74">
            <v>247.2</v>
          </cell>
          <cell r="AE74">
            <v>251.2</v>
          </cell>
          <cell r="AF74">
            <v>251.2</v>
          </cell>
          <cell r="AG74">
            <v>260</v>
          </cell>
          <cell r="AH74">
            <v>260</v>
          </cell>
          <cell r="AI74">
            <v>283.39999999999998</v>
          </cell>
          <cell r="AJ74">
            <v>260</v>
          </cell>
          <cell r="AK74">
            <v>308.89999999999998</v>
          </cell>
          <cell r="AL74">
            <v>260</v>
          </cell>
          <cell r="AM74">
            <v>260</v>
          </cell>
          <cell r="AN74">
            <v>260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43080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>
            <v>43080</v>
          </cell>
          <cell r="W75">
            <v>40725</v>
          </cell>
          <cell r="X75">
            <v>31447</v>
          </cell>
          <cell r="Y75">
            <v>41665</v>
          </cell>
          <cell r="Z75">
            <v>48</v>
          </cell>
          <cell r="AA75">
            <v>48</v>
          </cell>
          <cell r="AB75">
            <v>48</v>
          </cell>
          <cell r="AC75">
            <v>48</v>
          </cell>
          <cell r="AD75">
            <v>247.2</v>
          </cell>
          <cell r="AE75">
            <v>247.2</v>
          </cell>
          <cell r="AF75">
            <v>247.2</v>
          </cell>
          <cell r="AG75">
            <v>256</v>
          </cell>
          <cell r="AH75">
            <v>256</v>
          </cell>
          <cell r="AI75">
            <v>279.04000000000002</v>
          </cell>
          <cell r="AJ75">
            <v>260</v>
          </cell>
          <cell r="AK75">
            <v>304.14999999999998</v>
          </cell>
          <cell r="AL75">
            <v>260</v>
          </cell>
          <cell r="AM75">
            <v>260</v>
          </cell>
          <cell r="AN75">
            <v>260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43139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>
            <v>43139</v>
          </cell>
          <cell r="W76">
            <v>40725</v>
          </cell>
          <cell r="X76">
            <v>28591</v>
          </cell>
          <cell r="Y76">
            <v>35252</v>
          </cell>
          <cell r="Z76">
            <v>219.63</v>
          </cell>
          <cell r="AA76">
            <v>259.63</v>
          </cell>
          <cell r="AB76">
            <v>300.63</v>
          </cell>
          <cell r="AC76">
            <v>331.33</v>
          </cell>
          <cell r="AD76">
            <v>387.23</v>
          </cell>
          <cell r="AE76">
            <v>395.23</v>
          </cell>
          <cell r="AF76">
            <v>395.23</v>
          </cell>
          <cell r="AG76">
            <v>419.47</v>
          </cell>
          <cell r="AH76">
            <v>419.47</v>
          </cell>
          <cell r="AI76">
            <v>457.22</v>
          </cell>
          <cell r="AJ76">
            <v>484.37</v>
          </cell>
          <cell r="AK76">
            <v>498.37</v>
          </cell>
          <cell r="AL76">
            <v>739.46</v>
          </cell>
          <cell r="AM76">
            <v>1047.52</v>
          </cell>
          <cell r="AN76">
            <v>1162.77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0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W77">
            <v>40725</v>
          </cell>
          <cell r="X77">
            <v>31609</v>
          </cell>
          <cell r="Y77">
            <v>41048</v>
          </cell>
          <cell r="Z77">
            <v>48</v>
          </cell>
          <cell r="AA77">
            <v>48</v>
          </cell>
          <cell r="AB77">
            <v>48</v>
          </cell>
          <cell r="AC77">
            <v>232.8</v>
          </cell>
          <cell r="AD77">
            <v>247.2</v>
          </cell>
          <cell r="AE77">
            <v>251.2</v>
          </cell>
          <cell r="AF77">
            <v>251.2</v>
          </cell>
          <cell r="AG77">
            <v>260</v>
          </cell>
          <cell r="AH77">
            <v>260</v>
          </cell>
          <cell r="AI77">
            <v>283.39999999999998</v>
          </cell>
          <cell r="AJ77">
            <v>276</v>
          </cell>
          <cell r="AK77">
            <v>308.89999999999998</v>
          </cell>
          <cell r="AL77">
            <v>512.84</v>
          </cell>
          <cell r="AM77">
            <v>796.56</v>
          </cell>
          <cell r="AN77">
            <v>884.61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43264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>
            <v>43264</v>
          </cell>
          <cell r="W78">
            <v>40725</v>
          </cell>
          <cell r="X78">
            <v>31061</v>
          </cell>
          <cell r="Y78">
            <v>40792</v>
          </cell>
          <cell r="Z78">
            <v>48</v>
          </cell>
          <cell r="AA78">
            <v>48</v>
          </cell>
          <cell r="AB78">
            <v>48</v>
          </cell>
          <cell r="AC78">
            <v>232.8</v>
          </cell>
          <cell r="AD78">
            <v>247.2</v>
          </cell>
          <cell r="AE78">
            <v>251.2</v>
          </cell>
          <cell r="AF78">
            <v>251.2</v>
          </cell>
          <cell r="AG78">
            <v>260</v>
          </cell>
          <cell r="AH78">
            <v>260</v>
          </cell>
          <cell r="AI78">
            <v>283.39999999999998</v>
          </cell>
          <cell r="AJ78">
            <v>260</v>
          </cell>
          <cell r="AK78">
            <v>308.89999999999998</v>
          </cell>
          <cell r="AL78">
            <v>260</v>
          </cell>
          <cell r="AM78">
            <v>260</v>
          </cell>
          <cell r="AN78">
            <v>260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0</v>
          </cell>
          <cell r="E79">
            <v>27807022501821</v>
          </cell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W79">
            <v>40360</v>
          </cell>
          <cell r="X79">
            <v>29954</v>
          </cell>
          <cell r="Y79">
            <v>40792</v>
          </cell>
          <cell r="Z79">
            <v>48</v>
          </cell>
          <cell r="AA79">
            <v>48</v>
          </cell>
          <cell r="AB79">
            <v>48</v>
          </cell>
          <cell r="AC79">
            <v>241.8</v>
          </cell>
          <cell r="AD79">
            <v>256.2</v>
          </cell>
          <cell r="AE79">
            <v>260.2</v>
          </cell>
          <cell r="AF79">
            <v>260.2</v>
          </cell>
          <cell r="AG79">
            <v>269</v>
          </cell>
          <cell r="AH79">
            <v>274</v>
          </cell>
          <cell r="AI79">
            <v>298.66000000000003</v>
          </cell>
          <cell r="AJ79">
            <v>274</v>
          </cell>
          <cell r="AK79">
            <v>325.52999999999997</v>
          </cell>
          <cell r="AL79">
            <v>274</v>
          </cell>
          <cell r="AM79">
            <v>274</v>
          </cell>
          <cell r="AN79">
            <v>274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0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W80">
            <v>40725</v>
          </cell>
          <cell r="X80">
            <v>30765</v>
          </cell>
          <cell r="Y80">
            <v>41048</v>
          </cell>
          <cell r="Z80">
            <v>48</v>
          </cell>
          <cell r="AA80">
            <v>48</v>
          </cell>
          <cell r="AB80">
            <v>48</v>
          </cell>
          <cell r="AC80">
            <v>235.8</v>
          </cell>
          <cell r="AD80">
            <v>250.2</v>
          </cell>
          <cell r="AE80">
            <v>254.2</v>
          </cell>
          <cell r="AF80">
            <v>254.2</v>
          </cell>
          <cell r="AG80">
            <v>263</v>
          </cell>
          <cell r="AH80">
            <v>263</v>
          </cell>
          <cell r="AI80">
            <v>286.67</v>
          </cell>
          <cell r="AJ80">
            <v>263</v>
          </cell>
          <cell r="AK80">
            <v>312.47000000000003</v>
          </cell>
          <cell r="AL80">
            <v>263</v>
          </cell>
          <cell r="AM80">
            <v>263</v>
          </cell>
          <cell r="AN80">
            <v>263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0</v>
          </cell>
          <cell r="E81">
            <v>28003102503168</v>
          </cell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P81">
            <v>42676</v>
          </cell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W81">
            <v>41456</v>
          </cell>
          <cell r="X81">
            <v>28673</v>
          </cell>
          <cell r="Y81">
            <v>40792</v>
          </cell>
          <cell r="Z81">
            <v>48</v>
          </cell>
          <cell r="AA81">
            <v>48</v>
          </cell>
          <cell r="AB81">
            <v>234.6</v>
          </cell>
          <cell r="AC81">
            <v>245.8</v>
          </cell>
          <cell r="AD81">
            <v>260.2</v>
          </cell>
          <cell r="AE81">
            <v>270.2</v>
          </cell>
          <cell r="AF81">
            <v>270.2</v>
          </cell>
          <cell r="AG81">
            <v>280</v>
          </cell>
          <cell r="AH81">
            <v>280</v>
          </cell>
          <cell r="AI81">
            <v>305.2</v>
          </cell>
          <cell r="AJ81">
            <v>280</v>
          </cell>
          <cell r="AK81">
            <v>332.66</v>
          </cell>
          <cell r="AL81">
            <v>350</v>
          </cell>
          <cell r="AM81">
            <v>540</v>
          </cell>
          <cell r="AN81">
            <v>540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0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W82">
            <v>40725</v>
          </cell>
          <cell r="X82">
            <v>30945</v>
          </cell>
          <cell r="Y82">
            <v>41048</v>
          </cell>
          <cell r="Z82">
            <v>48</v>
          </cell>
          <cell r="AA82">
            <v>48</v>
          </cell>
          <cell r="AB82">
            <v>48</v>
          </cell>
          <cell r="AC82">
            <v>232.8</v>
          </cell>
          <cell r="AD82">
            <v>247.2</v>
          </cell>
          <cell r="AE82">
            <v>251.2</v>
          </cell>
          <cell r="AF82">
            <v>251.2</v>
          </cell>
          <cell r="AG82">
            <v>260</v>
          </cell>
          <cell r="AH82">
            <v>260</v>
          </cell>
          <cell r="AI82">
            <v>283.39999999999998</v>
          </cell>
          <cell r="AJ82">
            <v>260</v>
          </cell>
          <cell r="AK82">
            <v>308.89999999999998</v>
          </cell>
          <cell r="AL82">
            <v>260</v>
          </cell>
          <cell r="AM82">
            <v>260</v>
          </cell>
          <cell r="AN82">
            <v>260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0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W83">
            <v>40360</v>
          </cell>
          <cell r="X83">
            <v>29290</v>
          </cell>
          <cell r="Y83">
            <v>41665</v>
          </cell>
          <cell r="Z83">
            <v>48</v>
          </cell>
          <cell r="AA83">
            <v>48</v>
          </cell>
          <cell r="AB83">
            <v>48</v>
          </cell>
          <cell r="AC83">
            <v>48</v>
          </cell>
          <cell r="AD83">
            <v>48</v>
          </cell>
          <cell r="AE83">
            <v>48</v>
          </cell>
          <cell r="AF83">
            <v>250.2</v>
          </cell>
          <cell r="AG83">
            <v>255</v>
          </cell>
          <cell r="AH83">
            <v>255</v>
          </cell>
          <cell r="AI83">
            <v>277.95</v>
          </cell>
          <cell r="AJ83">
            <v>271</v>
          </cell>
          <cell r="AK83">
            <v>302.95999999999998</v>
          </cell>
          <cell r="AL83">
            <v>481.2</v>
          </cell>
          <cell r="AM83">
            <v>745</v>
          </cell>
          <cell r="AN83">
            <v>828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0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W84">
            <v>40360</v>
          </cell>
          <cell r="X84">
            <v>28663</v>
          </cell>
          <cell r="Y84">
            <v>40792</v>
          </cell>
          <cell r="Z84">
            <v>48</v>
          </cell>
          <cell r="AA84">
            <v>48</v>
          </cell>
          <cell r="AB84">
            <v>48</v>
          </cell>
          <cell r="AC84">
            <v>248.8</v>
          </cell>
          <cell r="AD84">
            <v>263.2</v>
          </cell>
          <cell r="AE84">
            <v>268.2</v>
          </cell>
          <cell r="AF84">
            <v>268.2</v>
          </cell>
          <cell r="AG84">
            <v>278</v>
          </cell>
          <cell r="AH84">
            <v>283</v>
          </cell>
          <cell r="AI84">
            <v>308.47000000000003</v>
          </cell>
          <cell r="AJ84">
            <v>283</v>
          </cell>
          <cell r="AK84">
            <v>336.23</v>
          </cell>
          <cell r="AL84">
            <v>283</v>
          </cell>
          <cell r="AM84">
            <v>283</v>
          </cell>
          <cell r="AN84">
            <v>283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0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W85">
            <v>40725</v>
          </cell>
          <cell r="X85">
            <v>27739</v>
          </cell>
          <cell r="Y85">
            <v>40792</v>
          </cell>
          <cell r="Z85">
            <v>48</v>
          </cell>
          <cell r="AA85">
            <v>48</v>
          </cell>
          <cell r="AB85">
            <v>234.6</v>
          </cell>
          <cell r="AC85">
            <v>253.8</v>
          </cell>
          <cell r="AD85">
            <v>268.2</v>
          </cell>
          <cell r="AE85">
            <v>273.2</v>
          </cell>
          <cell r="AF85">
            <v>273.2</v>
          </cell>
          <cell r="AG85">
            <v>283</v>
          </cell>
          <cell r="AH85">
            <v>288</v>
          </cell>
          <cell r="AI85">
            <v>313.92</v>
          </cell>
          <cell r="AJ85">
            <v>288</v>
          </cell>
          <cell r="AK85">
            <v>342.17</v>
          </cell>
          <cell r="AL85">
            <v>288</v>
          </cell>
          <cell r="AM85">
            <v>288</v>
          </cell>
          <cell r="AN85">
            <v>288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0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W86">
            <v>41456</v>
          </cell>
          <cell r="X86">
            <v>29803</v>
          </cell>
          <cell r="Y86">
            <v>40792</v>
          </cell>
          <cell r="Z86">
            <v>48</v>
          </cell>
          <cell r="AA86">
            <v>48</v>
          </cell>
          <cell r="AB86">
            <v>231.6</v>
          </cell>
          <cell r="AC86">
            <v>242.8</v>
          </cell>
          <cell r="AD86">
            <v>257.2</v>
          </cell>
          <cell r="AE86">
            <v>261.2</v>
          </cell>
          <cell r="AF86">
            <v>261.2</v>
          </cell>
          <cell r="AG86">
            <v>270</v>
          </cell>
          <cell r="AH86">
            <v>275</v>
          </cell>
          <cell r="AI86">
            <v>299.75</v>
          </cell>
          <cell r="AJ86">
            <v>275</v>
          </cell>
          <cell r="AK86">
            <v>326.72000000000003</v>
          </cell>
          <cell r="AL86">
            <v>275</v>
          </cell>
          <cell r="AM86">
            <v>275</v>
          </cell>
          <cell r="AN86">
            <v>275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0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W87">
            <v>40725</v>
          </cell>
          <cell r="X87">
            <v>24473</v>
          </cell>
          <cell r="Y87">
            <v>40792</v>
          </cell>
          <cell r="Z87">
            <v>48</v>
          </cell>
          <cell r="AA87">
            <v>48</v>
          </cell>
          <cell r="AB87">
            <v>48</v>
          </cell>
          <cell r="AC87">
            <v>241.8</v>
          </cell>
          <cell r="AD87">
            <v>256.2</v>
          </cell>
          <cell r="AE87">
            <v>268.2</v>
          </cell>
          <cell r="AF87">
            <v>268.2</v>
          </cell>
          <cell r="AG87">
            <v>278</v>
          </cell>
          <cell r="AH87">
            <v>278</v>
          </cell>
          <cell r="AI87">
            <v>303.02</v>
          </cell>
          <cell r="AJ87">
            <v>278</v>
          </cell>
          <cell r="AK87">
            <v>330.29</v>
          </cell>
          <cell r="AL87">
            <v>283</v>
          </cell>
          <cell r="AM87">
            <v>283</v>
          </cell>
          <cell r="AN87">
            <v>283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43235</v>
          </cell>
          <cell r="E88">
            <v>28310112500426</v>
          </cell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>
            <v>43235</v>
          </cell>
          <cell r="W88">
            <v>41456</v>
          </cell>
          <cell r="X88">
            <v>31837</v>
          </cell>
          <cell r="Y88">
            <v>41665</v>
          </cell>
          <cell r="Z88">
            <v>48</v>
          </cell>
          <cell r="AA88">
            <v>48</v>
          </cell>
          <cell r="AB88">
            <v>48</v>
          </cell>
          <cell r="AC88">
            <v>48</v>
          </cell>
          <cell r="AD88">
            <v>48</v>
          </cell>
          <cell r="AE88">
            <v>48</v>
          </cell>
          <cell r="AF88">
            <v>250.2</v>
          </cell>
          <cell r="AG88">
            <v>255</v>
          </cell>
          <cell r="AH88">
            <v>255</v>
          </cell>
          <cell r="AI88">
            <v>277.95</v>
          </cell>
          <cell r="AJ88">
            <v>255</v>
          </cell>
          <cell r="AK88">
            <v>302.95999999999998</v>
          </cell>
          <cell r="AL88">
            <v>255</v>
          </cell>
          <cell r="AM88">
            <v>255</v>
          </cell>
          <cell r="AN88">
            <v>255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0</v>
          </cell>
          <cell r="E89">
            <v>28712152500268</v>
          </cell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W89">
            <v>41821</v>
          </cell>
          <cell r="X89">
            <v>30933</v>
          </cell>
          <cell r="Y89">
            <v>40792</v>
          </cell>
          <cell r="Z89">
            <v>48</v>
          </cell>
          <cell r="AA89">
            <v>48</v>
          </cell>
          <cell r="AB89">
            <v>48</v>
          </cell>
          <cell r="AC89">
            <v>241.8</v>
          </cell>
          <cell r="AD89">
            <v>256.2</v>
          </cell>
          <cell r="AE89">
            <v>260.2</v>
          </cell>
          <cell r="AF89">
            <v>260.2</v>
          </cell>
          <cell r="AG89">
            <v>269</v>
          </cell>
          <cell r="AH89">
            <v>274</v>
          </cell>
          <cell r="AI89">
            <v>298.66000000000003</v>
          </cell>
          <cell r="AJ89">
            <v>291</v>
          </cell>
          <cell r="AK89">
            <v>325.52999999999997</v>
          </cell>
          <cell r="AL89">
            <v>531.19000000000005</v>
          </cell>
          <cell r="AM89">
            <v>816.81</v>
          </cell>
          <cell r="AN89">
            <v>908.99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43073</v>
          </cell>
          <cell r="E90">
            <v>28708232500181</v>
          </cell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>
            <v>43073</v>
          </cell>
          <cell r="W90">
            <v>41456</v>
          </cell>
          <cell r="X90">
            <v>30600</v>
          </cell>
          <cell r="Y90">
            <v>42143</v>
          </cell>
          <cell r="Z90">
            <v>48</v>
          </cell>
          <cell r="AA90">
            <v>48</v>
          </cell>
          <cell r="AB90">
            <v>48</v>
          </cell>
          <cell r="AC90">
            <v>48</v>
          </cell>
          <cell r="AD90">
            <v>48</v>
          </cell>
          <cell r="AE90">
            <v>48</v>
          </cell>
          <cell r="AF90">
            <v>244.2</v>
          </cell>
          <cell r="AG90">
            <v>249</v>
          </cell>
          <cell r="AH90">
            <v>249</v>
          </cell>
          <cell r="AI90">
            <v>271.41000000000003</v>
          </cell>
          <cell r="AJ90">
            <v>265</v>
          </cell>
          <cell r="AK90">
            <v>295.83</v>
          </cell>
          <cell r="AL90">
            <v>475.2</v>
          </cell>
          <cell r="AM90">
            <v>739</v>
          </cell>
          <cell r="AN90">
            <v>822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0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W91">
            <v>40360</v>
          </cell>
          <cell r="X91">
            <v>32126</v>
          </cell>
          <cell r="Y91">
            <v>42147</v>
          </cell>
          <cell r="Z91">
            <v>48</v>
          </cell>
          <cell r="AA91">
            <v>48</v>
          </cell>
          <cell r="AB91">
            <v>48</v>
          </cell>
          <cell r="AC91">
            <v>48</v>
          </cell>
          <cell r="AD91">
            <v>48</v>
          </cell>
          <cell r="AE91">
            <v>48</v>
          </cell>
          <cell r="AF91">
            <v>48</v>
          </cell>
          <cell r="AG91">
            <v>48</v>
          </cell>
          <cell r="AH91">
            <v>255</v>
          </cell>
          <cell r="AI91">
            <v>277.95</v>
          </cell>
          <cell r="AJ91">
            <v>255</v>
          </cell>
          <cell r="AK91">
            <v>302.95999999999998</v>
          </cell>
          <cell r="AL91">
            <v>255</v>
          </cell>
          <cell r="AM91">
            <v>255</v>
          </cell>
          <cell r="AN91">
            <v>255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0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W92">
            <v>40725</v>
          </cell>
          <cell r="X92">
            <v>32012</v>
          </cell>
          <cell r="Y92">
            <v>41665</v>
          </cell>
          <cell r="Z92">
            <v>48</v>
          </cell>
          <cell r="AA92">
            <v>48</v>
          </cell>
          <cell r="AB92">
            <v>48</v>
          </cell>
          <cell r="AC92">
            <v>48</v>
          </cell>
          <cell r="AD92">
            <v>48</v>
          </cell>
          <cell r="AE92">
            <v>48</v>
          </cell>
          <cell r="AF92">
            <v>250.2</v>
          </cell>
          <cell r="AG92">
            <v>255</v>
          </cell>
          <cell r="AH92">
            <v>255</v>
          </cell>
          <cell r="AI92">
            <v>277.95</v>
          </cell>
          <cell r="AJ92">
            <v>255</v>
          </cell>
          <cell r="AK92">
            <v>302.95999999999998</v>
          </cell>
          <cell r="AL92">
            <v>255</v>
          </cell>
          <cell r="AM92">
            <v>255</v>
          </cell>
          <cell r="AN92">
            <v>255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43197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>
            <v>43197</v>
          </cell>
          <cell r="W93">
            <v>40725</v>
          </cell>
          <cell r="X93">
            <v>30579</v>
          </cell>
          <cell r="Y93">
            <v>40792</v>
          </cell>
          <cell r="Z93">
            <v>48</v>
          </cell>
          <cell r="AA93">
            <v>48</v>
          </cell>
          <cell r="AB93">
            <v>231.6</v>
          </cell>
          <cell r="AC93">
            <v>242.8</v>
          </cell>
          <cell r="AD93">
            <v>257.2</v>
          </cell>
          <cell r="AE93">
            <v>261.2</v>
          </cell>
          <cell r="AF93">
            <v>261.2</v>
          </cell>
          <cell r="AG93">
            <v>270</v>
          </cell>
          <cell r="AH93">
            <v>275</v>
          </cell>
          <cell r="AI93">
            <v>299.75</v>
          </cell>
          <cell r="AJ93">
            <v>275</v>
          </cell>
          <cell r="AK93">
            <v>326.72000000000003</v>
          </cell>
          <cell r="AL93">
            <v>275</v>
          </cell>
          <cell r="AM93">
            <v>275</v>
          </cell>
          <cell r="AN93">
            <v>275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43368</v>
          </cell>
          <cell r="E94">
            <v>28610012513826</v>
          </cell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P94">
            <v>42676</v>
          </cell>
          <cell r="Q94" t="str">
            <v>بكالوريوس - كلية الخدمة الاجتماعية - خدمة اجتماعية</v>
          </cell>
          <cell r="S94">
            <v>260</v>
          </cell>
          <cell r="T94">
            <v>40791</v>
          </cell>
          <cell r="U94">
            <v>42676</v>
          </cell>
          <cell r="V94">
            <v>43368</v>
          </cell>
          <cell r="W94">
            <v>40725</v>
          </cell>
          <cell r="X94">
            <v>30062</v>
          </cell>
          <cell r="Y94">
            <v>41048</v>
          </cell>
          <cell r="Z94">
            <v>48</v>
          </cell>
          <cell r="AA94">
            <v>48</v>
          </cell>
          <cell r="AB94">
            <v>48</v>
          </cell>
          <cell r="AC94">
            <v>235.8</v>
          </cell>
          <cell r="AD94">
            <v>250.2</v>
          </cell>
          <cell r="AE94">
            <v>254.2</v>
          </cell>
          <cell r="AF94">
            <v>254.2</v>
          </cell>
          <cell r="AG94">
            <v>263</v>
          </cell>
          <cell r="AH94">
            <v>263</v>
          </cell>
          <cell r="AI94">
            <v>286.67</v>
          </cell>
          <cell r="AJ94">
            <v>263</v>
          </cell>
          <cell r="AK94">
            <v>312.47000000000003</v>
          </cell>
          <cell r="AL94">
            <v>263</v>
          </cell>
          <cell r="AM94">
            <v>263</v>
          </cell>
          <cell r="AN94">
            <v>263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0</v>
          </cell>
          <cell r="E95">
            <v>28609262500322</v>
          </cell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W95">
            <v>31959</v>
          </cell>
          <cell r="X95">
            <v>31975</v>
          </cell>
          <cell r="Y95">
            <v>40792</v>
          </cell>
          <cell r="Z95">
            <v>48</v>
          </cell>
          <cell r="AA95">
            <v>48</v>
          </cell>
          <cell r="AB95">
            <v>48</v>
          </cell>
          <cell r="AC95">
            <v>232.8</v>
          </cell>
          <cell r="AD95">
            <v>247.2</v>
          </cell>
          <cell r="AE95">
            <v>251.2</v>
          </cell>
          <cell r="AF95">
            <v>251.2</v>
          </cell>
          <cell r="AG95">
            <v>260</v>
          </cell>
          <cell r="AH95">
            <v>260</v>
          </cell>
          <cell r="AI95">
            <v>283.39999999999998</v>
          </cell>
          <cell r="AJ95">
            <v>260</v>
          </cell>
          <cell r="AK95">
            <v>308.89999999999998</v>
          </cell>
          <cell r="AL95">
            <v>260</v>
          </cell>
          <cell r="AM95">
            <v>260</v>
          </cell>
          <cell r="AN95">
            <v>260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0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W96">
            <v>40725</v>
          </cell>
          <cell r="X96">
            <v>31686</v>
          </cell>
          <cell r="Y96">
            <v>40792</v>
          </cell>
          <cell r="Z96">
            <v>48</v>
          </cell>
          <cell r="AA96">
            <v>48</v>
          </cell>
          <cell r="AB96">
            <v>48</v>
          </cell>
          <cell r="AC96">
            <v>232.8</v>
          </cell>
          <cell r="AD96">
            <v>247.2</v>
          </cell>
          <cell r="AE96">
            <v>251.2</v>
          </cell>
          <cell r="AF96">
            <v>251.2</v>
          </cell>
          <cell r="AG96">
            <v>260</v>
          </cell>
          <cell r="AH96">
            <v>260</v>
          </cell>
          <cell r="AI96">
            <v>283.39999999999998</v>
          </cell>
          <cell r="AJ96">
            <v>260</v>
          </cell>
          <cell r="AK96">
            <v>308.89999999999998</v>
          </cell>
          <cell r="AL96">
            <v>260</v>
          </cell>
          <cell r="AM96">
            <v>260</v>
          </cell>
          <cell r="AN96">
            <v>260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43061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>
            <v>43061</v>
          </cell>
          <cell r="W97">
            <v>40725</v>
          </cell>
          <cell r="X97">
            <v>31681</v>
          </cell>
          <cell r="Y97">
            <v>41048</v>
          </cell>
          <cell r="Z97">
            <v>48</v>
          </cell>
          <cell r="AA97">
            <v>48</v>
          </cell>
          <cell r="AB97">
            <v>48</v>
          </cell>
          <cell r="AC97">
            <v>235.8</v>
          </cell>
          <cell r="AD97">
            <v>250.2</v>
          </cell>
          <cell r="AE97">
            <v>254.2</v>
          </cell>
          <cell r="AF97">
            <v>254.2</v>
          </cell>
          <cell r="AG97">
            <v>263</v>
          </cell>
          <cell r="AH97">
            <v>263</v>
          </cell>
          <cell r="AI97">
            <v>286.67</v>
          </cell>
          <cell r="AJ97">
            <v>263</v>
          </cell>
          <cell r="AK97">
            <v>312.47000000000003</v>
          </cell>
          <cell r="AL97">
            <v>263</v>
          </cell>
          <cell r="AM97">
            <v>263</v>
          </cell>
          <cell r="AN97">
            <v>263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43101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>
            <v>43101</v>
          </cell>
          <cell r="W98">
            <v>40725</v>
          </cell>
          <cell r="X98">
            <v>31728</v>
          </cell>
          <cell r="Y98">
            <v>41086</v>
          </cell>
          <cell r="Z98">
            <v>48</v>
          </cell>
          <cell r="AA98">
            <v>48</v>
          </cell>
          <cell r="AB98">
            <v>48</v>
          </cell>
          <cell r="AC98">
            <v>232.8</v>
          </cell>
          <cell r="AD98">
            <v>247.2</v>
          </cell>
          <cell r="AE98">
            <v>251.2</v>
          </cell>
          <cell r="AF98">
            <v>255.2</v>
          </cell>
          <cell r="AG98">
            <v>264</v>
          </cell>
          <cell r="AH98">
            <v>264</v>
          </cell>
          <cell r="AI98">
            <v>287.76</v>
          </cell>
          <cell r="AJ98">
            <v>264</v>
          </cell>
          <cell r="AK98">
            <v>313.64999999999998</v>
          </cell>
          <cell r="AL98">
            <v>264</v>
          </cell>
          <cell r="AM98">
            <v>264</v>
          </cell>
          <cell r="AN98">
            <v>264</v>
          </cell>
        </row>
        <row r="99">
          <cell r="A99">
            <v>49</v>
          </cell>
          <cell r="D99">
            <v>0</v>
          </cell>
          <cell r="X99">
            <v>31856</v>
          </cell>
          <cell r="Y99">
            <v>40950</v>
          </cell>
          <cell r="Z99">
            <v>48</v>
          </cell>
          <cell r="AA99">
            <v>48</v>
          </cell>
          <cell r="AB99">
            <v>48</v>
          </cell>
          <cell r="AC99">
            <v>232.8</v>
          </cell>
          <cell r="AD99">
            <v>247.2</v>
          </cell>
          <cell r="AE99">
            <v>251.2</v>
          </cell>
          <cell r="AF99">
            <v>251.2</v>
          </cell>
          <cell r="AG99">
            <v>260</v>
          </cell>
          <cell r="AH99">
            <v>260</v>
          </cell>
          <cell r="AI99">
            <v>283.39999999999998</v>
          </cell>
          <cell r="AJ99">
            <v>260</v>
          </cell>
          <cell r="AK99">
            <v>308.89999999999998</v>
          </cell>
          <cell r="AL99">
            <v>260</v>
          </cell>
          <cell r="AM99">
            <v>260</v>
          </cell>
          <cell r="AN99">
            <v>260</v>
          </cell>
        </row>
        <row r="100">
          <cell r="D100">
            <v>0</v>
          </cell>
          <cell r="X100">
            <v>31613</v>
          </cell>
          <cell r="Y100">
            <v>40950</v>
          </cell>
          <cell r="Z100">
            <v>48</v>
          </cell>
          <cell r="AA100">
            <v>48</v>
          </cell>
          <cell r="AB100">
            <v>48</v>
          </cell>
          <cell r="AC100">
            <v>232.8</v>
          </cell>
          <cell r="AD100">
            <v>247.2</v>
          </cell>
          <cell r="AE100">
            <v>251.2</v>
          </cell>
          <cell r="AF100">
            <v>251.2</v>
          </cell>
          <cell r="AG100">
            <v>260</v>
          </cell>
          <cell r="AH100">
            <v>260</v>
          </cell>
          <cell r="AI100">
            <v>283.39999999999998</v>
          </cell>
          <cell r="AJ100">
            <v>260</v>
          </cell>
          <cell r="AK100">
            <v>308.89999999999998</v>
          </cell>
          <cell r="AL100">
            <v>260</v>
          </cell>
          <cell r="AM100">
            <v>260</v>
          </cell>
          <cell r="AN100">
            <v>260</v>
          </cell>
        </row>
      </sheetData>
      <sheetData sheetId="1">
        <row r="1">
          <cell r="L1">
            <v>14</v>
          </cell>
        </row>
      </sheetData>
      <sheetData sheetId="2"/>
      <sheetData sheetId="3">
        <row r="4">
          <cell r="A4">
            <v>1</v>
          </cell>
        </row>
      </sheetData>
      <sheetData sheetId="4"/>
      <sheetData sheetId="5"/>
      <sheetData sheetId="6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30598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O3"/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V3">
            <v>0</v>
          </cell>
          <cell r="W3">
            <v>41091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27715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O4"/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V4">
            <v>0</v>
          </cell>
          <cell r="W4">
            <v>40725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31444</v>
          </cell>
          <cell r="E5">
            <v>28602012504786</v>
          </cell>
          <cell r="F5"/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O5"/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V5">
            <v>0</v>
          </cell>
          <cell r="W5">
            <v>40725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30329</v>
          </cell>
          <cell r="E6">
            <v>28301132500091</v>
          </cell>
          <cell r="F6"/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O6"/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>
            <v>43065</v>
          </cell>
          <cell r="W6">
            <v>40725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31575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O7"/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V7">
            <v>0</v>
          </cell>
          <cell r="W7">
            <v>40725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30663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O8"/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V8">
            <v>0</v>
          </cell>
          <cell r="W8">
            <v>40360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31732</v>
          </cell>
          <cell r="E9">
            <v>28611162500168</v>
          </cell>
          <cell r="F9"/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O9"/>
          <cell r="P9">
            <v>42676</v>
          </cell>
          <cell r="Q9"/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V9">
            <v>0</v>
          </cell>
          <cell r="W9">
            <v>40725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32127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O10"/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>
            <v>43061</v>
          </cell>
          <cell r="W10">
            <v>40725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32222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O11"/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V11">
            <v>0</v>
          </cell>
          <cell r="W11">
            <v>40725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31323</v>
          </cell>
          <cell r="E12">
            <v>28510032502061</v>
          </cell>
          <cell r="F12"/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O12"/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V12">
            <v>0</v>
          </cell>
          <cell r="W12">
            <v>40725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>
            <v>32318</v>
          </cell>
          <cell r="E13">
            <v>28806242500229</v>
          </cell>
          <cell r="F13"/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O13"/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3/1/218</v>
          </cell>
          <cell r="W13">
            <v>40725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31162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O14"/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>
            <v>43075</v>
          </cell>
          <cell r="W14">
            <v>40725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31517</v>
          </cell>
          <cell r="E15">
            <v>28604152500066</v>
          </cell>
          <cell r="F15"/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O15"/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V15">
            <v>0</v>
          </cell>
          <cell r="W15">
            <v>40725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29845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O16"/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>
            <v>43131</v>
          </cell>
          <cell r="W16">
            <v>40725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26151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O17"/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V17">
            <v>0</v>
          </cell>
          <cell r="W17">
            <v>37073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27365</v>
          </cell>
          <cell r="E18">
            <v>27412022500064</v>
          </cell>
          <cell r="F18"/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O18"/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>
            <v>43150</v>
          </cell>
          <cell r="W18">
            <v>40725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28814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O19"/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V19">
            <v>0</v>
          </cell>
          <cell r="W19">
            <v>40360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31851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O20"/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V20">
            <v>0</v>
          </cell>
          <cell r="W20">
            <v>40725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29481</v>
          </cell>
          <cell r="E21">
            <v>28009172501861</v>
          </cell>
          <cell r="F21"/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O21"/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>
            <v>43084</v>
          </cell>
          <cell r="W21">
            <v>40725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30710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O22"/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V22">
            <v>0</v>
          </cell>
          <cell r="W22">
            <v>40360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30365</v>
          </cell>
          <cell r="E23">
            <v>28302182500226</v>
          </cell>
          <cell r="F23"/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O23"/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V23">
            <v>0</v>
          </cell>
          <cell r="W23">
            <v>40725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29479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O24"/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>
            <v>43146</v>
          </cell>
          <cell r="W24">
            <v>40725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31368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O25"/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V25">
            <v>0</v>
          </cell>
          <cell r="W25">
            <v>40725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31564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O26"/>
          <cell r="P26">
            <v>42676</v>
          </cell>
          <cell r="Q26" t="str">
            <v>بكالوريوس - كلية التجارة - أسواق مالية وبورصات</v>
          </cell>
          <cell r="R26"/>
          <cell r="S26">
            <v>260</v>
          </cell>
          <cell r="T26">
            <v>41047</v>
          </cell>
          <cell r="U26">
            <v>42676</v>
          </cell>
          <cell r="V26">
            <v>43113</v>
          </cell>
          <cell r="W26">
            <v>40725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32070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O27"/>
          <cell r="P27">
            <v>42676</v>
          </cell>
          <cell r="Q27" t="str">
            <v>بكالوريوس - كلية التجارة - محاسبة</v>
          </cell>
          <cell r="R27"/>
          <cell r="S27">
            <v>263</v>
          </cell>
          <cell r="T27">
            <v>41047</v>
          </cell>
          <cell r="U27">
            <v>42676</v>
          </cell>
          <cell r="V27">
            <v>43068</v>
          </cell>
          <cell r="W27">
            <v>40725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29620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O28"/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V28">
            <v>0</v>
          </cell>
          <cell r="W28">
            <v>40725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33818</v>
          </cell>
          <cell r="E29">
            <v>29208022500243</v>
          </cell>
          <cell r="F29"/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O29"/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V29">
            <v>0</v>
          </cell>
          <cell r="W29">
            <v>38899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31584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O30"/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V30">
            <v>0</v>
          </cell>
          <cell r="W30">
            <v>40725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30263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O31"/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V31">
            <v>0</v>
          </cell>
          <cell r="W31">
            <v>41821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28721</v>
          </cell>
          <cell r="E32">
            <v>27808192500183</v>
          </cell>
          <cell r="F32"/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O32"/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V32">
            <v>0</v>
          </cell>
          <cell r="W32">
            <v>40725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29877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O33"/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V33">
            <v>0</v>
          </cell>
          <cell r="W33">
            <v>40725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30204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O34"/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>
            <v>43058</v>
          </cell>
          <cell r="W34">
            <v>40725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31047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O35"/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V35">
            <v>0</v>
          </cell>
          <cell r="W35">
            <v>40725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29868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O36"/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V36">
            <v>0</v>
          </cell>
          <cell r="W36">
            <v>40725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30388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O37"/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V37">
            <v>0</v>
          </cell>
          <cell r="W37">
            <v>40725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30560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O38"/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V38">
            <v>0</v>
          </cell>
          <cell r="W38">
            <v>40633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30164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O39"/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>
            <v>43184</v>
          </cell>
          <cell r="W39">
            <v>40725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24951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O40"/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>
            <v>43085</v>
          </cell>
          <cell r="W40">
            <v>37073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31559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O41"/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V41">
            <v>0</v>
          </cell>
          <cell r="W41">
            <v>41456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29437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O42"/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>
            <v>43113</v>
          </cell>
          <cell r="W42">
            <v>40725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30529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O43"/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>
            <v>43190</v>
          </cell>
          <cell r="W43">
            <v>40725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30718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O44"/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>
            <v>43139</v>
          </cell>
          <cell r="W44">
            <v>40725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30639</v>
          </cell>
          <cell r="E45">
            <v>28311190104789</v>
          </cell>
          <cell r="F45"/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O45"/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>
            <v>43342</v>
          </cell>
          <cell r="W45">
            <v>42186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28300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O46"/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V46">
            <v>0</v>
          </cell>
          <cell r="W46">
            <v>41456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30213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O47"/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V47">
            <v>0</v>
          </cell>
          <cell r="W47">
            <v>40725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30977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O48"/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>
            <v>43146</v>
          </cell>
          <cell r="W48">
            <v>40725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31596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O49"/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>
            <v>43180</v>
          </cell>
          <cell r="W49">
            <v>40725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24812</v>
          </cell>
          <cell r="E50">
            <v>26712062501837</v>
          </cell>
          <cell r="F50"/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O50"/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>
            <v>43104</v>
          </cell>
          <cell r="W50">
            <v>40725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31964</v>
          </cell>
          <cell r="E51">
            <v>28707062500061</v>
          </cell>
          <cell r="F51"/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O51"/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V51">
            <v>0</v>
          </cell>
          <cell r="W51">
            <v>40725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22435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O52"/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V52">
            <v>0</v>
          </cell>
          <cell r="W52">
            <v>40360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26364</v>
          </cell>
          <cell r="E53">
            <v>27203062500221</v>
          </cell>
          <cell r="F53"/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O53"/>
          <cell r="P53">
            <v>42676</v>
          </cell>
          <cell r="Q53"/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V53">
            <v>0</v>
          </cell>
          <cell r="W53">
            <v>40725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31168</v>
          </cell>
          <cell r="E54">
            <v>28505012500157</v>
          </cell>
          <cell r="F54"/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O54"/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V54">
            <v>0</v>
          </cell>
          <cell r="W54">
            <v>40725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30128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O55"/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V55">
            <v>0</v>
          </cell>
          <cell r="W55">
            <v>40725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30515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O56"/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>
            <v>43259</v>
          </cell>
          <cell r="W56">
            <v>40725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31229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O57"/>
          <cell r="P57">
            <v>42676</v>
          </cell>
          <cell r="Q57" t="str">
            <v>ليسانس - كلية الحقوق - قانون عام</v>
          </cell>
          <cell r="R57"/>
          <cell r="S57">
            <v>257</v>
          </cell>
          <cell r="T57">
            <v>41047</v>
          </cell>
          <cell r="U57">
            <v>42676</v>
          </cell>
          <cell r="V57">
            <v>43104</v>
          </cell>
          <cell r="W57">
            <v>31959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29922</v>
          </cell>
          <cell r="E58">
            <v>28112020101791</v>
          </cell>
          <cell r="F58"/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O58"/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>
            <v>43104</v>
          </cell>
          <cell r="W58">
            <v>41456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29211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O59"/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>
            <v>43129</v>
          </cell>
          <cell r="W59">
            <v>40725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29830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O60"/>
          <cell r="P60">
            <v>42676</v>
          </cell>
          <cell r="Q60" t="str">
            <v>ليسانس</v>
          </cell>
          <cell r="R60"/>
          <cell r="S60">
            <v>264</v>
          </cell>
          <cell r="T60">
            <v>42552</v>
          </cell>
          <cell r="U60">
            <v>42676</v>
          </cell>
          <cell r="V60">
            <v>43166</v>
          </cell>
          <cell r="W60">
            <v>40360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29122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O61"/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V61">
            <v>0</v>
          </cell>
          <cell r="W61">
            <v>40725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29337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O62"/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V62">
            <v>0</v>
          </cell>
          <cell r="W62">
            <v>40725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31488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O63"/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V63">
            <v>0</v>
          </cell>
          <cell r="W63">
            <v>40725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31754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O64"/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V64">
            <v>0</v>
          </cell>
          <cell r="W64">
            <v>40725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31096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O65"/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V65">
            <v>0</v>
          </cell>
          <cell r="W65">
            <v>41456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31288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O66"/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V66">
            <v>0</v>
          </cell>
          <cell r="W66">
            <v>41456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29846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O67"/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>
            <v>43068</v>
          </cell>
          <cell r="W67">
            <v>40725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32143</v>
          </cell>
          <cell r="E68">
            <v>28801012517392</v>
          </cell>
          <cell r="F68"/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O68"/>
          <cell r="P68">
            <v>42676</v>
          </cell>
          <cell r="Q68" t="str">
            <v>بكالوريوس - كلية الخدمة الاجتماعية - أمن اجتماعى</v>
          </cell>
          <cell r="R68"/>
          <cell r="S68">
            <v>254</v>
          </cell>
          <cell r="T68">
            <v>40930</v>
          </cell>
          <cell r="U68">
            <v>42676</v>
          </cell>
          <cell r="V68">
            <v>43069</v>
          </cell>
          <cell r="W68">
            <v>40725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30338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O69"/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>
            <v>43061</v>
          </cell>
          <cell r="W69">
            <v>40725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30569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O70"/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>
            <v>43113</v>
          </cell>
          <cell r="W70">
            <v>41456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30949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O71"/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>
            <v>43234</v>
          </cell>
          <cell r="W71">
            <v>40725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31503</v>
          </cell>
          <cell r="E72">
            <v>28604012504878</v>
          </cell>
          <cell r="F72"/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O72"/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V72">
            <v>0</v>
          </cell>
          <cell r="W72">
            <v>40725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31447</v>
          </cell>
          <cell r="E73">
            <v>28602042500319</v>
          </cell>
          <cell r="F73"/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O73"/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V73">
            <v>0</v>
          </cell>
          <cell r="W73">
            <v>41091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28591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O74"/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>
            <v>0</v>
          </cell>
          <cell r="W74">
            <v>37073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31609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O75"/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>
            <v>43080</v>
          </cell>
          <cell r="W75">
            <v>40725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31061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O76"/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>
            <v>43139</v>
          </cell>
          <cell r="W76">
            <v>40725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29954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O77"/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V77">
            <v>0</v>
          </cell>
          <cell r="W77">
            <v>40725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30765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O78"/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>
            <v>43264</v>
          </cell>
          <cell r="W78">
            <v>40725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28673</v>
          </cell>
          <cell r="E79">
            <v>27807022501821</v>
          </cell>
          <cell r="F79"/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O79"/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V79">
            <v>0</v>
          </cell>
          <cell r="W79">
            <v>40360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30945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O80"/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V80">
            <v>0</v>
          </cell>
          <cell r="W80">
            <v>40725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29290</v>
          </cell>
          <cell r="E81">
            <v>28003102503168</v>
          </cell>
          <cell r="F81"/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O81"/>
          <cell r="P81">
            <v>42676</v>
          </cell>
          <cell r="Q81"/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V81">
            <v>0</v>
          </cell>
          <cell r="W81">
            <v>41456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28663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O82"/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V82">
            <v>0</v>
          </cell>
          <cell r="W82">
            <v>40725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27739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O83"/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V83">
            <v>0</v>
          </cell>
          <cell r="W83">
            <v>40360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29803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O84"/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V84">
            <v>0</v>
          </cell>
          <cell r="W84">
            <v>40360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24473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O85"/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V85">
            <v>0</v>
          </cell>
          <cell r="W85">
            <v>40725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31837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O86"/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V86">
            <v>0</v>
          </cell>
          <cell r="W86">
            <v>41456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30933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O87"/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V87">
            <v>0</v>
          </cell>
          <cell r="W87">
            <v>40725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30600</v>
          </cell>
          <cell r="E88">
            <v>28310112500426</v>
          </cell>
          <cell r="F88"/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O88"/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>
            <v>43235</v>
          </cell>
          <cell r="W88">
            <v>41456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32126</v>
          </cell>
          <cell r="E89">
            <v>28712152500268</v>
          </cell>
          <cell r="F89"/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O89"/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V89">
            <v>0</v>
          </cell>
          <cell r="W89">
            <v>41821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32012</v>
          </cell>
          <cell r="E90">
            <v>28708232500181</v>
          </cell>
          <cell r="F90"/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O90"/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>
            <v>43073</v>
          </cell>
          <cell r="W90">
            <v>41456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30579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O91"/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V91">
            <v>0</v>
          </cell>
          <cell r="W91">
            <v>40360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30062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O92"/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V92">
            <v>0</v>
          </cell>
          <cell r="W92">
            <v>40725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31975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O93"/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>
            <v>43197</v>
          </cell>
          <cell r="W93">
            <v>40725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31686</v>
          </cell>
          <cell r="E94">
            <v>28610012513826</v>
          </cell>
          <cell r="F94"/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O94"/>
          <cell r="P94">
            <v>42676</v>
          </cell>
          <cell r="Q94" t="str">
            <v>بكالوريوس - كلية الخدمة الاجتماعية - خدمة اجتماعية</v>
          </cell>
          <cell r="R94"/>
          <cell r="S94">
            <v>260</v>
          </cell>
          <cell r="T94">
            <v>40791</v>
          </cell>
          <cell r="U94">
            <v>42676</v>
          </cell>
          <cell r="V94">
            <v>43368</v>
          </cell>
          <cell r="W94">
            <v>40725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31681</v>
          </cell>
          <cell r="E95">
            <v>28609262500322</v>
          </cell>
          <cell r="F95"/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O95"/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V95">
            <v>0</v>
          </cell>
          <cell r="W95">
            <v>31959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31728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O96"/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V96">
            <v>0</v>
          </cell>
          <cell r="W96">
            <v>40725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31856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O97"/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>
            <v>43061</v>
          </cell>
          <cell r="W97">
            <v>40725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31613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O98"/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>
            <v>43101</v>
          </cell>
          <cell r="W98">
            <v>40725</v>
          </cell>
        </row>
        <row r="99">
          <cell r="A99">
            <v>49</v>
          </cell>
          <cell r="B99"/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>
            <v>0</v>
          </cell>
          <cell r="W99"/>
        </row>
        <row r="100">
          <cell r="A100"/>
          <cell r="B100"/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>
            <v>0</v>
          </cell>
          <cell r="W100"/>
        </row>
        <row r="101">
          <cell r="A101">
            <v>50</v>
          </cell>
          <cell r="B101"/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>
            <v>0</v>
          </cell>
          <cell r="W101"/>
        </row>
        <row r="102">
          <cell r="A102"/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>
            <v>0</v>
          </cell>
          <cell r="W102"/>
        </row>
        <row r="103">
          <cell r="A103">
            <v>51</v>
          </cell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>
            <v>0</v>
          </cell>
          <cell r="W103"/>
        </row>
        <row r="104">
          <cell r="A104"/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>
            <v>0</v>
          </cell>
          <cell r="W104"/>
        </row>
        <row r="105">
          <cell r="A105">
            <v>52</v>
          </cell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>
            <v>0</v>
          </cell>
          <cell r="W105"/>
        </row>
        <row r="106">
          <cell r="A106"/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>
            <v>0</v>
          </cell>
          <cell r="W106"/>
        </row>
        <row r="107">
          <cell r="A107">
            <v>53</v>
          </cell>
          <cell r="B107"/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>
            <v>0</v>
          </cell>
          <cell r="W107"/>
        </row>
        <row r="108">
          <cell r="A108"/>
          <cell r="B108"/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>
            <v>0</v>
          </cell>
          <cell r="W108"/>
        </row>
        <row r="109">
          <cell r="A109">
            <v>54</v>
          </cell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</row>
        <row r="110">
          <cell r="A110"/>
          <cell r="B110"/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</row>
        <row r="111">
          <cell r="A111">
            <v>55</v>
          </cell>
          <cell r="B111"/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</row>
        <row r="112">
          <cell r="A112"/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</row>
      </sheetData>
      <sheetData sheetId="7"/>
      <sheetData sheetId="8"/>
      <sheetData sheetId="9">
        <row r="4">
          <cell r="A4">
            <v>1</v>
          </cell>
          <cell r="B4" t="str">
            <v>ابو بكر جلال علي عبد الحافظ</v>
          </cell>
          <cell r="C4">
            <v>30598</v>
          </cell>
          <cell r="D4">
            <v>41349</v>
          </cell>
          <cell r="E4">
            <v>48</v>
          </cell>
          <cell r="F4">
            <v>48</v>
          </cell>
          <cell r="G4">
            <v>250.2</v>
          </cell>
          <cell r="H4">
            <v>250.2</v>
          </cell>
          <cell r="I4">
            <v>250.2</v>
          </cell>
          <cell r="J4">
            <v>259</v>
          </cell>
          <cell r="K4">
            <v>259</v>
          </cell>
          <cell r="L4">
            <v>282.31</v>
          </cell>
          <cell r="M4">
            <v>275</v>
          </cell>
          <cell r="N4">
            <v>307.70999999999998</v>
          </cell>
          <cell r="O4">
            <v>275</v>
          </cell>
          <cell r="P4">
            <v>275</v>
          </cell>
        </row>
        <row r="5">
          <cell r="A5">
            <v>2</v>
          </cell>
          <cell r="B5" t="str">
            <v>اسامه عبد النعيم عاصم محمد</v>
          </cell>
          <cell r="C5">
            <v>27715</v>
          </cell>
          <cell r="D5">
            <v>40792</v>
          </cell>
          <cell r="E5">
            <v>48</v>
          </cell>
          <cell r="F5">
            <v>238.8</v>
          </cell>
          <cell r="G5">
            <v>253.2</v>
          </cell>
          <cell r="H5">
            <v>257.2</v>
          </cell>
          <cell r="I5">
            <v>257.2</v>
          </cell>
          <cell r="J5">
            <v>266</v>
          </cell>
          <cell r="K5">
            <v>276</v>
          </cell>
          <cell r="L5">
            <v>300.83999999999997</v>
          </cell>
          <cell r="M5">
            <v>276</v>
          </cell>
          <cell r="N5">
            <v>327.91</v>
          </cell>
          <cell r="O5">
            <v>276</v>
          </cell>
          <cell r="P5">
            <v>276</v>
          </cell>
        </row>
        <row r="6">
          <cell r="A6">
            <v>3</v>
          </cell>
          <cell r="B6" t="str">
            <v>ازهار محمد خالد احمد</v>
          </cell>
          <cell r="C6">
            <v>31444</v>
          </cell>
          <cell r="D6">
            <v>41348</v>
          </cell>
          <cell r="E6">
            <v>48</v>
          </cell>
          <cell r="F6">
            <v>48</v>
          </cell>
          <cell r="G6">
            <v>247.2</v>
          </cell>
          <cell r="H6">
            <v>247.2</v>
          </cell>
          <cell r="I6">
            <v>247.2</v>
          </cell>
          <cell r="J6">
            <v>256</v>
          </cell>
          <cell r="K6">
            <v>256</v>
          </cell>
          <cell r="L6">
            <v>279.04000000000002</v>
          </cell>
          <cell r="M6">
            <v>256</v>
          </cell>
          <cell r="N6">
            <v>304.14999999999998</v>
          </cell>
          <cell r="O6">
            <v>256</v>
          </cell>
          <cell r="P6">
            <v>256</v>
          </cell>
        </row>
        <row r="7">
          <cell r="A7">
            <v>4</v>
          </cell>
          <cell r="B7" t="str">
            <v>اسامة مصطفى محمد عبد الرحمن</v>
          </cell>
          <cell r="C7">
            <v>30329</v>
          </cell>
          <cell r="D7">
            <v>40792</v>
          </cell>
          <cell r="E7">
            <v>48</v>
          </cell>
          <cell r="F7">
            <v>232.8</v>
          </cell>
          <cell r="G7">
            <v>247.2</v>
          </cell>
          <cell r="H7">
            <v>251.2</v>
          </cell>
          <cell r="I7">
            <v>251.2</v>
          </cell>
          <cell r="J7">
            <v>260</v>
          </cell>
          <cell r="K7">
            <v>260</v>
          </cell>
          <cell r="L7">
            <v>283.39999999999998</v>
          </cell>
          <cell r="M7">
            <v>260</v>
          </cell>
          <cell r="N7">
            <v>308.89999999999998</v>
          </cell>
          <cell r="O7">
            <v>260</v>
          </cell>
          <cell r="P7">
            <v>260</v>
          </cell>
        </row>
        <row r="8">
          <cell r="A8">
            <v>5</v>
          </cell>
          <cell r="B8" t="str">
            <v>اسراء أسامة محمد طلبه</v>
          </cell>
          <cell r="C8">
            <v>31575</v>
          </cell>
          <cell r="D8">
            <v>40950</v>
          </cell>
          <cell r="E8">
            <v>48</v>
          </cell>
          <cell r="F8">
            <v>238.8</v>
          </cell>
          <cell r="G8">
            <v>253.2</v>
          </cell>
          <cell r="H8">
            <v>257.2</v>
          </cell>
          <cell r="I8">
            <v>257.2</v>
          </cell>
          <cell r="J8">
            <v>266</v>
          </cell>
          <cell r="K8">
            <v>266</v>
          </cell>
          <cell r="L8">
            <v>289.94</v>
          </cell>
          <cell r="M8">
            <v>266</v>
          </cell>
          <cell r="N8">
            <v>316.02999999999997</v>
          </cell>
          <cell r="O8">
            <v>331</v>
          </cell>
          <cell r="P8">
            <v>521</v>
          </cell>
        </row>
        <row r="9">
          <cell r="A9">
            <v>6</v>
          </cell>
          <cell r="B9" t="str">
            <v>اسماء ابو زيد فؤاد ابو زيد</v>
          </cell>
          <cell r="C9">
            <v>30663</v>
          </cell>
          <cell r="D9">
            <v>40792</v>
          </cell>
          <cell r="E9">
            <v>225.6</v>
          </cell>
          <cell r="F9">
            <v>236.8</v>
          </cell>
          <cell r="G9">
            <v>251.2</v>
          </cell>
          <cell r="H9">
            <v>255.2</v>
          </cell>
          <cell r="I9">
            <v>255.2</v>
          </cell>
          <cell r="J9">
            <v>264</v>
          </cell>
          <cell r="K9">
            <v>268</v>
          </cell>
          <cell r="L9">
            <v>292.12</v>
          </cell>
          <cell r="M9">
            <v>268</v>
          </cell>
          <cell r="N9">
            <v>318.41000000000003</v>
          </cell>
          <cell r="O9">
            <v>268</v>
          </cell>
          <cell r="P9">
            <v>268</v>
          </cell>
        </row>
        <row r="10">
          <cell r="A10">
            <v>7</v>
          </cell>
          <cell r="B10" t="str">
            <v>اسماء اسلام توفيق عبد المتجلى</v>
          </cell>
          <cell r="C10">
            <v>31732</v>
          </cell>
          <cell r="D10">
            <v>41048</v>
          </cell>
          <cell r="E10">
            <v>48</v>
          </cell>
          <cell r="F10">
            <v>235.8</v>
          </cell>
          <cell r="G10">
            <v>250.2</v>
          </cell>
          <cell r="H10">
            <v>254.2</v>
          </cell>
          <cell r="I10">
            <v>254.2</v>
          </cell>
          <cell r="J10">
            <v>263</v>
          </cell>
          <cell r="K10">
            <v>263</v>
          </cell>
          <cell r="L10">
            <v>286.67</v>
          </cell>
          <cell r="M10">
            <v>263</v>
          </cell>
          <cell r="N10">
            <v>312.47000000000003</v>
          </cell>
          <cell r="O10">
            <v>263</v>
          </cell>
          <cell r="P10">
            <v>263</v>
          </cell>
        </row>
        <row r="11">
          <cell r="A11">
            <v>8</v>
          </cell>
          <cell r="B11" t="str">
            <v>الشيماء نور الدين مطاوع عبد الحافظ</v>
          </cell>
          <cell r="C11">
            <v>32127</v>
          </cell>
          <cell r="D11">
            <v>41048</v>
          </cell>
          <cell r="E11">
            <v>48</v>
          </cell>
          <cell r="F11">
            <v>232.8</v>
          </cell>
          <cell r="G11">
            <v>247.2</v>
          </cell>
          <cell r="H11">
            <v>251.2</v>
          </cell>
          <cell r="I11">
            <v>251.2</v>
          </cell>
          <cell r="J11">
            <v>260</v>
          </cell>
          <cell r="K11">
            <v>260</v>
          </cell>
          <cell r="L11">
            <v>283.39999999999998</v>
          </cell>
          <cell r="M11">
            <v>260</v>
          </cell>
          <cell r="N11">
            <v>308.89999999999998</v>
          </cell>
          <cell r="O11">
            <v>260</v>
          </cell>
          <cell r="P11">
            <v>260</v>
          </cell>
        </row>
        <row r="12">
          <cell r="A12">
            <v>9</v>
          </cell>
          <cell r="B12" t="str">
            <v>اماني يوسف عبد العال يوسف</v>
          </cell>
          <cell r="C12">
            <v>32222</v>
          </cell>
          <cell r="D12">
            <v>41048</v>
          </cell>
          <cell r="E12">
            <v>48</v>
          </cell>
          <cell r="F12">
            <v>232.8</v>
          </cell>
          <cell r="G12">
            <v>247.2</v>
          </cell>
          <cell r="H12">
            <v>251.2</v>
          </cell>
          <cell r="I12">
            <v>251.2</v>
          </cell>
          <cell r="J12">
            <v>260</v>
          </cell>
          <cell r="K12">
            <v>260</v>
          </cell>
          <cell r="L12">
            <v>283.39999999999998</v>
          </cell>
          <cell r="M12">
            <v>260</v>
          </cell>
          <cell r="N12">
            <v>308.89999999999998</v>
          </cell>
          <cell r="O12">
            <v>260</v>
          </cell>
          <cell r="P12">
            <v>260</v>
          </cell>
        </row>
        <row r="13">
          <cell r="A13">
            <v>10</v>
          </cell>
          <cell r="B13" t="str">
            <v>امل محمد عبد المجيد تمام</v>
          </cell>
          <cell r="C13">
            <v>31323</v>
          </cell>
          <cell r="D13">
            <v>40792</v>
          </cell>
          <cell r="E13">
            <v>48</v>
          </cell>
          <cell r="F13">
            <v>235.8</v>
          </cell>
          <cell r="G13">
            <v>250.2</v>
          </cell>
          <cell r="H13">
            <v>254.2</v>
          </cell>
          <cell r="I13">
            <v>254.2</v>
          </cell>
          <cell r="J13">
            <v>263</v>
          </cell>
          <cell r="K13">
            <v>263</v>
          </cell>
          <cell r="L13">
            <v>286.67</v>
          </cell>
          <cell r="M13">
            <v>263</v>
          </cell>
          <cell r="N13">
            <v>312.47000000000003</v>
          </cell>
          <cell r="O13">
            <v>263</v>
          </cell>
          <cell r="P13">
            <v>263</v>
          </cell>
        </row>
        <row r="14">
          <cell r="A14">
            <v>11</v>
          </cell>
          <cell r="B14" t="str">
            <v>اميرة إسماعيل تهامى إسماعيل</v>
          </cell>
          <cell r="C14">
            <v>32318</v>
          </cell>
          <cell r="D14">
            <v>41047</v>
          </cell>
          <cell r="E14">
            <v>48</v>
          </cell>
          <cell r="F14">
            <v>232.8</v>
          </cell>
          <cell r="G14">
            <v>247.2</v>
          </cell>
          <cell r="H14">
            <v>251.2</v>
          </cell>
          <cell r="I14">
            <v>251.2</v>
          </cell>
          <cell r="J14">
            <v>260</v>
          </cell>
          <cell r="K14">
            <v>260</v>
          </cell>
          <cell r="L14">
            <v>283.39999999999998</v>
          </cell>
          <cell r="M14">
            <v>260</v>
          </cell>
          <cell r="N14">
            <v>308.89999999999998</v>
          </cell>
          <cell r="O14">
            <v>260</v>
          </cell>
          <cell r="P14">
            <v>260</v>
          </cell>
        </row>
        <row r="15">
          <cell r="A15">
            <v>12</v>
          </cell>
          <cell r="B15" t="str">
            <v>اميرة محمد عبد المعطى محمد</v>
          </cell>
          <cell r="C15">
            <v>31162</v>
          </cell>
          <cell r="D15">
            <v>40792</v>
          </cell>
          <cell r="E15">
            <v>38</v>
          </cell>
          <cell r="F15">
            <v>209.3</v>
          </cell>
          <cell r="G15">
            <v>220.7</v>
          </cell>
          <cell r="H15">
            <v>224.7</v>
          </cell>
          <cell r="I15">
            <v>224.7</v>
          </cell>
          <cell r="J15">
            <v>232.5</v>
          </cell>
          <cell r="K15">
            <v>232.5</v>
          </cell>
          <cell r="L15">
            <v>253.42</v>
          </cell>
          <cell r="M15">
            <v>232.5</v>
          </cell>
          <cell r="N15">
            <v>276.23</v>
          </cell>
          <cell r="O15">
            <v>232.5</v>
          </cell>
          <cell r="P15">
            <v>232.5</v>
          </cell>
        </row>
        <row r="16">
          <cell r="A16">
            <v>13</v>
          </cell>
          <cell r="B16" t="str">
            <v>اميره بدر توفيق حسن</v>
          </cell>
          <cell r="C16">
            <v>31517</v>
          </cell>
          <cell r="D16">
            <v>40950</v>
          </cell>
          <cell r="E16">
            <v>48</v>
          </cell>
          <cell r="F16">
            <v>232.8</v>
          </cell>
          <cell r="G16">
            <v>247.2</v>
          </cell>
          <cell r="H16">
            <v>251.2</v>
          </cell>
          <cell r="I16">
            <v>251.2</v>
          </cell>
          <cell r="J16">
            <v>260</v>
          </cell>
          <cell r="K16">
            <v>260</v>
          </cell>
          <cell r="L16">
            <v>283.39999999999998</v>
          </cell>
          <cell r="M16">
            <v>260</v>
          </cell>
          <cell r="N16">
            <v>308.89999999999998</v>
          </cell>
          <cell r="O16">
            <v>260</v>
          </cell>
          <cell r="P16">
            <v>260</v>
          </cell>
        </row>
        <row r="17">
          <cell r="A17">
            <v>14</v>
          </cell>
          <cell r="B17" t="str">
            <v>اميره محمد حنفي يوسف</v>
          </cell>
          <cell r="C17">
            <v>29845</v>
          </cell>
          <cell r="D17">
            <v>40792</v>
          </cell>
          <cell r="E17">
            <v>48</v>
          </cell>
          <cell r="F17">
            <v>241.8</v>
          </cell>
          <cell r="G17">
            <v>256.2</v>
          </cell>
          <cell r="H17">
            <v>260.2</v>
          </cell>
          <cell r="I17">
            <v>260.2</v>
          </cell>
          <cell r="J17">
            <v>269</v>
          </cell>
          <cell r="K17">
            <v>274</v>
          </cell>
          <cell r="L17">
            <v>298.66000000000003</v>
          </cell>
          <cell r="M17">
            <v>274</v>
          </cell>
          <cell r="N17">
            <v>325.52999999999997</v>
          </cell>
          <cell r="O17">
            <v>274</v>
          </cell>
          <cell r="P17">
            <v>274</v>
          </cell>
        </row>
        <row r="18">
          <cell r="A18">
            <v>15</v>
          </cell>
          <cell r="B18" t="str">
            <v>انعام احمد ابراهيم مهران</v>
          </cell>
          <cell r="C18">
            <v>26151</v>
          </cell>
          <cell r="D18">
            <v>35196</v>
          </cell>
          <cell r="E18">
            <v>324.60000000000002</v>
          </cell>
          <cell r="F18">
            <v>356.68</v>
          </cell>
          <cell r="G18">
            <v>417.56</v>
          </cell>
          <cell r="H18">
            <v>421.56</v>
          </cell>
          <cell r="I18">
            <v>421.56</v>
          </cell>
          <cell r="J18">
            <v>447.58</v>
          </cell>
          <cell r="K18">
            <v>452.58</v>
          </cell>
          <cell r="L18">
            <v>493.31</v>
          </cell>
          <cell r="M18">
            <v>452.58</v>
          </cell>
          <cell r="N18">
            <v>537.71</v>
          </cell>
          <cell r="O18">
            <v>452.58</v>
          </cell>
          <cell r="P18">
            <v>452.58</v>
          </cell>
        </row>
        <row r="19">
          <cell r="A19">
            <v>16</v>
          </cell>
          <cell r="B19" t="str">
            <v>اوميمه جمال حلمى حسن</v>
          </cell>
          <cell r="C19">
            <v>27365</v>
          </cell>
          <cell r="D19">
            <v>40792</v>
          </cell>
          <cell r="E19">
            <v>48</v>
          </cell>
          <cell r="F19">
            <v>248.8</v>
          </cell>
          <cell r="G19">
            <v>263.2</v>
          </cell>
          <cell r="H19">
            <v>268.2</v>
          </cell>
          <cell r="I19">
            <v>268.2</v>
          </cell>
          <cell r="J19">
            <v>278</v>
          </cell>
          <cell r="K19">
            <v>283</v>
          </cell>
          <cell r="L19">
            <v>308.47000000000003</v>
          </cell>
          <cell r="M19">
            <v>283</v>
          </cell>
          <cell r="N19">
            <v>336.23</v>
          </cell>
          <cell r="O19">
            <v>283</v>
          </cell>
          <cell r="P19">
            <v>283</v>
          </cell>
        </row>
        <row r="20">
          <cell r="A20">
            <v>17</v>
          </cell>
          <cell r="B20" t="str">
            <v>ايفيلين ربيل بطرس اسكاروس</v>
          </cell>
          <cell r="C20">
            <v>28814</v>
          </cell>
          <cell r="D20">
            <v>40792</v>
          </cell>
          <cell r="E20">
            <v>228.6</v>
          </cell>
          <cell r="F20">
            <v>239.8</v>
          </cell>
          <cell r="G20">
            <v>254.2</v>
          </cell>
          <cell r="H20">
            <v>258.2</v>
          </cell>
          <cell r="I20">
            <v>258.2</v>
          </cell>
          <cell r="J20">
            <v>267</v>
          </cell>
          <cell r="K20">
            <v>271</v>
          </cell>
          <cell r="L20">
            <v>295.39</v>
          </cell>
          <cell r="M20">
            <v>271</v>
          </cell>
          <cell r="N20">
            <v>321.97000000000003</v>
          </cell>
          <cell r="O20">
            <v>271</v>
          </cell>
          <cell r="P20">
            <v>271</v>
          </cell>
        </row>
        <row r="21">
          <cell r="A21">
            <v>18</v>
          </cell>
          <cell r="B21" t="str">
            <v>ايمان أحمد بركات أحمد</v>
          </cell>
          <cell r="C21">
            <v>31851</v>
          </cell>
          <cell r="D21">
            <v>41048</v>
          </cell>
          <cell r="E21">
            <v>48</v>
          </cell>
          <cell r="F21">
            <v>232.8</v>
          </cell>
          <cell r="G21">
            <v>247.2</v>
          </cell>
          <cell r="H21">
            <v>251.2</v>
          </cell>
          <cell r="I21">
            <v>251.2</v>
          </cell>
          <cell r="J21">
            <v>260</v>
          </cell>
          <cell r="K21">
            <v>260</v>
          </cell>
          <cell r="L21">
            <v>283.39999999999998</v>
          </cell>
          <cell r="M21">
            <v>260</v>
          </cell>
          <cell r="N21">
            <v>308.89999999999998</v>
          </cell>
          <cell r="O21">
            <v>260</v>
          </cell>
          <cell r="P21">
            <v>260</v>
          </cell>
        </row>
        <row r="22">
          <cell r="A22">
            <v>19</v>
          </cell>
          <cell r="B22" t="str">
            <v>ايمان عبدالحميد عبد اللطيف</v>
          </cell>
          <cell r="C22">
            <v>29481</v>
          </cell>
          <cell r="D22">
            <v>40792</v>
          </cell>
          <cell r="E22">
            <v>48</v>
          </cell>
          <cell r="F22">
            <v>241.8</v>
          </cell>
          <cell r="G22">
            <v>256.2</v>
          </cell>
          <cell r="H22">
            <v>268.2</v>
          </cell>
          <cell r="I22">
            <v>268.2</v>
          </cell>
          <cell r="J22">
            <v>278</v>
          </cell>
          <cell r="K22">
            <v>278</v>
          </cell>
          <cell r="L22">
            <v>303.02</v>
          </cell>
          <cell r="M22">
            <v>278</v>
          </cell>
          <cell r="N22">
            <v>330.29</v>
          </cell>
          <cell r="O22">
            <v>283</v>
          </cell>
          <cell r="P22">
            <v>283</v>
          </cell>
        </row>
        <row r="23">
          <cell r="A23">
            <v>20</v>
          </cell>
          <cell r="B23" t="str">
            <v>ايمان محمد عبد المعطي محمد</v>
          </cell>
          <cell r="C23">
            <v>30710</v>
          </cell>
          <cell r="D23">
            <v>40792</v>
          </cell>
          <cell r="E23">
            <v>225.6</v>
          </cell>
          <cell r="F23">
            <v>236.8</v>
          </cell>
          <cell r="G23">
            <v>251.2</v>
          </cell>
          <cell r="H23">
            <v>255.2</v>
          </cell>
          <cell r="I23">
            <v>255.2</v>
          </cell>
          <cell r="J23">
            <v>264</v>
          </cell>
          <cell r="K23">
            <v>264</v>
          </cell>
          <cell r="L23">
            <v>287.76</v>
          </cell>
          <cell r="M23">
            <v>264</v>
          </cell>
          <cell r="N23">
            <v>313.64999999999998</v>
          </cell>
          <cell r="O23">
            <v>264</v>
          </cell>
          <cell r="P23">
            <v>264</v>
          </cell>
        </row>
        <row r="24">
          <cell r="A24">
            <v>21</v>
          </cell>
          <cell r="B24" t="str">
            <v>بسمة عبد العزيز ابو العلا</v>
          </cell>
          <cell r="C24">
            <v>30365</v>
          </cell>
          <cell r="D24">
            <v>40792</v>
          </cell>
          <cell r="E24">
            <v>48</v>
          </cell>
          <cell r="F24">
            <v>241.8</v>
          </cell>
          <cell r="G24">
            <v>256.2</v>
          </cell>
          <cell r="H24">
            <v>260.2</v>
          </cell>
          <cell r="I24">
            <v>260.2</v>
          </cell>
          <cell r="J24">
            <v>269</v>
          </cell>
          <cell r="K24">
            <v>274</v>
          </cell>
          <cell r="L24">
            <v>298.66000000000003</v>
          </cell>
          <cell r="M24">
            <v>274</v>
          </cell>
          <cell r="N24">
            <v>325.52999999999997</v>
          </cell>
          <cell r="O24">
            <v>274</v>
          </cell>
          <cell r="P24">
            <v>274</v>
          </cell>
        </row>
        <row r="25">
          <cell r="A25">
            <v>22</v>
          </cell>
          <cell r="B25" t="str">
            <v>بيتر عاطف كمال متري</v>
          </cell>
          <cell r="C25">
            <v>29479</v>
          </cell>
          <cell r="D25">
            <v>40792</v>
          </cell>
          <cell r="E25">
            <v>48</v>
          </cell>
          <cell r="F25">
            <v>238.8</v>
          </cell>
          <cell r="G25">
            <v>253.2</v>
          </cell>
          <cell r="H25">
            <v>257.2</v>
          </cell>
          <cell r="I25">
            <v>257.2</v>
          </cell>
          <cell r="J25">
            <v>266</v>
          </cell>
          <cell r="K25">
            <v>270</v>
          </cell>
          <cell r="L25">
            <v>294.3</v>
          </cell>
          <cell r="M25">
            <v>270</v>
          </cell>
          <cell r="N25">
            <v>320.77999999999997</v>
          </cell>
          <cell r="O25">
            <v>270</v>
          </cell>
          <cell r="P25">
            <v>270</v>
          </cell>
        </row>
        <row r="26">
          <cell r="A26">
            <v>23</v>
          </cell>
          <cell r="B26" t="str">
            <v>جرجس فيليب عزيز نخله</v>
          </cell>
          <cell r="C26">
            <v>31368</v>
          </cell>
          <cell r="D26">
            <v>40792</v>
          </cell>
          <cell r="E26">
            <v>48</v>
          </cell>
          <cell r="F26">
            <v>235.8</v>
          </cell>
          <cell r="G26">
            <v>250.2</v>
          </cell>
          <cell r="H26">
            <v>254.2</v>
          </cell>
          <cell r="I26">
            <v>254.2</v>
          </cell>
          <cell r="J26">
            <v>263</v>
          </cell>
          <cell r="K26">
            <v>263</v>
          </cell>
          <cell r="L26">
            <v>286.67</v>
          </cell>
          <cell r="M26">
            <v>263</v>
          </cell>
          <cell r="N26">
            <v>312.47000000000003</v>
          </cell>
          <cell r="O26">
            <v>263</v>
          </cell>
          <cell r="P26">
            <v>263</v>
          </cell>
        </row>
        <row r="27">
          <cell r="A27">
            <v>24</v>
          </cell>
          <cell r="B27" t="str">
            <v>حازم عبد الرحمن دوينى عبدالرحمن</v>
          </cell>
          <cell r="C27">
            <v>31564</v>
          </cell>
          <cell r="D27">
            <v>41048</v>
          </cell>
          <cell r="E27">
            <v>48</v>
          </cell>
          <cell r="F27">
            <v>232.8</v>
          </cell>
          <cell r="G27">
            <v>247.2</v>
          </cell>
          <cell r="H27">
            <v>251.2</v>
          </cell>
          <cell r="I27">
            <v>251.2</v>
          </cell>
          <cell r="J27">
            <v>260</v>
          </cell>
          <cell r="K27">
            <v>260</v>
          </cell>
          <cell r="L27">
            <v>283.39999999999998</v>
          </cell>
          <cell r="M27">
            <v>260</v>
          </cell>
          <cell r="N27">
            <v>308.89999999999998</v>
          </cell>
          <cell r="O27">
            <v>260</v>
          </cell>
          <cell r="P27">
            <v>260</v>
          </cell>
        </row>
        <row r="28">
          <cell r="A28">
            <v>25</v>
          </cell>
          <cell r="B28" t="str">
            <v>حسام جمال الدين محمد محمود</v>
          </cell>
          <cell r="C28">
            <v>32070</v>
          </cell>
          <cell r="D28">
            <v>41048</v>
          </cell>
          <cell r="E28">
            <v>48</v>
          </cell>
          <cell r="F28">
            <v>235.8</v>
          </cell>
          <cell r="G28">
            <v>250.2</v>
          </cell>
          <cell r="H28">
            <v>254.2</v>
          </cell>
          <cell r="I28">
            <v>254.2</v>
          </cell>
          <cell r="J28">
            <v>263</v>
          </cell>
          <cell r="K28">
            <v>263</v>
          </cell>
          <cell r="L28">
            <v>286.67</v>
          </cell>
          <cell r="M28">
            <v>263</v>
          </cell>
          <cell r="N28">
            <v>312.47000000000003</v>
          </cell>
          <cell r="O28">
            <v>263</v>
          </cell>
          <cell r="P28">
            <v>263</v>
          </cell>
        </row>
        <row r="29">
          <cell r="A29">
            <v>26</v>
          </cell>
          <cell r="B29" t="str">
            <v>حنان فاروق محمد طلبه</v>
          </cell>
          <cell r="C29">
            <v>29620</v>
          </cell>
          <cell r="D29">
            <v>40792</v>
          </cell>
          <cell r="E29">
            <v>48</v>
          </cell>
          <cell r="F29">
            <v>241.8</v>
          </cell>
          <cell r="G29">
            <v>256.2</v>
          </cell>
          <cell r="H29">
            <v>268.2</v>
          </cell>
          <cell r="I29">
            <v>268.2</v>
          </cell>
          <cell r="J29">
            <v>278</v>
          </cell>
          <cell r="K29">
            <v>278</v>
          </cell>
          <cell r="L29">
            <v>303.02</v>
          </cell>
          <cell r="M29">
            <v>278</v>
          </cell>
          <cell r="N29">
            <v>330.29</v>
          </cell>
          <cell r="O29">
            <v>278</v>
          </cell>
          <cell r="P29">
            <v>278</v>
          </cell>
        </row>
        <row r="30">
          <cell r="A30">
            <v>27</v>
          </cell>
          <cell r="B30" t="str">
            <v>حنان محمود محمد أحمد</v>
          </cell>
          <cell r="C30">
            <v>33818</v>
          </cell>
          <cell r="D30">
            <v>42161</v>
          </cell>
          <cell r="E30">
            <v>48</v>
          </cell>
          <cell r="F30">
            <v>48</v>
          </cell>
          <cell r="G30">
            <v>48</v>
          </cell>
          <cell r="H30">
            <v>48</v>
          </cell>
          <cell r="I30">
            <v>48</v>
          </cell>
          <cell r="J30">
            <v>48</v>
          </cell>
          <cell r="K30">
            <v>246</v>
          </cell>
          <cell r="L30">
            <v>268.14</v>
          </cell>
          <cell r="M30">
            <v>246</v>
          </cell>
          <cell r="N30">
            <v>292.27</v>
          </cell>
          <cell r="O30">
            <v>246</v>
          </cell>
          <cell r="P30">
            <v>246</v>
          </cell>
        </row>
        <row r="31">
          <cell r="A31">
            <v>28</v>
          </cell>
          <cell r="B31" t="str">
            <v>خالد فتحي عبد العزيز اسماعيل</v>
          </cell>
          <cell r="C31">
            <v>31584</v>
          </cell>
          <cell r="D31">
            <v>40950</v>
          </cell>
          <cell r="E31">
            <v>48</v>
          </cell>
          <cell r="F31">
            <v>235.8</v>
          </cell>
          <cell r="G31">
            <v>250.2</v>
          </cell>
          <cell r="H31">
            <v>254.2</v>
          </cell>
          <cell r="I31">
            <v>254.2</v>
          </cell>
          <cell r="J31">
            <v>263</v>
          </cell>
          <cell r="K31">
            <v>263</v>
          </cell>
          <cell r="L31">
            <v>286.67</v>
          </cell>
          <cell r="M31">
            <v>263</v>
          </cell>
          <cell r="N31">
            <v>312.47000000000003</v>
          </cell>
          <cell r="O31">
            <v>263</v>
          </cell>
          <cell r="P31">
            <v>263</v>
          </cell>
        </row>
        <row r="32">
          <cell r="A32">
            <v>29</v>
          </cell>
          <cell r="B32" t="str">
            <v>داليا محي عبد العليم عبد الحافظ</v>
          </cell>
          <cell r="C32">
            <v>30263</v>
          </cell>
          <cell r="D32">
            <v>42147</v>
          </cell>
          <cell r="E32">
            <v>48</v>
          </cell>
          <cell r="F32">
            <v>48</v>
          </cell>
          <cell r="G32">
            <v>48</v>
          </cell>
          <cell r="H32">
            <v>48</v>
          </cell>
          <cell r="I32">
            <v>48</v>
          </cell>
          <cell r="J32">
            <v>48</v>
          </cell>
          <cell r="K32">
            <v>252</v>
          </cell>
          <cell r="L32">
            <v>274.68</v>
          </cell>
          <cell r="M32">
            <v>264</v>
          </cell>
          <cell r="N32">
            <v>299.39999999999998</v>
          </cell>
          <cell r="O32">
            <v>268</v>
          </cell>
          <cell r="P32">
            <v>268</v>
          </cell>
        </row>
        <row r="33">
          <cell r="A33">
            <v>30</v>
          </cell>
          <cell r="B33" t="str">
            <v>دعاء احمد جمال عبدالفتاح حسن</v>
          </cell>
          <cell r="C33">
            <v>28721</v>
          </cell>
          <cell r="D33">
            <v>40792</v>
          </cell>
          <cell r="E33">
            <v>48</v>
          </cell>
          <cell r="F33">
            <v>248.8</v>
          </cell>
          <cell r="G33">
            <v>263.2</v>
          </cell>
          <cell r="H33">
            <v>268.2</v>
          </cell>
          <cell r="I33">
            <v>268.2</v>
          </cell>
          <cell r="J33">
            <v>278</v>
          </cell>
          <cell r="K33">
            <v>278</v>
          </cell>
          <cell r="L33">
            <v>303.02</v>
          </cell>
          <cell r="M33">
            <v>283</v>
          </cell>
          <cell r="N33">
            <v>330.29</v>
          </cell>
          <cell r="O33">
            <v>283</v>
          </cell>
          <cell r="P33">
            <v>283</v>
          </cell>
        </row>
        <row r="34">
          <cell r="A34">
            <v>31</v>
          </cell>
          <cell r="B34" t="str">
            <v>دعاء محمد عباس عامر</v>
          </cell>
          <cell r="C34">
            <v>29877</v>
          </cell>
          <cell r="D34">
            <v>41048</v>
          </cell>
          <cell r="E34">
            <v>48</v>
          </cell>
          <cell r="F34">
            <v>235.8</v>
          </cell>
          <cell r="G34">
            <v>250.2</v>
          </cell>
          <cell r="H34">
            <v>254.2</v>
          </cell>
          <cell r="I34">
            <v>254.2</v>
          </cell>
          <cell r="J34">
            <v>263</v>
          </cell>
          <cell r="K34">
            <v>263</v>
          </cell>
          <cell r="L34">
            <v>286.67</v>
          </cell>
          <cell r="M34">
            <v>263</v>
          </cell>
          <cell r="N34">
            <v>312.47000000000003</v>
          </cell>
          <cell r="O34">
            <v>263</v>
          </cell>
          <cell r="P34">
            <v>263</v>
          </cell>
        </row>
        <row r="35">
          <cell r="A35">
            <v>32</v>
          </cell>
          <cell r="B35" t="str">
            <v>دينا حسين اسماعيل احمد</v>
          </cell>
          <cell r="C35">
            <v>30204</v>
          </cell>
          <cell r="D35">
            <v>40792</v>
          </cell>
          <cell r="E35">
            <v>48</v>
          </cell>
          <cell r="F35">
            <v>235.8</v>
          </cell>
          <cell r="G35">
            <v>254.2</v>
          </cell>
          <cell r="H35">
            <v>258.2</v>
          </cell>
          <cell r="I35">
            <v>258.2</v>
          </cell>
          <cell r="J35">
            <v>267</v>
          </cell>
          <cell r="K35">
            <v>267</v>
          </cell>
          <cell r="L35">
            <v>291.02999999999997</v>
          </cell>
          <cell r="M35">
            <v>271</v>
          </cell>
          <cell r="N35">
            <v>317.22000000000003</v>
          </cell>
          <cell r="O35">
            <v>271</v>
          </cell>
          <cell r="P35">
            <v>271</v>
          </cell>
        </row>
        <row r="36">
          <cell r="A36">
            <v>33</v>
          </cell>
          <cell r="B36" t="str">
            <v>دينا مصطفى سيد محمد البهنساوى</v>
          </cell>
          <cell r="C36">
            <v>31047</v>
          </cell>
          <cell r="D36">
            <v>40792</v>
          </cell>
          <cell r="E36">
            <v>48</v>
          </cell>
          <cell r="F36">
            <v>238.8</v>
          </cell>
          <cell r="G36">
            <v>253.2</v>
          </cell>
          <cell r="H36">
            <v>257.2</v>
          </cell>
          <cell r="I36">
            <v>257.2</v>
          </cell>
          <cell r="J36">
            <v>266</v>
          </cell>
          <cell r="K36">
            <v>270</v>
          </cell>
          <cell r="L36">
            <v>294.3</v>
          </cell>
          <cell r="M36">
            <v>270</v>
          </cell>
          <cell r="N36">
            <v>320.77999999999997</v>
          </cell>
          <cell r="O36">
            <v>270</v>
          </cell>
          <cell r="P36">
            <v>270</v>
          </cell>
        </row>
        <row r="37">
          <cell r="A37">
            <v>34</v>
          </cell>
          <cell r="B37" t="str">
            <v>رانيا محمود نشأت عباس محمد</v>
          </cell>
          <cell r="C37">
            <v>29868</v>
          </cell>
          <cell r="D37">
            <v>40792</v>
          </cell>
          <cell r="E37">
            <v>48</v>
          </cell>
          <cell r="F37">
            <v>235.8</v>
          </cell>
          <cell r="G37">
            <v>250.2</v>
          </cell>
          <cell r="H37">
            <v>254.2</v>
          </cell>
          <cell r="I37">
            <v>254.2</v>
          </cell>
          <cell r="J37">
            <v>263</v>
          </cell>
          <cell r="K37">
            <v>263</v>
          </cell>
          <cell r="L37">
            <v>286.67</v>
          </cell>
          <cell r="M37">
            <v>263</v>
          </cell>
          <cell r="N37">
            <v>312.47000000000003</v>
          </cell>
          <cell r="O37">
            <v>263</v>
          </cell>
          <cell r="P37">
            <v>263</v>
          </cell>
        </row>
        <row r="38">
          <cell r="A38">
            <v>35</v>
          </cell>
          <cell r="B38" t="str">
            <v>رشا رفعت عبد العزيز عبد الرحيم</v>
          </cell>
          <cell r="C38">
            <v>30388</v>
          </cell>
          <cell r="D38">
            <v>40950</v>
          </cell>
          <cell r="E38">
            <v>48</v>
          </cell>
          <cell r="F38">
            <v>232.8</v>
          </cell>
          <cell r="G38">
            <v>247.2</v>
          </cell>
          <cell r="H38">
            <v>251.2</v>
          </cell>
          <cell r="I38">
            <v>251.2</v>
          </cell>
          <cell r="J38">
            <v>260</v>
          </cell>
          <cell r="K38">
            <v>260</v>
          </cell>
          <cell r="L38">
            <v>283.39999999999998</v>
          </cell>
          <cell r="M38">
            <v>260</v>
          </cell>
          <cell r="N38">
            <v>308.89999999999998</v>
          </cell>
          <cell r="O38">
            <v>260</v>
          </cell>
          <cell r="P38">
            <v>260</v>
          </cell>
        </row>
        <row r="39">
          <cell r="A39">
            <v>36</v>
          </cell>
          <cell r="B39" t="str">
            <v>رشا طلعت صادق مقار</v>
          </cell>
          <cell r="C39">
            <v>30560</v>
          </cell>
          <cell r="D39">
            <v>41087</v>
          </cell>
          <cell r="E39">
            <v>225.6</v>
          </cell>
          <cell r="F39">
            <v>236.8</v>
          </cell>
          <cell r="G39">
            <v>251.2</v>
          </cell>
          <cell r="H39">
            <v>255.2</v>
          </cell>
          <cell r="I39">
            <v>255.2</v>
          </cell>
          <cell r="J39">
            <v>264</v>
          </cell>
          <cell r="K39">
            <v>264</v>
          </cell>
          <cell r="L39">
            <v>287.76</v>
          </cell>
          <cell r="M39">
            <v>264</v>
          </cell>
          <cell r="N39">
            <v>313.64999999999998</v>
          </cell>
          <cell r="O39">
            <v>268</v>
          </cell>
          <cell r="P39">
            <v>268</v>
          </cell>
        </row>
        <row r="40">
          <cell r="A40">
            <v>37</v>
          </cell>
          <cell r="B40" t="str">
            <v>رشا محمد محمد احمد مصطفى</v>
          </cell>
          <cell r="C40">
            <v>30164</v>
          </cell>
          <cell r="D40">
            <v>41048</v>
          </cell>
          <cell r="E40">
            <v>48</v>
          </cell>
          <cell r="F40">
            <v>232.8</v>
          </cell>
          <cell r="G40">
            <v>247.2</v>
          </cell>
          <cell r="H40">
            <v>251.2</v>
          </cell>
          <cell r="I40">
            <v>251.2</v>
          </cell>
          <cell r="J40">
            <v>260</v>
          </cell>
          <cell r="K40">
            <v>260</v>
          </cell>
          <cell r="L40">
            <v>283.39999999999998</v>
          </cell>
          <cell r="M40">
            <v>260</v>
          </cell>
          <cell r="N40">
            <v>308.89999999999998</v>
          </cell>
          <cell r="O40">
            <v>260</v>
          </cell>
          <cell r="P40">
            <v>260</v>
          </cell>
        </row>
        <row r="41">
          <cell r="A41">
            <v>38</v>
          </cell>
          <cell r="B41" t="str">
            <v>زينب شعبان عجمى يوسف</v>
          </cell>
          <cell r="C41">
            <v>24951</v>
          </cell>
          <cell r="D41">
            <v>36346</v>
          </cell>
          <cell r="E41">
            <v>325.25</v>
          </cell>
          <cell r="F41">
            <v>358.58</v>
          </cell>
          <cell r="G41">
            <v>420.14</v>
          </cell>
          <cell r="H41">
            <v>425.14</v>
          </cell>
          <cell r="I41">
            <v>430.14</v>
          </cell>
          <cell r="J41">
            <v>457.98</v>
          </cell>
          <cell r="K41">
            <v>462.98</v>
          </cell>
          <cell r="L41">
            <v>504.64</v>
          </cell>
          <cell r="M41">
            <v>462.98</v>
          </cell>
          <cell r="N41">
            <v>550.05999999999995</v>
          </cell>
          <cell r="O41">
            <v>462.98</v>
          </cell>
          <cell r="P41">
            <v>462.98</v>
          </cell>
        </row>
        <row r="42">
          <cell r="A42">
            <v>39</v>
          </cell>
          <cell r="B42" t="str">
            <v>سها شحاته حامد عبد الرحمن</v>
          </cell>
          <cell r="C42">
            <v>31559</v>
          </cell>
          <cell r="D42">
            <v>41665</v>
          </cell>
          <cell r="E42">
            <v>48</v>
          </cell>
          <cell r="F42">
            <v>48</v>
          </cell>
          <cell r="G42">
            <v>48</v>
          </cell>
          <cell r="H42">
            <v>48</v>
          </cell>
          <cell r="I42">
            <v>250.2</v>
          </cell>
          <cell r="J42">
            <v>255</v>
          </cell>
          <cell r="K42">
            <v>255</v>
          </cell>
          <cell r="L42">
            <v>277.95</v>
          </cell>
          <cell r="M42">
            <v>255</v>
          </cell>
          <cell r="N42">
            <v>302.95999999999998</v>
          </cell>
          <cell r="O42">
            <v>255</v>
          </cell>
          <cell r="P42">
            <v>255</v>
          </cell>
        </row>
        <row r="43">
          <cell r="A43">
            <v>40</v>
          </cell>
          <cell r="B43" t="str">
            <v>شيماء حسن زكى حسين</v>
          </cell>
          <cell r="C43">
            <v>29437</v>
          </cell>
          <cell r="D43">
            <v>40950</v>
          </cell>
          <cell r="E43">
            <v>48</v>
          </cell>
          <cell r="F43">
            <v>235.8</v>
          </cell>
          <cell r="G43">
            <v>250.2</v>
          </cell>
          <cell r="H43">
            <v>254.2</v>
          </cell>
          <cell r="I43">
            <v>254.2</v>
          </cell>
          <cell r="J43">
            <v>263</v>
          </cell>
          <cell r="K43">
            <v>263</v>
          </cell>
          <cell r="L43">
            <v>286.67</v>
          </cell>
          <cell r="M43">
            <v>263</v>
          </cell>
          <cell r="N43">
            <v>312.47000000000003</v>
          </cell>
          <cell r="O43">
            <v>263</v>
          </cell>
          <cell r="P43">
            <v>263</v>
          </cell>
        </row>
        <row r="44">
          <cell r="A44">
            <v>41</v>
          </cell>
          <cell r="B44" t="str">
            <v>شيماء سيد علي حسن</v>
          </cell>
          <cell r="C44">
            <v>30529</v>
          </cell>
          <cell r="D44">
            <v>40792</v>
          </cell>
          <cell r="E44">
            <v>48</v>
          </cell>
          <cell r="F44">
            <v>238.8</v>
          </cell>
          <cell r="G44">
            <v>253.2</v>
          </cell>
          <cell r="H44">
            <v>257.2</v>
          </cell>
          <cell r="I44">
            <v>257.2</v>
          </cell>
          <cell r="J44">
            <v>266</v>
          </cell>
          <cell r="K44">
            <v>270</v>
          </cell>
          <cell r="L44">
            <v>294.3</v>
          </cell>
          <cell r="M44">
            <v>270</v>
          </cell>
          <cell r="N44">
            <v>320.77999999999997</v>
          </cell>
          <cell r="O44">
            <v>270</v>
          </cell>
          <cell r="P44">
            <v>270</v>
          </cell>
        </row>
        <row r="45">
          <cell r="A45">
            <v>42</v>
          </cell>
          <cell r="B45" t="str">
            <v>شيماء فواز عبد الرحمن مهران</v>
          </cell>
          <cell r="C45">
            <v>30718</v>
          </cell>
          <cell r="D45">
            <v>40792</v>
          </cell>
          <cell r="E45">
            <v>48</v>
          </cell>
          <cell r="F45">
            <v>238.8</v>
          </cell>
          <cell r="G45">
            <v>253.2</v>
          </cell>
          <cell r="H45">
            <v>257.2</v>
          </cell>
          <cell r="I45">
            <v>257.2</v>
          </cell>
          <cell r="J45">
            <v>266</v>
          </cell>
          <cell r="K45">
            <v>271</v>
          </cell>
          <cell r="L45">
            <v>295.39</v>
          </cell>
          <cell r="M45">
            <v>271</v>
          </cell>
          <cell r="N45">
            <v>321.97000000000003</v>
          </cell>
          <cell r="O45">
            <v>271</v>
          </cell>
          <cell r="P45">
            <v>271</v>
          </cell>
        </row>
        <row r="46">
          <cell r="A46">
            <v>43</v>
          </cell>
          <cell r="B46" t="str">
            <v>شيماء محسن محمد فرغلى</v>
          </cell>
          <cell r="C46">
            <v>30639</v>
          </cell>
          <cell r="D46">
            <v>42348</v>
          </cell>
          <cell r="E46">
            <v>48</v>
          </cell>
          <cell r="F46">
            <v>48</v>
          </cell>
          <cell r="G46">
            <v>48</v>
          </cell>
          <cell r="H46">
            <v>48</v>
          </cell>
          <cell r="I46">
            <v>48</v>
          </cell>
          <cell r="J46">
            <v>48</v>
          </cell>
          <cell r="K46">
            <v>48</v>
          </cell>
          <cell r="L46">
            <v>52.32</v>
          </cell>
          <cell r="M46">
            <v>246</v>
          </cell>
          <cell r="N46">
            <v>57.02</v>
          </cell>
          <cell r="O46">
            <v>311</v>
          </cell>
          <cell r="P46">
            <v>501</v>
          </cell>
        </row>
        <row r="47">
          <cell r="A47">
            <v>44</v>
          </cell>
          <cell r="B47" t="str">
            <v>عبد الحميد حسنين محمد حسنين</v>
          </cell>
          <cell r="C47">
            <v>28300</v>
          </cell>
          <cell r="D47">
            <v>41665</v>
          </cell>
          <cell r="E47">
            <v>48</v>
          </cell>
          <cell r="F47">
            <v>48</v>
          </cell>
          <cell r="G47">
            <v>48</v>
          </cell>
          <cell r="H47">
            <v>48</v>
          </cell>
          <cell r="I47">
            <v>253.2</v>
          </cell>
          <cell r="J47">
            <v>258</v>
          </cell>
          <cell r="K47">
            <v>258</v>
          </cell>
          <cell r="L47">
            <v>281.22000000000003</v>
          </cell>
          <cell r="M47">
            <v>258</v>
          </cell>
          <cell r="N47">
            <v>306.52</v>
          </cell>
          <cell r="O47">
            <v>258</v>
          </cell>
          <cell r="P47">
            <v>258</v>
          </cell>
        </row>
        <row r="48">
          <cell r="A48">
            <v>45</v>
          </cell>
          <cell r="B48" t="str">
            <v>عبير عبد الفتاح جابر محمد</v>
          </cell>
          <cell r="C48">
            <v>30213</v>
          </cell>
          <cell r="D48">
            <v>40792</v>
          </cell>
          <cell r="E48">
            <v>48</v>
          </cell>
          <cell r="F48">
            <v>242.8</v>
          </cell>
          <cell r="G48">
            <v>257.2</v>
          </cell>
          <cell r="H48">
            <v>261.2</v>
          </cell>
          <cell r="I48">
            <v>261.2</v>
          </cell>
          <cell r="J48">
            <v>270</v>
          </cell>
          <cell r="K48">
            <v>270</v>
          </cell>
          <cell r="L48">
            <v>294.3</v>
          </cell>
          <cell r="M48">
            <v>270</v>
          </cell>
          <cell r="N48">
            <v>320.77999999999997</v>
          </cell>
          <cell r="O48">
            <v>270</v>
          </cell>
          <cell r="P48">
            <v>270</v>
          </cell>
        </row>
        <row r="49">
          <cell r="A49">
            <v>46</v>
          </cell>
          <cell r="B49" t="str">
            <v>عبير فاروق مصطفي إسماعيل</v>
          </cell>
          <cell r="C49">
            <v>30977</v>
          </cell>
          <cell r="D49">
            <v>40792</v>
          </cell>
          <cell r="E49">
            <v>48</v>
          </cell>
          <cell r="F49">
            <v>235.8</v>
          </cell>
          <cell r="G49">
            <v>250.2</v>
          </cell>
          <cell r="H49">
            <v>254.2</v>
          </cell>
          <cell r="I49">
            <v>254.2</v>
          </cell>
          <cell r="J49">
            <v>263</v>
          </cell>
          <cell r="K49">
            <v>263</v>
          </cell>
          <cell r="L49">
            <v>286.67</v>
          </cell>
          <cell r="M49">
            <v>283</v>
          </cell>
          <cell r="N49">
            <v>312.47000000000003</v>
          </cell>
          <cell r="O49">
            <v>293</v>
          </cell>
          <cell r="P49">
            <v>293</v>
          </cell>
        </row>
        <row r="50">
          <cell r="A50">
            <v>47</v>
          </cell>
          <cell r="B50" t="str">
            <v>عبير نصير كامل محمد</v>
          </cell>
          <cell r="C50">
            <v>31596</v>
          </cell>
          <cell r="D50">
            <v>41048</v>
          </cell>
          <cell r="E50">
            <v>48</v>
          </cell>
          <cell r="F50">
            <v>229.8</v>
          </cell>
          <cell r="G50">
            <v>244.2</v>
          </cell>
          <cell r="H50">
            <v>248.2</v>
          </cell>
          <cell r="I50">
            <v>248.2</v>
          </cell>
          <cell r="J50">
            <v>257</v>
          </cell>
          <cell r="K50">
            <v>257</v>
          </cell>
          <cell r="L50">
            <v>280.13</v>
          </cell>
          <cell r="M50">
            <v>257</v>
          </cell>
          <cell r="N50">
            <v>305.33999999999997</v>
          </cell>
          <cell r="O50">
            <v>257</v>
          </cell>
          <cell r="P50">
            <v>257</v>
          </cell>
        </row>
        <row r="51">
          <cell r="A51">
            <v>48</v>
          </cell>
          <cell r="B51" t="str">
            <v>عثمان محمد عبده محمد</v>
          </cell>
          <cell r="C51">
            <v>24812</v>
          </cell>
          <cell r="D51">
            <v>40792</v>
          </cell>
          <cell r="E51">
            <v>48</v>
          </cell>
          <cell r="F51">
            <v>229.8</v>
          </cell>
          <cell r="G51">
            <v>244.2</v>
          </cell>
          <cell r="H51">
            <v>248.2</v>
          </cell>
          <cell r="I51">
            <v>248.2</v>
          </cell>
          <cell r="J51">
            <v>257</v>
          </cell>
          <cell r="K51">
            <v>257</v>
          </cell>
          <cell r="L51">
            <v>280.13</v>
          </cell>
          <cell r="M51">
            <v>257</v>
          </cell>
          <cell r="N51">
            <v>305.33999999999997</v>
          </cell>
          <cell r="O51">
            <v>257</v>
          </cell>
          <cell r="P51">
            <v>257</v>
          </cell>
        </row>
        <row r="52">
          <cell r="A52">
            <v>49</v>
          </cell>
          <cell r="B52" t="str">
            <v>عزة سيد تمام مصطفى</v>
          </cell>
          <cell r="C52">
            <v>31964</v>
          </cell>
          <cell r="D52">
            <v>40936</v>
          </cell>
          <cell r="E52">
            <v>48</v>
          </cell>
          <cell r="F52">
            <v>226.8</v>
          </cell>
          <cell r="G52">
            <v>241.2</v>
          </cell>
          <cell r="H52">
            <v>245.2</v>
          </cell>
          <cell r="I52">
            <v>245.2</v>
          </cell>
          <cell r="J52">
            <v>254</v>
          </cell>
          <cell r="K52">
            <v>254</v>
          </cell>
          <cell r="L52">
            <v>276.86</v>
          </cell>
          <cell r="M52">
            <v>254</v>
          </cell>
          <cell r="N52">
            <v>301.77</v>
          </cell>
          <cell r="O52">
            <v>254</v>
          </cell>
          <cell r="P52">
            <v>254</v>
          </cell>
        </row>
        <row r="53">
          <cell r="A53">
            <v>50</v>
          </cell>
          <cell r="B53" t="str">
            <v>عزت سيد حسن محمد</v>
          </cell>
          <cell r="C53">
            <v>22435</v>
          </cell>
          <cell r="D53">
            <v>40792</v>
          </cell>
          <cell r="E53">
            <v>234.6</v>
          </cell>
          <cell r="F53">
            <v>253.8</v>
          </cell>
          <cell r="G53">
            <v>268.2</v>
          </cell>
          <cell r="H53">
            <v>273.2</v>
          </cell>
          <cell r="I53">
            <v>273.2</v>
          </cell>
          <cell r="J53">
            <v>283</v>
          </cell>
          <cell r="K53">
            <v>288</v>
          </cell>
          <cell r="L53">
            <v>313.92</v>
          </cell>
          <cell r="M53">
            <v>327.58999999999997</v>
          </cell>
          <cell r="N53">
            <v>342.17</v>
          </cell>
          <cell r="O53">
            <v>332.59</v>
          </cell>
          <cell r="P53">
            <v>332.59</v>
          </cell>
        </row>
        <row r="54">
          <cell r="A54">
            <v>51</v>
          </cell>
          <cell r="B54" t="str">
            <v>عزه عبد الحميد زكى محمد</v>
          </cell>
          <cell r="C54">
            <v>26364</v>
          </cell>
          <cell r="D54">
            <v>40792</v>
          </cell>
          <cell r="E54">
            <v>48</v>
          </cell>
          <cell r="F54">
            <v>241.8</v>
          </cell>
          <cell r="G54">
            <v>256.2</v>
          </cell>
          <cell r="H54">
            <v>260.2</v>
          </cell>
          <cell r="I54">
            <v>260.2</v>
          </cell>
          <cell r="J54">
            <v>269</v>
          </cell>
          <cell r="K54">
            <v>274</v>
          </cell>
          <cell r="L54">
            <v>298.66000000000003</v>
          </cell>
          <cell r="M54">
            <v>274</v>
          </cell>
          <cell r="N54">
            <v>325.52999999999997</v>
          </cell>
          <cell r="O54">
            <v>274</v>
          </cell>
          <cell r="P54">
            <v>274</v>
          </cell>
        </row>
        <row r="55">
          <cell r="A55">
            <v>52</v>
          </cell>
          <cell r="B55" t="str">
            <v>علاء رمضان توفيق على</v>
          </cell>
          <cell r="C55">
            <v>31168</v>
          </cell>
          <cell r="D55">
            <v>40792</v>
          </cell>
          <cell r="E55">
            <v>48</v>
          </cell>
          <cell r="F55">
            <v>248.8</v>
          </cell>
          <cell r="G55">
            <v>263.2</v>
          </cell>
          <cell r="H55">
            <v>268.2</v>
          </cell>
          <cell r="I55">
            <v>268.2</v>
          </cell>
          <cell r="J55">
            <v>278</v>
          </cell>
          <cell r="K55">
            <v>278</v>
          </cell>
          <cell r="L55">
            <v>303.02</v>
          </cell>
          <cell r="M55">
            <v>278</v>
          </cell>
          <cell r="N55">
            <v>330.29</v>
          </cell>
          <cell r="O55">
            <v>278</v>
          </cell>
          <cell r="P55">
            <v>278</v>
          </cell>
        </row>
        <row r="56">
          <cell r="A56">
            <v>53</v>
          </cell>
          <cell r="B56" t="str">
            <v>عمر اسماعيل عمر اسماعيل</v>
          </cell>
          <cell r="C56">
            <v>30128</v>
          </cell>
          <cell r="D56">
            <v>40792</v>
          </cell>
          <cell r="E56">
            <v>48</v>
          </cell>
          <cell r="F56">
            <v>241.8</v>
          </cell>
          <cell r="G56">
            <v>256.2</v>
          </cell>
          <cell r="H56">
            <v>260.2</v>
          </cell>
          <cell r="I56">
            <v>260.2</v>
          </cell>
          <cell r="J56">
            <v>269</v>
          </cell>
          <cell r="K56">
            <v>274</v>
          </cell>
          <cell r="L56">
            <v>298.66000000000003</v>
          </cell>
          <cell r="M56">
            <v>274</v>
          </cell>
          <cell r="N56">
            <v>325.52999999999997</v>
          </cell>
          <cell r="O56">
            <v>274</v>
          </cell>
          <cell r="P56">
            <v>274</v>
          </cell>
        </row>
        <row r="57">
          <cell r="A57">
            <v>54</v>
          </cell>
          <cell r="B57" t="str">
            <v>عمر عبد الرحمن دوينى عبدالرحمن</v>
          </cell>
          <cell r="C57">
            <v>30515</v>
          </cell>
          <cell r="D57">
            <v>41087</v>
          </cell>
          <cell r="E57">
            <v>48</v>
          </cell>
          <cell r="F57">
            <v>232.8</v>
          </cell>
          <cell r="G57">
            <v>247.2</v>
          </cell>
          <cell r="H57">
            <v>251.2</v>
          </cell>
          <cell r="I57">
            <v>251.2</v>
          </cell>
          <cell r="J57">
            <v>260</v>
          </cell>
          <cell r="K57">
            <v>260</v>
          </cell>
          <cell r="L57">
            <v>283.39999999999998</v>
          </cell>
          <cell r="M57">
            <v>260</v>
          </cell>
          <cell r="N57">
            <v>308.89999999999998</v>
          </cell>
          <cell r="O57">
            <v>260</v>
          </cell>
          <cell r="P57">
            <v>260</v>
          </cell>
        </row>
        <row r="58">
          <cell r="A58">
            <v>55</v>
          </cell>
          <cell r="B58" t="str">
            <v>عمر محى عبد العليم عبد الحافظ</v>
          </cell>
          <cell r="C58">
            <v>31229</v>
          </cell>
          <cell r="D58">
            <v>41048</v>
          </cell>
          <cell r="E58">
            <v>48</v>
          </cell>
          <cell r="F58">
            <v>229.8</v>
          </cell>
          <cell r="G58">
            <v>244.2</v>
          </cell>
          <cell r="H58">
            <v>248.2</v>
          </cell>
          <cell r="I58">
            <v>248.2</v>
          </cell>
          <cell r="J58">
            <v>257</v>
          </cell>
          <cell r="K58">
            <v>257</v>
          </cell>
          <cell r="L58">
            <v>280.13</v>
          </cell>
          <cell r="M58">
            <v>257</v>
          </cell>
          <cell r="N58">
            <v>305.33999999999997</v>
          </cell>
          <cell r="O58">
            <v>257</v>
          </cell>
          <cell r="P58">
            <v>257</v>
          </cell>
        </row>
        <row r="59">
          <cell r="A59">
            <v>56</v>
          </cell>
          <cell r="B59" t="str">
            <v>عمرو حامد حسن محمد</v>
          </cell>
          <cell r="C59">
            <v>29922</v>
          </cell>
          <cell r="D59">
            <v>41665</v>
          </cell>
          <cell r="E59">
            <v>48</v>
          </cell>
          <cell r="F59">
            <v>48</v>
          </cell>
          <cell r="G59">
            <v>48</v>
          </cell>
          <cell r="H59">
            <v>48</v>
          </cell>
          <cell r="I59">
            <v>250.2</v>
          </cell>
          <cell r="J59">
            <v>255</v>
          </cell>
          <cell r="K59">
            <v>255</v>
          </cell>
          <cell r="L59">
            <v>277.95</v>
          </cell>
          <cell r="M59">
            <v>255</v>
          </cell>
          <cell r="N59">
            <v>302.95999999999998</v>
          </cell>
          <cell r="O59">
            <v>255</v>
          </cell>
          <cell r="P59">
            <v>255</v>
          </cell>
        </row>
        <row r="60">
          <cell r="A60">
            <v>57</v>
          </cell>
          <cell r="B60" t="str">
            <v>عمرو محمد محمد عبد المجيد</v>
          </cell>
          <cell r="C60">
            <v>29211</v>
          </cell>
          <cell r="D60">
            <v>40792</v>
          </cell>
          <cell r="E60">
            <v>48</v>
          </cell>
          <cell r="F60">
            <v>249.8</v>
          </cell>
          <cell r="G60">
            <v>264.2</v>
          </cell>
          <cell r="H60">
            <v>269.2</v>
          </cell>
          <cell r="I60">
            <v>269.2</v>
          </cell>
          <cell r="J60">
            <v>279</v>
          </cell>
          <cell r="K60">
            <v>284</v>
          </cell>
          <cell r="L60">
            <v>309.56</v>
          </cell>
          <cell r="M60">
            <v>284</v>
          </cell>
          <cell r="N60">
            <v>337.42</v>
          </cell>
          <cell r="O60">
            <v>284</v>
          </cell>
          <cell r="P60">
            <v>284</v>
          </cell>
        </row>
        <row r="61">
          <cell r="A61">
            <v>58</v>
          </cell>
          <cell r="B61" t="str">
            <v>عمرو محمود أحمد حسان</v>
          </cell>
          <cell r="C61">
            <v>29830</v>
          </cell>
          <cell r="D61">
            <v>40792</v>
          </cell>
          <cell r="E61">
            <v>225.6</v>
          </cell>
          <cell r="F61">
            <v>236.8</v>
          </cell>
          <cell r="G61">
            <v>251.2</v>
          </cell>
          <cell r="H61">
            <v>255.2</v>
          </cell>
          <cell r="I61">
            <v>255.2</v>
          </cell>
          <cell r="J61">
            <v>264</v>
          </cell>
          <cell r="K61">
            <v>264</v>
          </cell>
          <cell r="L61">
            <v>287.76</v>
          </cell>
          <cell r="M61">
            <v>301.24</v>
          </cell>
          <cell r="N61">
            <v>313.64999999999998</v>
          </cell>
          <cell r="O61">
            <v>305.24</v>
          </cell>
          <cell r="P61">
            <v>305.24</v>
          </cell>
        </row>
        <row r="62">
          <cell r="A62">
            <v>59</v>
          </cell>
          <cell r="B62" t="str">
            <v>غادة أحمد سيد عبد العال</v>
          </cell>
          <cell r="C62">
            <v>29122</v>
          </cell>
          <cell r="D62">
            <v>40792</v>
          </cell>
          <cell r="E62">
            <v>48</v>
          </cell>
          <cell r="F62">
            <v>238.8</v>
          </cell>
          <cell r="G62">
            <v>253.2</v>
          </cell>
          <cell r="H62">
            <v>257.2</v>
          </cell>
          <cell r="I62">
            <v>257.2</v>
          </cell>
          <cell r="J62">
            <v>266</v>
          </cell>
          <cell r="K62">
            <v>270</v>
          </cell>
          <cell r="L62">
            <v>294.3</v>
          </cell>
          <cell r="M62">
            <v>270</v>
          </cell>
          <cell r="N62">
            <v>320.77999999999997</v>
          </cell>
          <cell r="O62">
            <v>270</v>
          </cell>
          <cell r="P62">
            <v>270</v>
          </cell>
        </row>
        <row r="63">
          <cell r="A63">
            <v>60</v>
          </cell>
          <cell r="B63" t="str">
            <v>فاطمة أحمد فواز خلف الله عثمان علي</v>
          </cell>
          <cell r="C63">
            <v>29337</v>
          </cell>
          <cell r="D63">
            <v>40792</v>
          </cell>
          <cell r="E63">
            <v>48</v>
          </cell>
          <cell r="F63">
            <v>241.8</v>
          </cell>
          <cell r="G63">
            <v>256.2</v>
          </cell>
          <cell r="H63">
            <v>260.2</v>
          </cell>
          <cell r="I63">
            <v>260.2</v>
          </cell>
          <cell r="J63">
            <v>269</v>
          </cell>
          <cell r="K63">
            <v>274</v>
          </cell>
          <cell r="L63">
            <v>298.66000000000003</v>
          </cell>
          <cell r="M63">
            <v>274</v>
          </cell>
          <cell r="N63">
            <v>325.52999999999997</v>
          </cell>
          <cell r="O63">
            <v>274</v>
          </cell>
          <cell r="P63">
            <v>274</v>
          </cell>
        </row>
        <row r="64">
          <cell r="A64">
            <v>61</v>
          </cell>
          <cell r="B64" t="str">
            <v>فاطمه حسانين احمد محمد</v>
          </cell>
          <cell r="C64">
            <v>31488</v>
          </cell>
          <cell r="D64">
            <v>40792</v>
          </cell>
          <cell r="E64">
            <v>48</v>
          </cell>
          <cell r="F64">
            <v>238.8</v>
          </cell>
          <cell r="G64">
            <v>253.2</v>
          </cell>
          <cell r="H64">
            <v>257.2</v>
          </cell>
          <cell r="I64">
            <v>257.2</v>
          </cell>
          <cell r="J64">
            <v>266</v>
          </cell>
          <cell r="K64">
            <v>266</v>
          </cell>
          <cell r="L64">
            <v>289.94</v>
          </cell>
          <cell r="M64">
            <v>266</v>
          </cell>
          <cell r="N64">
            <v>316.02999999999997</v>
          </cell>
          <cell r="O64">
            <v>266</v>
          </cell>
          <cell r="P64">
            <v>266</v>
          </cell>
        </row>
        <row r="65">
          <cell r="A65">
            <v>62</v>
          </cell>
          <cell r="B65" t="str">
            <v>ليلى محمد فرحان أحمد</v>
          </cell>
          <cell r="C65">
            <v>31754</v>
          </cell>
          <cell r="D65">
            <v>41087</v>
          </cell>
          <cell r="E65">
            <v>48</v>
          </cell>
          <cell r="F65">
            <v>232.8</v>
          </cell>
          <cell r="G65">
            <v>247.2</v>
          </cell>
          <cell r="H65">
            <v>251.2</v>
          </cell>
          <cell r="I65">
            <v>251.2</v>
          </cell>
          <cell r="J65">
            <v>260</v>
          </cell>
          <cell r="K65">
            <v>260</v>
          </cell>
          <cell r="L65">
            <v>283.39999999999998</v>
          </cell>
          <cell r="M65">
            <v>260</v>
          </cell>
          <cell r="N65">
            <v>308.89999999999998</v>
          </cell>
          <cell r="O65">
            <v>325</v>
          </cell>
          <cell r="P65">
            <v>515</v>
          </cell>
        </row>
        <row r="66">
          <cell r="A66">
            <v>63</v>
          </cell>
          <cell r="B66" t="str">
            <v>محمد أحمد كامل مصطفى</v>
          </cell>
          <cell r="C66">
            <v>31096</v>
          </cell>
          <cell r="D66">
            <v>41665</v>
          </cell>
          <cell r="E66">
            <v>48</v>
          </cell>
          <cell r="F66">
            <v>48</v>
          </cell>
          <cell r="G66">
            <v>48</v>
          </cell>
          <cell r="H66">
            <v>48</v>
          </cell>
          <cell r="I66">
            <v>250.2</v>
          </cell>
          <cell r="J66">
            <v>255</v>
          </cell>
          <cell r="K66">
            <v>255</v>
          </cell>
          <cell r="L66">
            <v>277.95</v>
          </cell>
          <cell r="M66">
            <v>255</v>
          </cell>
          <cell r="N66">
            <v>302.95999999999998</v>
          </cell>
          <cell r="O66">
            <v>255</v>
          </cell>
          <cell r="P66">
            <v>255</v>
          </cell>
        </row>
        <row r="67">
          <cell r="A67">
            <v>64</v>
          </cell>
          <cell r="B67" t="str">
            <v>محمد احمد رضى محمود محمد</v>
          </cell>
          <cell r="C67">
            <v>31288</v>
          </cell>
          <cell r="D67">
            <v>41665</v>
          </cell>
          <cell r="E67">
            <v>48</v>
          </cell>
          <cell r="F67">
            <v>48</v>
          </cell>
          <cell r="G67">
            <v>48</v>
          </cell>
          <cell r="H67">
            <v>48</v>
          </cell>
          <cell r="I67">
            <v>247.2</v>
          </cell>
          <cell r="J67">
            <v>252</v>
          </cell>
          <cell r="K67">
            <v>252</v>
          </cell>
          <cell r="L67">
            <v>274.68</v>
          </cell>
          <cell r="M67">
            <v>252</v>
          </cell>
          <cell r="N67">
            <v>299.39999999999998</v>
          </cell>
          <cell r="O67">
            <v>252</v>
          </cell>
          <cell r="P67">
            <v>252</v>
          </cell>
        </row>
        <row r="68">
          <cell r="A68">
            <v>65</v>
          </cell>
          <cell r="B68" t="str">
            <v>محمد احمد عبد العال عبد السلام</v>
          </cell>
          <cell r="C68">
            <v>29846</v>
          </cell>
          <cell r="D68">
            <v>41048</v>
          </cell>
          <cell r="E68">
            <v>48</v>
          </cell>
          <cell r="F68">
            <v>232.8</v>
          </cell>
          <cell r="G68">
            <v>247.2</v>
          </cell>
          <cell r="H68">
            <v>251.2</v>
          </cell>
          <cell r="I68">
            <v>251.2</v>
          </cell>
          <cell r="J68">
            <v>260</v>
          </cell>
          <cell r="K68">
            <v>260</v>
          </cell>
          <cell r="L68">
            <v>283.39999999999998</v>
          </cell>
          <cell r="M68">
            <v>260</v>
          </cell>
          <cell r="N68">
            <v>308.89999999999998</v>
          </cell>
          <cell r="O68">
            <v>260</v>
          </cell>
          <cell r="P68">
            <v>260</v>
          </cell>
        </row>
        <row r="69">
          <cell r="A69">
            <v>66</v>
          </cell>
          <cell r="B69" t="str">
            <v>محمد حسنى نفادى أحمد</v>
          </cell>
          <cell r="C69">
            <v>32143</v>
          </cell>
          <cell r="D69">
            <v>40953</v>
          </cell>
          <cell r="E69">
            <v>48</v>
          </cell>
          <cell r="F69">
            <v>226.8</v>
          </cell>
          <cell r="G69">
            <v>241.2</v>
          </cell>
          <cell r="H69">
            <v>245.2</v>
          </cell>
          <cell r="I69">
            <v>245.2</v>
          </cell>
          <cell r="J69">
            <v>254</v>
          </cell>
          <cell r="K69">
            <v>254</v>
          </cell>
          <cell r="L69">
            <v>276.86</v>
          </cell>
          <cell r="M69">
            <v>254</v>
          </cell>
          <cell r="N69">
            <v>301.77</v>
          </cell>
          <cell r="O69">
            <v>254</v>
          </cell>
          <cell r="P69">
            <v>254</v>
          </cell>
        </row>
        <row r="70">
          <cell r="A70">
            <v>67</v>
          </cell>
          <cell r="B70" t="str">
            <v>محمد فتحي محمود فرج</v>
          </cell>
          <cell r="C70">
            <v>30338</v>
          </cell>
          <cell r="D70">
            <v>40950</v>
          </cell>
          <cell r="E70">
            <v>48</v>
          </cell>
          <cell r="F70">
            <v>232.8</v>
          </cell>
          <cell r="G70">
            <v>247.2</v>
          </cell>
          <cell r="H70">
            <v>251.2</v>
          </cell>
          <cell r="I70">
            <v>251.2</v>
          </cell>
          <cell r="J70">
            <v>260</v>
          </cell>
          <cell r="K70">
            <v>260</v>
          </cell>
          <cell r="L70">
            <v>283.39999999999998</v>
          </cell>
          <cell r="M70">
            <v>260</v>
          </cell>
          <cell r="N70">
            <v>308.89999999999998</v>
          </cell>
          <cell r="O70">
            <v>260</v>
          </cell>
          <cell r="P70">
            <v>260</v>
          </cell>
        </row>
        <row r="71">
          <cell r="A71">
            <v>68</v>
          </cell>
          <cell r="B71" t="str">
            <v>محمد كمال الدين عبد العال مرسى</v>
          </cell>
          <cell r="C71">
            <v>30569</v>
          </cell>
          <cell r="D71">
            <v>42147</v>
          </cell>
          <cell r="E71">
            <v>48</v>
          </cell>
          <cell r="F71">
            <v>48</v>
          </cell>
          <cell r="G71">
            <v>48</v>
          </cell>
          <cell r="H71">
            <v>48</v>
          </cell>
          <cell r="I71">
            <v>250.2</v>
          </cell>
          <cell r="J71">
            <v>255</v>
          </cell>
          <cell r="K71">
            <v>255</v>
          </cell>
          <cell r="L71">
            <v>277.95</v>
          </cell>
          <cell r="M71">
            <v>271</v>
          </cell>
          <cell r="N71">
            <v>302.95999999999998</v>
          </cell>
          <cell r="O71">
            <v>275</v>
          </cell>
          <cell r="P71">
            <v>275</v>
          </cell>
        </row>
        <row r="72">
          <cell r="A72">
            <v>69</v>
          </cell>
          <cell r="B72" t="str">
            <v>محمد محمود محمد قاسم</v>
          </cell>
          <cell r="C72">
            <v>30949</v>
          </cell>
          <cell r="D72">
            <v>41048</v>
          </cell>
          <cell r="E72">
            <v>48</v>
          </cell>
          <cell r="F72">
            <v>232.8</v>
          </cell>
          <cell r="G72">
            <v>247.2</v>
          </cell>
          <cell r="H72">
            <v>251.2</v>
          </cell>
          <cell r="I72">
            <v>251.2</v>
          </cell>
          <cell r="J72">
            <v>260</v>
          </cell>
          <cell r="K72">
            <v>260</v>
          </cell>
          <cell r="L72">
            <v>283.39999999999998</v>
          </cell>
          <cell r="M72">
            <v>260</v>
          </cell>
          <cell r="N72">
            <v>308.89999999999998</v>
          </cell>
          <cell r="O72">
            <v>260</v>
          </cell>
          <cell r="P72">
            <v>260</v>
          </cell>
        </row>
        <row r="73">
          <cell r="A73">
            <v>70</v>
          </cell>
          <cell r="B73" t="str">
            <v>محمود سيد توفيق سيد</v>
          </cell>
          <cell r="C73">
            <v>31503</v>
          </cell>
          <cell r="D73">
            <v>41048</v>
          </cell>
          <cell r="E73">
            <v>48</v>
          </cell>
          <cell r="F73">
            <v>232.8</v>
          </cell>
          <cell r="G73">
            <v>247.2</v>
          </cell>
          <cell r="H73">
            <v>251.2</v>
          </cell>
          <cell r="I73">
            <v>251.2</v>
          </cell>
          <cell r="J73">
            <v>260</v>
          </cell>
          <cell r="K73">
            <v>260</v>
          </cell>
          <cell r="L73">
            <v>283.39999999999998</v>
          </cell>
          <cell r="M73">
            <v>260</v>
          </cell>
          <cell r="N73">
            <v>308.89999999999998</v>
          </cell>
          <cell r="O73">
            <v>260</v>
          </cell>
          <cell r="P73">
            <v>260</v>
          </cell>
        </row>
        <row r="74">
          <cell r="A74">
            <v>71</v>
          </cell>
          <cell r="B74" t="str">
            <v>محمود محمد عبد العال احمد</v>
          </cell>
          <cell r="C74">
            <v>31447</v>
          </cell>
          <cell r="D74">
            <v>41665</v>
          </cell>
          <cell r="E74">
            <v>48</v>
          </cell>
          <cell r="F74">
            <v>48</v>
          </cell>
          <cell r="G74">
            <v>247.2</v>
          </cell>
          <cell r="H74">
            <v>247.2</v>
          </cell>
          <cell r="I74">
            <v>247.2</v>
          </cell>
          <cell r="J74">
            <v>256</v>
          </cell>
          <cell r="K74">
            <v>256</v>
          </cell>
          <cell r="L74">
            <v>279.04000000000002</v>
          </cell>
          <cell r="M74">
            <v>260</v>
          </cell>
          <cell r="N74">
            <v>304.14999999999998</v>
          </cell>
          <cell r="O74">
            <v>260</v>
          </cell>
          <cell r="P74">
            <v>260</v>
          </cell>
        </row>
        <row r="75">
          <cell r="A75">
            <v>72</v>
          </cell>
          <cell r="B75" t="str">
            <v>مرفت فؤاد حنين أرمانيوس</v>
          </cell>
          <cell r="C75">
            <v>28591</v>
          </cell>
          <cell r="D75">
            <v>35252</v>
          </cell>
          <cell r="E75">
            <v>300.63</v>
          </cell>
          <cell r="F75">
            <v>331.33</v>
          </cell>
          <cell r="G75">
            <v>387.23</v>
          </cell>
          <cell r="H75">
            <v>395.23</v>
          </cell>
          <cell r="I75">
            <v>395.23</v>
          </cell>
          <cell r="J75">
            <v>419.47</v>
          </cell>
          <cell r="K75">
            <v>419.47</v>
          </cell>
          <cell r="L75">
            <v>457.22</v>
          </cell>
          <cell r="M75">
            <v>419.47</v>
          </cell>
          <cell r="N75">
            <v>498.37</v>
          </cell>
          <cell r="O75">
            <v>419.47</v>
          </cell>
          <cell r="P75">
            <v>419.47</v>
          </cell>
        </row>
        <row r="76">
          <cell r="A76">
            <v>73</v>
          </cell>
          <cell r="B76" t="str">
            <v>مروة مجدى عبد الحافظ سيد</v>
          </cell>
          <cell r="C76">
            <v>31609</v>
          </cell>
          <cell r="D76">
            <v>41048</v>
          </cell>
          <cell r="E76">
            <v>48</v>
          </cell>
          <cell r="F76">
            <v>232.8</v>
          </cell>
          <cell r="G76">
            <v>247.2</v>
          </cell>
          <cell r="H76">
            <v>251.2</v>
          </cell>
          <cell r="I76">
            <v>251.2</v>
          </cell>
          <cell r="J76">
            <v>260</v>
          </cell>
          <cell r="K76">
            <v>260</v>
          </cell>
          <cell r="L76">
            <v>283.39999999999998</v>
          </cell>
          <cell r="M76">
            <v>260</v>
          </cell>
          <cell r="N76">
            <v>308.89999999999998</v>
          </cell>
          <cell r="O76">
            <v>260</v>
          </cell>
          <cell r="P76">
            <v>260</v>
          </cell>
        </row>
        <row r="77">
          <cell r="A77">
            <v>74</v>
          </cell>
          <cell r="B77" t="str">
            <v>مروة محمد على محمد</v>
          </cell>
          <cell r="C77">
            <v>31061</v>
          </cell>
          <cell r="D77">
            <v>40792</v>
          </cell>
          <cell r="E77">
            <v>48</v>
          </cell>
          <cell r="F77">
            <v>232.8</v>
          </cell>
          <cell r="G77">
            <v>247.2</v>
          </cell>
          <cell r="H77">
            <v>251.2</v>
          </cell>
          <cell r="I77">
            <v>251.2</v>
          </cell>
          <cell r="J77">
            <v>260</v>
          </cell>
          <cell r="K77">
            <v>260</v>
          </cell>
          <cell r="L77">
            <v>283.39999999999998</v>
          </cell>
          <cell r="M77">
            <v>260</v>
          </cell>
          <cell r="N77">
            <v>308.89999999999998</v>
          </cell>
          <cell r="O77">
            <v>260</v>
          </cell>
          <cell r="P77">
            <v>260</v>
          </cell>
        </row>
        <row r="78">
          <cell r="A78">
            <v>75</v>
          </cell>
          <cell r="B78" t="str">
            <v>مصطفى صلاح الدين سيد عبد الرحمن</v>
          </cell>
          <cell r="C78">
            <v>29954</v>
          </cell>
          <cell r="D78">
            <v>40792</v>
          </cell>
          <cell r="E78">
            <v>48</v>
          </cell>
          <cell r="F78">
            <v>241.8</v>
          </cell>
          <cell r="G78">
            <v>256.2</v>
          </cell>
          <cell r="H78">
            <v>260.2</v>
          </cell>
          <cell r="I78">
            <v>260.2</v>
          </cell>
          <cell r="J78">
            <v>269</v>
          </cell>
          <cell r="K78">
            <v>274</v>
          </cell>
          <cell r="L78">
            <v>298.66000000000003</v>
          </cell>
          <cell r="M78">
            <v>274</v>
          </cell>
          <cell r="N78">
            <v>325.52999999999997</v>
          </cell>
          <cell r="O78">
            <v>274</v>
          </cell>
          <cell r="P78">
            <v>274</v>
          </cell>
        </row>
        <row r="79">
          <cell r="A79">
            <v>76</v>
          </cell>
          <cell r="B79" t="str">
            <v>مصطفى عيد سيد محمد</v>
          </cell>
          <cell r="C79">
            <v>30765</v>
          </cell>
          <cell r="D79">
            <v>41048</v>
          </cell>
          <cell r="E79">
            <v>48</v>
          </cell>
          <cell r="F79">
            <v>235.8</v>
          </cell>
          <cell r="G79">
            <v>250.2</v>
          </cell>
          <cell r="H79">
            <v>254.2</v>
          </cell>
          <cell r="I79">
            <v>254.2</v>
          </cell>
          <cell r="J79">
            <v>263</v>
          </cell>
          <cell r="K79">
            <v>263</v>
          </cell>
          <cell r="L79">
            <v>286.67</v>
          </cell>
          <cell r="M79">
            <v>263</v>
          </cell>
          <cell r="N79">
            <v>312.47000000000003</v>
          </cell>
          <cell r="O79">
            <v>263</v>
          </cell>
          <cell r="P79">
            <v>263</v>
          </cell>
        </row>
        <row r="80">
          <cell r="A80">
            <v>77</v>
          </cell>
          <cell r="B80" t="str">
            <v>منى قاسم أحمد على</v>
          </cell>
          <cell r="C80">
            <v>28673</v>
          </cell>
          <cell r="D80">
            <v>40792</v>
          </cell>
          <cell r="E80">
            <v>234.6</v>
          </cell>
          <cell r="F80">
            <v>245.8</v>
          </cell>
          <cell r="G80">
            <v>260.2</v>
          </cell>
          <cell r="H80">
            <v>270.2</v>
          </cell>
          <cell r="I80">
            <v>270.2</v>
          </cell>
          <cell r="J80">
            <v>280</v>
          </cell>
          <cell r="K80">
            <v>280</v>
          </cell>
          <cell r="L80">
            <v>305.2</v>
          </cell>
          <cell r="M80">
            <v>280</v>
          </cell>
          <cell r="N80">
            <v>332.66</v>
          </cell>
          <cell r="O80">
            <v>350</v>
          </cell>
          <cell r="P80">
            <v>540</v>
          </cell>
        </row>
        <row r="81">
          <cell r="A81">
            <v>78</v>
          </cell>
          <cell r="B81" t="str">
            <v>مها مراد احمد شوكت</v>
          </cell>
          <cell r="C81">
            <v>30945</v>
          </cell>
          <cell r="D81">
            <v>41048</v>
          </cell>
          <cell r="E81">
            <v>48</v>
          </cell>
          <cell r="F81">
            <v>232.8</v>
          </cell>
          <cell r="G81">
            <v>247.2</v>
          </cell>
          <cell r="H81">
            <v>251.2</v>
          </cell>
          <cell r="I81">
            <v>251.2</v>
          </cell>
          <cell r="J81">
            <v>260</v>
          </cell>
          <cell r="K81">
            <v>260</v>
          </cell>
          <cell r="L81">
            <v>283.39999999999998</v>
          </cell>
          <cell r="M81">
            <v>260</v>
          </cell>
          <cell r="N81">
            <v>308.89999999999998</v>
          </cell>
          <cell r="O81">
            <v>260</v>
          </cell>
          <cell r="P81">
            <v>260</v>
          </cell>
        </row>
        <row r="82">
          <cell r="A82">
            <v>79</v>
          </cell>
          <cell r="B82" t="str">
            <v>ناهد عبد الموجود محمود</v>
          </cell>
          <cell r="C82">
            <v>29290</v>
          </cell>
          <cell r="D82">
            <v>41665</v>
          </cell>
          <cell r="E82">
            <v>48</v>
          </cell>
          <cell r="F82">
            <v>48</v>
          </cell>
          <cell r="G82">
            <v>48</v>
          </cell>
          <cell r="H82">
            <v>48</v>
          </cell>
          <cell r="I82">
            <v>250.2</v>
          </cell>
          <cell r="J82">
            <v>255</v>
          </cell>
          <cell r="K82">
            <v>255</v>
          </cell>
          <cell r="L82">
            <v>277.95</v>
          </cell>
          <cell r="M82">
            <v>255</v>
          </cell>
          <cell r="N82">
            <v>302.95999999999998</v>
          </cell>
          <cell r="O82">
            <v>255</v>
          </cell>
          <cell r="P82">
            <v>255</v>
          </cell>
        </row>
        <row r="83">
          <cell r="A83">
            <v>80</v>
          </cell>
          <cell r="B83" t="str">
            <v>نجلاء احمد دياب سلامة</v>
          </cell>
          <cell r="C83">
            <v>28663</v>
          </cell>
          <cell r="D83">
            <v>40792</v>
          </cell>
          <cell r="E83">
            <v>48</v>
          </cell>
          <cell r="F83">
            <v>248.8</v>
          </cell>
          <cell r="G83">
            <v>263.2</v>
          </cell>
          <cell r="H83">
            <v>268.2</v>
          </cell>
          <cell r="I83">
            <v>268.2</v>
          </cell>
          <cell r="J83">
            <v>278</v>
          </cell>
          <cell r="K83">
            <v>283</v>
          </cell>
          <cell r="L83">
            <v>308.47000000000003</v>
          </cell>
          <cell r="M83">
            <v>283</v>
          </cell>
          <cell r="N83">
            <v>336.23</v>
          </cell>
          <cell r="O83">
            <v>283</v>
          </cell>
          <cell r="P83">
            <v>283</v>
          </cell>
        </row>
        <row r="84">
          <cell r="A84">
            <v>81</v>
          </cell>
          <cell r="B84" t="str">
            <v>نجوان رضا محمد عمر</v>
          </cell>
          <cell r="C84">
            <v>27739</v>
          </cell>
          <cell r="D84">
            <v>40792</v>
          </cell>
          <cell r="E84">
            <v>234.6</v>
          </cell>
          <cell r="F84">
            <v>253.8</v>
          </cell>
          <cell r="G84">
            <v>268.2</v>
          </cell>
          <cell r="H84">
            <v>273.2</v>
          </cell>
          <cell r="I84">
            <v>273.2</v>
          </cell>
          <cell r="J84">
            <v>283</v>
          </cell>
          <cell r="K84">
            <v>288</v>
          </cell>
          <cell r="L84">
            <v>313.92</v>
          </cell>
          <cell r="M84">
            <v>288</v>
          </cell>
          <cell r="N84">
            <v>342.17</v>
          </cell>
          <cell r="O84">
            <v>288</v>
          </cell>
          <cell r="P84">
            <v>288</v>
          </cell>
        </row>
        <row r="85">
          <cell r="A85">
            <v>82</v>
          </cell>
          <cell r="B85" t="str">
            <v>نجوى إبراهيم عبد العال مهران</v>
          </cell>
          <cell r="C85">
            <v>29803</v>
          </cell>
          <cell r="D85">
            <v>40792</v>
          </cell>
          <cell r="E85">
            <v>231.6</v>
          </cell>
          <cell r="F85">
            <v>242.8</v>
          </cell>
          <cell r="G85">
            <v>257.2</v>
          </cell>
          <cell r="H85">
            <v>261.2</v>
          </cell>
          <cell r="I85">
            <v>261.2</v>
          </cell>
          <cell r="J85">
            <v>270</v>
          </cell>
          <cell r="K85">
            <v>275</v>
          </cell>
          <cell r="L85">
            <v>299.75</v>
          </cell>
          <cell r="M85">
            <v>275</v>
          </cell>
          <cell r="N85">
            <v>326.72000000000003</v>
          </cell>
          <cell r="O85">
            <v>275</v>
          </cell>
          <cell r="P85">
            <v>275</v>
          </cell>
        </row>
        <row r="86">
          <cell r="A86">
            <v>83</v>
          </cell>
          <cell r="B86" t="str">
            <v>نجوى عزت عبد المجيد القرنى</v>
          </cell>
          <cell r="C86">
            <v>24473</v>
          </cell>
          <cell r="D86">
            <v>40792</v>
          </cell>
          <cell r="E86">
            <v>48</v>
          </cell>
          <cell r="F86">
            <v>241.8</v>
          </cell>
          <cell r="G86">
            <v>256.2</v>
          </cell>
          <cell r="H86">
            <v>268.2</v>
          </cell>
          <cell r="I86">
            <v>268.2</v>
          </cell>
          <cell r="J86">
            <v>278</v>
          </cell>
          <cell r="K86">
            <v>278</v>
          </cell>
          <cell r="L86">
            <v>303.02</v>
          </cell>
          <cell r="M86">
            <v>278</v>
          </cell>
          <cell r="N86">
            <v>330.29</v>
          </cell>
          <cell r="O86">
            <v>283</v>
          </cell>
          <cell r="P86">
            <v>283</v>
          </cell>
        </row>
        <row r="87">
          <cell r="A87">
            <v>84</v>
          </cell>
          <cell r="B87" t="str">
            <v>نسمة على محمد سيد</v>
          </cell>
          <cell r="C87">
            <v>31837</v>
          </cell>
          <cell r="D87">
            <v>41665</v>
          </cell>
          <cell r="E87">
            <v>48</v>
          </cell>
          <cell r="F87">
            <v>48</v>
          </cell>
          <cell r="G87">
            <v>48</v>
          </cell>
          <cell r="H87">
            <v>48</v>
          </cell>
          <cell r="I87">
            <v>250.2</v>
          </cell>
          <cell r="J87">
            <v>255</v>
          </cell>
          <cell r="K87">
            <v>255</v>
          </cell>
          <cell r="L87">
            <v>277.95</v>
          </cell>
          <cell r="M87">
            <v>255</v>
          </cell>
          <cell r="N87">
            <v>302.95999999999998</v>
          </cell>
          <cell r="O87">
            <v>255</v>
          </cell>
          <cell r="P87">
            <v>255</v>
          </cell>
        </row>
        <row r="88">
          <cell r="A88">
            <v>85</v>
          </cell>
          <cell r="B88" t="str">
            <v>نهال محمد عصمت محمد بيومى</v>
          </cell>
          <cell r="C88">
            <v>30933</v>
          </cell>
          <cell r="D88">
            <v>40792</v>
          </cell>
          <cell r="E88">
            <v>48</v>
          </cell>
          <cell r="F88">
            <v>241.8</v>
          </cell>
          <cell r="G88">
            <v>256.2</v>
          </cell>
          <cell r="H88">
            <v>260.2</v>
          </cell>
          <cell r="I88">
            <v>260.2</v>
          </cell>
          <cell r="J88">
            <v>269</v>
          </cell>
          <cell r="K88">
            <v>274</v>
          </cell>
          <cell r="L88">
            <v>298.66000000000003</v>
          </cell>
          <cell r="M88">
            <v>274</v>
          </cell>
          <cell r="N88">
            <v>325.52999999999997</v>
          </cell>
          <cell r="O88">
            <v>274</v>
          </cell>
          <cell r="P88">
            <v>274</v>
          </cell>
        </row>
        <row r="89">
          <cell r="A89">
            <v>86</v>
          </cell>
          <cell r="B89" t="str">
            <v>نهى عثمان عبدالحافظ ابراهيم</v>
          </cell>
          <cell r="C89">
            <v>30600</v>
          </cell>
          <cell r="D89">
            <v>42143</v>
          </cell>
          <cell r="E89">
            <v>48</v>
          </cell>
          <cell r="F89">
            <v>48</v>
          </cell>
          <cell r="G89">
            <v>48</v>
          </cell>
          <cell r="H89">
            <v>48</v>
          </cell>
          <cell r="I89">
            <v>244.2</v>
          </cell>
          <cell r="J89">
            <v>249</v>
          </cell>
          <cell r="K89">
            <v>249</v>
          </cell>
          <cell r="L89">
            <v>271.41000000000003</v>
          </cell>
          <cell r="M89">
            <v>249</v>
          </cell>
          <cell r="N89">
            <v>295.83</v>
          </cell>
          <cell r="O89">
            <v>249</v>
          </cell>
          <cell r="P89">
            <v>249</v>
          </cell>
        </row>
        <row r="90">
          <cell r="A90">
            <v>87</v>
          </cell>
          <cell r="B90" t="str">
            <v>نهى فتحى محمد الصغير</v>
          </cell>
          <cell r="C90">
            <v>32126</v>
          </cell>
          <cell r="D90">
            <v>42147</v>
          </cell>
          <cell r="E90">
            <v>48</v>
          </cell>
          <cell r="F90">
            <v>48</v>
          </cell>
          <cell r="G90">
            <v>48</v>
          </cell>
          <cell r="H90">
            <v>48</v>
          </cell>
          <cell r="I90">
            <v>48</v>
          </cell>
          <cell r="J90">
            <v>48</v>
          </cell>
          <cell r="K90">
            <v>255</v>
          </cell>
          <cell r="L90">
            <v>277.95</v>
          </cell>
          <cell r="M90">
            <v>255</v>
          </cell>
          <cell r="N90">
            <v>302.95999999999998</v>
          </cell>
          <cell r="O90">
            <v>255</v>
          </cell>
          <cell r="P90">
            <v>255</v>
          </cell>
        </row>
        <row r="91">
          <cell r="A91">
            <v>88</v>
          </cell>
          <cell r="B91" t="str">
            <v>نهى محمد عفيفى محمود</v>
          </cell>
          <cell r="C91">
            <v>32012</v>
          </cell>
          <cell r="D91">
            <v>41665</v>
          </cell>
          <cell r="E91">
            <v>48</v>
          </cell>
          <cell r="F91">
            <v>48</v>
          </cell>
          <cell r="G91">
            <v>48</v>
          </cell>
          <cell r="H91">
            <v>48</v>
          </cell>
          <cell r="I91">
            <v>250.2</v>
          </cell>
          <cell r="J91">
            <v>255</v>
          </cell>
          <cell r="K91">
            <v>255</v>
          </cell>
          <cell r="L91">
            <v>277.95</v>
          </cell>
          <cell r="M91">
            <v>255</v>
          </cell>
          <cell r="N91">
            <v>302.95999999999998</v>
          </cell>
          <cell r="O91">
            <v>255</v>
          </cell>
          <cell r="P91">
            <v>255</v>
          </cell>
        </row>
        <row r="92">
          <cell r="A92">
            <v>89</v>
          </cell>
          <cell r="B92" t="str">
            <v>نهى محمد نبيل كامل محمود</v>
          </cell>
          <cell r="C92">
            <v>30579</v>
          </cell>
          <cell r="D92">
            <v>40792</v>
          </cell>
          <cell r="E92">
            <v>231.6</v>
          </cell>
          <cell r="F92">
            <v>242.8</v>
          </cell>
          <cell r="G92">
            <v>257.2</v>
          </cell>
          <cell r="H92">
            <v>261.2</v>
          </cell>
          <cell r="I92">
            <v>261.2</v>
          </cell>
          <cell r="J92">
            <v>270</v>
          </cell>
          <cell r="K92">
            <v>275</v>
          </cell>
          <cell r="L92">
            <v>299.75</v>
          </cell>
          <cell r="M92">
            <v>275</v>
          </cell>
          <cell r="N92">
            <v>326.72000000000003</v>
          </cell>
          <cell r="O92">
            <v>275</v>
          </cell>
          <cell r="P92">
            <v>275</v>
          </cell>
        </row>
        <row r="93">
          <cell r="A93">
            <v>90</v>
          </cell>
          <cell r="B93" t="str">
            <v>نيفين عبد اللاه محمد عبد الرحيم</v>
          </cell>
          <cell r="C93">
            <v>30062</v>
          </cell>
          <cell r="D93">
            <v>41048</v>
          </cell>
          <cell r="E93">
            <v>48</v>
          </cell>
          <cell r="F93">
            <v>235.8</v>
          </cell>
          <cell r="G93">
            <v>250.2</v>
          </cell>
          <cell r="H93">
            <v>254.2</v>
          </cell>
          <cell r="I93">
            <v>254.2</v>
          </cell>
          <cell r="J93">
            <v>263</v>
          </cell>
          <cell r="K93">
            <v>263</v>
          </cell>
          <cell r="L93">
            <v>286.67</v>
          </cell>
          <cell r="M93">
            <v>263</v>
          </cell>
          <cell r="N93">
            <v>312.47000000000003</v>
          </cell>
          <cell r="O93">
            <v>263</v>
          </cell>
          <cell r="P93">
            <v>263</v>
          </cell>
        </row>
        <row r="94">
          <cell r="A94">
            <v>91</v>
          </cell>
          <cell r="B94" t="str">
            <v>هاله علي الدين محمود سيد</v>
          </cell>
          <cell r="C94">
            <v>31975</v>
          </cell>
          <cell r="D94">
            <v>40792</v>
          </cell>
          <cell r="E94">
            <v>48</v>
          </cell>
          <cell r="F94">
            <v>232.8</v>
          </cell>
          <cell r="G94">
            <v>247.2</v>
          </cell>
          <cell r="H94">
            <v>251.2</v>
          </cell>
          <cell r="I94">
            <v>251.2</v>
          </cell>
          <cell r="J94">
            <v>260</v>
          </cell>
          <cell r="K94">
            <v>260</v>
          </cell>
          <cell r="L94">
            <v>283.39999999999998</v>
          </cell>
          <cell r="M94">
            <v>260</v>
          </cell>
          <cell r="N94">
            <v>308.89999999999998</v>
          </cell>
          <cell r="O94">
            <v>260</v>
          </cell>
          <cell r="P94">
            <v>260</v>
          </cell>
        </row>
        <row r="95">
          <cell r="A95">
            <v>92</v>
          </cell>
          <cell r="B95" t="str">
            <v>هناء بيومى على بيومى</v>
          </cell>
          <cell r="C95">
            <v>31686</v>
          </cell>
          <cell r="D95">
            <v>40792</v>
          </cell>
          <cell r="E95">
            <v>48</v>
          </cell>
          <cell r="F95">
            <v>232.8</v>
          </cell>
          <cell r="G95">
            <v>247.2</v>
          </cell>
          <cell r="H95">
            <v>251.2</v>
          </cell>
          <cell r="I95">
            <v>251.2</v>
          </cell>
          <cell r="J95">
            <v>260</v>
          </cell>
          <cell r="K95">
            <v>260</v>
          </cell>
          <cell r="L95">
            <v>283.39999999999998</v>
          </cell>
          <cell r="M95">
            <v>260</v>
          </cell>
          <cell r="N95">
            <v>308.89999999999998</v>
          </cell>
          <cell r="O95">
            <v>260</v>
          </cell>
          <cell r="P95">
            <v>260</v>
          </cell>
        </row>
        <row r="96">
          <cell r="A96">
            <v>93</v>
          </cell>
          <cell r="B96" t="str">
            <v>هند سيد محمد مصطفى</v>
          </cell>
          <cell r="C96">
            <v>31681</v>
          </cell>
          <cell r="D96">
            <v>41048</v>
          </cell>
          <cell r="E96">
            <v>48</v>
          </cell>
          <cell r="F96">
            <v>235.8</v>
          </cell>
          <cell r="G96">
            <v>250.2</v>
          </cell>
          <cell r="H96">
            <v>254.2</v>
          </cell>
          <cell r="I96">
            <v>254.2</v>
          </cell>
          <cell r="J96">
            <v>263</v>
          </cell>
          <cell r="K96">
            <v>263</v>
          </cell>
          <cell r="L96">
            <v>286.67</v>
          </cell>
          <cell r="M96">
            <v>263</v>
          </cell>
          <cell r="N96">
            <v>312.47000000000003</v>
          </cell>
          <cell r="O96">
            <v>263</v>
          </cell>
          <cell r="P96">
            <v>263</v>
          </cell>
        </row>
        <row r="97">
          <cell r="A97">
            <v>94</v>
          </cell>
          <cell r="B97" t="str">
            <v>وسام محمد احمد عيسى</v>
          </cell>
          <cell r="C97">
            <v>31728</v>
          </cell>
          <cell r="D97">
            <v>41086</v>
          </cell>
          <cell r="E97">
            <v>48</v>
          </cell>
          <cell r="F97">
            <v>232.8</v>
          </cell>
          <cell r="G97">
            <v>247.2</v>
          </cell>
          <cell r="H97">
            <v>251.2</v>
          </cell>
          <cell r="I97">
            <v>255.2</v>
          </cell>
          <cell r="J97">
            <v>264</v>
          </cell>
          <cell r="K97">
            <v>264</v>
          </cell>
          <cell r="L97">
            <v>287.76</v>
          </cell>
          <cell r="M97">
            <v>264</v>
          </cell>
          <cell r="N97">
            <v>313.64999999999998</v>
          </cell>
          <cell r="O97">
            <v>264</v>
          </cell>
          <cell r="P97">
            <v>264</v>
          </cell>
        </row>
        <row r="98">
          <cell r="A98">
            <v>95</v>
          </cell>
          <cell r="B98" t="str">
            <v>ولاء عبد الناصر حسين أحمد</v>
          </cell>
          <cell r="C98">
            <v>31856</v>
          </cell>
          <cell r="D98">
            <v>40950</v>
          </cell>
          <cell r="E98">
            <v>48</v>
          </cell>
          <cell r="F98">
            <v>232.8</v>
          </cell>
          <cell r="G98">
            <v>247.2</v>
          </cell>
          <cell r="H98">
            <v>251.2</v>
          </cell>
          <cell r="I98">
            <v>251.2</v>
          </cell>
          <cell r="J98">
            <v>260</v>
          </cell>
          <cell r="K98">
            <v>260</v>
          </cell>
          <cell r="L98">
            <v>283.39999999999998</v>
          </cell>
          <cell r="M98">
            <v>260</v>
          </cell>
          <cell r="N98">
            <v>308.89999999999998</v>
          </cell>
          <cell r="O98">
            <v>260</v>
          </cell>
          <cell r="P98">
            <v>260</v>
          </cell>
        </row>
        <row r="99">
          <cell r="A99">
            <v>96</v>
          </cell>
          <cell r="B99" t="str">
            <v>ياسمين محمد رفعت محمد</v>
          </cell>
          <cell r="C99">
            <v>31613</v>
          </cell>
          <cell r="D99">
            <v>40950</v>
          </cell>
          <cell r="E99">
            <v>48</v>
          </cell>
          <cell r="F99">
            <v>232.8</v>
          </cell>
          <cell r="G99">
            <v>247.2</v>
          </cell>
          <cell r="H99">
            <v>251.2</v>
          </cell>
          <cell r="I99">
            <v>251.2</v>
          </cell>
          <cell r="J99">
            <v>260</v>
          </cell>
          <cell r="K99">
            <v>260</v>
          </cell>
          <cell r="L99">
            <v>283.39999999999998</v>
          </cell>
          <cell r="M99">
            <v>260</v>
          </cell>
          <cell r="N99">
            <v>308.89999999999998</v>
          </cell>
          <cell r="O99">
            <v>260</v>
          </cell>
          <cell r="P99">
            <v>260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rightToLeft="1" tabSelected="1" workbookViewId="0">
      <selection activeCell="A4" sqref="A4:C4"/>
    </sheetView>
  </sheetViews>
  <sheetFormatPr baseColWidth="10" defaultColWidth="9.140625" defaultRowHeight="21.75" customHeight="1"/>
  <cols>
    <col min="1" max="1" width="7.5703125" style="93" customWidth="1"/>
    <col min="2" max="6" width="15.7109375" style="93" customWidth="1"/>
    <col min="7" max="7" width="8.28515625" style="93" customWidth="1"/>
    <col min="8" max="9" width="15.7109375" style="93" customWidth="1"/>
    <col min="10" max="10" width="10.140625" style="93" customWidth="1"/>
    <col min="11" max="11" width="16" style="93" customWidth="1"/>
    <col min="12" max="12" width="21" style="93" customWidth="1"/>
    <col min="13" max="13" width="8.7109375" style="93" customWidth="1"/>
    <col min="14" max="14" width="26.140625" style="93" customWidth="1"/>
    <col min="15" max="15" width="26.42578125" style="92" customWidth="1"/>
    <col min="16" max="16" width="11.42578125" style="93" customWidth="1"/>
    <col min="17" max="16384" width="9.140625" style="93"/>
  </cols>
  <sheetData>
    <row r="1" spans="1:15" ht="21.75" customHeight="1" thickBot="1">
      <c r="A1" s="85" t="s">
        <v>103</v>
      </c>
      <c r="B1" s="54">
        <v>40725</v>
      </c>
      <c r="C1" s="55">
        <v>41091</v>
      </c>
      <c r="D1" s="86"/>
      <c r="E1" s="56">
        <v>41820</v>
      </c>
      <c r="F1" s="55">
        <v>41821</v>
      </c>
      <c r="G1" s="86"/>
      <c r="H1" s="56">
        <v>42551</v>
      </c>
      <c r="I1" s="55">
        <v>42552</v>
      </c>
      <c r="J1" s="87"/>
      <c r="K1" s="88"/>
      <c r="L1" s="89">
        <v>14</v>
      </c>
      <c r="M1" s="90">
        <v>1</v>
      </c>
      <c r="N1" s="91" t="s">
        <v>1</v>
      </c>
    </row>
    <row r="2" spans="1:15" ht="21.75" customHeight="1" thickBot="1">
      <c r="A2" s="94"/>
      <c r="B2" s="54">
        <v>41395</v>
      </c>
      <c r="C2" s="55">
        <v>41456</v>
      </c>
      <c r="D2" s="86"/>
      <c r="E2" s="56">
        <v>42185</v>
      </c>
      <c r="F2" s="55">
        <v>42186</v>
      </c>
      <c r="G2" s="87"/>
      <c r="H2" s="57">
        <v>42917</v>
      </c>
      <c r="I2" s="58">
        <v>43282</v>
      </c>
      <c r="J2" s="87"/>
      <c r="K2" s="95"/>
      <c r="L2" s="96" t="str">
        <f>VLOOKUP($L$1,'[3]بيانات الشغل العملي بالصور'!$A$3:$W$112,2,0)</f>
        <v>اميره محمد حنفي يوسف</v>
      </c>
      <c r="M2" s="90">
        <v>2</v>
      </c>
      <c r="N2" s="97" t="s">
        <v>2</v>
      </c>
      <c r="O2" s="96" t="str">
        <f>VLOOKUP($L$1,'[3]بيانات الشغل العملي بالصور'!$A$3:$W$112,2,0)</f>
        <v>اميره محمد حنفي يوسف</v>
      </c>
    </row>
    <row r="3" spans="1:15" ht="21.75" customHeight="1" thickBot="1">
      <c r="A3" s="98" t="s">
        <v>104</v>
      </c>
      <c r="B3" s="99"/>
      <c r="C3" s="100" t="str">
        <f>VLOOKUP($L$1,'[3]بيانات الشغل العملي بالصور'!$A$3:$W$112,2,0)</f>
        <v>اميره محمد حنفي يوسف</v>
      </c>
      <c r="D3" s="101"/>
      <c r="E3" s="102" t="s">
        <v>105</v>
      </c>
      <c r="F3" s="103">
        <f>VLOOKUP($L$1,'[3]بيانات الشغل العملي بالصور'!$A$3:$W$112,8,0)</f>
        <v>40791</v>
      </c>
      <c r="G3" s="104"/>
      <c r="H3" s="105" t="s">
        <v>106</v>
      </c>
      <c r="I3" s="106"/>
      <c r="J3" s="107">
        <f>VLOOKUP($L$1,'[3]بيانات الشغل العملي بالصور (2)'!$A$3:$AN$100,34,0)</f>
        <v>274</v>
      </c>
      <c r="K3" s="108" t="s">
        <v>107</v>
      </c>
      <c r="L3" s="109"/>
      <c r="M3" s="90">
        <v>3</v>
      </c>
      <c r="N3" s="110" t="s">
        <v>108</v>
      </c>
      <c r="O3" s="111">
        <f>VLOOKUP($L$1,'[3]بيانات الشغل العملي بالصور'!$A$3:$W$112,3,0)</f>
        <v>38</v>
      </c>
    </row>
    <row r="4" spans="1:15" ht="21.75" customHeight="1" thickBot="1">
      <c r="A4" s="268">
        <f>VLOOKUP($L$1,'[3]بيانات الشغل العملي بالصور (2)'!$A$3:$AN$100,4,0)</f>
        <v>43131</v>
      </c>
      <c r="B4" s="269"/>
      <c r="C4" s="270"/>
      <c r="D4" s="112" t="s">
        <v>109</v>
      </c>
      <c r="E4" s="113"/>
      <c r="F4" s="114" t="s">
        <v>110</v>
      </c>
      <c r="G4" s="115"/>
      <c r="H4" s="115"/>
      <c r="I4" s="115"/>
      <c r="J4" s="115"/>
      <c r="K4" s="116"/>
      <c r="L4" s="117">
        <f>VLOOKUP($L$1,'[3]اساسيات (2)'!$A$4:$P$99,5,0)</f>
        <v>48</v>
      </c>
      <c r="M4" s="90">
        <v>4</v>
      </c>
      <c r="N4" s="110" t="s">
        <v>3</v>
      </c>
      <c r="O4" s="111">
        <f>VLOOKUP($L$1,'[3]بيانات الشغل العملي بالصور'!$A$3:$W$112,4,0)</f>
        <v>29845</v>
      </c>
    </row>
    <row r="5" spans="1:15" ht="21.75" customHeight="1" thickBot="1">
      <c r="A5" s="118"/>
      <c r="B5" s="119"/>
      <c r="C5" s="120">
        <f>DATE(YEAR($A$4)-(ROW()-0),MONTH($A$4),DAY($A$4))</f>
        <v>41305</v>
      </c>
      <c r="D5" s="121">
        <f>DATE(YEAR($A$4)-(ROW()-1),MONTH($A$4),DAY($A$4))</f>
        <v>41670</v>
      </c>
      <c r="E5" s="122" t="s">
        <v>111</v>
      </c>
      <c r="F5" s="123"/>
      <c r="G5" s="72" t="s">
        <v>112</v>
      </c>
      <c r="H5" s="78" t="s">
        <v>113</v>
      </c>
      <c r="I5" s="74" t="s">
        <v>114</v>
      </c>
      <c r="J5" s="76" t="s">
        <v>115</v>
      </c>
      <c r="K5" s="124" t="s">
        <v>116</v>
      </c>
      <c r="L5" s="125">
        <f>VLOOKUP($L$1,'[3]اساسيات (2)'!$A$4:$P$99,6,0)</f>
        <v>241.8</v>
      </c>
      <c r="M5" s="90">
        <v>5</v>
      </c>
      <c r="N5" s="126" t="s">
        <v>117</v>
      </c>
      <c r="O5" s="127">
        <f>VLOOKUP($L$1,'[3]بيانات الشغل العملي بالصور'!$A$3:$W$112,5,0)</f>
        <v>28109162500128</v>
      </c>
    </row>
    <row r="6" spans="1:15" ht="21.75" customHeight="1" thickBot="1">
      <c r="A6" s="128">
        <v>1</v>
      </c>
      <c r="B6" s="129">
        <f>DATE(YEAR($A$4)-(ROW()-2),MONTH($A$4),DAY($A$4))</f>
        <v>41670</v>
      </c>
      <c r="C6" s="120">
        <f>DATE(YEAR($A$4)-(ROW()-2),MONTH($A$4),DAY($A$4))</f>
        <v>41670</v>
      </c>
      <c r="D6" s="130" t="s">
        <v>118</v>
      </c>
      <c r="E6" s="131" t="s">
        <v>119</v>
      </c>
      <c r="F6" s="131" t="s">
        <v>120</v>
      </c>
      <c r="G6" s="73"/>
      <c r="H6" s="79"/>
      <c r="I6" s="75"/>
      <c r="J6" s="77"/>
      <c r="K6" s="132"/>
      <c r="L6" s="125">
        <f>VLOOKUP($L$1,'[3]اساسيات (2)'!$A$4:$P$99,7,0)</f>
        <v>256.2</v>
      </c>
      <c r="M6" s="90">
        <v>6</v>
      </c>
      <c r="N6" s="97" t="s">
        <v>121</v>
      </c>
      <c r="O6" s="111">
        <f>VLOOKUP($L$1,'[3]بيانات الشغل العملي بالصور'!$A$3:$W$112,6,0)</f>
        <v>2965912</v>
      </c>
    </row>
    <row r="7" spans="1:15" ht="21.75" customHeight="1" thickBot="1">
      <c r="A7" s="133">
        <v>2</v>
      </c>
      <c r="B7" s="129">
        <f>DATE(YEAR($A$4)-(ROW()-4),MONTH($A$4),DAY($A$4))</f>
        <v>42035</v>
      </c>
      <c r="C7" s="120">
        <f>DATE(YEAR($A$4)-(ROW()-4),MONTH($A$4),DAY($A$4))</f>
        <v>42035</v>
      </c>
      <c r="D7" s="134">
        <v>239.8</v>
      </c>
      <c r="E7" s="135">
        <f>D5</f>
        <v>41670</v>
      </c>
      <c r="F7" s="136">
        <v>41887</v>
      </c>
      <c r="G7" s="137">
        <f t="shared" ref="G7:G12" si="0">D7*0.25</f>
        <v>59.95</v>
      </c>
      <c r="H7" s="138">
        <f>DATEDIF(E7,F7,"y")</f>
        <v>0</v>
      </c>
      <c r="I7" s="139">
        <f t="shared" ref="I7:I12" si="1">DATEDIF(E7,F7,"ym")</f>
        <v>7</v>
      </c>
      <c r="J7" s="140">
        <f t="shared" ref="J7:J12" si="2">DATEDIF(E7,F7,"md")</f>
        <v>5</v>
      </c>
      <c r="K7" s="132">
        <f>((G7*H7)*12)+(G7*I7)+((J7/30)*G7)</f>
        <v>429.64166666666671</v>
      </c>
      <c r="L7" s="125">
        <f>VLOOKUP($L$1,'[3]اساسيات (2)'!$A$4:$P$99,8,0)</f>
        <v>260.2</v>
      </c>
      <c r="M7" s="90">
        <v>7</v>
      </c>
      <c r="N7" s="141" t="s">
        <v>122</v>
      </c>
      <c r="O7" s="142">
        <f>VLOOKUP($L$1,'[3]بيانات الشغل العملي بالصور'!$A$3:$W$112,7,0)</f>
        <v>38832</v>
      </c>
    </row>
    <row r="8" spans="1:15" ht="21.75" customHeight="1" thickBot="1">
      <c r="A8" s="128">
        <v>3</v>
      </c>
      <c r="B8" s="129">
        <f>DATE(YEAR($A$4)-(ROW()-6),MONTH($A$4),DAY($A$4))</f>
        <v>42400</v>
      </c>
      <c r="C8" s="120">
        <f>DATE(YEAR($A$4)-(ROW()-6),MONTH($A$4),DAY($A$4))</f>
        <v>42400</v>
      </c>
      <c r="D8" s="143">
        <v>254.2</v>
      </c>
      <c r="E8" s="144">
        <v>41395</v>
      </c>
      <c r="F8" s="145">
        <v>41455</v>
      </c>
      <c r="G8" s="146">
        <f t="shared" si="0"/>
        <v>63.55</v>
      </c>
      <c r="H8" s="138">
        <f t="shared" ref="H8:H12" si="3">DATEDIF(E8,F8,"y")</f>
        <v>0</v>
      </c>
      <c r="I8" s="147">
        <f t="shared" si="1"/>
        <v>1</v>
      </c>
      <c r="J8" s="148">
        <f t="shared" si="2"/>
        <v>29</v>
      </c>
      <c r="K8" s="132">
        <f>((G8*H8)*12)+(G8*I8)+((J8/30)*G8)</f>
        <v>124.98166666666665</v>
      </c>
      <c r="L8" s="125">
        <f>VLOOKUP($L$1,'[3]اساسيات (2)'!$A$4:$P$99,9,0)</f>
        <v>260.2</v>
      </c>
      <c r="M8" s="90">
        <v>8</v>
      </c>
      <c r="N8" s="141" t="s">
        <v>123</v>
      </c>
      <c r="O8" s="142">
        <f>VLOOKUP($L$1,'[3]بيانات الشغل العملي بالصور'!$A$3:$W$112,8,0)</f>
        <v>40791</v>
      </c>
    </row>
    <row r="9" spans="1:15" ht="21.75" customHeight="1" thickBot="1">
      <c r="A9" s="133">
        <v>4</v>
      </c>
      <c r="B9" s="129">
        <f>DATE(YEAR($A$4)-(ROW()-8),MONTH($A$4),DAY($A$4))</f>
        <v>42766</v>
      </c>
      <c r="C9" s="120">
        <f>DATE(YEAR($A$4)-(ROW()-8),MONTH($A$4),DAY($A$4))</f>
        <v>42766</v>
      </c>
      <c r="D9" s="143">
        <v>258.2</v>
      </c>
      <c r="E9" s="144">
        <v>41456</v>
      </c>
      <c r="F9" s="145">
        <v>41820</v>
      </c>
      <c r="G9" s="146">
        <f t="shared" si="0"/>
        <v>64.55</v>
      </c>
      <c r="H9" s="138">
        <f t="shared" si="3"/>
        <v>0</v>
      </c>
      <c r="I9" s="147">
        <f t="shared" si="1"/>
        <v>11</v>
      </c>
      <c r="J9" s="148">
        <f t="shared" si="2"/>
        <v>29</v>
      </c>
      <c r="K9" s="132">
        <f>((G9*H9)*12)+(G9*I9)+((J9/30)*G9)</f>
        <v>772.44833333333327</v>
      </c>
      <c r="L9" s="149">
        <f>VLOOKUP($L$1,'[3]اساسيات (2)'!$A$4:$P$99,10,0)</f>
        <v>269</v>
      </c>
      <c r="M9" s="90">
        <v>9</v>
      </c>
      <c r="N9" s="97" t="s">
        <v>124</v>
      </c>
      <c r="O9" s="111" t="str">
        <f>VLOOKUP($L$1,'[3]بيانات الشغل العملي بالصور'!$A$3:$W$112,9,0)</f>
        <v>محاسب ومراجع ثان (ب)</v>
      </c>
    </row>
    <row r="10" spans="1:15" ht="21.75" customHeight="1" thickBot="1">
      <c r="A10" s="150">
        <v>5</v>
      </c>
      <c r="B10" s="129">
        <f>DATE(YEAR($A$4)-(ROW()-10),MONTH($A$4),DAY($A$4))</f>
        <v>43131</v>
      </c>
      <c r="C10" s="120">
        <f>DATE(YEAR($A$4)-(ROW()-10),MONTH($A$4),DAY($A$4))</f>
        <v>43131</v>
      </c>
      <c r="D10" s="143">
        <v>267</v>
      </c>
      <c r="E10" s="144">
        <v>41821</v>
      </c>
      <c r="F10" s="145">
        <v>42185</v>
      </c>
      <c r="G10" s="146">
        <f t="shared" si="0"/>
        <v>66.75</v>
      </c>
      <c r="H10" s="138">
        <f t="shared" si="3"/>
        <v>0</v>
      </c>
      <c r="I10" s="147">
        <f t="shared" si="1"/>
        <v>11</v>
      </c>
      <c r="J10" s="148">
        <f t="shared" si="2"/>
        <v>29</v>
      </c>
      <c r="K10" s="132">
        <f t="shared" ref="K10:K12" si="4">((G10*H10)*12)+(G10*I10)+((J10/30)*G10)</f>
        <v>798.77499999999998</v>
      </c>
      <c r="L10" s="125">
        <f>VLOOKUP($L$1,'[3]اساسيات (2)'!$A$4:$P$99,11,0)</f>
        <v>274</v>
      </c>
      <c r="M10" s="90">
        <v>10</v>
      </c>
      <c r="N10" s="97" t="s">
        <v>125</v>
      </c>
      <c r="O10" s="111" t="str">
        <f>VLOOKUP($L$1,'[3]بيانات الشغل العملي بالصور'!$A$3:$W$112,10,0)</f>
        <v>الثانية (ب)</v>
      </c>
    </row>
    <row r="11" spans="1:15" ht="21.75" customHeight="1" thickBot="1">
      <c r="A11" s="151" t="s">
        <v>126</v>
      </c>
      <c r="B11" s="152"/>
      <c r="C11" s="153"/>
      <c r="D11" s="143">
        <v>267</v>
      </c>
      <c r="E11" s="144">
        <v>42186</v>
      </c>
      <c r="F11" s="145">
        <v>42521</v>
      </c>
      <c r="G11" s="146">
        <f t="shared" si="0"/>
        <v>66.75</v>
      </c>
      <c r="H11" s="154">
        <f t="shared" si="3"/>
        <v>0</v>
      </c>
      <c r="I11" s="155">
        <f t="shared" si="1"/>
        <v>10</v>
      </c>
      <c r="J11" s="155">
        <f t="shared" si="2"/>
        <v>30</v>
      </c>
      <c r="K11" s="132">
        <f t="shared" si="4"/>
        <v>734.25</v>
      </c>
      <c r="L11" s="125">
        <f>VLOOKUP($L$1,'[3]اساسيات (2)'!$A$4:$P$99,12,0)</f>
        <v>298.66000000000003</v>
      </c>
      <c r="M11" s="90">
        <v>11</v>
      </c>
      <c r="N11" s="97" t="s">
        <v>127</v>
      </c>
      <c r="O11" s="111" t="str">
        <f>VLOOKUP($L$1,'[3]بيانات الشغل العملي بالصور'!$A$3:$W$112,11,0)</f>
        <v>الثانية</v>
      </c>
    </row>
    <row r="12" spans="1:15" ht="21.75" customHeight="1" thickBot="1">
      <c r="A12" s="156">
        <f>D12*25/100</f>
        <v>67.75</v>
      </c>
      <c r="B12" s="157"/>
      <c r="C12" s="157"/>
      <c r="D12" s="143">
        <v>271</v>
      </c>
      <c r="E12" s="158">
        <v>42522</v>
      </c>
      <c r="F12" s="145">
        <v>42926</v>
      </c>
      <c r="G12" s="146">
        <f t="shared" si="0"/>
        <v>67.75</v>
      </c>
      <c r="H12" s="154">
        <f t="shared" si="3"/>
        <v>1</v>
      </c>
      <c r="I12" s="159">
        <f t="shared" si="1"/>
        <v>1</v>
      </c>
      <c r="J12" s="148">
        <f t="shared" si="2"/>
        <v>9</v>
      </c>
      <c r="K12" s="132">
        <f t="shared" si="4"/>
        <v>901.07500000000005</v>
      </c>
      <c r="L12" s="125">
        <f>VLOOKUP($L$1,'[3]اساسيات (2)'!$A$4:$P$99,13,0)</f>
        <v>274</v>
      </c>
      <c r="M12" s="90">
        <v>12</v>
      </c>
      <c r="N12" s="97" t="s">
        <v>128</v>
      </c>
      <c r="O12" s="111" t="str">
        <f>VLOOKUP($L$1,'[3]بيانات الشغل العملي بالصور'!$A$3:$W$112,12,0)</f>
        <v>متزوج</v>
      </c>
    </row>
    <row r="13" spans="1:15" ht="21.75" customHeight="1" thickBot="1">
      <c r="A13" s="160"/>
      <c r="B13" s="161"/>
      <c r="C13" s="162" t="s">
        <v>129</v>
      </c>
      <c r="D13" s="163"/>
      <c r="E13" s="164">
        <f>SUM(J6:J12)</f>
        <v>131</v>
      </c>
      <c r="F13" s="165"/>
      <c r="G13" s="166"/>
      <c r="H13" s="166"/>
      <c r="I13" s="166"/>
      <c r="J13" s="166"/>
      <c r="K13" s="167"/>
      <c r="L13" s="125">
        <f>VLOOKUP($L$1,'[3]اساسيات (2)'!$A$4:$P$99,14,0)</f>
        <v>325.52999999999997</v>
      </c>
      <c r="M13" s="90">
        <v>13</v>
      </c>
      <c r="N13" s="168" t="s">
        <v>4</v>
      </c>
      <c r="O13" s="142">
        <f>VLOOKUP($L$1,'[3]بيانات الشغل العملي بالصور'!$A$3:$W$112,13,0)</f>
        <v>40792</v>
      </c>
    </row>
    <row r="14" spans="1:15" ht="21.75" customHeight="1" thickBot="1">
      <c r="A14" s="169"/>
      <c r="B14" s="170"/>
      <c r="C14" s="171"/>
      <c r="D14" s="172"/>
      <c r="E14" s="173" t="s">
        <v>130</v>
      </c>
      <c r="F14" s="173"/>
      <c r="G14" s="173"/>
      <c r="H14" s="173"/>
      <c r="I14" s="173"/>
      <c r="J14" s="173"/>
      <c r="K14" s="174"/>
      <c r="L14" s="125">
        <f>VLOOKUP($L$1,'[3]اساسيات (2)'!$A$4:$P$99,15,0)</f>
        <v>274</v>
      </c>
      <c r="M14" s="90">
        <v>14</v>
      </c>
      <c r="N14" s="97" t="s">
        <v>131</v>
      </c>
      <c r="O14" s="175">
        <f>VLOOKUP($L$1,'[3]بيانات الشغل العملي بالصور'!$A$3:$W$112,14,0)</f>
        <v>274</v>
      </c>
    </row>
    <row r="15" spans="1:15" ht="21.75" customHeight="1" thickBot="1">
      <c r="A15" s="128">
        <v>1</v>
      </c>
      <c r="B15" s="176">
        <f>DATE(YEAR($A$4)-(ROW()-16),MONTH($A$4),DAY($A$4))</f>
        <v>43496</v>
      </c>
      <c r="C15" s="177" t="s">
        <v>132</v>
      </c>
      <c r="D15" s="177"/>
      <c r="E15" s="178">
        <f>D12</f>
        <v>271</v>
      </c>
      <c r="F15" s="179" t="s">
        <v>133</v>
      </c>
      <c r="G15" s="179">
        <v>1</v>
      </c>
      <c r="H15" s="180">
        <f>E15*G15*25/100</f>
        <v>67.75</v>
      </c>
      <c r="I15" s="163"/>
      <c r="J15" s="181"/>
      <c r="K15" s="116"/>
      <c r="L15" s="125">
        <f>VLOOKUP($L$1,'[3]اساسيات (2)'!$A$4:$P$99,16,0)</f>
        <v>274</v>
      </c>
      <c r="M15" s="90">
        <v>15</v>
      </c>
      <c r="N15" s="97" t="s">
        <v>134</v>
      </c>
      <c r="O15" s="111">
        <f>VLOOKUP($L$1,'[3]بيانات الشغل العملي بالصور'!$A$3:$W$112,15,0)</f>
        <v>0</v>
      </c>
    </row>
    <row r="16" spans="1:15" ht="21.75" customHeight="1" thickBot="1">
      <c r="A16" s="128">
        <v>2</v>
      </c>
      <c r="B16" s="176">
        <f>DATE(YEAR($A$4)-(ROW()-18),MONTH($A$4),DAY($A$4))</f>
        <v>43861</v>
      </c>
      <c r="C16" s="177" t="s">
        <v>135</v>
      </c>
      <c r="D16" s="177"/>
      <c r="E16" s="182">
        <f>D12</f>
        <v>271</v>
      </c>
      <c r="F16" s="183" t="s">
        <v>133</v>
      </c>
      <c r="G16" s="183">
        <v>1</v>
      </c>
      <c r="H16" s="169">
        <f>E16*G16*25/100</f>
        <v>67.75</v>
      </c>
      <c r="I16" s="184"/>
      <c r="J16" s="185"/>
      <c r="K16" s="116"/>
      <c r="L16" s="186"/>
      <c r="M16" s="90">
        <v>16</v>
      </c>
      <c r="N16" s="141" t="s">
        <v>136</v>
      </c>
      <c r="O16" s="142">
        <f>VLOOKUP($L$1,'[3]بيانات الشغل العملي بالصور'!$A$3:$W$112,16,0)</f>
        <v>42676</v>
      </c>
    </row>
    <row r="17" spans="1:15" ht="21.75" customHeight="1" thickBot="1">
      <c r="A17" s="187"/>
      <c r="B17" s="188"/>
      <c r="C17" s="188"/>
      <c r="D17" s="189"/>
      <c r="E17" s="190"/>
      <c r="F17" s="191">
        <f>SUM(H15:I16)</f>
        <v>135.5</v>
      </c>
      <c r="G17" s="192"/>
      <c r="H17" s="192"/>
      <c r="I17" s="193"/>
      <c r="J17" s="185"/>
      <c r="K17" s="116"/>
      <c r="L17" s="194"/>
      <c r="M17" s="90">
        <v>17</v>
      </c>
      <c r="N17" s="97" t="s">
        <v>137</v>
      </c>
      <c r="O17" s="175" t="str">
        <f>VLOOKUP($L$1,'[3]بيانات الشغل العملي بالصور'!$A$3:$W$112,17,0)</f>
        <v>بكالوريوس - كلية التجارة - محاسبة</v>
      </c>
    </row>
    <row r="18" spans="1:15" ht="21.75" customHeight="1" thickBot="1">
      <c r="A18" s="195" t="s">
        <v>138</v>
      </c>
      <c r="B18" s="196"/>
      <c r="C18" s="196"/>
      <c r="D18" s="196"/>
      <c r="E18" s="197"/>
      <c r="F18" s="198">
        <f>SUM(F17+E13)</f>
        <v>266.5</v>
      </c>
      <c r="G18" s="199"/>
      <c r="H18" s="199"/>
      <c r="I18" s="199"/>
      <c r="J18" s="200"/>
      <c r="K18" s="201"/>
      <c r="M18" s="90">
        <v>18</v>
      </c>
      <c r="N18" s="97" t="s">
        <v>139</v>
      </c>
      <c r="O18" s="111">
        <f>VLOOKUP($L$1,'[3]بيانات الشغل العملي بالصور'!$A$3:$W$112,18,0)</f>
        <v>421.58</v>
      </c>
    </row>
    <row r="19" spans="1:15" ht="21.75" customHeight="1" thickBot="1">
      <c r="A19" s="202"/>
      <c r="B19" s="203"/>
      <c r="C19" s="203"/>
      <c r="D19" s="203"/>
      <c r="E19" s="203"/>
      <c r="F19" s="203"/>
      <c r="G19" s="203"/>
      <c r="H19" s="203"/>
      <c r="I19" s="203"/>
      <c r="J19" s="203"/>
      <c r="K19" s="204"/>
      <c r="M19" s="90">
        <v>19</v>
      </c>
      <c r="N19" s="97" t="s">
        <v>140</v>
      </c>
      <c r="O19" s="175">
        <f>VLOOKUP($L$1,'[3]بيانات الشغل العملي بالصور'!$A$3:$W$112,19,0)</f>
        <v>274</v>
      </c>
    </row>
    <row r="20" spans="1:15" ht="21.75" customHeight="1" thickBot="1">
      <c r="A20" s="202"/>
      <c r="B20" s="203"/>
      <c r="C20" s="203"/>
      <c r="D20" s="203"/>
      <c r="E20" s="203"/>
      <c r="F20" s="203"/>
      <c r="G20" s="203"/>
      <c r="H20" s="203"/>
      <c r="I20" s="203"/>
      <c r="J20" s="203"/>
      <c r="K20" s="204"/>
      <c r="M20" s="90">
        <v>20</v>
      </c>
      <c r="N20" s="141" t="s">
        <v>141</v>
      </c>
      <c r="O20" s="142">
        <f>VLOOKUP($L$1,'[3]بيانات الشغل العملي بالصور'!$A$3:$W$112,20,0)</f>
        <v>41913</v>
      </c>
    </row>
    <row r="21" spans="1:15" ht="21.75" customHeight="1" thickBot="1">
      <c r="A21" s="202"/>
      <c r="B21" s="203"/>
      <c r="C21" s="203"/>
      <c r="D21" s="203"/>
      <c r="E21" s="203"/>
      <c r="F21" s="203"/>
      <c r="G21" s="203"/>
      <c r="H21" s="203"/>
      <c r="I21" s="203"/>
      <c r="J21" s="203"/>
      <c r="K21" s="204"/>
      <c r="M21" s="90">
        <v>21</v>
      </c>
      <c r="N21" s="205" t="s">
        <v>142</v>
      </c>
      <c r="O21" s="142">
        <f>VLOOKUP($L$1,'[3]بيانات الشغل العملي بالصور'!$A$3:$W$112,21,0)</f>
        <v>42676</v>
      </c>
    </row>
    <row r="22" spans="1:15" ht="21.75" customHeight="1" thickBot="1">
      <c r="A22" s="206"/>
      <c r="B22" s="207"/>
      <c r="C22" s="207"/>
      <c r="D22" s="207"/>
      <c r="E22" s="207"/>
      <c r="F22" s="207"/>
      <c r="G22" s="207"/>
      <c r="H22" s="207"/>
      <c r="I22" s="203"/>
      <c r="J22" s="203"/>
      <c r="K22" s="204"/>
      <c r="M22" s="90">
        <v>22</v>
      </c>
      <c r="N22" s="59" t="s">
        <v>143</v>
      </c>
      <c r="O22" s="208">
        <f>VLOOKUP($L$1,'[3]بيانات الشغل العملي بالصور'!$A$3:$W$112,22,0)</f>
        <v>43131</v>
      </c>
    </row>
    <row r="23" spans="1:15" ht="21.75" customHeight="1" thickBot="1">
      <c r="A23" s="202"/>
      <c r="B23" s="203"/>
      <c r="C23" s="203"/>
      <c r="D23" s="203"/>
      <c r="E23" s="203"/>
      <c r="F23" s="203"/>
      <c r="G23" s="203"/>
      <c r="H23" s="203"/>
      <c r="I23" s="203"/>
      <c r="J23" s="203"/>
      <c r="K23" s="204"/>
      <c r="M23" s="90">
        <v>23</v>
      </c>
      <c r="N23" s="60" t="s">
        <v>144</v>
      </c>
      <c r="O23" s="142">
        <f>VLOOKUP($L$1,'[3]بيانات الشغل العملي بالصور'!$A$3:$W$112,23,0)</f>
        <v>40725</v>
      </c>
    </row>
    <row r="24" spans="1:15" ht="21.75" customHeight="1" thickBot="1">
      <c r="A24" s="202"/>
      <c r="B24" s="203"/>
      <c r="C24" s="203"/>
      <c r="D24" s="203"/>
      <c r="E24" s="203"/>
      <c r="F24" s="203"/>
      <c r="G24" s="203"/>
      <c r="H24" s="203"/>
      <c r="I24" s="203"/>
      <c r="J24" s="203"/>
      <c r="K24" s="204"/>
      <c r="M24" s="209">
        <v>24</v>
      </c>
      <c r="N24" s="61" t="s">
        <v>3</v>
      </c>
      <c r="O24" s="210">
        <f>VLOOKUP($L$1,'[3]بيانات الشغل العملي بالصور (2)'!$A$3:$AN$100,24,0)</f>
        <v>29845</v>
      </c>
    </row>
    <row r="25" spans="1:15" ht="21.75" customHeight="1" thickBot="1">
      <c r="A25" s="211"/>
      <c r="B25" s="212"/>
      <c r="C25" s="212"/>
      <c r="D25" s="212"/>
      <c r="E25" s="212"/>
      <c r="F25" s="212"/>
      <c r="G25" s="212"/>
      <c r="H25" s="212"/>
      <c r="I25" s="212"/>
      <c r="J25" s="212"/>
      <c r="K25" s="213"/>
      <c r="M25" s="209">
        <v>25</v>
      </c>
      <c r="N25" s="61" t="s">
        <v>4</v>
      </c>
      <c r="O25" s="210">
        <f>VLOOKUP($L$1,'[3]بيانات الشغل العملي بالصور (2)'!$A$3:$AN$100,25,0)</f>
        <v>40792</v>
      </c>
    </row>
    <row r="26" spans="1:15" ht="21.75" customHeight="1" thickBot="1">
      <c r="A26" s="211"/>
      <c r="B26" s="212"/>
      <c r="C26" s="212"/>
      <c r="D26" s="212"/>
      <c r="E26" s="212"/>
      <c r="F26" s="212"/>
      <c r="G26" s="212"/>
      <c r="H26" s="212"/>
      <c r="I26" s="212"/>
      <c r="J26" s="212"/>
      <c r="K26" s="213"/>
      <c r="M26" s="214">
        <v>26</v>
      </c>
      <c r="N26" s="62">
        <v>39995</v>
      </c>
      <c r="O26" s="215">
        <f>VLOOKUP($L$1,'[3]بيانات الشغل العملي بالصور (2)'!$A$3:$AN$100,26,0)</f>
        <v>48</v>
      </c>
    </row>
    <row r="27" spans="1:15" ht="21.75" customHeight="1" thickBot="1">
      <c r="A27" s="211"/>
      <c r="B27" s="212"/>
      <c r="C27" s="212"/>
      <c r="D27" s="212"/>
      <c r="E27" s="212"/>
      <c r="F27" s="212"/>
      <c r="G27" s="212"/>
      <c r="H27" s="212"/>
      <c r="I27" s="212"/>
      <c r="J27" s="212"/>
      <c r="K27" s="213"/>
      <c r="M27" s="214">
        <v>27</v>
      </c>
      <c r="N27" s="62">
        <v>40360</v>
      </c>
      <c r="O27" s="215">
        <f>VLOOKUP($L$1,'[3]بيانات الشغل العملي بالصور (2)'!$A$3:$AN$100,27,0)</f>
        <v>48</v>
      </c>
    </row>
    <row r="28" spans="1:15" ht="21.75" customHeight="1" thickBot="1">
      <c r="A28" s="211"/>
      <c r="B28" s="212"/>
      <c r="C28" s="212"/>
      <c r="D28" s="212"/>
      <c r="E28" s="212"/>
      <c r="F28" s="212"/>
      <c r="G28" s="212"/>
      <c r="H28" s="212"/>
      <c r="I28" s="212"/>
      <c r="J28" s="212"/>
      <c r="K28" s="213"/>
      <c r="M28" s="209">
        <v>28</v>
      </c>
      <c r="N28" s="63">
        <v>40725</v>
      </c>
      <c r="O28" s="216">
        <f>VLOOKUP($L$1,'[3]بيانات الشغل العملي بالصور (2)'!$A$3:$AN$100,28,0)</f>
        <v>48</v>
      </c>
    </row>
    <row r="29" spans="1:15" ht="21.75" customHeight="1" thickBot="1">
      <c r="A29" s="211"/>
      <c r="B29" s="212"/>
      <c r="C29" s="212"/>
      <c r="D29" s="212"/>
      <c r="E29" s="212"/>
      <c r="F29" s="212"/>
      <c r="G29" s="212"/>
      <c r="H29" s="212"/>
      <c r="I29" s="212"/>
      <c r="J29" s="212"/>
      <c r="K29" s="213"/>
      <c r="M29" s="209">
        <v>29</v>
      </c>
      <c r="N29" s="63">
        <v>41091</v>
      </c>
      <c r="O29" s="216">
        <f>VLOOKUP($L$1,'[3]بيانات الشغل العملي بالصور (2)'!$A$3:$AN$100,29,0)</f>
        <v>241.8</v>
      </c>
    </row>
    <row r="30" spans="1:15" ht="21.75" customHeight="1" thickBot="1">
      <c r="A30" s="211"/>
      <c r="B30" s="212"/>
      <c r="C30" s="212"/>
      <c r="D30" s="212"/>
      <c r="E30" s="212"/>
      <c r="F30" s="212"/>
      <c r="G30" s="212"/>
      <c r="H30" s="212"/>
      <c r="I30" s="212"/>
      <c r="J30" s="212"/>
      <c r="K30" s="213"/>
      <c r="M30" s="209">
        <v>30</v>
      </c>
      <c r="N30" s="64">
        <v>41395</v>
      </c>
      <c r="O30" s="217">
        <f>VLOOKUP($L$1,'[3]بيانات الشغل العملي بالصور (2)'!$A$3:$AN$100,30,0)</f>
        <v>256.2</v>
      </c>
    </row>
    <row r="31" spans="1:15" ht="21.75" customHeight="1" thickBot="1">
      <c r="A31" s="218"/>
      <c r="B31" s="219"/>
      <c r="C31" s="219"/>
      <c r="D31" s="219"/>
      <c r="E31" s="219"/>
      <c r="F31" s="219"/>
      <c r="G31" s="219"/>
      <c r="H31" s="219"/>
      <c r="I31" s="219"/>
      <c r="J31" s="219"/>
      <c r="K31" s="220"/>
      <c r="M31" s="209">
        <v>31</v>
      </c>
      <c r="N31" s="64">
        <v>41456</v>
      </c>
      <c r="O31" s="217">
        <f>VLOOKUP($L$1,'[3]بيانات الشغل العملي بالصور (2)'!$A$3:$AN$100,31,0)</f>
        <v>260.2</v>
      </c>
    </row>
    <row r="32" spans="1:15" ht="21.75" customHeight="1">
      <c r="M32" s="90">
        <v>32</v>
      </c>
      <c r="N32" s="65">
        <v>41820</v>
      </c>
      <c r="O32" s="221">
        <f>VLOOKUP($L$1,'[3]بيانات الشغل العملي بالصور (2)'!$A$3:$AN$100,32,0)</f>
        <v>260.2</v>
      </c>
    </row>
    <row r="33" spans="13:15" ht="21.75" customHeight="1">
      <c r="M33" s="90">
        <v>33</v>
      </c>
      <c r="N33" s="65">
        <v>41821</v>
      </c>
      <c r="O33" s="221">
        <f>VLOOKUP($L$1,'[3]بيانات الشغل العملي بالصور (2)'!$A$3:$AN$100,33,0)</f>
        <v>269</v>
      </c>
    </row>
    <row r="34" spans="13:15" ht="21.75" customHeight="1">
      <c r="M34" s="90">
        <v>34</v>
      </c>
      <c r="N34" s="66">
        <v>42185</v>
      </c>
      <c r="O34" s="222">
        <f>VLOOKUP($L$1,'[3]بيانات الشغل العملي بالصور (2)'!$A$3:$AN$100,34,0)</f>
        <v>274</v>
      </c>
    </row>
    <row r="35" spans="13:15" ht="21.75" customHeight="1">
      <c r="M35" s="90">
        <v>35</v>
      </c>
      <c r="N35" s="66">
        <v>42186</v>
      </c>
      <c r="O35" s="222">
        <f>VLOOKUP($L$1,'[3]بيانات الشغل العملي بالصور (2)'!$A$3:$AN$100,35,0)</f>
        <v>298.66000000000003</v>
      </c>
    </row>
    <row r="36" spans="13:15" ht="21.75" customHeight="1">
      <c r="M36" s="90">
        <v>36</v>
      </c>
      <c r="N36" s="67">
        <v>42551</v>
      </c>
      <c r="O36" s="223">
        <f>VLOOKUP($L$1,'[3]بيانات الشغل العملي بالصور (2)'!$A$3:$AN$100,36,0)</f>
        <v>291</v>
      </c>
    </row>
    <row r="37" spans="13:15" ht="21.75" customHeight="1">
      <c r="M37" s="90">
        <v>37</v>
      </c>
      <c r="N37" s="67">
        <v>42552</v>
      </c>
      <c r="O37" s="223">
        <f>VLOOKUP($L$1,'[3]بيانات الشغل العملي بالصور (2)'!$A$3:$AN$100,37,0)</f>
        <v>325.52999999999997</v>
      </c>
    </row>
    <row r="38" spans="13:15" ht="21.75" customHeight="1">
      <c r="M38" s="90">
        <v>38</v>
      </c>
      <c r="N38" s="68">
        <v>42917</v>
      </c>
      <c r="O38" s="215">
        <f>VLOOKUP($L$1,'[3]بيانات الشغل العملي بالصور (2)'!$A$3:$AN$100,38,0)</f>
        <v>531.19000000000005</v>
      </c>
    </row>
    <row r="39" spans="13:15" ht="21.75" customHeight="1">
      <c r="M39" s="90">
        <v>39</v>
      </c>
      <c r="N39" s="68">
        <v>43282</v>
      </c>
      <c r="O39" s="215">
        <f>VLOOKUP($L$1,'[3]بيانات الشغل العملي بالصور (2)'!$A$3:$AN$100,39,0)</f>
        <v>816.81</v>
      </c>
    </row>
    <row r="40" spans="13:15" ht="21.75" customHeight="1">
      <c r="M40" s="90">
        <v>40</v>
      </c>
      <c r="N40" s="69">
        <v>43647</v>
      </c>
      <c r="O40" s="221">
        <f>VLOOKUP($L$1,'[3]بيانات الشغل العملي بالصور (2)'!$A$3:$AN$100,40,0)</f>
        <v>908.99</v>
      </c>
    </row>
  </sheetData>
  <mergeCells count="30">
    <mergeCell ref="A17:D17"/>
    <mergeCell ref="F17:I17"/>
    <mergeCell ref="A18:E18"/>
    <mergeCell ref="G18:J18"/>
    <mergeCell ref="K13:K14"/>
    <mergeCell ref="A14:C14"/>
    <mergeCell ref="C15:D15"/>
    <mergeCell ref="H15:I15"/>
    <mergeCell ref="C16:D16"/>
    <mergeCell ref="H16:I16"/>
    <mergeCell ref="I5:I6"/>
    <mergeCell ref="J5:J6"/>
    <mergeCell ref="A11:C11"/>
    <mergeCell ref="A12:C12"/>
    <mergeCell ref="A13:B13"/>
    <mergeCell ref="C13:D13"/>
    <mergeCell ref="E13:F13"/>
    <mergeCell ref="G13:J13"/>
    <mergeCell ref="H5:H6"/>
    <mergeCell ref="A4:C4"/>
    <mergeCell ref="D4:E4"/>
    <mergeCell ref="A5:B5"/>
    <mergeCell ref="E5:F5"/>
    <mergeCell ref="G5:G6"/>
    <mergeCell ref="A1:A2"/>
    <mergeCell ref="K1:K2"/>
    <mergeCell ref="A3:B3"/>
    <mergeCell ref="C3:D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&amp;Lمسئول التخصصة 2 / محمود محمود&amp;Cحافز اعتماد الجودة الخاص بكلية الطب البشري&amp;Rجامعة اسيوط------------ كلية الطب            ادارة شئون الافراد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"/>
  <sheetViews>
    <sheetView rightToLeft="1" workbookViewId="0">
      <selection activeCell="A100" sqref="A100:E100"/>
    </sheetView>
  </sheetViews>
  <sheetFormatPr baseColWidth="10" defaultColWidth="22.28515625" defaultRowHeight="18" customHeight="1"/>
  <cols>
    <col min="1" max="1" width="6.7109375" style="265" customWidth="1"/>
    <col min="2" max="2" width="29.28515625" style="265" customWidth="1"/>
    <col min="3" max="3" width="16.28515625" style="266" customWidth="1"/>
    <col min="4" max="7" width="12.7109375" style="265" customWidth="1"/>
    <col min="8" max="8" width="12.7109375" style="267" customWidth="1"/>
    <col min="9" max="20" width="12.7109375" style="265" customWidth="1"/>
    <col min="21" max="16384" width="22.28515625" style="265"/>
  </cols>
  <sheetData>
    <row r="1" spans="1:20" s="93" customFormat="1" ht="18" customHeight="1" thickBot="1">
      <c r="A1" s="80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20" s="93" customFormat="1" ht="18" customHeight="1" thickBot="1">
      <c r="A2" s="259">
        <v>1</v>
      </c>
      <c r="B2" s="260">
        <v>2</v>
      </c>
      <c r="C2" s="261">
        <v>3</v>
      </c>
      <c r="D2" s="260">
        <v>4</v>
      </c>
      <c r="E2" s="259">
        <v>5</v>
      </c>
      <c r="F2" s="260">
        <v>6</v>
      </c>
      <c r="G2" s="259">
        <v>7</v>
      </c>
      <c r="H2" s="262">
        <v>8</v>
      </c>
      <c r="I2" s="259">
        <v>9</v>
      </c>
      <c r="J2" s="260">
        <v>10</v>
      </c>
      <c r="K2" s="259">
        <v>11</v>
      </c>
      <c r="L2" s="260">
        <v>12</v>
      </c>
      <c r="M2" s="259">
        <v>13</v>
      </c>
      <c r="N2" s="260">
        <v>14</v>
      </c>
      <c r="O2" s="259">
        <v>15</v>
      </c>
      <c r="P2" s="260">
        <v>16</v>
      </c>
      <c r="Q2" s="259">
        <v>17</v>
      </c>
      <c r="R2" s="260">
        <v>18</v>
      </c>
      <c r="S2" s="259">
        <v>19</v>
      </c>
      <c r="T2" s="260">
        <v>20</v>
      </c>
    </row>
    <row r="3" spans="1:20" s="259" customFormat="1" ht="37.5" customHeight="1" thickBot="1">
      <c r="A3" s="1" t="s">
        <v>1</v>
      </c>
      <c r="B3" s="263" t="s">
        <v>2</v>
      </c>
      <c r="C3" s="264" t="s">
        <v>145</v>
      </c>
      <c r="D3" s="2" t="s">
        <v>3</v>
      </c>
      <c r="E3" s="2" t="s">
        <v>4</v>
      </c>
      <c r="F3" s="70">
        <v>39995</v>
      </c>
      <c r="G3" s="70">
        <v>40360</v>
      </c>
      <c r="H3" s="70">
        <v>40725</v>
      </c>
      <c r="I3" s="71">
        <v>41091</v>
      </c>
      <c r="J3" s="71">
        <v>41395</v>
      </c>
      <c r="K3" s="71">
        <v>41456</v>
      </c>
      <c r="L3" s="71">
        <v>41820</v>
      </c>
      <c r="M3" s="71">
        <v>41821</v>
      </c>
      <c r="N3" s="71">
        <v>42185</v>
      </c>
      <c r="O3" s="71">
        <v>42186</v>
      </c>
      <c r="P3" s="71">
        <v>42551</v>
      </c>
      <c r="Q3" s="71">
        <v>42552</v>
      </c>
      <c r="R3" s="71">
        <v>42917</v>
      </c>
      <c r="S3" s="71">
        <v>43282</v>
      </c>
      <c r="T3" s="71">
        <v>43647</v>
      </c>
    </row>
    <row r="4" spans="1:20" s="93" customFormat="1" ht="18" customHeight="1">
      <c r="A4" s="3">
        <v>1</v>
      </c>
      <c r="B4" s="4" t="s">
        <v>5</v>
      </c>
      <c r="C4" s="224">
        <v>0</v>
      </c>
      <c r="D4" s="5">
        <v>30598</v>
      </c>
      <c r="E4" s="5">
        <v>41349</v>
      </c>
      <c r="F4" s="6">
        <v>48</v>
      </c>
      <c r="G4" s="6">
        <v>48</v>
      </c>
      <c r="H4" s="7">
        <v>48</v>
      </c>
      <c r="I4" s="8">
        <v>48</v>
      </c>
      <c r="J4" s="9">
        <v>250.2</v>
      </c>
      <c r="K4" s="9">
        <v>250.2</v>
      </c>
      <c r="L4" s="10">
        <v>250.2</v>
      </c>
      <c r="M4" s="10">
        <v>259</v>
      </c>
      <c r="N4" s="11">
        <v>259</v>
      </c>
      <c r="O4" s="12">
        <v>282.31</v>
      </c>
      <c r="P4" s="13">
        <v>275</v>
      </c>
      <c r="Q4" s="14">
        <v>307.70999999999998</v>
      </c>
      <c r="R4" s="8">
        <v>275</v>
      </c>
      <c r="S4" s="8">
        <v>275</v>
      </c>
      <c r="T4" s="6">
        <v>275</v>
      </c>
    </row>
    <row r="5" spans="1:20" s="93" customFormat="1" ht="18" customHeight="1">
      <c r="A5" s="3">
        <v>2</v>
      </c>
      <c r="B5" s="15" t="s">
        <v>6</v>
      </c>
      <c r="C5" s="225">
        <v>0</v>
      </c>
      <c r="D5" s="5">
        <v>27715</v>
      </c>
      <c r="E5" s="5">
        <v>40792</v>
      </c>
      <c r="F5" s="6">
        <v>48</v>
      </c>
      <c r="G5" s="6">
        <v>48</v>
      </c>
      <c r="H5" s="16">
        <v>48</v>
      </c>
      <c r="I5" s="6">
        <v>238.8</v>
      </c>
      <c r="J5" s="6">
        <v>253.2</v>
      </c>
      <c r="K5" s="6">
        <v>257.2</v>
      </c>
      <c r="L5" s="6">
        <v>257.2</v>
      </c>
      <c r="M5" s="6">
        <v>266</v>
      </c>
      <c r="N5" s="6">
        <v>276</v>
      </c>
      <c r="O5" s="17">
        <v>300.83999999999997</v>
      </c>
      <c r="P5" s="6">
        <v>276</v>
      </c>
      <c r="Q5" s="17">
        <v>327.91</v>
      </c>
      <c r="R5" s="6">
        <v>276</v>
      </c>
      <c r="S5" s="6">
        <v>276</v>
      </c>
      <c r="T5" s="6">
        <v>276</v>
      </c>
    </row>
    <row r="6" spans="1:20" s="93" customFormat="1" ht="18" customHeight="1">
      <c r="A6" s="3">
        <v>3</v>
      </c>
      <c r="B6" s="18" t="s">
        <v>7</v>
      </c>
      <c r="C6" s="226">
        <v>0</v>
      </c>
      <c r="D6" s="5">
        <v>31444</v>
      </c>
      <c r="E6" s="5">
        <v>41348</v>
      </c>
      <c r="F6" s="6">
        <v>48</v>
      </c>
      <c r="G6" s="6">
        <v>48</v>
      </c>
      <c r="H6" s="16">
        <v>48</v>
      </c>
      <c r="I6" s="6">
        <v>48</v>
      </c>
      <c r="J6" s="6">
        <v>247.2</v>
      </c>
      <c r="K6" s="6">
        <v>247.2</v>
      </c>
      <c r="L6" s="6">
        <v>247.2</v>
      </c>
      <c r="M6" s="6">
        <v>256</v>
      </c>
      <c r="N6" s="6">
        <v>256</v>
      </c>
      <c r="O6" s="17">
        <v>279.04000000000002</v>
      </c>
      <c r="P6" s="6">
        <v>256</v>
      </c>
      <c r="Q6" s="17">
        <v>304.14999999999998</v>
      </c>
      <c r="R6" s="6">
        <v>256</v>
      </c>
      <c r="S6" s="6">
        <v>256</v>
      </c>
      <c r="T6" s="6">
        <v>256</v>
      </c>
    </row>
    <row r="7" spans="1:20" s="93" customFormat="1" ht="18" customHeight="1">
      <c r="A7" s="3">
        <v>4</v>
      </c>
      <c r="B7" s="19" t="s">
        <v>8</v>
      </c>
      <c r="C7" s="227">
        <v>0</v>
      </c>
      <c r="D7" s="5">
        <v>30329</v>
      </c>
      <c r="E7" s="5">
        <v>40792</v>
      </c>
      <c r="F7" s="6">
        <v>48</v>
      </c>
      <c r="G7" s="6">
        <v>48</v>
      </c>
      <c r="H7" s="16">
        <v>48</v>
      </c>
      <c r="I7" s="6">
        <v>232.8</v>
      </c>
      <c r="J7" s="6">
        <v>247.2</v>
      </c>
      <c r="K7" s="6">
        <v>251.2</v>
      </c>
      <c r="L7" s="6">
        <v>251.2</v>
      </c>
      <c r="M7" s="6">
        <v>260</v>
      </c>
      <c r="N7" s="6">
        <v>260</v>
      </c>
      <c r="O7" s="6">
        <v>283.39999999999998</v>
      </c>
      <c r="P7" s="6">
        <v>260</v>
      </c>
      <c r="Q7" s="6">
        <v>308.89999999999998</v>
      </c>
      <c r="R7" s="6">
        <v>260</v>
      </c>
      <c r="S7" s="6">
        <v>260</v>
      </c>
      <c r="T7" s="6">
        <v>260</v>
      </c>
    </row>
    <row r="8" spans="1:20" s="93" customFormat="1" ht="18" customHeight="1">
      <c r="A8" s="3">
        <v>5</v>
      </c>
      <c r="B8" s="20" t="s">
        <v>9</v>
      </c>
      <c r="C8" s="228">
        <v>0</v>
      </c>
      <c r="D8" s="5">
        <v>31575</v>
      </c>
      <c r="E8" s="5">
        <v>40950</v>
      </c>
      <c r="F8" s="6">
        <v>48</v>
      </c>
      <c r="G8" s="6">
        <v>48</v>
      </c>
      <c r="H8" s="16">
        <v>48</v>
      </c>
      <c r="I8" s="6">
        <v>238.8</v>
      </c>
      <c r="J8" s="6">
        <v>253.2</v>
      </c>
      <c r="K8" s="6">
        <v>257.2</v>
      </c>
      <c r="L8" s="6">
        <v>257.2</v>
      </c>
      <c r="M8" s="6">
        <v>266</v>
      </c>
      <c r="N8" s="6">
        <v>266</v>
      </c>
      <c r="O8" s="17">
        <v>289.94</v>
      </c>
      <c r="P8" s="6">
        <v>282</v>
      </c>
      <c r="Q8" s="17">
        <v>316.02999999999997</v>
      </c>
      <c r="R8" s="17">
        <v>526.74</v>
      </c>
      <c r="S8" s="17">
        <v>812.06</v>
      </c>
      <c r="T8" s="17">
        <v>903.76</v>
      </c>
    </row>
    <row r="9" spans="1:20" s="93" customFormat="1" ht="18" customHeight="1">
      <c r="A9" s="3">
        <v>6</v>
      </c>
      <c r="B9" s="21" t="s">
        <v>10</v>
      </c>
      <c r="C9" s="229">
        <v>0</v>
      </c>
      <c r="D9" s="5">
        <v>30663</v>
      </c>
      <c r="E9" s="5">
        <v>40792</v>
      </c>
      <c r="F9" s="6">
        <v>48</v>
      </c>
      <c r="G9" s="6">
        <v>48</v>
      </c>
      <c r="H9" s="16">
        <v>225.6</v>
      </c>
      <c r="I9" s="6">
        <v>236.8</v>
      </c>
      <c r="J9" s="6">
        <v>251.2</v>
      </c>
      <c r="K9" s="6">
        <v>255.2</v>
      </c>
      <c r="L9" s="6">
        <v>255.2</v>
      </c>
      <c r="M9" s="6">
        <v>264</v>
      </c>
      <c r="N9" s="6">
        <v>268</v>
      </c>
      <c r="O9" s="17">
        <v>292.12</v>
      </c>
      <c r="P9" s="6">
        <v>268</v>
      </c>
      <c r="Q9" s="17">
        <v>318.41000000000003</v>
      </c>
      <c r="R9" s="6">
        <v>268</v>
      </c>
      <c r="S9" s="6">
        <v>268</v>
      </c>
      <c r="T9" s="6">
        <v>268</v>
      </c>
    </row>
    <row r="10" spans="1:20" s="93" customFormat="1" ht="18" customHeight="1">
      <c r="A10" s="3">
        <v>7</v>
      </c>
      <c r="B10" s="22" t="s">
        <v>11</v>
      </c>
      <c r="C10" s="230">
        <v>0</v>
      </c>
      <c r="D10" s="5">
        <v>31732</v>
      </c>
      <c r="E10" s="5">
        <v>41048</v>
      </c>
      <c r="F10" s="6">
        <v>48</v>
      </c>
      <c r="G10" s="6">
        <v>48</v>
      </c>
      <c r="H10" s="16">
        <v>48</v>
      </c>
      <c r="I10" s="6">
        <v>235.8</v>
      </c>
      <c r="J10" s="6">
        <v>250.2</v>
      </c>
      <c r="K10" s="6">
        <v>254.2</v>
      </c>
      <c r="L10" s="6">
        <v>254.2</v>
      </c>
      <c r="M10" s="6">
        <v>263</v>
      </c>
      <c r="N10" s="6">
        <v>263</v>
      </c>
      <c r="O10" s="17">
        <v>286.67</v>
      </c>
      <c r="P10" s="6">
        <v>263</v>
      </c>
      <c r="Q10" s="17">
        <v>312.47000000000003</v>
      </c>
      <c r="R10" s="6">
        <v>263</v>
      </c>
      <c r="S10" s="6">
        <v>263</v>
      </c>
      <c r="T10" s="6">
        <v>263</v>
      </c>
    </row>
    <row r="11" spans="1:20" s="93" customFormat="1" ht="18" customHeight="1">
      <c r="A11" s="3">
        <v>8</v>
      </c>
      <c r="B11" s="23" t="s">
        <v>12</v>
      </c>
      <c r="C11" s="231">
        <v>0</v>
      </c>
      <c r="D11" s="5">
        <v>32127</v>
      </c>
      <c r="E11" s="5">
        <v>41048</v>
      </c>
      <c r="F11" s="6">
        <v>48</v>
      </c>
      <c r="G11" s="6">
        <v>48</v>
      </c>
      <c r="H11" s="16">
        <v>48</v>
      </c>
      <c r="I11" s="6">
        <v>232.8</v>
      </c>
      <c r="J11" s="6">
        <v>247.2</v>
      </c>
      <c r="K11" s="6">
        <v>251.2</v>
      </c>
      <c r="L11" s="6">
        <v>251.2</v>
      </c>
      <c r="M11" s="6">
        <v>260</v>
      </c>
      <c r="N11" s="6">
        <v>260</v>
      </c>
      <c r="O11" s="6">
        <v>283.39999999999998</v>
      </c>
      <c r="P11" s="6">
        <v>276</v>
      </c>
      <c r="Q11" s="6">
        <v>308.89999999999998</v>
      </c>
      <c r="R11" s="17">
        <v>512.84</v>
      </c>
      <c r="S11" s="17">
        <v>796.56</v>
      </c>
      <c r="T11" s="17">
        <v>884.61</v>
      </c>
    </row>
    <row r="12" spans="1:20" s="93" customFormat="1" ht="18" customHeight="1">
      <c r="A12" s="3">
        <v>9</v>
      </c>
      <c r="B12" s="24" t="s">
        <v>13</v>
      </c>
      <c r="C12" s="232">
        <v>0</v>
      </c>
      <c r="D12" s="5">
        <v>32222</v>
      </c>
      <c r="E12" s="5">
        <v>41048</v>
      </c>
      <c r="F12" s="6">
        <v>48</v>
      </c>
      <c r="G12" s="6">
        <v>48</v>
      </c>
      <c r="H12" s="16">
        <v>48</v>
      </c>
      <c r="I12" s="6">
        <v>232.8</v>
      </c>
      <c r="J12" s="6">
        <v>247.2</v>
      </c>
      <c r="K12" s="6">
        <v>251.2</v>
      </c>
      <c r="L12" s="6">
        <v>251.2</v>
      </c>
      <c r="M12" s="6">
        <v>260</v>
      </c>
      <c r="N12" s="6">
        <v>260</v>
      </c>
      <c r="O12" s="6">
        <v>283.39999999999998</v>
      </c>
      <c r="P12" s="6">
        <v>260</v>
      </c>
      <c r="Q12" s="6">
        <v>308.89999999999998</v>
      </c>
      <c r="R12" s="6">
        <v>260</v>
      </c>
      <c r="S12" s="6">
        <v>260</v>
      </c>
      <c r="T12" s="6">
        <v>260</v>
      </c>
    </row>
    <row r="13" spans="1:20" s="93" customFormat="1" ht="18" customHeight="1">
      <c r="A13" s="3">
        <v>10</v>
      </c>
      <c r="B13" s="25" t="s">
        <v>14</v>
      </c>
      <c r="C13" s="233">
        <v>0</v>
      </c>
      <c r="D13" s="5">
        <v>31323</v>
      </c>
      <c r="E13" s="5">
        <v>40792</v>
      </c>
      <c r="F13" s="6">
        <v>48</v>
      </c>
      <c r="G13" s="6">
        <v>48</v>
      </c>
      <c r="H13" s="16">
        <v>48</v>
      </c>
      <c r="I13" s="6">
        <v>235.8</v>
      </c>
      <c r="J13" s="6">
        <v>250.2</v>
      </c>
      <c r="K13" s="6">
        <v>254.2</v>
      </c>
      <c r="L13" s="6">
        <v>254.2</v>
      </c>
      <c r="M13" s="6">
        <v>263</v>
      </c>
      <c r="N13" s="6">
        <v>263</v>
      </c>
      <c r="O13" s="17">
        <v>286.67</v>
      </c>
      <c r="P13" s="6">
        <v>279</v>
      </c>
      <c r="Q13" s="17">
        <v>312.47000000000003</v>
      </c>
      <c r="R13" s="17">
        <v>523.29</v>
      </c>
      <c r="S13" s="17">
        <v>808.31</v>
      </c>
      <c r="T13" s="17">
        <v>899.64</v>
      </c>
    </row>
    <row r="14" spans="1:20" s="93" customFormat="1" ht="18" customHeight="1">
      <c r="A14" s="3">
        <v>11</v>
      </c>
      <c r="B14" s="26" t="s">
        <v>15</v>
      </c>
      <c r="C14" s="234">
        <v>0</v>
      </c>
      <c r="D14" s="5">
        <v>32318</v>
      </c>
      <c r="E14" s="5">
        <v>41047</v>
      </c>
      <c r="F14" s="6">
        <v>48</v>
      </c>
      <c r="G14" s="6">
        <v>48</v>
      </c>
      <c r="H14" s="16">
        <v>48</v>
      </c>
      <c r="I14" s="6">
        <v>232.8</v>
      </c>
      <c r="J14" s="6">
        <v>247.2</v>
      </c>
      <c r="K14" s="6">
        <v>251.2</v>
      </c>
      <c r="L14" s="6">
        <v>251.2</v>
      </c>
      <c r="M14" s="6">
        <v>260</v>
      </c>
      <c r="N14" s="6">
        <v>260</v>
      </c>
      <c r="O14" s="6">
        <v>283.39999999999998</v>
      </c>
      <c r="P14" s="6">
        <v>260</v>
      </c>
      <c r="Q14" s="6">
        <v>308.89999999999998</v>
      </c>
      <c r="R14" s="6">
        <v>260</v>
      </c>
      <c r="S14" s="6">
        <v>260</v>
      </c>
      <c r="T14" s="6">
        <v>260</v>
      </c>
    </row>
    <row r="15" spans="1:20" s="93" customFormat="1" ht="18" customHeight="1">
      <c r="A15" s="3">
        <v>12</v>
      </c>
      <c r="B15" s="27" t="s">
        <v>16</v>
      </c>
      <c r="C15" s="235">
        <v>43075</v>
      </c>
      <c r="D15" s="5">
        <v>31162</v>
      </c>
      <c r="E15" s="5">
        <v>40792</v>
      </c>
      <c r="F15" s="6">
        <v>38</v>
      </c>
      <c r="G15" s="6">
        <v>38</v>
      </c>
      <c r="H15" s="16">
        <v>38</v>
      </c>
      <c r="I15" s="6">
        <v>209.3</v>
      </c>
      <c r="J15" s="6">
        <v>220.7</v>
      </c>
      <c r="K15" s="6">
        <v>224.7</v>
      </c>
      <c r="L15" s="6">
        <v>224.7</v>
      </c>
      <c r="M15" s="6">
        <v>232.5</v>
      </c>
      <c r="N15" s="6">
        <v>232.5</v>
      </c>
      <c r="O15" s="17">
        <v>253.42</v>
      </c>
      <c r="P15" s="6">
        <v>246</v>
      </c>
      <c r="Q15" s="17">
        <v>276.23</v>
      </c>
      <c r="R15" s="17">
        <v>479.54</v>
      </c>
      <c r="S15" s="17">
        <v>760.61</v>
      </c>
      <c r="T15" s="17">
        <v>845.07</v>
      </c>
    </row>
    <row r="16" spans="1:20" s="93" customFormat="1" ht="18" customHeight="1">
      <c r="A16" s="3">
        <v>13</v>
      </c>
      <c r="B16" s="28" t="s">
        <v>17</v>
      </c>
      <c r="C16" s="236">
        <v>0</v>
      </c>
      <c r="D16" s="5">
        <v>31517</v>
      </c>
      <c r="E16" s="5">
        <v>40950</v>
      </c>
      <c r="F16" s="6">
        <v>48</v>
      </c>
      <c r="G16" s="6">
        <v>48</v>
      </c>
      <c r="H16" s="16">
        <v>48</v>
      </c>
      <c r="I16" s="6">
        <v>232.8</v>
      </c>
      <c r="J16" s="6">
        <v>247.2</v>
      </c>
      <c r="K16" s="6">
        <v>251.2</v>
      </c>
      <c r="L16" s="6">
        <v>251.2</v>
      </c>
      <c r="M16" s="6">
        <v>260</v>
      </c>
      <c r="N16" s="6">
        <v>260</v>
      </c>
      <c r="O16" s="6">
        <v>283.39999999999998</v>
      </c>
      <c r="P16" s="6">
        <v>260</v>
      </c>
      <c r="Q16" s="6">
        <v>308.89999999999998</v>
      </c>
      <c r="R16" s="6">
        <v>260</v>
      </c>
      <c r="S16" s="6">
        <v>260</v>
      </c>
      <c r="T16" s="6">
        <v>260</v>
      </c>
    </row>
    <row r="17" spans="1:20" s="93" customFormat="1" ht="18" customHeight="1">
      <c r="A17" s="3">
        <v>14</v>
      </c>
      <c r="B17" s="29" t="s">
        <v>18</v>
      </c>
      <c r="C17" s="237">
        <v>43131</v>
      </c>
      <c r="D17" s="5">
        <v>29845</v>
      </c>
      <c r="E17" s="5">
        <v>40792</v>
      </c>
      <c r="F17" s="6">
        <v>48</v>
      </c>
      <c r="G17" s="6">
        <v>48</v>
      </c>
      <c r="H17" s="16">
        <v>48</v>
      </c>
      <c r="I17" s="6">
        <v>241.8</v>
      </c>
      <c r="J17" s="6">
        <v>256.2</v>
      </c>
      <c r="K17" s="6">
        <v>260.2</v>
      </c>
      <c r="L17" s="6">
        <v>260.2</v>
      </c>
      <c r="M17" s="6">
        <v>269</v>
      </c>
      <c r="N17" s="6">
        <v>274</v>
      </c>
      <c r="O17" s="17">
        <v>298.66000000000003</v>
      </c>
      <c r="P17" s="6">
        <v>291</v>
      </c>
      <c r="Q17" s="17">
        <v>325.52999999999997</v>
      </c>
      <c r="R17" s="17">
        <v>531.19000000000005</v>
      </c>
      <c r="S17" s="17">
        <v>816.81</v>
      </c>
      <c r="T17" s="17">
        <v>908.99</v>
      </c>
    </row>
    <row r="18" spans="1:20" s="93" customFormat="1" ht="18" customHeight="1">
      <c r="A18" s="3">
        <v>15</v>
      </c>
      <c r="B18" s="19" t="s">
        <v>19</v>
      </c>
      <c r="C18" s="227">
        <v>0</v>
      </c>
      <c r="D18" s="5">
        <v>26151</v>
      </c>
      <c r="E18" s="5">
        <v>35196</v>
      </c>
      <c r="F18" s="17">
        <v>238.82</v>
      </c>
      <c r="G18" s="6">
        <v>280.60000000000002</v>
      </c>
      <c r="H18" s="16">
        <v>324.60000000000002</v>
      </c>
      <c r="I18" s="17">
        <v>356.68</v>
      </c>
      <c r="J18" s="17">
        <v>417.56</v>
      </c>
      <c r="K18" s="17">
        <v>421.56</v>
      </c>
      <c r="L18" s="17">
        <v>421.56</v>
      </c>
      <c r="M18" s="17">
        <v>447.58</v>
      </c>
      <c r="N18" s="17">
        <v>452.58</v>
      </c>
      <c r="O18" s="17">
        <v>493.31</v>
      </c>
      <c r="P18" s="17">
        <v>524.15</v>
      </c>
      <c r="Q18" s="17">
        <v>537.71</v>
      </c>
      <c r="R18" s="17">
        <v>777.84</v>
      </c>
      <c r="S18" s="17">
        <v>1092.3699999999999</v>
      </c>
      <c r="T18" s="6">
        <v>1212.0999999999999</v>
      </c>
    </row>
    <row r="19" spans="1:20" s="93" customFormat="1" ht="18" customHeight="1">
      <c r="A19" s="3">
        <v>16</v>
      </c>
      <c r="B19" s="30" t="s">
        <v>20</v>
      </c>
      <c r="C19" s="238">
        <v>43150</v>
      </c>
      <c r="D19" s="5">
        <v>27365</v>
      </c>
      <c r="E19" s="5">
        <v>40792</v>
      </c>
      <c r="F19" s="6">
        <v>48</v>
      </c>
      <c r="G19" s="6">
        <v>48</v>
      </c>
      <c r="H19" s="16">
        <v>48</v>
      </c>
      <c r="I19" s="6">
        <v>248.8</v>
      </c>
      <c r="J19" s="6">
        <v>263.2</v>
      </c>
      <c r="K19" s="6">
        <v>268.2</v>
      </c>
      <c r="L19" s="6">
        <v>268.2</v>
      </c>
      <c r="M19" s="6">
        <v>278</v>
      </c>
      <c r="N19" s="6">
        <v>283</v>
      </c>
      <c r="O19" s="17">
        <v>308.47000000000003</v>
      </c>
      <c r="P19" s="6">
        <v>283</v>
      </c>
      <c r="Q19" s="17">
        <v>336.23</v>
      </c>
      <c r="R19" s="6">
        <v>283</v>
      </c>
      <c r="S19" s="6">
        <v>283</v>
      </c>
      <c r="T19" s="6">
        <v>283</v>
      </c>
    </row>
    <row r="20" spans="1:20" s="93" customFormat="1" ht="18" customHeight="1">
      <c r="A20" s="3">
        <v>17</v>
      </c>
      <c r="B20" s="31" t="s">
        <v>21</v>
      </c>
      <c r="C20" s="239">
        <v>0</v>
      </c>
      <c r="D20" s="5">
        <v>28814</v>
      </c>
      <c r="E20" s="5">
        <v>40792</v>
      </c>
      <c r="F20" s="6">
        <v>48</v>
      </c>
      <c r="G20" s="6">
        <v>48</v>
      </c>
      <c r="H20" s="16">
        <v>228.6</v>
      </c>
      <c r="I20" s="6">
        <v>239.8</v>
      </c>
      <c r="J20" s="6">
        <v>254.2</v>
      </c>
      <c r="K20" s="6">
        <v>258.2</v>
      </c>
      <c r="L20" s="6">
        <v>258.2</v>
      </c>
      <c r="M20" s="6">
        <v>267</v>
      </c>
      <c r="N20" s="6">
        <v>271</v>
      </c>
      <c r="O20" s="17">
        <v>295.39</v>
      </c>
      <c r="P20" s="6">
        <v>271</v>
      </c>
      <c r="Q20" s="17">
        <v>321.97000000000003</v>
      </c>
      <c r="R20" s="6">
        <v>271</v>
      </c>
      <c r="S20" s="6">
        <v>271</v>
      </c>
      <c r="T20" s="6">
        <v>271</v>
      </c>
    </row>
    <row r="21" spans="1:20" s="93" customFormat="1" ht="18" customHeight="1">
      <c r="A21" s="3">
        <v>18</v>
      </c>
      <c r="B21" s="32" t="s">
        <v>22</v>
      </c>
      <c r="C21" s="240">
        <v>0</v>
      </c>
      <c r="D21" s="5">
        <v>31851</v>
      </c>
      <c r="E21" s="5">
        <v>41048</v>
      </c>
      <c r="F21" s="6">
        <v>48</v>
      </c>
      <c r="G21" s="6">
        <v>48</v>
      </c>
      <c r="H21" s="16">
        <v>48</v>
      </c>
      <c r="I21" s="6">
        <v>232.8</v>
      </c>
      <c r="J21" s="6">
        <v>247.2</v>
      </c>
      <c r="K21" s="6">
        <v>251.2</v>
      </c>
      <c r="L21" s="6">
        <v>251.2</v>
      </c>
      <c r="M21" s="6">
        <v>260</v>
      </c>
      <c r="N21" s="6">
        <v>260</v>
      </c>
      <c r="O21" s="6">
        <v>283.39999999999998</v>
      </c>
      <c r="P21" s="6">
        <v>260</v>
      </c>
      <c r="Q21" s="6">
        <v>308.89999999999998</v>
      </c>
      <c r="R21" s="6">
        <v>260</v>
      </c>
      <c r="S21" s="6">
        <v>260</v>
      </c>
      <c r="T21" s="6">
        <v>260</v>
      </c>
    </row>
    <row r="22" spans="1:20" s="93" customFormat="1" ht="18" customHeight="1">
      <c r="A22" s="3">
        <v>19</v>
      </c>
      <c r="B22" s="33" t="s">
        <v>23</v>
      </c>
      <c r="C22" s="241">
        <v>43084</v>
      </c>
      <c r="D22" s="5">
        <v>29481</v>
      </c>
      <c r="E22" s="5">
        <v>40792</v>
      </c>
      <c r="F22" s="6">
        <v>48</v>
      </c>
      <c r="G22" s="6">
        <v>48</v>
      </c>
      <c r="H22" s="16">
        <v>48</v>
      </c>
      <c r="I22" s="6">
        <v>241.8</v>
      </c>
      <c r="J22" s="6">
        <v>256.2</v>
      </c>
      <c r="K22" s="6">
        <v>268.2</v>
      </c>
      <c r="L22" s="6">
        <v>268.2</v>
      </c>
      <c r="M22" s="6">
        <v>278</v>
      </c>
      <c r="N22" s="6">
        <v>278</v>
      </c>
      <c r="O22" s="17">
        <v>303.02</v>
      </c>
      <c r="P22" s="6">
        <v>278</v>
      </c>
      <c r="Q22" s="17">
        <v>330.29</v>
      </c>
      <c r="R22" s="6">
        <v>283</v>
      </c>
      <c r="S22" s="6">
        <v>283</v>
      </c>
      <c r="T22" s="6">
        <v>283</v>
      </c>
    </row>
    <row r="23" spans="1:20" s="93" customFormat="1" ht="18" customHeight="1">
      <c r="A23" s="3">
        <v>20</v>
      </c>
      <c r="B23" s="34" t="s">
        <v>24</v>
      </c>
      <c r="C23" s="242">
        <v>0</v>
      </c>
      <c r="D23" s="5">
        <v>30710</v>
      </c>
      <c r="E23" s="5">
        <v>40792</v>
      </c>
      <c r="F23" s="6">
        <v>48</v>
      </c>
      <c r="G23" s="6">
        <v>48</v>
      </c>
      <c r="H23" s="16">
        <v>225.6</v>
      </c>
      <c r="I23" s="6">
        <v>236.8</v>
      </c>
      <c r="J23" s="6">
        <v>251.2</v>
      </c>
      <c r="K23" s="6">
        <v>255.2</v>
      </c>
      <c r="L23" s="6">
        <v>255.2</v>
      </c>
      <c r="M23" s="6">
        <v>264</v>
      </c>
      <c r="N23" s="6">
        <v>264</v>
      </c>
      <c r="O23" s="17">
        <v>287.76</v>
      </c>
      <c r="P23" s="6">
        <v>264</v>
      </c>
      <c r="Q23" s="17">
        <v>313.64999999999998</v>
      </c>
      <c r="R23" s="6">
        <v>264</v>
      </c>
      <c r="S23" s="6">
        <v>264</v>
      </c>
      <c r="T23" s="6">
        <v>264</v>
      </c>
    </row>
    <row r="24" spans="1:20" s="93" customFormat="1" ht="18" customHeight="1">
      <c r="A24" s="3">
        <v>21</v>
      </c>
      <c r="B24" s="35" t="s">
        <v>25</v>
      </c>
      <c r="C24" s="243">
        <v>0</v>
      </c>
      <c r="D24" s="5">
        <v>30365</v>
      </c>
      <c r="E24" s="5">
        <v>40792</v>
      </c>
      <c r="F24" s="6">
        <v>48</v>
      </c>
      <c r="G24" s="6">
        <v>48</v>
      </c>
      <c r="H24" s="16">
        <v>48</v>
      </c>
      <c r="I24" s="6">
        <v>241.8</v>
      </c>
      <c r="J24" s="6">
        <v>256.2</v>
      </c>
      <c r="K24" s="6">
        <v>260.2</v>
      </c>
      <c r="L24" s="6">
        <v>260.2</v>
      </c>
      <c r="M24" s="6">
        <v>269</v>
      </c>
      <c r="N24" s="6">
        <v>274</v>
      </c>
      <c r="O24" s="17">
        <v>298.66000000000003</v>
      </c>
      <c r="P24" s="6">
        <v>291</v>
      </c>
      <c r="Q24" s="17">
        <v>325.52999999999997</v>
      </c>
      <c r="R24" s="17">
        <v>531.19000000000005</v>
      </c>
      <c r="S24" s="17">
        <v>816.81</v>
      </c>
      <c r="T24" s="17">
        <v>908.99</v>
      </c>
    </row>
    <row r="25" spans="1:20" s="93" customFormat="1" ht="18" customHeight="1">
      <c r="A25" s="3">
        <v>22</v>
      </c>
      <c r="B25" s="36" t="s">
        <v>26</v>
      </c>
      <c r="C25" s="244">
        <v>43146</v>
      </c>
      <c r="D25" s="5">
        <v>29479</v>
      </c>
      <c r="E25" s="5">
        <v>40792</v>
      </c>
      <c r="F25" s="6">
        <v>48</v>
      </c>
      <c r="G25" s="6">
        <v>48</v>
      </c>
      <c r="H25" s="16">
        <v>48</v>
      </c>
      <c r="I25" s="6">
        <v>238.8</v>
      </c>
      <c r="J25" s="6">
        <v>253.2</v>
      </c>
      <c r="K25" s="6">
        <v>257.2</v>
      </c>
      <c r="L25" s="6">
        <v>257.2</v>
      </c>
      <c r="M25" s="6">
        <v>266</v>
      </c>
      <c r="N25" s="6">
        <v>270</v>
      </c>
      <c r="O25" s="6">
        <v>294.3</v>
      </c>
      <c r="P25" s="6">
        <v>270</v>
      </c>
      <c r="Q25" s="17">
        <v>320.77999999999997</v>
      </c>
      <c r="R25" s="6">
        <v>270</v>
      </c>
      <c r="S25" s="6">
        <v>270</v>
      </c>
      <c r="T25" s="6">
        <v>270</v>
      </c>
    </row>
    <row r="26" spans="1:20" s="93" customFormat="1" ht="18" customHeight="1">
      <c r="A26" s="3">
        <v>23</v>
      </c>
      <c r="B26" s="35" t="s">
        <v>27</v>
      </c>
      <c r="C26" s="243">
        <v>0</v>
      </c>
      <c r="D26" s="5">
        <v>31368</v>
      </c>
      <c r="E26" s="5">
        <v>40792</v>
      </c>
      <c r="F26" s="6">
        <v>48</v>
      </c>
      <c r="G26" s="6">
        <v>48</v>
      </c>
      <c r="H26" s="16">
        <v>48</v>
      </c>
      <c r="I26" s="6">
        <v>235.8</v>
      </c>
      <c r="J26" s="6">
        <v>250.2</v>
      </c>
      <c r="K26" s="6">
        <v>254.2</v>
      </c>
      <c r="L26" s="6">
        <v>254.2</v>
      </c>
      <c r="M26" s="6">
        <v>263</v>
      </c>
      <c r="N26" s="6">
        <v>263</v>
      </c>
      <c r="O26" s="17">
        <v>286.67</v>
      </c>
      <c r="P26" s="6">
        <v>263</v>
      </c>
      <c r="Q26" s="17">
        <v>312.47000000000003</v>
      </c>
      <c r="R26" s="6">
        <v>263</v>
      </c>
      <c r="S26" s="6">
        <v>263</v>
      </c>
      <c r="T26" s="6">
        <v>263</v>
      </c>
    </row>
    <row r="27" spans="1:20" s="93" customFormat="1" ht="18" customHeight="1">
      <c r="A27" s="3">
        <v>24</v>
      </c>
      <c r="B27" s="37" t="s">
        <v>28</v>
      </c>
      <c r="C27" s="245">
        <v>43131</v>
      </c>
      <c r="D27" s="5">
        <v>31564</v>
      </c>
      <c r="E27" s="5">
        <v>41048</v>
      </c>
      <c r="F27" s="6">
        <v>48</v>
      </c>
      <c r="G27" s="6">
        <v>48</v>
      </c>
      <c r="H27" s="16">
        <v>48</v>
      </c>
      <c r="I27" s="6">
        <v>232.8</v>
      </c>
      <c r="J27" s="6">
        <v>247.2</v>
      </c>
      <c r="K27" s="6">
        <v>251.2</v>
      </c>
      <c r="L27" s="6">
        <v>251.2</v>
      </c>
      <c r="M27" s="6">
        <v>260</v>
      </c>
      <c r="N27" s="6">
        <v>260</v>
      </c>
      <c r="O27" s="6">
        <v>283.39999999999998</v>
      </c>
      <c r="P27" s="6">
        <v>260</v>
      </c>
      <c r="Q27" s="6">
        <v>308.89999999999998</v>
      </c>
      <c r="R27" s="6">
        <v>260</v>
      </c>
      <c r="S27" s="6">
        <v>260</v>
      </c>
      <c r="T27" s="6">
        <v>260</v>
      </c>
    </row>
    <row r="28" spans="1:20" s="93" customFormat="1" ht="18" customHeight="1">
      <c r="A28" s="3">
        <v>25</v>
      </c>
      <c r="B28" s="38" t="s">
        <v>29</v>
      </c>
      <c r="C28" s="246">
        <v>0</v>
      </c>
      <c r="D28" s="5">
        <v>32070</v>
      </c>
      <c r="E28" s="5">
        <v>41048</v>
      </c>
      <c r="F28" s="6">
        <v>48</v>
      </c>
      <c r="G28" s="6">
        <v>48</v>
      </c>
      <c r="H28" s="16">
        <v>48</v>
      </c>
      <c r="I28" s="6">
        <v>235.8</v>
      </c>
      <c r="J28" s="6">
        <v>250.2</v>
      </c>
      <c r="K28" s="6">
        <v>254.2</v>
      </c>
      <c r="L28" s="6">
        <v>254.2</v>
      </c>
      <c r="M28" s="6">
        <v>263</v>
      </c>
      <c r="N28" s="6">
        <v>263</v>
      </c>
      <c r="O28" s="17">
        <v>286.67</v>
      </c>
      <c r="P28" s="6">
        <v>263</v>
      </c>
      <c r="Q28" s="17">
        <v>312.47000000000003</v>
      </c>
      <c r="R28" s="6">
        <v>263</v>
      </c>
      <c r="S28" s="6">
        <v>263</v>
      </c>
      <c r="T28" s="6">
        <v>263</v>
      </c>
    </row>
    <row r="29" spans="1:20" s="93" customFormat="1" ht="18" customHeight="1">
      <c r="A29" s="3">
        <v>26</v>
      </c>
      <c r="B29" s="39" t="s">
        <v>30</v>
      </c>
      <c r="C29" s="247">
        <v>0</v>
      </c>
      <c r="D29" s="5">
        <v>29620</v>
      </c>
      <c r="E29" s="5">
        <v>40792</v>
      </c>
      <c r="F29" s="6">
        <v>48</v>
      </c>
      <c r="G29" s="6">
        <v>48</v>
      </c>
      <c r="H29" s="16">
        <v>48</v>
      </c>
      <c r="I29" s="6">
        <v>241.8</v>
      </c>
      <c r="J29" s="6">
        <v>256.2</v>
      </c>
      <c r="K29" s="6">
        <v>268.2</v>
      </c>
      <c r="L29" s="6">
        <v>268.2</v>
      </c>
      <c r="M29" s="6">
        <v>278</v>
      </c>
      <c r="N29" s="6">
        <v>278</v>
      </c>
      <c r="O29" s="17">
        <v>303.02</v>
      </c>
      <c r="P29" s="6">
        <v>278</v>
      </c>
      <c r="Q29" s="17">
        <v>330.29</v>
      </c>
      <c r="R29" s="6">
        <v>278</v>
      </c>
      <c r="S29" s="6">
        <v>278</v>
      </c>
      <c r="T29" s="6">
        <v>278</v>
      </c>
    </row>
    <row r="30" spans="1:20" s="93" customFormat="1" ht="18" customHeight="1">
      <c r="A30" s="3">
        <v>27</v>
      </c>
      <c r="B30" s="35" t="s">
        <v>31</v>
      </c>
      <c r="C30" s="243">
        <v>0</v>
      </c>
      <c r="D30" s="5">
        <v>33818</v>
      </c>
      <c r="E30" s="5">
        <v>42161</v>
      </c>
      <c r="F30" s="6">
        <v>48</v>
      </c>
      <c r="G30" s="6">
        <v>48</v>
      </c>
      <c r="H30" s="16">
        <v>48</v>
      </c>
      <c r="I30" s="6">
        <v>48</v>
      </c>
      <c r="J30" s="6">
        <v>48</v>
      </c>
      <c r="K30" s="6">
        <v>48</v>
      </c>
      <c r="L30" s="6">
        <v>48</v>
      </c>
      <c r="M30" s="6">
        <v>48</v>
      </c>
      <c r="N30" s="6">
        <v>246</v>
      </c>
      <c r="O30" s="17">
        <v>268.14</v>
      </c>
      <c r="P30" s="6">
        <v>246</v>
      </c>
      <c r="Q30" s="17">
        <v>292.27</v>
      </c>
      <c r="R30" s="6">
        <v>246</v>
      </c>
      <c r="S30" s="6">
        <v>246</v>
      </c>
      <c r="T30" s="6">
        <v>246</v>
      </c>
    </row>
    <row r="31" spans="1:20" s="93" customFormat="1" ht="18" customHeight="1">
      <c r="A31" s="3">
        <v>28</v>
      </c>
      <c r="B31" s="40" t="s">
        <v>32</v>
      </c>
      <c r="C31" s="233">
        <v>0</v>
      </c>
      <c r="D31" s="5">
        <v>31584</v>
      </c>
      <c r="E31" s="5">
        <v>40950</v>
      </c>
      <c r="F31" s="6">
        <v>48</v>
      </c>
      <c r="G31" s="6">
        <v>48</v>
      </c>
      <c r="H31" s="16">
        <v>48</v>
      </c>
      <c r="I31" s="6">
        <v>235.8</v>
      </c>
      <c r="J31" s="6">
        <v>250.2</v>
      </c>
      <c r="K31" s="6">
        <v>254.2</v>
      </c>
      <c r="L31" s="6">
        <v>254.2</v>
      </c>
      <c r="M31" s="6">
        <v>263</v>
      </c>
      <c r="N31" s="6">
        <v>263</v>
      </c>
      <c r="O31" s="17">
        <v>286.67</v>
      </c>
      <c r="P31" s="6">
        <v>263</v>
      </c>
      <c r="Q31" s="17">
        <v>312.47000000000003</v>
      </c>
      <c r="R31" s="6">
        <v>263</v>
      </c>
      <c r="S31" s="6">
        <v>263</v>
      </c>
      <c r="T31" s="6">
        <v>263</v>
      </c>
    </row>
    <row r="32" spans="1:20" s="93" customFormat="1" ht="18" customHeight="1">
      <c r="A32" s="3">
        <v>29</v>
      </c>
      <c r="B32" s="35" t="s">
        <v>33</v>
      </c>
      <c r="C32" s="243">
        <v>0</v>
      </c>
      <c r="D32" s="5">
        <v>30263</v>
      </c>
      <c r="E32" s="5">
        <v>42147</v>
      </c>
      <c r="F32" s="6">
        <v>48</v>
      </c>
      <c r="G32" s="6">
        <v>48</v>
      </c>
      <c r="H32" s="16">
        <v>48</v>
      </c>
      <c r="I32" s="6">
        <v>48</v>
      </c>
      <c r="J32" s="6">
        <v>48</v>
      </c>
      <c r="K32" s="6">
        <v>48</v>
      </c>
      <c r="L32" s="6">
        <v>48</v>
      </c>
      <c r="M32" s="6">
        <v>48</v>
      </c>
      <c r="N32" s="6">
        <v>252</v>
      </c>
      <c r="O32" s="17">
        <v>274.68</v>
      </c>
      <c r="P32" s="6">
        <v>264</v>
      </c>
      <c r="Q32" s="6">
        <v>299.39999999999998</v>
      </c>
      <c r="R32" s="6">
        <v>268</v>
      </c>
      <c r="S32" s="6">
        <v>268</v>
      </c>
      <c r="T32" s="6">
        <v>268</v>
      </c>
    </row>
    <row r="33" spans="1:20" s="93" customFormat="1" ht="18" customHeight="1">
      <c r="A33" s="3">
        <v>30</v>
      </c>
      <c r="B33" s="41" t="s">
        <v>34</v>
      </c>
      <c r="C33" s="248">
        <v>0</v>
      </c>
      <c r="D33" s="5">
        <v>28721</v>
      </c>
      <c r="E33" s="5">
        <v>40792</v>
      </c>
      <c r="F33" s="6">
        <v>48</v>
      </c>
      <c r="G33" s="6">
        <v>48</v>
      </c>
      <c r="H33" s="16">
        <v>48</v>
      </c>
      <c r="I33" s="6">
        <v>248.8</v>
      </c>
      <c r="J33" s="6">
        <v>263.2</v>
      </c>
      <c r="K33" s="6">
        <v>268.2</v>
      </c>
      <c r="L33" s="6">
        <v>268.2</v>
      </c>
      <c r="M33" s="6">
        <v>278</v>
      </c>
      <c r="N33" s="6">
        <v>278</v>
      </c>
      <c r="O33" s="17">
        <v>303.02</v>
      </c>
      <c r="P33" s="6">
        <v>283</v>
      </c>
      <c r="Q33" s="17">
        <v>330.29</v>
      </c>
      <c r="R33" s="6">
        <v>283</v>
      </c>
      <c r="S33" s="6">
        <v>283</v>
      </c>
      <c r="T33" s="6">
        <v>283</v>
      </c>
    </row>
    <row r="34" spans="1:20" s="93" customFormat="1" ht="18" customHeight="1">
      <c r="A34" s="3">
        <v>31</v>
      </c>
      <c r="B34" s="35" t="s">
        <v>35</v>
      </c>
      <c r="C34" s="243">
        <v>0</v>
      </c>
      <c r="D34" s="5">
        <v>29877</v>
      </c>
      <c r="E34" s="5">
        <v>41048</v>
      </c>
      <c r="F34" s="6">
        <v>48</v>
      </c>
      <c r="G34" s="6">
        <v>48</v>
      </c>
      <c r="H34" s="16">
        <v>48</v>
      </c>
      <c r="I34" s="6">
        <v>235.8</v>
      </c>
      <c r="J34" s="6">
        <v>250.2</v>
      </c>
      <c r="K34" s="6">
        <v>254.2</v>
      </c>
      <c r="L34" s="6">
        <v>254.2</v>
      </c>
      <c r="M34" s="6">
        <v>263</v>
      </c>
      <c r="N34" s="6">
        <v>263</v>
      </c>
      <c r="O34" s="17">
        <v>286.67</v>
      </c>
      <c r="P34" s="6">
        <v>263</v>
      </c>
      <c r="Q34" s="17">
        <v>312.47000000000003</v>
      </c>
      <c r="R34" s="6">
        <v>263</v>
      </c>
      <c r="S34" s="6">
        <v>263</v>
      </c>
      <c r="T34" s="6">
        <v>263</v>
      </c>
    </row>
    <row r="35" spans="1:20" s="93" customFormat="1" ht="18" customHeight="1">
      <c r="A35" s="3">
        <v>32</v>
      </c>
      <c r="B35" s="42" t="s">
        <v>36</v>
      </c>
      <c r="C35" s="249">
        <v>43058</v>
      </c>
      <c r="D35" s="5">
        <v>30204</v>
      </c>
      <c r="E35" s="5">
        <v>40792</v>
      </c>
      <c r="F35" s="6">
        <v>48</v>
      </c>
      <c r="G35" s="6">
        <v>48</v>
      </c>
      <c r="H35" s="16">
        <v>48</v>
      </c>
      <c r="I35" s="6">
        <v>235.8</v>
      </c>
      <c r="J35" s="6">
        <v>254.2</v>
      </c>
      <c r="K35" s="6">
        <v>258.2</v>
      </c>
      <c r="L35" s="6">
        <v>258.2</v>
      </c>
      <c r="M35" s="6">
        <v>267</v>
      </c>
      <c r="N35" s="6">
        <v>267</v>
      </c>
      <c r="O35" s="17">
        <v>291.02999999999997</v>
      </c>
      <c r="P35" s="6">
        <v>271</v>
      </c>
      <c r="Q35" s="17">
        <v>317.22000000000003</v>
      </c>
      <c r="R35" s="6">
        <v>271</v>
      </c>
      <c r="S35" s="6">
        <v>271</v>
      </c>
      <c r="T35" s="6">
        <v>271</v>
      </c>
    </row>
    <row r="36" spans="1:20" s="93" customFormat="1" ht="18" customHeight="1">
      <c r="A36" s="3">
        <v>33</v>
      </c>
      <c r="B36" s="35" t="s">
        <v>37</v>
      </c>
      <c r="C36" s="243">
        <v>0</v>
      </c>
      <c r="D36" s="5">
        <v>31047</v>
      </c>
      <c r="E36" s="5">
        <v>40792</v>
      </c>
      <c r="F36" s="6">
        <v>48</v>
      </c>
      <c r="G36" s="6">
        <v>48</v>
      </c>
      <c r="H36" s="16">
        <v>48</v>
      </c>
      <c r="I36" s="6">
        <v>238.8</v>
      </c>
      <c r="J36" s="6">
        <v>253.2</v>
      </c>
      <c r="K36" s="6">
        <v>257.2</v>
      </c>
      <c r="L36" s="6">
        <v>257.2</v>
      </c>
      <c r="M36" s="6">
        <v>266</v>
      </c>
      <c r="N36" s="6">
        <v>270</v>
      </c>
      <c r="O36" s="6">
        <v>294.3</v>
      </c>
      <c r="P36" s="6">
        <v>270</v>
      </c>
      <c r="Q36" s="17">
        <v>320.77999999999997</v>
      </c>
      <c r="R36" s="6">
        <v>270</v>
      </c>
      <c r="S36" s="6">
        <v>270</v>
      </c>
      <c r="T36" s="6">
        <v>270</v>
      </c>
    </row>
    <row r="37" spans="1:20" s="93" customFormat="1" ht="18" customHeight="1">
      <c r="A37" s="3">
        <v>34</v>
      </c>
      <c r="B37" s="43" t="s">
        <v>38</v>
      </c>
      <c r="C37" s="250">
        <v>0</v>
      </c>
      <c r="D37" s="5">
        <v>29868</v>
      </c>
      <c r="E37" s="5">
        <v>40792</v>
      </c>
      <c r="F37" s="6">
        <v>48</v>
      </c>
      <c r="G37" s="6">
        <v>48</v>
      </c>
      <c r="H37" s="16">
        <v>48</v>
      </c>
      <c r="I37" s="6">
        <v>235.8</v>
      </c>
      <c r="J37" s="6">
        <v>250.2</v>
      </c>
      <c r="K37" s="6">
        <v>254.2</v>
      </c>
      <c r="L37" s="6">
        <v>254.2</v>
      </c>
      <c r="M37" s="6">
        <v>263</v>
      </c>
      <c r="N37" s="6">
        <v>263</v>
      </c>
      <c r="O37" s="17">
        <v>286.67</v>
      </c>
      <c r="P37" s="6">
        <v>263</v>
      </c>
      <c r="Q37" s="17">
        <v>312.47000000000003</v>
      </c>
      <c r="R37" s="6">
        <v>263</v>
      </c>
      <c r="S37" s="6">
        <v>263</v>
      </c>
      <c r="T37" s="6">
        <v>263</v>
      </c>
    </row>
    <row r="38" spans="1:20" s="93" customFormat="1" ht="18" customHeight="1">
      <c r="A38" s="3">
        <v>35</v>
      </c>
      <c r="B38" s="35" t="s">
        <v>39</v>
      </c>
      <c r="C38" s="243">
        <v>0</v>
      </c>
      <c r="D38" s="5">
        <v>30388</v>
      </c>
      <c r="E38" s="5">
        <v>40950</v>
      </c>
      <c r="F38" s="6">
        <v>48</v>
      </c>
      <c r="G38" s="6">
        <v>48</v>
      </c>
      <c r="H38" s="16">
        <v>48</v>
      </c>
      <c r="I38" s="6">
        <v>232.8</v>
      </c>
      <c r="J38" s="6">
        <v>247.2</v>
      </c>
      <c r="K38" s="6">
        <v>251.2</v>
      </c>
      <c r="L38" s="6">
        <v>251.2</v>
      </c>
      <c r="M38" s="6">
        <v>260</v>
      </c>
      <c r="N38" s="6">
        <v>260</v>
      </c>
      <c r="O38" s="6">
        <v>283.39999999999998</v>
      </c>
      <c r="P38" s="6">
        <v>276</v>
      </c>
      <c r="Q38" s="6">
        <v>308.89999999999998</v>
      </c>
      <c r="R38" s="17">
        <v>512.84</v>
      </c>
      <c r="S38" s="17">
        <v>796.56</v>
      </c>
      <c r="T38" s="17">
        <v>884.61</v>
      </c>
    </row>
    <row r="39" spans="1:20" s="93" customFormat="1" ht="18" customHeight="1">
      <c r="A39" s="3">
        <v>36</v>
      </c>
      <c r="B39" s="43" t="s">
        <v>40</v>
      </c>
      <c r="C39" s="250">
        <v>0</v>
      </c>
      <c r="D39" s="5">
        <v>30560</v>
      </c>
      <c r="E39" s="5">
        <v>41087</v>
      </c>
      <c r="F39" s="6">
        <v>48</v>
      </c>
      <c r="G39" s="6">
        <v>48</v>
      </c>
      <c r="H39" s="16">
        <v>225.6</v>
      </c>
      <c r="I39" s="6">
        <v>236.8</v>
      </c>
      <c r="J39" s="6">
        <v>251.2</v>
      </c>
      <c r="K39" s="6">
        <v>255.2</v>
      </c>
      <c r="L39" s="6">
        <v>255.2</v>
      </c>
      <c r="M39" s="6">
        <v>264</v>
      </c>
      <c r="N39" s="6">
        <v>264</v>
      </c>
      <c r="O39" s="17">
        <v>287.76</v>
      </c>
      <c r="P39" s="6">
        <v>264</v>
      </c>
      <c r="Q39" s="17">
        <v>313.64999999999998</v>
      </c>
      <c r="R39" s="6">
        <v>268</v>
      </c>
      <c r="S39" s="6">
        <v>268</v>
      </c>
      <c r="T39" s="6">
        <v>268</v>
      </c>
    </row>
    <row r="40" spans="1:20" s="93" customFormat="1" ht="18" customHeight="1">
      <c r="A40" s="3">
        <v>37</v>
      </c>
      <c r="B40" s="35" t="s">
        <v>41</v>
      </c>
      <c r="C40" s="243">
        <v>0</v>
      </c>
      <c r="D40" s="5">
        <v>30164</v>
      </c>
      <c r="E40" s="5">
        <v>41048</v>
      </c>
      <c r="F40" s="6">
        <v>48</v>
      </c>
      <c r="G40" s="6">
        <v>48</v>
      </c>
      <c r="H40" s="16">
        <v>48</v>
      </c>
      <c r="I40" s="6">
        <v>232.8</v>
      </c>
      <c r="J40" s="6">
        <v>247.2</v>
      </c>
      <c r="K40" s="6">
        <v>251.2</v>
      </c>
      <c r="L40" s="6">
        <v>251.2</v>
      </c>
      <c r="M40" s="6">
        <v>260</v>
      </c>
      <c r="N40" s="6">
        <v>260</v>
      </c>
      <c r="O40" s="6">
        <v>283.39999999999998</v>
      </c>
      <c r="P40" s="6">
        <v>260</v>
      </c>
      <c r="Q40" s="6">
        <v>308.89999999999998</v>
      </c>
      <c r="R40" s="6">
        <v>260</v>
      </c>
      <c r="S40" s="6">
        <v>260</v>
      </c>
      <c r="T40" s="6">
        <v>260</v>
      </c>
    </row>
    <row r="41" spans="1:20" s="93" customFormat="1" ht="18" customHeight="1">
      <c r="A41" s="3">
        <v>38</v>
      </c>
      <c r="B41" s="44" t="s">
        <v>42</v>
      </c>
      <c r="C41" s="251">
        <v>0</v>
      </c>
      <c r="D41" s="5">
        <v>24951</v>
      </c>
      <c r="E41" s="5">
        <v>36346</v>
      </c>
      <c r="F41" s="17">
        <v>247.48</v>
      </c>
      <c r="G41" s="17">
        <v>284.25</v>
      </c>
      <c r="H41" s="45">
        <v>325.25</v>
      </c>
      <c r="I41" s="17">
        <v>358.58</v>
      </c>
      <c r="J41" s="17">
        <v>420.14</v>
      </c>
      <c r="K41" s="17">
        <v>425.14</v>
      </c>
      <c r="L41" s="17">
        <v>430.14</v>
      </c>
      <c r="M41" s="17">
        <v>457.98</v>
      </c>
      <c r="N41" s="17">
        <v>462.98</v>
      </c>
      <c r="O41" s="17">
        <v>504.64</v>
      </c>
      <c r="P41" s="17">
        <v>462.98</v>
      </c>
      <c r="Q41" s="17">
        <v>550.05999999999995</v>
      </c>
      <c r="R41" s="17">
        <v>462.98</v>
      </c>
      <c r="S41" s="17">
        <v>462.98</v>
      </c>
      <c r="T41" s="17">
        <v>462.98</v>
      </c>
    </row>
    <row r="42" spans="1:20" s="93" customFormat="1" ht="18" customHeight="1">
      <c r="A42" s="3">
        <v>39</v>
      </c>
      <c r="B42" s="46" t="s">
        <v>43</v>
      </c>
      <c r="C42" s="252">
        <v>0</v>
      </c>
      <c r="D42" s="5">
        <v>31559</v>
      </c>
      <c r="E42" s="5">
        <v>41665</v>
      </c>
      <c r="F42" s="6">
        <v>48</v>
      </c>
      <c r="G42" s="6">
        <v>48</v>
      </c>
      <c r="H42" s="16">
        <v>48</v>
      </c>
      <c r="I42" s="6">
        <v>48</v>
      </c>
      <c r="J42" s="6">
        <v>48</v>
      </c>
      <c r="K42" s="6">
        <v>48</v>
      </c>
      <c r="L42" s="6">
        <v>250.2</v>
      </c>
      <c r="M42" s="6">
        <v>255</v>
      </c>
      <c r="N42" s="6">
        <v>255</v>
      </c>
      <c r="O42" s="17">
        <v>277.95</v>
      </c>
      <c r="P42" s="6">
        <v>255</v>
      </c>
      <c r="Q42" s="17">
        <v>302.95999999999998</v>
      </c>
      <c r="R42" s="6">
        <v>255</v>
      </c>
      <c r="S42" s="6">
        <v>255</v>
      </c>
      <c r="T42" s="6">
        <v>255</v>
      </c>
    </row>
    <row r="43" spans="1:20" s="93" customFormat="1" ht="18" customHeight="1">
      <c r="A43" s="3">
        <v>40</v>
      </c>
      <c r="B43" s="35" t="s">
        <v>44</v>
      </c>
      <c r="C43" s="253">
        <v>43131</v>
      </c>
      <c r="D43" s="5">
        <v>29437</v>
      </c>
      <c r="E43" s="5">
        <v>40950</v>
      </c>
      <c r="F43" s="6">
        <v>48</v>
      </c>
      <c r="G43" s="6">
        <v>48</v>
      </c>
      <c r="H43" s="16">
        <v>48</v>
      </c>
      <c r="I43" s="6">
        <v>235.8</v>
      </c>
      <c r="J43" s="6">
        <v>250.2</v>
      </c>
      <c r="K43" s="6">
        <v>254.2</v>
      </c>
      <c r="L43" s="6">
        <v>254.2</v>
      </c>
      <c r="M43" s="6">
        <v>263</v>
      </c>
      <c r="N43" s="6">
        <v>263</v>
      </c>
      <c r="O43" s="17">
        <v>286.67</v>
      </c>
      <c r="P43" s="6">
        <v>263</v>
      </c>
      <c r="Q43" s="17">
        <v>312.47000000000003</v>
      </c>
      <c r="R43" s="6">
        <v>263</v>
      </c>
      <c r="S43" s="6">
        <v>263</v>
      </c>
      <c r="T43" s="6">
        <v>263</v>
      </c>
    </row>
    <row r="44" spans="1:20" s="93" customFormat="1" ht="18" customHeight="1">
      <c r="A44" s="3">
        <v>41</v>
      </c>
      <c r="B44" s="47" t="s">
        <v>45</v>
      </c>
      <c r="C44" s="254">
        <v>43131</v>
      </c>
      <c r="D44" s="5">
        <v>30529</v>
      </c>
      <c r="E44" s="5">
        <v>40792</v>
      </c>
      <c r="F44" s="6">
        <v>48</v>
      </c>
      <c r="G44" s="6">
        <v>48</v>
      </c>
      <c r="H44" s="16">
        <v>48</v>
      </c>
      <c r="I44" s="6">
        <v>238.8</v>
      </c>
      <c r="J44" s="6">
        <v>253.2</v>
      </c>
      <c r="K44" s="6">
        <v>257.2</v>
      </c>
      <c r="L44" s="6">
        <v>257.2</v>
      </c>
      <c r="M44" s="6">
        <v>266</v>
      </c>
      <c r="N44" s="6">
        <v>270</v>
      </c>
      <c r="O44" s="6">
        <v>294.3</v>
      </c>
      <c r="P44" s="6">
        <v>270</v>
      </c>
      <c r="Q44" s="17">
        <v>320.77999999999997</v>
      </c>
      <c r="R44" s="6">
        <v>270</v>
      </c>
      <c r="S44" s="6">
        <v>270</v>
      </c>
      <c r="T44" s="6">
        <v>270</v>
      </c>
    </row>
    <row r="45" spans="1:20" s="93" customFormat="1" ht="18" customHeight="1">
      <c r="A45" s="3">
        <v>42</v>
      </c>
      <c r="B45" s="35" t="s">
        <v>46</v>
      </c>
      <c r="C45" s="253">
        <v>43139</v>
      </c>
      <c r="D45" s="5">
        <v>30718</v>
      </c>
      <c r="E45" s="5">
        <v>40792</v>
      </c>
      <c r="F45" s="6">
        <v>48</v>
      </c>
      <c r="G45" s="6">
        <v>48</v>
      </c>
      <c r="H45" s="16">
        <v>48</v>
      </c>
      <c r="I45" s="6">
        <v>238.8</v>
      </c>
      <c r="J45" s="6">
        <v>253.2</v>
      </c>
      <c r="K45" s="6">
        <v>257.2</v>
      </c>
      <c r="L45" s="6">
        <v>257.2</v>
      </c>
      <c r="M45" s="6">
        <v>266</v>
      </c>
      <c r="N45" s="6">
        <v>271</v>
      </c>
      <c r="O45" s="17">
        <v>295.39</v>
      </c>
      <c r="P45" s="6">
        <v>288</v>
      </c>
      <c r="Q45" s="17">
        <v>321.97000000000003</v>
      </c>
      <c r="R45" s="17">
        <v>527.74</v>
      </c>
      <c r="S45" s="17">
        <v>813.06</v>
      </c>
      <c r="T45" s="17">
        <v>904.86</v>
      </c>
    </row>
    <row r="46" spans="1:20" s="93" customFormat="1" ht="18" customHeight="1">
      <c r="A46" s="3">
        <v>43</v>
      </c>
      <c r="B46" s="47" t="s">
        <v>47</v>
      </c>
      <c r="C46" s="254">
        <v>43342</v>
      </c>
      <c r="D46" s="5">
        <v>30639</v>
      </c>
      <c r="E46" s="5">
        <v>42348</v>
      </c>
      <c r="F46" s="6">
        <v>48</v>
      </c>
      <c r="G46" s="6">
        <v>48</v>
      </c>
      <c r="H46" s="16">
        <v>48</v>
      </c>
      <c r="I46" s="6">
        <v>48</v>
      </c>
      <c r="J46" s="6">
        <v>48</v>
      </c>
      <c r="K46" s="6">
        <v>48</v>
      </c>
      <c r="L46" s="6">
        <v>48</v>
      </c>
      <c r="M46" s="6">
        <v>48</v>
      </c>
      <c r="N46" s="6">
        <v>48</v>
      </c>
      <c r="O46" s="17">
        <v>52.32</v>
      </c>
      <c r="P46" s="6">
        <v>246</v>
      </c>
      <c r="Q46" s="17">
        <v>57.02</v>
      </c>
      <c r="R46" s="6">
        <v>311</v>
      </c>
      <c r="S46" s="6">
        <v>501</v>
      </c>
      <c r="T46" s="6">
        <v>501</v>
      </c>
    </row>
    <row r="47" spans="1:20" s="93" customFormat="1" ht="18" customHeight="1">
      <c r="A47" s="3">
        <v>44</v>
      </c>
      <c r="B47" s="35" t="s">
        <v>48</v>
      </c>
      <c r="C47" s="243">
        <v>0</v>
      </c>
      <c r="D47" s="5">
        <v>28300</v>
      </c>
      <c r="E47" s="5">
        <v>41665</v>
      </c>
      <c r="F47" s="6">
        <v>48</v>
      </c>
      <c r="G47" s="6">
        <v>48</v>
      </c>
      <c r="H47" s="16">
        <v>48</v>
      </c>
      <c r="I47" s="6">
        <v>48</v>
      </c>
      <c r="J47" s="6">
        <v>48</v>
      </c>
      <c r="K47" s="6">
        <v>48</v>
      </c>
      <c r="L47" s="6">
        <v>253.2</v>
      </c>
      <c r="M47" s="6">
        <v>258</v>
      </c>
      <c r="N47" s="6">
        <v>258</v>
      </c>
      <c r="O47" s="17">
        <v>281.22000000000003</v>
      </c>
      <c r="P47" s="6">
        <v>258</v>
      </c>
      <c r="Q47" s="17">
        <v>306.52</v>
      </c>
      <c r="R47" s="6">
        <v>258</v>
      </c>
      <c r="S47" s="6">
        <v>258</v>
      </c>
      <c r="T47" s="6">
        <v>258</v>
      </c>
    </row>
    <row r="48" spans="1:20" s="93" customFormat="1" ht="18" customHeight="1">
      <c r="A48" s="3">
        <v>45</v>
      </c>
      <c r="B48" s="35" t="s">
        <v>49</v>
      </c>
      <c r="C48" s="243">
        <v>0</v>
      </c>
      <c r="D48" s="5">
        <v>30213</v>
      </c>
      <c r="E48" s="5">
        <v>40792</v>
      </c>
      <c r="F48" s="6">
        <v>48</v>
      </c>
      <c r="G48" s="6">
        <v>48</v>
      </c>
      <c r="H48" s="16">
        <v>48</v>
      </c>
      <c r="I48" s="6">
        <v>242.8</v>
      </c>
      <c r="J48" s="6">
        <v>257.2</v>
      </c>
      <c r="K48" s="6">
        <v>261.2</v>
      </c>
      <c r="L48" s="6">
        <v>261.2</v>
      </c>
      <c r="M48" s="6">
        <v>270</v>
      </c>
      <c r="N48" s="6">
        <v>270</v>
      </c>
      <c r="O48" s="6">
        <v>294.3</v>
      </c>
      <c r="P48" s="6">
        <v>270</v>
      </c>
      <c r="Q48" s="17">
        <v>320.77999999999997</v>
      </c>
      <c r="R48" s="6">
        <v>270</v>
      </c>
      <c r="S48" s="6">
        <v>270</v>
      </c>
      <c r="T48" s="6">
        <v>270</v>
      </c>
    </row>
    <row r="49" spans="1:20" s="93" customFormat="1" ht="18" customHeight="1">
      <c r="A49" s="3">
        <v>46</v>
      </c>
      <c r="B49" s="47" t="s">
        <v>50</v>
      </c>
      <c r="C49" s="254">
        <v>43146</v>
      </c>
      <c r="D49" s="5">
        <v>30977</v>
      </c>
      <c r="E49" s="5">
        <v>40792</v>
      </c>
      <c r="F49" s="6">
        <v>48</v>
      </c>
      <c r="G49" s="6">
        <v>48</v>
      </c>
      <c r="H49" s="16">
        <v>48</v>
      </c>
      <c r="I49" s="6">
        <v>235.8</v>
      </c>
      <c r="J49" s="6">
        <v>250.2</v>
      </c>
      <c r="K49" s="6">
        <v>254.2</v>
      </c>
      <c r="L49" s="6">
        <v>254.2</v>
      </c>
      <c r="M49" s="6">
        <v>263</v>
      </c>
      <c r="N49" s="6">
        <v>263</v>
      </c>
      <c r="O49" s="17">
        <v>286.67</v>
      </c>
      <c r="P49" s="6">
        <v>283</v>
      </c>
      <c r="Q49" s="17">
        <v>312.47000000000003</v>
      </c>
      <c r="R49" s="6">
        <v>293</v>
      </c>
      <c r="S49" s="6">
        <v>293</v>
      </c>
      <c r="T49" s="6">
        <v>293</v>
      </c>
    </row>
    <row r="50" spans="1:20" s="93" customFormat="1" ht="18" customHeight="1">
      <c r="A50" s="3">
        <v>47</v>
      </c>
      <c r="B50" s="47" t="s">
        <v>51</v>
      </c>
      <c r="C50" s="224">
        <v>0</v>
      </c>
      <c r="D50" s="5">
        <v>31596</v>
      </c>
      <c r="E50" s="5">
        <v>41048</v>
      </c>
      <c r="F50" s="6">
        <v>48</v>
      </c>
      <c r="G50" s="6">
        <v>48</v>
      </c>
      <c r="H50" s="16">
        <v>48</v>
      </c>
      <c r="I50" s="6">
        <v>229.8</v>
      </c>
      <c r="J50" s="6">
        <v>244.2</v>
      </c>
      <c r="K50" s="6">
        <v>248.2</v>
      </c>
      <c r="L50" s="6">
        <v>248.2</v>
      </c>
      <c r="M50" s="6">
        <v>257</v>
      </c>
      <c r="N50" s="6">
        <v>257</v>
      </c>
      <c r="O50" s="17">
        <v>280.13</v>
      </c>
      <c r="P50" s="6">
        <v>273</v>
      </c>
      <c r="Q50" s="17">
        <v>305.33999999999997</v>
      </c>
      <c r="R50" s="17">
        <v>509.39</v>
      </c>
      <c r="S50" s="17">
        <v>792.81</v>
      </c>
      <c r="T50" s="17">
        <v>880.49</v>
      </c>
    </row>
    <row r="51" spans="1:20" s="93" customFormat="1" ht="18" customHeight="1">
      <c r="A51" s="3">
        <v>48</v>
      </c>
      <c r="B51" s="35" t="s">
        <v>52</v>
      </c>
      <c r="C51" s="243">
        <v>0</v>
      </c>
      <c r="D51" s="5">
        <v>24812</v>
      </c>
      <c r="E51" s="5">
        <v>40792</v>
      </c>
      <c r="F51" s="6">
        <v>48</v>
      </c>
      <c r="G51" s="6">
        <v>48</v>
      </c>
      <c r="H51" s="16">
        <v>48</v>
      </c>
      <c r="I51" s="6">
        <v>229.8</v>
      </c>
      <c r="J51" s="6">
        <v>244.2</v>
      </c>
      <c r="K51" s="6">
        <v>248.2</v>
      </c>
      <c r="L51" s="6">
        <v>248.2</v>
      </c>
      <c r="M51" s="6">
        <v>257</v>
      </c>
      <c r="N51" s="6">
        <v>257</v>
      </c>
      <c r="O51" s="17">
        <v>280.13</v>
      </c>
      <c r="P51" s="6">
        <v>257</v>
      </c>
      <c r="Q51" s="17">
        <v>305.33999999999997</v>
      </c>
      <c r="R51" s="6">
        <v>257</v>
      </c>
      <c r="S51" s="6">
        <v>257</v>
      </c>
      <c r="T51" s="6">
        <v>257</v>
      </c>
    </row>
    <row r="52" spans="1:20" s="93" customFormat="1" ht="18" customHeight="1">
      <c r="A52" s="3">
        <v>49</v>
      </c>
      <c r="B52" s="47" t="s">
        <v>53</v>
      </c>
      <c r="C52" s="224">
        <v>0</v>
      </c>
      <c r="D52" s="5">
        <v>31964</v>
      </c>
      <c r="E52" s="5">
        <v>40936</v>
      </c>
      <c r="F52" s="6">
        <v>48</v>
      </c>
      <c r="G52" s="6">
        <v>48</v>
      </c>
      <c r="H52" s="16">
        <v>48</v>
      </c>
      <c r="I52" s="6">
        <v>226.8</v>
      </c>
      <c r="J52" s="6">
        <v>241.2</v>
      </c>
      <c r="K52" s="6">
        <v>245.2</v>
      </c>
      <c r="L52" s="6">
        <v>245.2</v>
      </c>
      <c r="M52" s="6">
        <v>254</v>
      </c>
      <c r="N52" s="6">
        <v>254</v>
      </c>
      <c r="O52" s="17">
        <v>276.86</v>
      </c>
      <c r="P52" s="6">
        <v>254</v>
      </c>
      <c r="Q52" s="17">
        <v>301.77</v>
      </c>
      <c r="R52" s="6">
        <v>254</v>
      </c>
      <c r="S52" s="6">
        <v>254</v>
      </c>
      <c r="T52" s="6">
        <v>254</v>
      </c>
    </row>
    <row r="53" spans="1:20" s="93" customFormat="1" ht="18" customHeight="1">
      <c r="A53" s="3">
        <v>50</v>
      </c>
      <c r="B53" s="35" t="s">
        <v>54</v>
      </c>
      <c r="C53" s="243">
        <v>0</v>
      </c>
      <c r="D53" s="5">
        <v>22435</v>
      </c>
      <c r="E53" s="5">
        <v>40792</v>
      </c>
      <c r="F53" s="6">
        <v>48</v>
      </c>
      <c r="G53" s="6">
        <v>48</v>
      </c>
      <c r="H53" s="16">
        <v>234.6</v>
      </c>
      <c r="I53" s="6">
        <v>253.8</v>
      </c>
      <c r="J53" s="6">
        <v>268.2</v>
      </c>
      <c r="K53" s="6">
        <v>273.2</v>
      </c>
      <c r="L53" s="6">
        <v>273.2</v>
      </c>
      <c r="M53" s="6">
        <v>283</v>
      </c>
      <c r="N53" s="6">
        <v>288</v>
      </c>
      <c r="O53" s="17">
        <v>313.92</v>
      </c>
      <c r="P53" s="17">
        <v>327.58999999999997</v>
      </c>
      <c r="Q53" s="17">
        <v>342.17</v>
      </c>
      <c r="R53" s="17">
        <v>332.59</v>
      </c>
      <c r="S53" s="17">
        <v>332.59</v>
      </c>
      <c r="T53" s="17">
        <v>332.59</v>
      </c>
    </row>
    <row r="54" spans="1:20" s="93" customFormat="1" ht="18" customHeight="1">
      <c r="A54" s="3">
        <v>51</v>
      </c>
      <c r="B54" s="47" t="s">
        <v>55</v>
      </c>
      <c r="C54" s="224">
        <v>0</v>
      </c>
      <c r="D54" s="5">
        <v>26364</v>
      </c>
      <c r="E54" s="5">
        <v>40792</v>
      </c>
      <c r="F54" s="6">
        <v>48</v>
      </c>
      <c r="G54" s="6">
        <v>48</v>
      </c>
      <c r="H54" s="16">
        <v>48</v>
      </c>
      <c r="I54" s="6">
        <v>241.8</v>
      </c>
      <c r="J54" s="6">
        <v>256.2</v>
      </c>
      <c r="K54" s="6">
        <v>260.2</v>
      </c>
      <c r="L54" s="6">
        <v>260.2</v>
      </c>
      <c r="M54" s="6">
        <v>269</v>
      </c>
      <c r="N54" s="6">
        <v>274</v>
      </c>
      <c r="O54" s="17">
        <v>298.66000000000003</v>
      </c>
      <c r="P54" s="6">
        <v>274</v>
      </c>
      <c r="Q54" s="17">
        <v>325.52999999999997</v>
      </c>
      <c r="R54" s="6">
        <v>274</v>
      </c>
      <c r="S54" s="6">
        <v>274</v>
      </c>
      <c r="T54" s="6">
        <v>274</v>
      </c>
    </row>
    <row r="55" spans="1:20" s="93" customFormat="1" ht="18" customHeight="1">
      <c r="A55" s="3">
        <v>52</v>
      </c>
      <c r="B55" s="33" t="s">
        <v>56</v>
      </c>
      <c r="C55" s="255">
        <v>0</v>
      </c>
      <c r="D55" s="5">
        <v>31168</v>
      </c>
      <c r="E55" s="5">
        <v>40792</v>
      </c>
      <c r="F55" s="6">
        <v>48</v>
      </c>
      <c r="G55" s="6">
        <v>48</v>
      </c>
      <c r="H55" s="16">
        <v>48</v>
      </c>
      <c r="I55" s="6">
        <v>248.8</v>
      </c>
      <c r="J55" s="6">
        <v>263.2</v>
      </c>
      <c r="K55" s="6">
        <v>268.2</v>
      </c>
      <c r="L55" s="6">
        <v>268.2</v>
      </c>
      <c r="M55" s="6">
        <v>278</v>
      </c>
      <c r="N55" s="6">
        <v>278</v>
      </c>
      <c r="O55" s="17">
        <v>303.02</v>
      </c>
      <c r="P55" s="6">
        <v>278</v>
      </c>
      <c r="Q55" s="17">
        <v>330.29</v>
      </c>
      <c r="R55" s="6">
        <v>278</v>
      </c>
      <c r="S55" s="6">
        <v>278</v>
      </c>
      <c r="T55" s="6">
        <v>278</v>
      </c>
    </row>
    <row r="56" spans="1:20" s="93" customFormat="1" ht="18" customHeight="1">
      <c r="A56" s="3">
        <v>53</v>
      </c>
      <c r="B56" s="47" t="s">
        <v>57</v>
      </c>
      <c r="C56" s="224">
        <v>0</v>
      </c>
      <c r="D56" s="5">
        <v>30128</v>
      </c>
      <c r="E56" s="5">
        <v>40792</v>
      </c>
      <c r="F56" s="6">
        <v>48</v>
      </c>
      <c r="G56" s="6">
        <v>48</v>
      </c>
      <c r="H56" s="16">
        <v>48</v>
      </c>
      <c r="I56" s="6">
        <v>241.8</v>
      </c>
      <c r="J56" s="6">
        <v>256.2</v>
      </c>
      <c r="K56" s="6">
        <v>260.2</v>
      </c>
      <c r="L56" s="6">
        <v>260.2</v>
      </c>
      <c r="M56" s="6">
        <v>269</v>
      </c>
      <c r="N56" s="6">
        <v>274</v>
      </c>
      <c r="O56" s="17">
        <v>298.66000000000003</v>
      </c>
      <c r="P56" s="6">
        <v>274</v>
      </c>
      <c r="Q56" s="17">
        <v>325.52999999999997</v>
      </c>
      <c r="R56" s="6">
        <v>274</v>
      </c>
      <c r="S56" s="6">
        <v>274</v>
      </c>
      <c r="T56" s="6">
        <v>274</v>
      </c>
    </row>
    <row r="57" spans="1:20" s="93" customFormat="1" ht="18" customHeight="1">
      <c r="A57" s="3">
        <v>54</v>
      </c>
      <c r="B57" s="35" t="s">
        <v>58</v>
      </c>
      <c r="C57" s="243">
        <v>0</v>
      </c>
      <c r="D57" s="5">
        <v>30515</v>
      </c>
      <c r="E57" s="5">
        <v>41087</v>
      </c>
      <c r="F57" s="6">
        <v>48</v>
      </c>
      <c r="G57" s="6">
        <v>48</v>
      </c>
      <c r="H57" s="16">
        <v>48</v>
      </c>
      <c r="I57" s="6">
        <v>232.8</v>
      </c>
      <c r="J57" s="6">
        <v>247.2</v>
      </c>
      <c r="K57" s="6">
        <v>251.2</v>
      </c>
      <c r="L57" s="6">
        <v>251.2</v>
      </c>
      <c r="M57" s="6">
        <v>260</v>
      </c>
      <c r="N57" s="6">
        <v>260</v>
      </c>
      <c r="O57" s="6">
        <v>283.39999999999998</v>
      </c>
      <c r="P57" s="6">
        <v>276</v>
      </c>
      <c r="Q57" s="6">
        <v>308.89999999999998</v>
      </c>
      <c r="R57" s="17">
        <v>512.84</v>
      </c>
      <c r="S57" s="17">
        <v>796.56</v>
      </c>
      <c r="T57" s="17">
        <v>884.61</v>
      </c>
    </row>
    <row r="58" spans="1:20" s="93" customFormat="1" ht="18" customHeight="1">
      <c r="A58" s="3">
        <v>55</v>
      </c>
      <c r="B58" s="48" t="s">
        <v>59</v>
      </c>
      <c r="C58" s="256">
        <v>0</v>
      </c>
      <c r="D58" s="5">
        <v>31229</v>
      </c>
      <c r="E58" s="5">
        <v>41048</v>
      </c>
      <c r="F58" s="6">
        <v>48</v>
      </c>
      <c r="G58" s="6">
        <v>48</v>
      </c>
      <c r="H58" s="16">
        <v>48</v>
      </c>
      <c r="I58" s="6">
        <v>229.8</v>
      </c>
      <c r="J58" s="6">
        <v>244.2</v>
      </c>
      <c r="K58" s="6">
        <v>248.2</v>
      </c>
      <c r="L58" s="6">
        <v>248.2</v>
      </c>
      <c r="M58" s="6">
        <v>257</v>
      </c>
      <c r="N58" s="6">
        <v>257</v>
      </c>
      <c r="O58" s="17">
        <v>280.13</v>
      </c>
      <c r="P58" s="6">
        <v>257</v>
      </c>
      <c r="Q58" s="17">
        <v>305.33999999999997</v>
      </c>
      <c r="R58" s="6">
        <v>257</v>
      </c>
      <c r="S58" s="6">
        <v>257</v>
      </c>
      <c r="T58" s="6">
        <v>257</v>
      </c>
    </row>
    <row r="59" spans="1:20" s="93" customFormat="1" ht="18" customHeight="1">
      <c r="A59" s="3">
        <v>56</v>
      </c>
      <c r="B59" s="47" t="s">
        <v>60</v>
      </c>
      <c r="C59" s="224">
        <v>0</v>
      </c>
      <c r="D59" s="5">
        <v>29922</v>
      </c>
      <c r="E59" s="5">
        <v>41665</v>
      </c>
      <c r="F59" s="6">
        <v>48</v>
      </c>
      <c r="G59" s="6">
        <v>48</v>
      </c>
      <c r="H59" s="16">
        <v>48</v>
      </c>
      <c r="I59" s="6">
        <v>48</v>
      </c>
      <c r="J59" s="6">
        <v>48</v>
      </c>
      <c r="K59" s="6">
        <v>48</v>
      </c>
      <c r="L59" s="6">
        <v>250.2</v>
      </c>
      <c r="M59" s="6">
        <v>255</v>
      </c>
      <c r="N59" s="6">
        <v>255</v>
      </c>
      <c r="O59" s="17">
        <v>277.95</v>
      </c>
      <c r="P59" s="6">
        <v>255</v>
      </c>
      <c r="Q59" s="17">
        <v>302.95999999999998</v>
      </c>
      <c r="R59" s="6">
        <v>255</v>
      </c>
      <c r="S59" s="6">
        <v>255</v>
      </c>
      <c r="T59" s="6">
        <v>255</v>
      </c>
    </row>
    <row r="60" spans="1:20" s="93" customFormat="1" ht="18" customHeight="1">
      <c r="A60" s="3">
        <v>57</v>
      </c>
      <c r="B60" s="35" t="s">
        <v>61</v>
      </c>
      <c r="C60" s="253">
        <v>43129</v>
      </c>
      <c r="D60" s="5">
        <v>29211</v>
      </c>
      <c r="E60" s="5">
        <v>40792</v>
      </c>
      <c r="F60" s="6">
        <v>48</v>
      </c>
      <c r="G60" s="6">
        <v>48</v>
      </c>
      <c r="H60" s="16">
        <v>48</v>
      </c>
      <c r="I60" s="6">
        <v>249.8</v>
      </c>
      <c r="J60" s="6">
        <v>264.2</v>
      </c>
      <c r="K60" s="6">
        <v>269.2</v>
      </c>
      <c r="L60" s="6">
        <v>269.2</v>
      </c>
      <c r="M60" s="6">
        <v>279</v>
      </c>
      <c r="N60" s="6">
        <v>284</v>
      </c>
      <c r="O60" s="17">
        <v>309.56</v>
      </c>
      <c r="P60" s="6">
        <v>301</v>
      </c>
      <c r="Q60" s="17">
        <v>337.42</v>
      </c>
      <c r="R60" s="17">
        <v>541.64</v>
      </c>
      <c r="S60" s="17">
        <v>828.06</v>
      </c>
      <c r="T60" s="17">
        <v>921.36</v>
      </c>
    </row>
    <row r="61" spans="1:20" s="93" customFormat="1" ht="18" customHeight="1">
      <c r="A61" s="3">
        <v>58</v>
      </c>
      <c r="B61" s="47" t="s">
        <v>62</v>
      </c>
      <c r="C61" s="254">
        <v>43166</v>
      </c>
      <c r="D61" s="5">
        <v>29830</v>
      </c>
      <c r="E61" s="5">
        <v>40792</v>
      </c>
      <c r="F61" s="6">
        <v>48</v>
      </c>
      <c r="G61" s="6">
        <v>48</v>
      </c>
      <c r="H61" s="16">
        <v>225.6</v>
      </c>
      <c r="I61" s="6">
        <v>236.8</v>
      </c>
      <c r="J61" s="6">
        <v>251.2</v>
      </c>
      <c r="K61" s="6">
        <v>255.2</v>
      </c>
      <c r="L61" s="6">
        <v>255.2</v>
      </c>
      <c r="M61" s="6">
        <v>264</v>
      </c>
      <c r="N61" s="6">
        <v>264</v>
      </c>
      <c r="O61" s="17">
        <v>287.76</v>
      </c>
      <c r="P61" s="17">
        <v>301.24</v>
      </c>
      <c r="Q61" s="17">
        <v>313.64999999999998</v>
      </c>
      <c r="R61" s="17">
        <v>305.24</v>
      </c>
      <c r="S61" s="17">
        <v>305.24</v>
      </c>
      <c r="T61" s="17">
        <v>305.24</v>
      </c>
    </row>
    <row r="62" spans="1:20" s="93" customFormat="1" ht="18" customHeight="1">
      <c r="A62" s="3">
        <v>59</v>
      </c>
      <c r="B62" s="35" t="s">
        <v>63</v>
      </c>
      <c r="C62" s="243">
        <v>0</v>
      </c>
      <c r="D62" s="5">
        <v>29122</v>
      </c>
      <c r="E62" s="5">
        <v>40792</v>
      </c>
      <c r="F62" s="6">
        <v>48</v>
      </c>
      <c r="G62" s="6">
        <v>48</v>
      </c>
      <c r="H62" s="16">
        <v>48</v>
      </c>
      <c r="I62" s="6">
        <v>238.8</v>
      </c>
      <c r="J62" s="6">
        <v>253.2</v>
      </c>
      <c r="K62" s="6">
        <v>257.2</v>
      </c>
      <c r="L62" s="6">
        <v>257.2</v>
      </c>
      <c r="M62" s="6">
        <v>266</v>
      </c>
      <c r="N62" s="6">
        <v>270</v>
      </c>
      <c r="O62" s="6">
        <v>294.3</v>
      </c>
      <c r="P62" s="6">
        <v>270</v>
      </c>
      <c r="Q62" s="17">
        <v>320.77999999999997</v>
      </c>
      <c r="R62" s="6">
        <v>270</v>
      </c>
      <c r="S62" s="6">
        <v>270</v>
      </c>
      <c r="T62" s="6">
        <v>270</v>
      </c>
    </row>
    <row r="63" spans="1:20" s="93" customFormat="1" ht="18" customHeight="1">
      <c r="A63" s="3">
        <v>60</v>
      </c>
      <c r="B63" s="47" t="s">
        <v>64</v>
      </c>
      <c r="C63" s="224">
        <v>0</v>
      </c>
      <c r="D63" s="5">
        <v>29337</v>
      </c>
      <c r="E63" s="5">
        <v>40792</v>
      </c>
      <c r="F63" s="6">
        <v>48</v>
      </c>
      <c r="G63" s="6">
        <v>48</v>
      </c>
      <c r="H63" s="16">
        <v>48</v>
      </c>
      <c r="I63" s="6">
        <v>241.8</v>
      </c>
      <c r="J63" s="6">
        <v>256.2</v>
      </c>
      <c r="K63" s="6">
        <v>260.2</v>
      </c>
      <c r="L63" s="6">
        <v>260.2</v>
      </c>
      <c r="M63" s="6">
        <v>269</v>
      </c>
      <c r="N63" s="6">
        <v>274</v>
      </c>
      <c r="O63" s="17">
        <v>298.66000000000003</v>
      </c>
      <c r="P63" s="6">
        <v>274</v>
      </c>
      <c r="Q63" s="17">
        <v>325.52999999999997</v>
      </c>
      <c r="R63" s="6">
        <v>274</v>
      </c>
      <c r="S63" s="6">
        <v>274</v>
      </c>
      <c r="T63" s="6">
        <v>274</v>
      </c>
    </row>
    <row r="64" spans="1:20" s="93" customFormat="1" ht="18" customHeight="1">
      <c r="A64" s="3">
        <v>61</v>
      </c>
      <c r="B64" s="35" t="s">
        <v>65</v>
      </c>
      <c r="C64" s="243">
        <v>0</v>
      </c>
      <c r="D64" s="5">
        <v>31488</v>
      </c>
      <c r="E64" s="5">
        <v>40792</v>
      </c>
      <c r="F64" s="6">
        <v>48</v>
      </c>
      <c r="G64" s="6">
        <v>48</v>
      </c>
      <c r="H64" s="16">
        <v>48</v>
      </c>
      <c r="I64" s="6">
        <v>238.8</v>
      </c>
      <c r="J64" s="6">
        <v>253.2</v>
      </c>
      <c r="K64" s="6">
        <v>257.2</v>
      </c>
      <c r="L64" s="6">
        <v>257.2</v>
      </c>
      <c r="M64" s="6">
        <v>266</v>
      </c>
      <c r="N64" s="6">
        <v>266</v>
      </c>
      <c r="O64" s="17">
        <v>289.94</v>
      </c>
      <c r="P64" s="6">
        <v>266</v>
      </c>
      <c r="Q64" s="17">
        <v>316.02999999999997</v>
      </c>
      <c r="R64" s="6">
        <v>266</v>
      </c>
      <c r="S64" s="6">
        <v>266</v>
      </c>
      <c r="T64" s="6">
        <v>266</v>
      </c>
    </row>
    <row r="65" spans="1:20" s="93" customFormat="1" ht="18" customHeight="1">
      <c r="A65" s="3">
        <v>62</v>
      </c>
      <c r="B65" s="47" t="s">
        <v>66</v>
      </c>
      <c r="C65" s="224">
        <v>0</v>
      </c>
      <c r="D65" s="5">
        <v>31754</v>
      </c>
      <c r="E65" s="5">
        <v>41087</v>
      </c>
      <c r="F65" s="6">
        <v>48</v>
      </c>
      <c r="G65" s="6">
        <v>48</v>
      </c>
      <c r="H65" s="16">
        <v>48</v>
      </c>
      <c r="I65" s="6">
        <v>232.8</v>
      </c>
      <c r="J65" s="6">
        <v>247.2</v>
      </c>
      <c r="K65" s="6">
        <v>251.2</v>
      </c>
      <c r="L65" s="6">
        <v>251.2</v>
      </c>
      <c r="M65" s="6">
        <v>260</v>
      </c>
      <c r="N65" s="6">
        <v>260</v>
      </c>
      <c r="O65" s="6">
        <v>283.39999999999998</v>
      </c>
      <c r="P65" s="6">
        <v>260</v>
      </c>
      <c r="Q65" s="6">
        <v>308.89999999999998</v>
      </c>
      <c r="R65" s="6">
        <v>325</v>
      </c>
      <c r="S65" s="6">
        <v>515</v>
      </c>
      <c r="T65" s="6">
        <v>515</v>
      </c>
    </row>
    <row r="66" spans="1:20" s="93" customFormat="1" ht="18" customHeight="1">
      <c r="A66" s="3">
        <v>63</v>
      </c>
      <c r="B66" s="35" t="s">
        <v>67</v>
      </c>
      <c r="C66" s="243">
        <v>0</v>
      </c>
      <c r="D66" s="5">
        <v>31096</v>
      </c>
      <c r="E66" s="5">
        <v>41665</v>
      </c>
      <c r="F66" s="6">
        <v>48</v>
      </c>
      <c r="G66" s="6">
        <v>48</v>
      </c>
      <c r="H66" s="16">
        <v>48</v>
      </c>
      <c r="I66" s="6">
        <v>48</v>
      </c>
      <c r="J66" s="6">
        <v>48</v>
      </c>
      <c r="K66" s="6">
        <v>48</v>
      </c>
      <c r="L66" s="6">
        <v>250.2</v>
      </c>
      <c r="M66" s="6">
        <v>255</v>
      </c>
      <c r="N66" s="6">
        <v>255</v>
      </c>
      <c r="O66" s="17">
        <v>277.95</v>
      </c>
      <c r="P66" s="6">
        <v>255</v>
      </c>
      <c r="Q66" s="17">
        <v>302.95999999999998</v>
      </c>
      <c r="R66" s="6">
        <v>255</v>
      </c>
      <c r="S66" s="6">
        <v>255</v>
      </c>
      <c r="T66" s="6">
        <v>255</v>
      </c>
    </row>
    <row r="67" spans="1:20" s="93" customFormat="1" ht="18" customHeight="1">
      <c r="A67" s="3">
        <v>64</v>
      </c>
      <c r="B67" s="47" t="s">
        <v>68</v>
      </c>
      <c r="C67" s="224">
        <v>0</v>
      </c>
      <c r="D67" s="5">
        <v>31288</v>
      </c>
      <c r="E67" s="5">
        <v>41665</v>
      </c>
      <c r="F67" s="6">
        <v>48</v>
      </c>
      <c r="G67" s="6">
        <v>48</v>
      </c>
      <c r="H67" s="16">
        <v>48</v>
      </c>
      <c r="I67" s="6">
        <v>48</v>
      </c>
      <c r="J67" s="6">
        <v>48</v>
      </c>
      <c r="K67" s="6">
        <v>48</v>
      </c>
      <c r="L67" s="6">
        <v>247.2</v>
      </c>
      <c r="M67" s="6">
        <v>252</v>
      </c>
      <c r="N67" s="6">
        <v>252</v>
      </c>
      <c r="O67" s="17">
        <v>274.68</v>
      </c>
      <c r="P67" s="6">
        <v>252</v>
      </c>
      <c r="Q67" s="6">
        <v>299.39999999999998</v>
      </c>
      <c r="R67" s="6">
        <v>252</v>
      </c>
      <c r="S67" s="6">
        <v>252</v>
      </c>
      <c r="T67" s="6">
        <v>252</v>
      </c>
    </row>
    <row r="68" spans="1:20" s="93" customFormat="1" ht="18" customHeight="1">
      <c r="A68" s="3">
        <v>65</v>
      </c>
      <c r="B68" s="35" t="s">
        <v>69</v>
      </c>
      <c r="C68" s="243">
        <v>0</v>
      </c>
      <c r="D68" s="5">
        <v>29846</v>
      </c>
      <c r="E68" s="5">
        <v>41048</v>
      </c>
      <c r="F68" s="6">
        <v>48</v>
      </c>
      <c r="G68" s="6">
        <v>48</v>
      </c>
      <c r="H68" s="16">
        <v>48</v>
      </c>
      <c r="I68" s="6">
        <v>232.8</v>
      </c>
      <c r="J68" s="6">
        <v>247.2</v>
      </c>
      <c r="K68" s="6">
        <v>251.2</v>
      </c>
      <c r="L68" s="6">
        <v>251.2</v>
      </c>
      <c r="M68" s="6">
        <v>260</v>
      </c>
      <c r="N68" s="6">
        <v>260</v>
      </c>
      <c r="O68" s="6">
        <v>283.39999999999998</v>
      </c>
      <c r="P68" s="6">
        <v>276</v>
      </c>
      <c r="Q68" s="6">
        <v>308.89999999999998</v>
      </c>
      <c r="R68" s="17">
        <v>512.84</v>
      </c>
      <c r="S68" s="17">
        <v>796.56</v>
      </c>
      <c r="T68" s="17">
        <v>884.61</v>
      </c>
    </row>
    <row r="69" spans="1:20" s="93" customFormat="1" ht="18" customHeight="1">
      <c r="A69" s="3">
        <v>66</v>
      </c>
      <c r="B69" s="47" t="s">
        <v>70</v>
      </c>
      <c r="C69" s="224">
        <v>0</v>
      </c>
      <c r="D69" s="5">
        <v>32143</v>
      </c>
      <c r="E69" s="5">
        <v>40953</v>
      </c>
      <c r="F69" s="6">
        <v>48</v>
      </c>
      <c r="G69" s="6">
        <v>48</v>
      </c>
      <c r="H69" s="16">
        <v>48</v>
      </c>
      <c r="I69" s="6">
        <v>226.8</v>
      </c>
      <c r="J69" s="6">
        <v>241.2</v>
      </c>
      <c r="K69" s="6">
        <v>245.2</v>
      </c>
      <c r="L69" s="6">
        <v>245.2</v>
      </c>
      <c r="M69" s="6">
        <v>254</v>
      </c>
      <c r="N69" s="6">
        <v>254</v>
      </c>
      <c r="O69" s="17">
        <v>276.86</v>
      </c>
      <c r="P69" s="6">
        <v>270</v>
      </c>
      <c r="Q69" s="17">
        <v>301.77</v>
      </c>
      <c r="R69" s="17">
        <v>505.94</v>
      </c>
      <c r="S69" s="17">
        <v>789.06</v>
      </c>
      <c r="T69" s="17">
        <v>876.36</v>
      </c>
    </row>
    <row r="70" spans="1:20" s="93" customFormat="1" ht="18" customHeight="1">
      <c r="A70" s="3">
        <v>67</v>
      </c>
      <c r="B70" s="35" t="s">
        <v>71</v>
      </c>
      <c r="C70" s="253">
        <v>43061</v>
      </c>
      <c r="D70" s="5">
        <v>30338</v>
      </c>
      <c r="E70" s="5">
        <v>40950</v>
      </c>
      <c r="F70" s="6">
        <v>48</v>
      </c>
      <c r="G70" s="6">
        <v>48</v>
      </c>
      <c r="H70" s="16">
        <v>48</v>
      </c>
      <c r="I70" s="6">
        <v>232.8</v>
      </c>
      <c r="J70" s="6">
        <v>247.2</v>
      </c>
      <c r="K70" s="6">
        <v>251.2</v>
      </c>
      <c r="L70" s="6">
        <v>251.2</v>
      </c>
      <c r="M70" s="6">
        <v>260</v>
      </c>
      <c r="N70" s="6">
        <v>260</v>
      </c>
      <c r="O70" s="6">
        <v>283.39999999999998</v>
      </c>
      <c r="P70" s="6">
        <v>260</v>
      </c>
      <c r="Q70" s="6">
        <v>308.89999999999998</v>
      </c>
      <c r="R70" s="6">
        <v>260</v>
      </c>
      <c r="S70" s="6">
        <v>260</v>
      </c>
      <c r="T70" s="6">
        <v>260</v>
      </c>
    </row>
    <row r="71" spans="1:20" s="93" customFormat="1" ht="18" customHeight="1">
      <c r="A71" s="3">
        <v>68</v>
      </c>
      <c r="B71" s="47" t="s">
        <v>72</v>
      </c>
      <c r="C71" s="224">
        <v>0</v>
      </c>
      <c r="D71" s="5">
        <v>30569</v>
      </c>
      <c r="E71" s="5">
        <v>42147</v>
      </c>
      <c r="F71" s="6">
        <v>48</v>
      </c>
      <c r="G71" s="6">
        <v>48</v>
      </c>
      <c r="H71" s="16">
        <v>48</v>
      </c>
      <c r="I71" s="6">
        <v>48</v>
      </c>
      <c r="J71" s="6">
        <v>48</v>
      </c>
      <c r="K71" s="6">
        <v>48</v>
      </c>
      <c r="L71" s="6">
        <v>250.2</v>
      </c>
      <c r="M71" s="6">
        <v>255</v>
      </c>
      <c r="N71" s="6">
        <v>255</v>
      </c>
      <c r="O71" s="17">
        <v>277.95</v>
      </c>
      <c r="P71" s="6">
        <v>271</v>
      </c>
      <c r="Q71" s="17">
        <v>302.95999999999998</v>
      </c>
      <c r="R71" s="6">
        <v>481.2</v>
      </c>
      <c r="S71" s="6">
        <v>745</v>
      </c>
      <c r="T71" s="17">
        <v>770.02</v>
      </c>
    </row>
    <row r="72" spans="1:20" s="93" customFormat="1" ht="18" customHeight="1">
      <c r="A72" s="3">
        <v>69</v>
      </c>
      <c r="B72" s="35" t="s">
        <v>73</v>
      </c>
      <c r="C72" s="253">
        <v>43234</v>
      </c>
      <c r="D72" s="5">
        <v>30949</v>
      </c>
      <c r="E72" s="5">
        <v>41048</v>
      </c>
      <c r="F72" s="6">
        <v>48</v>
      </c>
      <c r="G72" s="6">
        <v>48</v>
      </c>
      <c r="H72" s="16">
        <v>48</v>
      </c>
      <c r="I72" s="6">
        <v>232.8</v>
      </c>
      <c r="J72" s="6">
        <v>247.2</v>
      </c>
      <c r="K72" s="6">
        <v>251.2</v>
      </c>
      <c r="L72" s="6">
        <v>251.2</v>
      </c>
      <c r="M72" s="6">
        <v>260</v>
      </c>
      <c r="N72" s="6">
        <v>260</v>
      </c>
      <c r="O72" s="6">
        <v>283.39999999999998</v>
      </c>
      <c r="P72" s="6">
        <v>276</v>
      </c>
      <c r="Q72" s="6">
        <v>308.89999999999998</v>
      </c>
      <c r="R72" s="17">
        <v>512.84</v>
      </c>
      <c r="S72" s="17">
        <v>796.56</v>
      </c>
      <c r="T72" s="17">
        <v>884.61</v>
      </c>
    </row>
    <row r="73" spans="1:20" s="93" customFormat="1" ht="18" customHeight="1">
      <c r="A73" s="3">
        <v>70</v>
      </c>
      <c r="B73" s="47" t="s">
        <v>74</v>
      </c>
      <c r="C73" s="224">
        <v>0</v>
      </c>
      <c r="D73" s="5">
        <v>31503</v>
      </c>
      <c r="E73" s="5">
        <v>41048</v>
      </c>
      <c r="F73" s="6">
        <v>48</v>
      </c>
      <c r="G73" s="6">
        <v>48</v>
      </c>
      <c r="H73" s="16">
        <v>48</v>
      </c>
      <c r="I73" s="6">
        <v>232.8</v>
      </c>
      <c r="J73" s="6">
        <v>247.2</v>
      </c>
      <c r="K73" s="6">
        <v>251.2</v>
      </c>
      <c r="L73" s="6">
        <v>251.2</v>
      </c>
      <c r="M73" s="6">
        <v>260</v>
      </c>
      <c r="N73" s="6">
        <v>260</v>
      </c>
      <c r="O73" s="6">
        <v>283.39999999999998</v>
      </c>
      <c r="P73" s="6">
        <v>260</v>
      </c>
      <c r="Q73" s="6">
        <v>308.89999999999998</v>
      </c>
      <c r="R73" s="6">
        <v>260</v>
      </c>
      <c r="S73" s="6">
        <v>260</v>
      </c>
      <c r="T73" s="6">
        <v>260</v>
      </c>
    </row>
    <row r="74" spans="1:20" s="93" customFormat="1" ht="18" customHeight="1">
      <c r="A74" s="3">
        <v>71</v>
      </c>
      <c r="B74" s="35" t="s">
        <v>75</v>
      </c>
      <c r="C74" s="243">
        <v>0</v>
      </c>
      <c r="D74" s="5">
        <v>31447</v>
      </c>
      <c r="E74" s="5">
        <v>41665</v>
      </c>
      <c r="F74" s="6">
        <v>48</v>
      </c>
      <c r="G74" s="6">
        <v>48</v>
      </c>
      <c r="H74" s="16">
        <v>48</v>
      </c>
      <c r="I74" s="6">
        <v>48</v>
      </c>
      <c r="J74" s="6">
        <v>247.2</v>
      </c>
      <c r="K74" s="6">
        <v>247.2</v>
      </c>
      <c r="L74" s="6">
        <v>247.2</v>
      </c>
      <c r="M74" s="6">
        <v>256</v>
      </c>
      <c r="N74" s="6">
        <v>256</v>
      </c>
      <c r="O74" s="17">
        <v>279.04000000000002</v>
      </c>
      <c r="P74" s="6">
        <v>260</v>
      </c>
      <c r="Q74" s="17">
        <v>304.14999999999998</v>
      </c>
      <c r="R74" s="6">
        <v>260</v>
      </c>
      <c r="S74" s="6">
        <v>260</v>
      </c>
      <c r="T74" s="6">
        <v>260</v>
      </c>
    </row>
    <row r="75" spans="1:20" s="93" customFormat="1" ht="18" customHeight="1">
      <c r="A75" s="3">
        <v>72</v>
      </c>
      <c r="B75" s="47" t="s">
        <v>76</v>
      </c>
      <c r="C75" s="224">
        <v>0</v>
      </c>
      <c r="D75" s="5">
        <v>28591</v>
      </c>
      <c r="E75" s="5">
        <v>35252</v>
      </c>
      <c r="F75" s="17">
        <v>219.63</v>
      </c>
      <c r="G75" s="17">
        <v>259.63</v>
      </c>
      <c r="H75" s="45">
        <v>300.63</v>
      </c>
      <c r="I75" s="17">
        <v>331.33</v>
      </c>
      <c r="J75" s="17">
        <v>387.23</v>
      </c>
      <c r="K75" s="17">
        <v>395.23</v>
      </c>
      <c r="L75" s="17">
        <v>395.23</v>
      </c>
      <c r="M75" s="17">
        <v>419.47</v>
      </c>
      <c r="N75" s="17">
        <v>419.47</v>
      </c>
      <c r="O75" s="17">
        <v>457.22</v>
      </c>
      <c r="P75" s="17">
        <v>484.37</v>
      </c>
      <c r="Q75" s="17">
        <v>498.37</v>
      </c>
      <c r="R75" s="17">
        <v>739.46</v>
      </c>
      <c r="S75" s="17">
        <v>1047.52</v>
      </c>
      <c r="T75" s="17">
        <v>1162.77</v>
      </c>
    </row>
    <row r="76" spans="1:20" s="93" customFormat="1" ht="18" customHeight="1">
      <c r="A76" s="3">
        <v>73</v>
      </c>
      <c r="B76" s="35" t="s">
        <v>77</v>
      </c>
      <c r="C76" s="243">
        <v>0</v>
      </c>
      <c r="D76" s="5">
        <v>31609</v>
      </c>
      <c r="E76" s="5">
        <v>41048</v>
      </c>
      <c r="F76" s="6">
        <v>48</v>
      </c>
      <c r="G76" s="6">
        <v>48</v>
      </c>
      <c r="H76" s="16">
        <v>48</v>
      </c>
      <c r="I76" s="6">
        <v>232.8</v>
      </c>
      <c r="J76" s="6">
        <v>247.2</v>
      </c>
      <c r="K76" s="6">
        <v>251.2</v>
      </c>
      <c r="L76" s="6">
        <v>251.2</v>
      </c>
      <c r="M76" s="6">
        <v>260</v>
      </c>
      <c r="N76" s="6">
        <v>260</v>
      </c>
      <c r="O76" s="6">
        <v>283.39999999999998</v>
      </c>
      <c r="P76" s="6">
        <v>276</v>
      </c>
      <c r="Q76" s="6">
        <v>308.89999999999998</v>
      </c>
      <c r="R76" s="17">
        <v>512.84</v>
      </c>
      <c r="S76" s="17">
        <v>796.56</v>
      </c>
      <c r="T76" s="17">
        <v>884.61</v>
      </c>
    </row>
    <row r="77" spans="1:20" s="93" customFormat="1" ht="18" customHeight="1">
      <c r="A77" s="3">
        <v>74</v>
      </c>
      <c r="B77" s="47" t="s">
        <v>78</v>
      </c>
      <c r="C77" s="254">
        <v>43139</v>
      </c>
      <c r="D77" s="5">
        <v>31061</v>
      </c>
      <c r="E77" s="5">
        <v>40792</v>
      </c>
      <c r="F77" s="6">
        <v>48</v>
      </c>
      <c r="G77" s="6">
        <v>48</v>
      </c>
      <c r="H77" s="16">
        <v>48</v>
      </c>
      <c r="I77" s="6">
        <v>232.8</v>
      </c>
      <c r="J77" s="6">
        <v>247.2</v>
      </c>
      <c r="K77" s="6">
        <v>251.2</v>
      </c>
      <c r="L77" s="6">
        <v>251.2</v>
      </c>
      <c r="M77" s="6">
        <v>260</v>
      </c>
      <c r="N77" s="6">
        <v>260</v>
      </c>
      <c r="O77" s="6">
        <v>283.39999999999998</v>
      </c>
      <c r="P77" s="6">
        <v>260</v>
      </c>
      <c r="Q77" s="6">
        <v>308.89999999999998</v>
      </c>
      <c r="R77" s="6">
        <v>260</v>
      </c>
      <c r="S77" s="6">
        <v>260</v>
      </c>
      <c r="T77" s="6">
        <v>260</v>
      </c>
    </row>
    <row r="78" spans="1:20" s="93" customFormat="1" ht="18" customHeight="1">
      <c r="A78" s="3">
        <v>75</v>
      </c>
      <c r="B78" s="35" t="s">
        <v>79</v>
      </c>
      <c r="C78" s="243">
        <v>0</v>
      </c>
      <c r="D78" s="5">
        <v>29954</v>
      </c>
      <c r="E78" s="5">
        <v>40792</v>
      </c>
      <c r="F78" s="6">
        <v>48</v>
      </c>
      <c r="G78" s="6">
        <v>48</v>
      </c>
      <c r="H78" s="16">
        <v>48</v>
      </c>
      <c r="I78" s="6">
        <v>241.8</v>
      </c>
      <c r="J78" s="6">
        <v>256.2</v>
      </c>
      <c r="K78" s="6">
        <v>260.2</v>
      </c>
      <c r="L78" s="6">
        <v>260.2</v>
      </c>
      <c r="M78" s="6">
        <v>269</v>
      </c>
      <c r="N78" s="6">
        <v>274</v>
      </c>
      <c r="O78" s="17">
        <v>298.66000000000003</v>
      </c>
      <c r="P78" s="6">
        <v>274</v>
      </c>
      <c r="Q78" s="17">
        <v>325.52999999999997</v>
      </c>
      <c r="R78" s="6">
        <v>274</v>
      </c>
      <c r="S78" s="6">
        <v>274</v>
      </c>
      <c r="T78" s="6">
        <v>274</v>
      </c>
    </row>
    <row r="79" spans="1:20" s="93" customFormat="1" ht="18" customHeight="1">
      <c r="A79" s="3">
        <v>76</v>
      </c>
      <c r="B79" s="47" t="s">
        <v>80</v>
      </c>
      <c r="C79" s="224">
        <v>0</v>
      </c>
      <c r="D79" s="5">
        <v>30765</v>
      </c>
      <c r="E79" s="5">
        <v>41048</v>
      </c>
      <c r="F79" s="6">
        <v>48</v>
      </c>
      <c r="G79" s="6">
        <v>48</v>
      </c>
      <c r="H79" s="16">
        <v>48</v>
      </c>
      <c r="I79" s="6">
        <v>235.8</v>
      </c>
      <c r="J79" s="6">
        <v>250.2</v>
      </c>
      <c r="K79" s="6">
        <v>254.2</v>
      </c>
      <c r="L79" s="6">
        <v>254.2</v>
      </c>
      <c r="M79" s="6">
        <v>263</v>
      </c>
      <c r="N79" s="6">
        <v>263</v>
      </c>
      <c r="O79" s="17">
        <v>286.67</v>
      </c>
      <c r="P79" s="6">
        <v>263</v>
      </c>
      <c r="Q79" s="17">
        <v>312.47000000000003</v>
      </c>
      <c r="R79" s="6">
        <v>263</v>
      </c>
      <c r="S79" s="6">
        <v>263</v>
      </c>
      <c r="T79" s="6">
        <v>263</v>
      </c>
    </row>
    <row r="80" spans="1:20" s="93" customFormat="1" ht="18" customHeight="1">
      <c r="A80" s="3">
        <v>77</v>
      </c>
      <c r="B80" s="33" t="s">
        <v>81</v>
      </c>
      <c r="C80" s="255">
        <v>0</v>
      </c>
      <c r="D80" s="5">
        <v>28673</v>
      </c>
      <c r="E80" s="5">
        <v>40792</v>
      </c>
      <c r="F80" s="6">
        <v>48</v>
      </c>
      <c r="G80" s="6">
        <v>48</v>
      </c>
      <c r="H80" s="16">
        <v>234.6</v>
      </c>
      <c r="I80" s="6">
        <v>245.8</v>
      </c>
      <c r="J80" s="6">
        <v>260.2</v>
      </c>
      <c r="K80" s="6">
        <v>270.2</v>
      </c>
      <c r="L80" s="6">
        <v>270.2</v>
      </c>
      <c r="M80" s="6">
        <v>280</v>
      </c>
      <c r="N80" s="6">
        <v>280</v>
      </c>
      <c r="O80" s="6">
        <v>305.2</v>
      </c>
      <c r="P80" s="6">
        <v>280</v>
      </c>
      <c r="Q80" s="17">
        <v>332.66</v>
      </c>
      <c r="R80" s="6">
        <v>350</v>
      </c>
      <c r="S80" s="6">
        <v>540</v>
      </c>
      <c r="T80" s="6">
        <v>540</v>
      </c>
    </row>
    <row r="81" spans="1:20" s="93" customFormat="1" ht="18" customHeight="1">
      <c r="A81" s="3">
        <v>78</v>
      </c>
      <c r="B81" s="47" t="s">
        <v>82</v>
      </c>
      <c r="C81" s="224">
        <v>0</v>
      </c>
      <c r="D81" s="5">
        <v>30945</v>
      </c>
      <c r="E81" s="5">
        <v>41048</v>
      </c>
      <c r="F81" s="6">
        <v>48</v>
      </c>
      <c r="G81" s="6">
        <v>48</v>
      </c>
      <c r="H81" s="16">
        <v>48</v>
      </c>
      <c r="I81" s="6">
        <v>232.8</v>
      </c>
      <c r="J81" s="6">
        <v>247.2</v>
      </c>
      <c r="K81" s="6">
        <v>251.2</v>
      </c>
      <c r="L81" s="6">
        <v>251.2</v>
      </c>
      <c r="M81" s="6">
        <v>260</v>
      </c>
      <c r="N81" s="6">
        <v>260</v>
      </c>
      <c r="O81" s="6">
        <v>283.39999999999998</v>
      </c>
      <c r="P81" s="6">
        <v>260</v>
      </c>
      <c r="Q81" s="6">
        <v>308.89999999999998</v>
      </c>
      <c r="R81" s="6">
        <v>260</v>
      </c>
      <c r="S81" s="6">
        <v>260</v>
      </c>
      <c r="T81" s="6">
        <v>260</v>
      </c>
    </row>
    <row r="82" spans="1:20" s="93" customFormat="1" ht="18" customHeight="1">
      <c r="A82" s="3">
        <v>79</v>
      </c>
      <c r="B82" s="35" t="s">
        <v>83</v>
      </c>
      <c r="C82" s="243">
        <v>0</v>
      </c>
      <c r="D82" s="5">
        <v>29290</v>
      </c>
      <c r="E82" s="5">
        <v>41665</v>
      </c>
      <c r="F82" s="6">
        <v>48</v>
      </c>
      <c r="G82" s="6">
        <v>48</v>
      </c>
      <c r="H82" s="16">
        <v>48</v>
      </c>
      <c r="I82" s="6">
        <v>48</v>
      </c>
      <c r="J82" s="6">
        <v>48</v>
      </c>
      <c r="K82" s="6">
        <v>48</v>
      </c>
      <c r="L82" s="6">
        <v>250.2</v>
      </c>
      <c r="M82" s="6">
        <v>255</v>
      </c>
      <c r="N82" s="6">
        <v>255</v>
      </c>
      <c r="O82" s="17">
        <v>277.95</v>
      </c>
      <c r="P82" s="6">
        <v>271</v>
      </c>
      <c r="Q82" s="17">
        <v>302.95999999999998</v>
      </c>
      <c r="R82" s="6">
        <v>481.2</v>
      </c>
      <c r="S82" s="6">
        <v>745</v>
      </c>
      <c r="T82" s="6">
        <v>828</v>
      </c>
    </row>
    <row r="83" spans="1:20" s="93" customFormat="1" ht="18" customHeight="1">
      <c r="A83" s="3">
        <v>80</v>
      </c>
      <c r="B83" s="47" t="s">
        <v>84</v>
      </c>
      <c r="C83" s="224">
        <v>0</v>
      </c>
      <c r="D83" s="5">
        <v>28663</v>
      </c>
      <c r="E83" s="5">
        <v>40792</v>
      </c>
      <c r="F83" s="6">
        <v>48</v>
      </c>
      <c r="G83" s="6">
        <v>48</v>
      </c>
      <c r="H83" s="16">
        <v>48</v>
      </c>
      <c r="I83" s="6">
        <v>248.8</v>
      </c>
      <c r="J83" s="6">
        <v>263.2</v>
      </c>
      <c r="K83" s="6">
        <v>268.2</v>
      </c>
      <c r="L83" s="6">
        <v>268.2</v>
      </c>
      <c r="M83" s="6">
        <v>278</v>
      </c>
      <c r="N83" s="6">
        <v>283</v>
      </c>
      <c r="O83" s="17">
        <v>308.47000000000003</v>
      </c>
      <c r="P83" s="6">
        <v>283</v>
      </c>
      <c r="Q83" s="17">
        <v>336.23</v>
      </c>
      <c r="R83" s="6">
        <v>283</v>
      </c>
      <c r="S83" s="6">
        <v>283</v>
      </c>
      <c r="T83" s="6">
        <v>283</v>
      </c>
    </row>
    <row r="84" spans="1:20" s="93" customFormat="1" ht="18" customHeight="1">
      <c r="A84" s="3">
        <v>81</v>
      </c>
      <c r="B84" s="35" t="s">
        <v>85</v>
      </c>
      <c r="C84" s="243">
        <v>0</v>
      </c>
      <c r="D84" s="5">
        <v>27739</v>
      </c>
      <c r="E84" s="5">
        <v>40792</v>
      </c>
      <c r="F84" s="6">
        <v>48</v>
      </c>
      <c r="G84" s="6">
        <v>48</v>
      </c>
      <c r="H84" s="16">
        <v>234.6</v>
      </c>
      <c r="I84" s="6">
        <v>253.8</v>
      </c>
      <c r="J84" s="6">
        <v>268.2</v>
      </c>
      <c r="K84" s="6">
        <v>273.2</v>
      </c>
      <c r="L84" s="6">
        <v>273.2</v>
      </c>
      <c r="M84" s="6">
        <v>283</v>
      </c>
      <c r="N84" s="6">
        <v>288</v>
      </c>
      <c r="O84" s="17">
        <v>313.92</v>
      </c>
      <c r="P84" s="6">
        <v>288</v>
      </c>
      <c r="Q84" s="17">
        <v>342.17</v>
      </c>
      <c r="R84" s="6">
        <v>288</v>
      </c>
      <c r="S84" s="6">
        <v>288</v>
      </c>
      <c r="T84" s="6">
        <v>288</v>
      </c>
    </row>
    <row r="85" spans="1:20" s="93" customFormat="1" ht="18" customHeight="1">
      <c r="A85" s="3">
        <v>82</v>
      </c>
      <c r="B85" s="47" t="s">
        <v>86</v>
      </c>
      <c r="C85" s="224">
        <v>0</v>
      </c>
      <c r="D85" s="5">
        <v>29803</v>
      </c>
      <c r="E85" s="5">
        <v>40792</v>
      </c>
      <c r="F85" s="6">
        <v>48</v>
      </c>
      <c r="G85" s="6">
        <v>48</v>
      </c>
      <c r="H85" s="16">
        <v>231.6</v>
      </c>
      <c r="I85" s="6">
        <v>242.8</v>
      </c>
      <c r="J85" s="6">
        <v>257.2</v>
      </c>
      <c r="K85" s="6">
        <v>261.2</v>
      </c>
      <c r="L85" s="6">
        <v>261.2</v>
      </c>
      <c r="M85" s="6">
        <v>270</v>
      </c>
      <c r="N85" s="6">
        <v>275</v>
      </c>
      <c r="O85" s="17">
        <v>299.75</v>
      </c>
      <c r="P85" s="6">
        <v>275</v>
      </c>
      <c r="Q85" s="17">
        <v>326.72000000000003</v>
      </c>
      <c r="R85" s="6">
        <v>275</v>
      </c>
      <c r="S85" s="6">
        <v>275</v>
      </c>
      <c r="T85" s="6">
        <v>275</v>
      </c>
    </row>
    <row r="86" spans="1:20" s="93" customFormat="1" ht="18" customHeight="1">
      <c r="A86" s="3">
        <v>83</v>
      </c>
      <c r="B86" s="35" t="s">
        <v>87</v>
      </c>
      <c r="C86" s="243">
        <v>0</v>
      </c>
      <c r="D86" s="5">
        <v>24473</v>
      </c>
      <c r="E86" s="5">
        <v>40792</v>
      </c>
      <c r="F86" s="6">
        <v>48</v>
      </c>
      <c r="G86" s="6">
        <v>48</v>
      </c>
      <c r="H86" s="16">
        <v>48</v>
      </c>
      <c r="I86" s="6">
        <v>241.8</v>
      </c>
      <c r="J86" s="6">
        <v>256.2</v>
      </c>
      <c r="K86" s="6">
        <v>268.2</v>
      </c>
      <c r="L86" s="6">
        <v>268.2</v>
      </c>
      <c r="M86" s="6">
        <v>278</v>
      </c>
      <c r="N86" s="6">
        <v>278</v>
      </c>
      <c r="O86" s="17">
        <v>303.02</v>
      </c>
      <c r="P86" s="6">
        <v>278</v>
      </c>
      <c r="Q86" s="17">
        <v>330.29</v>
      </c>
      <c r="R86" s="6">
        <v>283</v>
      </c>
      <c r="S86" s="6">
        <v>283</v>
      </c>
      <c r="T86" s="6">
        <v>283</v>
      </c>
    </row>
    <row r="87" spans="1:20" s="93" customFormat="1" ht="18" customHeight="1">
      <c r="A87" s="3">
        <v>84</v>
      </c>
      <c r="B87" s="47" t="s">
        <v>88</v>
      </c>
      <c r="C87" s="224">
        <v>0</v>
      </c>
      <c r="D87" s="5">
        <v>31837</v>
      </c>
      <c r="E87" s="5">
        <v>41665</v>
      </c>
      <c r="F87" s="6">
        <v>48</v>
      </c>
      <c r="G87" s="6">
        <v>48</v>
      </c>
      <c r="H87" s="16">
        <v>48</v>
      </c>
      <c r="I87" s="6">
        <v>48</v>
      </c>
      <c r="J87" s="6">
        <v>48</v>
      </c>
      <c r="K87" s="6">
        <v>48</v>
      </c>
      <c r="L87" s="6">
        <v>250.2</v>
      </c>
      <c r="M87" s="6">
        <v>255</v>
      </c>
      <c r="N87" s="6">
        <v>255</v>
      </c>
      <c r="O87" s="17">
        <v>277.95</v>
      </c>
      <c r="P87" s="6">
        <v>255</v>
      </c>
      <c r="Q87" s="17">
        <v>302.95999999999998</v>
      </c>
      <c r="R87" s="6">
        <v>255</v>
      </c>
      <c r="S87" s="6">
        <v>255</v>
      </c>
      <c r="T87" s="6">
        <v>255</v>
      </c>
    </row>
    <row r="88" spans="1:20" s="93" customFormat="1" ht="18" customHeight="1">
      <c r="A88" s="3">
        <v>85</v>
      </c>
      <c r="B88" s="35" t="s">
        <v>89</v>
      </c>
      <c r="C88" s="243">
        <v>0</v>
      </c>
      <c r="D88" s="5">
        <v>30933</v>
      </c>
      <c r="E88" s="5">
        <v>40792</v>
      </c>
      <c r="F88" s="6">
        <v>48</v>
      </c>
      <c r="G88" s="6">
        <v>48</v>
      </c>
      <c r="H88" s="16">
        <v>48</v>
      </c>
      <c r="I88" s="6">
        <v>241.8</v>
      </c>
      <c r="J88" s="6">
        <v>256.2</v>
      </c>
      <c r="K88" s="6">
        <v>260.2</v>
      </c>
      <c r="L88" s="6">
        <v>260.2</v>
      </c>
      <c r="M88" s="6">
        <v>269</v>
      </c>
      <c r="N88" s="6">
        <v>274</v>
      </c>
      <c r="O88" s="17">
        <v>298.66000000000003</v>
      </c>
      <c r="P88" s="6">
        <v>291</v>
      </c>
      <c r="Q88" s="17">
        <v>325.52999999999997</v>
      </c>
      <c r="R88" s="17">
        <v>531.19000000000005</v>
      </c>
      <c r="S88" s="17">
        <v>816.81</v>
      </c>
      <c r="T88" s="17">
        <v>908.99</v>
      </c>
    </row>
    <row r="89" spans="1:20" s="93" customFormat="1" ht="18" customHeight="1">
      <c r="A89" s="3">
        <v>86</v>
      </c>
      <c r="B89" s="47" t="s">
        <v>90</v>
      </c>
      <c r="C89" s="224">
        <v>0</v>
      </c>
      <c r="D89" s="5">
        <v>30600</v>
      </c>
      <c r="E89" s="5">
        <v>42143</v>
      </c>
      <c r="F89" s="6">
        <v>48</v>
      </c>
      <c r="G89" s="6">
        <v>48</v>
      </c>
      <c r="H89" s="16">
        <v>48</v>
      </c>
      <c r="I89" s="6">
        <v>48</v>
      </c>
      <c r="J89" s="6">
        <v>48</v>
      </c>
      <c r="K89" s="6">
        <v>48</v>
      </c>
      <c r="L89" s="6">
        <v>244.2</v>
      </c>
      <c r="M89" s="6">
        <v>249</v>
      </c>
      <c r="N89" s="6">
        <v>249</v>
      </c>
      <c r="O89" s="17">
        <v>271.41000000000003</v>
      </c>
      <c r="P89" s="6">
        <v>265</v>
      </c>
      <c r="Q89" s="17">
        <v>295.83</v>
      </c>
      <c r="R89" s="6">
        <v>475.2</v>
      </c>
      <c r="S89" s="6">
        <v>739</v>
      </c>
      <c r="T89" s="6">
        <v>822</v>
      </c>
    </row>
    <row r="90" spans="1:20" s="93" customFormat="1" ht="18" customHeight="1">
      <c r="A90" s="3">
        <v>87</v>
      </c>
      <c r="B90" s="35" t="s">
        <v>91</v>
      </c>
      <c r="C90" s="243">
        <v>0</v>
      </c>
      <c r="D90" s="5">
        <v>32126</v>
      </c>
      <c r="E90" s="5">
        <v>42147</v>
      </c>
      <c r="F90" s="6">
        <v>48</v>
      </c>
      <c r="G90" s="6">
        <v>48</v>
      </c>
      <c r="H90" s="16">
        <v>48</v>
      </c>
      <c r="I90" s="6">
        <v>48</v>
      </c>
      <c r="J90" s="6">
        <v>48</v>
      </c>
      <c r="K90" s="6">
        <v>48</v>
      </c>
      <c r="L90" s="6">
        <v>48</v>
      </c>
      <c r="M90" s="6">
        <v>48</v>
      </c>
      <c r="N90" s="6">
        <v>255</v>
      </c>
      <c r="O90" s="17">
        <v>277.95</v>
      </c>
      <c r="P90" s="6">
        <v>255</v>
      </c>
      <c r="Q90" s="17">
        <v>302.95999999999998</v>
      </c>
      <c r="R90" s="6">
        <v>255</v>
      </c>
      <c r="S90" s="6">
        <v>255</v>
      </c>
      <c r="T90" s="6">
        <v>255</v>
      </c>
    </row>
    <row r="91" spans="1:20" s="93" customFormat="1" ht="18" customHeight="1">
      <c r="A91" s="3">
        <v>88</v>
      </c>
      <c r="B91" s="47" t="s">
        <v>92</v>
      </c>
      <c r="C91" s="224">
        <v>0</v>
      </c>
      <c r="D91" s="5">
        <v>32012</v>
      </c>
      <c r="E91" s="5">
        <v>41665</v>
      </c>
      <c r="F91" s="6">
        <v>48</v>
      </c>
      <c r="G91" s="6">
        <v>48</v>
      </c>
      <c r="H91" s="16">
        <v>48</v>
      </c>
      <c r="I91" s="6">
        <v>48</v>
      </c>
      <c r="J91" s="6">
        <v>48</v>
      </c>
      <c r="K91" s="6">
        <v>48</v>
      </c>
      <c r="L91" s="6">
        <v>250.2</v>
      </c>
      <c r="M91" s="6">
        <v>255</v>
      </c>
      <c r="N91" s="6">
        <v>255</v>
      </c>
      <c r="O91" s="17">
        <v>277.95</v>
      </c>
      <c r="P91" s="6">
        <v>255</v>
      </c>
      <c r="Q91" s="17">
        <v>302.95999999999998</v>
      </c>
      <c r="R91" s="6">
        <v>255</v>
      </c>
      <c r="S91" s="6">
        <v>255</v>
      </c>
      <c r="T91" s="6">
        <v>255</v>
      </c>
    </row>
    <row r="92" spans="1:20" s="93" customFormat="1" ht="18" customHeight="1">
      <c r="A92" s="3">
        <v>89</v>
      </c>
      <c r="B92" s="35" t="s">
        <v>93</v>
      </c>
      <c r="C92" s="243">
        <v>0</v>
      </c>
      <c r="D92" s="5">
        <v>30579</v>
      </c>
      <c r="E92" s="5">
        <v>40792</v>
      </c>
      <c r="F92" s="6">
        <v>48</v>
      </c>
      <c r="G92" s="6">
        <v>48</v>
      </c>
      <c r="H92" s="16">
        <v>231.6</v>
      </c>
      <c r="I92" s="6">
        <v>242.8</v>
      </c>
      <c r="J92" s="6">
        <v>257.2</v>
      </c>
      <c r="K92" s="6">
        <v>261.2</v>
      </c>
      <c r="L92" s="6">
        <v>261.2</v>
      </c>
      <c r="M92" s="6">
        <v>270</v>
      </c>
      <c r="N92" s="6">
        <v>275</v>
      </c>
      <c r="O92" s="17">
        <v>299.75</v>
      </c>
      <c r="P92" s="6">
        <v>275</v>
      </c>
      <c r="Q92" s="17">
        <v>326.72000000000003</v>
      </c>
      <c r="R92" s="6">
        <v>275</v>
      </c>
      <c r="S92" s="6">
        <v>275</v>
      </c>
      <c r="T92" s="6">
        <v>275</v>
      </c>
    </row>
    <row r="93" spans="1:20" s="93" customFormat="1" ht="18" customHeight="1">
      <c r="A93" s="3">
        <v>90</v>
      </c>
      <c r="B93" s="34" t="s">
        <v>94</v>
      </c>
      <c r="C93" s="242">
        <v>0</v>
      </c>
      <c r="D93" s="5">
        <v>30062</v>
      </c>
      <c r="E93" s="5">
        <v>41048</v>
      </c>
      <c r="F93" s="6">
        <v>48</v>
      </c>
      <c r="G93" s="6">
        <v>48</v>
      </c>
      <c r="H93" s="16">
        <v>48</v>
      </c>
      <c r="I93" s="6">
        <v>235.8</v>
      </c>
      <c r="J93" s="6">
        <v>250.2</v>
      </c>
      <c r="K93" s="6">
        <v>254.2</v>
      </c>
      <c r="L93" s="6">
        <v>254.2</v>
      </c>
      <c r="M93" s="6">
        <v>263</v>
      </c>
      <c r="N93" s="6">
        <v>263</v>
      </c>
      <c r="O93" s="17">
        <v>286.67</v>
      </c>
      <c r="P93" s="6">
        <v>263</v>
      </c>
      <c r="Q93" s="17">
        <v>312.47000000000003</v>
      </c>
      <c r="R93" s="6">
        <v>263</v>
      </c>
      <c r="S93" s="6">
        <v>263</v>
      </c>
      <c r="T93" s="6">
        <v>263</v>
      </c>
    </row>
    <row r="94" spans="1:20" s="93" customFormat="1" ht="18" customHeight="1">
      <c r="A94" s="3">
        <v>91</v>
      </c>
      <c r="B94" s="47" t="s">
        <v>95</v>
      </c>
      <c r="C94" s="224">
        <v>0</v>
      </c>
      <c r="D94" s="5">
        <v>31975</v>
      </c>
      <c r="E94" s="5">
        <v>40792</v>
      </c>
      <c r="F94" s="6">
        <v>48</v>
      </c>
      <c r="G94" s="6">
        <v>48</v>
      </c>
      <c r="H94" s="16">
        <v>48</v>
      </c>
      <c r="I94" s="6">
        <v>232.8</v>
      </c>
      <c r="J94" s="6">
        <v>247.2</v>
      </c>
      <c r="K94" s="6">
        <v>251.2</v>
      </c>
      <c r="L94" s="6">
        <v>251.2</v>
      </c>
      <c r="M94" s="6">
        <v>260</v>
      </c>
      <c r="N94" s="6">
        <v>260</v>
      </c>
      <c r="O94" s="6">
        <v>283.39999999999998</v>
      </c>
      <c r="P94" s="6">
        <v>260</v>
      </c>
      <c r="Q94" s="6">
        <v>308.89999999999998</v>
      </c>
      <c r="R94" s="6">
        <v>260</v>
      </c>
      <c r="S94" s="6">
        <v>260</v>
      </c>
      <c r="T94" s="6">
        <v>260</v>
      </c>
    </row>
    <row r="95" spans="1:20" s="93" customFormat="1" ht="18" customHeight="1">
      <c r="A95" s="3">
        <v>92</v>
      </c>
      <c r="B95" s="35" t="s">
        <v>96</v>
      </c>
      <c r="C95" s="253">
        <v>43368</v>
      </c>
      <c r="D95" s="5">
        <v>31686</v>
      </c>
      <c r="E95" s="5">
        <v>40792</v>
      </c>
      <c r="F95" s="6">
        <v>48</v>
      </c>
      <c r="G95" s="6">
        <v>48</v>
      </c>
      <c r="H95" s="16">
        <v>48</v>
      </c>
      <c r="I95" s="6">
        <v>232.8</v>
      </c>
      <c r="J95" s="6">
        <v>247.2</v>
      </c>
      <c r="K95" s="6">
        <v>251.2</v>
      </c>
      <c r="L95" s="6">
        <v>251.2</v>
      </c>
      <c r="M95" s="6">
        <v>260</v>
      </c>
      <c r="N95" s="6">
        <v>260</v>
      </c>
      <c r="O95" s="6">
        <v>283.39999999999998</v>
      </c>
      <c r="P95" s="6">
        <v>260</v>
      </c>
      <c r="Q95" s="6">
        <v>308.89999999999998</v>
      </c>
      <c r="R95" s="6">
        <v>260</v>
      </c>
      <c r="S95" s="6">
        <v>260</v>
      </c>
      <c r="T95" s="6">
        <v>260</v>
      </c>
    </row>
    <row r="96" spans="1:20" s="93" customFormat="1" ht="18" customHeight="1">
      <c r="A96" s="3">
        <v>93</v>
      </c>
      <c r="B96" s="49" t="s">
        <v>97</v>
      </c>
      <c r="C96" s="257">
        <v>0</v>
      </c>
      <c r="D96" s="5">
        <v>31681</v>
      </c>
      <c r="E96" s="5">
        <v>41048</v>
      </c>
      <c r="F96" s="6">
        <v>48</v>
      </c>
      <c r="G96" s="6">
        <v>48</v>
      </c>
      <c r="H96" s="16">
        <v>48</v>
      </c>
      <c r="I96" s="6">
        <v>235.8</v>
      </c>
      <c r="J96" s="6">
        <v>250.2</v>
      </c>
      <c r="K96" s="6">
        <v>254.2</v>
      </c>
      <c r="L96" s="6">
        <v>254.2</v>
      </c>
      <c r="M96" s="6">
        <v>263</v>
      </c>
      <c r="N96" s="6">
        <v>263</v>
      </c>
      <c r="O96" s="17">
        <v>286.67</v>
      </c>
      <c r="P96" s="6">
        <v>263</v>
      </c>
      <c r="Q96" s="17">
        <v>312.47000000000003</v>
      </c>
      <c r="R96" s="6">
        <v>263</v>
      </c>
      <c r="S96" s="6">
        <v>263</v>
      </c>
      <c r="T96" s="6">
        <v>263</v>
      </c>
    </row>
    <row r="97" spans="1:20" s="93" customFormat="1" ht="18" customHeight="1">
      <c r="A97" s="3">
        <v>94</v>
      </c>
      <c r="B97" s="47" t="s">
        <v>98</v>
      </c>
      <c r="C97" s="224">
        <v>0</v>
      </c>
      <c r="D97" s="5">
        <v>31728</v>
      </c>
      <c r="E97" s="5">
        <v>41086</v>
      </c>
      <c r="F97" s="6">
        <v>48</v>
      </c>
      <c r="G97" s="6">
        <v>48</v>
      </c>
      <c r="H97" s="16">
        <v>48</v>
      </c>
      <c r="I97" s="6">
        <v>232.8</v>
      </c>
      <c r="J97" s="6">
        <v>247.2</v>
      </c>
      <c r="K97" s="6">
        <v>251.2</v>
      </c>
      <c r="L97" s="6">
        <v>255.2</v>
      </c>
      <c r="M97" s="6">
        <v>264</v>
      </c>
      <c r="N97" s="6">
        <v>264</v>
      </c>
      <c r="O97" s="17">
        <v>287.76</v>
      </c>
      <c r="P97" s="6">
        <v>264</v>
      </c>
      <c r="Q97" s="17">
        <v>313.64999999999998</v>
      </c>
      <c r="R97" s="6">
        <v>264</v>
      </c>
      <c r="S97" s="6">
        <v>264</v>
      </c>
      <c r="T97" s="6">
        <v>264</v>
      </c>
    </row>
    <row r="98" spans="1:20" s="93" customFormat="1" ht="18" customHeight="1">
      <c r="A98" s="3">
        <v>95</v>
      </c>
      <c r="B98" s="35" t="s">
        <v>99</v>
      </c>
      <c r="C98" s="253">
        <v>43061</v>
      </c>
      <c r="D98" s="5">
        <v>31856</v>
      </c>
      <c r="E98" s="5">
        <v>40950</v>
      </c>
      <c r="F98" s="6">
        <v>48</v>
      </c>
      <c r="G98" s="6">
        <v>48</v>
      </c>
      <c r="H98" s="16">
        <v>48</v>
      </c>
      <c r="I98" s="6">
        <v>232.8</v>
      </c>
      <c r="J98" s="6">
        <v>247.2</v>
      </c>
      <c r="K98" s="6">
        <v>251.2</v>
      </c>
      <c r="L98" s="6">
        <v>251.2</v>
      </c>
      <c r="M98" s="6">
        <v>260</v>
      </c>
      <c r="N98" s="6">
        <v>260</v>
      </c>
      <c r="O98" s="6">
        <v>283.39999999999998</v>
      </c>
      <c r="P98" s="6">
        <v>260</v>
      </c>
      <c r="Q98" s="6">
        <v>308.89999999999998</v>
      </c>
      <c r="R98" s="6">
        <v>260</v>
      </c>
      <c r="S98" s="6">
        <v>260</v>
      </c>
      <c r="T98" s="6">
        <v>260</v>
      </c>
    </row>
    <row r="99" spans="1:20" s="93" customFormat="1" ht="18" customHeight="1">
      <c r="A99" s="3">
        <v>96</v>
      </c>
      <c r="B99" s="50" t="s">
        <v>100</v>
      </c>
      <c r="C99" s="258">
        <v>0</v>
      </c>
      <c r="D99" s="5">
        <v>31613</v>
      </c>
      <c r="E99" s="5">
        <v>40950</v>
      </c>
      <c r="F99" s="6">
        <v>48</v>
      </c>
      <c r="G99" s="6">
        <v>48</v>
      </c>
      <c r="H99" s="16">
        <v>48</v>
      </c>
      <c r="I99" s="6">
        <v>232.8</v>
      </c>
      <c r="J99" s="6">
        <v>247.2</v>
      </c>
      <c r="K99" s="6">
        <v>251.2</v>
      </c>
      <c r="L99" s="6">
        <v>251.2</v>
      </c>
      <c r="M99" s="6">
        <v>260</v>
      </c>
      <c r="N99" s="6">
        <v>260</v>
      </c>
      <c r="O99" s="6">
        <v>283.39999999999998</v>
      </c>
      <c r="P99" s="6">
        <v>260</v>
      </c>
      <c r="Q99" s="6">
        <v>308.89999999999998</v>
      </c>
      <c r="R99" s="6">
        <v>260</v>
      </c>
      <c r="S99" s="6">
        <v>260</v>
      </c>
      <c r="T99" s="6">
        <v>260</v>
      </c>
    </row>
    <row r="100" spans="1:20" s="93" customFormat="1" ht="18" customHeight="1">
      <c r="A100" s="82" t="s">
        <v>101</v>
      </c>
      <c r="B100" s="83"/>
      <c r="C100" s="83"/>
      <c r="D100" s="83"/>
      <c r="E100" s="84"/>
      <c r="F100" s="51">
        <v>5978.69</v>
      </c>
      <c r="G100" s="52">
        <v>6139.2</v>
      </c>
      <c r="H100" s="53">
        <v>8491.4</v>
      </c>
      <c r="I100" s="52">
        <v>22123.8</v>
      </c>
      <c r="J100" s="51">
        <v>24558.31</v>
      </c>
      <c r="K100" s="51">
        <v>24958.31</v>
      </c>
      <c r="L100" s="51">
        <v>27176.51</v>
      </c>
      <c r="M100" s="51">
        <v>28123.68</v>
      </c>
      <c r="N100" s="51">
        <v>29049.68</v>
      </c>
      <c r="O100" s="51">
        <v>31664.13</v>
      </c>
      <c r="P100" s="51">
        <v>29882.17</v>
      </c>
      <c r="Q100" s="51">
        <v>34513.410000000003</v>
      </c>
      <c r="R100" s="51">
        <v>35195.93</v>
      </c>
      <c r="S100" s="51">
        <v>41918.79</v>
      </c>
      <c r="T100" s="52">
        <v>43777.2</v>
      </c>
    </row>
    <row r="101" spans="1:20" s="93" customFormat="1" ht="18" customHeight="1">
      <c r="A101" s="82" t="s">
        <v>102</v>
      </c>
      <c r="B101" s="83"/>
      <c r="C101" s="83"/>
      <c r="D101" s="83"/>
      <c r="E101" s="84"/>
      <c r="F101" s="51">
        <v>5978.69</v>
      </c>
      <c r="G101" s="52">
        <v>6139.2</v>
      </c>
      <c r="H101" s="53">
        <v>8491.4</v>
      </c>
      <c r="I101" s="52">
        <v>22123.8</v>
      </c>
      <c r="J101" s="51">
        <v>24558.31</v>
      </c>
      <c r="K101" s="51">
        <v>24958.31</v>
      </c>
      <c r="L101" s="51">
        <v>27176.51</v>
      </c>
      <c r="M101" s="51">
        <v>28123.68</v>
      </c>
      <c r="N101" s="51">
        <v>29049.68</v>
      </c>
      <c r="O101" s="51">
        <v>31664.13</v>
      </c>
      <c r="P101" s="51">
        <v>29882.17</v>
      </c>
      <c r="Q101" s="51">
        <v>34513.410000000003</v>
      </c>
      <c r="R101" s="51">
        <v>35195.93</v>
      </c>
      <c r="S101" s="51">
        <v>41918.79</v>
      </c>
      <c r="T101" s="52">
        <v>43777.2</v>
      </c>
    </row>
  </sheetData>
  <mergeCells count="3">
    <mergeCell ref="A1:L1"/>
    <mergeCell ref="A100:E100"/>
    <mergeCell ref="A101:E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قالب حافز الجودة (2)</vt:lpstr>
      <vt:lpstr>شيت البيان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hben</cp:lastModifiedBy>
  <dcterms:created xsi:type="dcterms:W3CDTF">2019-11-05T17:25:31Z</dcterms:created>
  <dcterms:modified xsi:type="dcterms:W3CDTF">2019-11-05T19:36:43Z</dcterms:modified>
</cp:coreProperties>
</file>