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annan\Desktop\101\"/>
    </mc:Choice>
  </mc:AlternateContent>
  <bookViews>
    <workbookView xWindow="0" yWindow="0" windowWidth="20490" windowHeight="7800" activeTab="1"/>
  </bookViews>
  <sheets>
    <sheet name="اقتصادي" sheetId="1" r:id="rId1"/>
    <sheet name="مجاني" sheetId="2" r:id="rId2"/>
    <sheet name="نفقة دولة" sheetId="3" r:id="rId3"/>
    <sheet name="أدوية خارج المناقصة" sheetId="4" r:id="rId4"/>
  </sheets>
  <calcPr calcId="162913"/>
</workbook>
</file>

<file path=xl/calcChain.xml><?xml version="1.0" encoding="utf-8"?>
<calcChain xmlns="http://schemas.openxmlformats.org/spreadsheetml/2006/main">
  <c r="Z29" i="2" l="1"/>
  <c r="Z45" i="2"/>
  <c r="Z61" i="2"/>
  <c r="Z77" i="2"/>
  <c r="Z93" i="2"/>
  <c r="Z109" i="2"/>
  <c r="Z125" i="2"/>
  <c r="Z141" i="2"/>
  <c r="Z157" i="2"/>
  <c r="Z173" i="2"/>
  <c r="Z951" i="2"/>
  <c r="Z953" i="2"/>
  <c r="Z955" i="2"/>
  <c r="Z957" i="2"/>
  <c r="Z959" i="2"/>
  <c r="Z961" i="2"/>
  <c r="Z963" i="2"/>
  <c r="Z965" i="2"/>
  <c r="Z967" i="2"/>
  <c r="Z969" i="2"/>
  <c r="Z971" i="2"/>
  <c r="Z973" i="2"/>
  <c r="Z975" i="2"/>
  <c r="Z977" i="2"/>
  <c r="Z979" i="2"/>
  <c r="Z981" i="2"/>
  <c r="Z983" i="2"/>
  <c r="Z985" i="2"/>
  <c r="Z987" i="2"/>
  <c r="Z989" i="2"/>
  <c r="Z991" i="2"/>
  <c r="Z993" i="2"/>
  <c r="Z995" i="2"/>
  <c r="Z997" i="2"/>
  <c r="Z999" i="2"/>
  <c r="Z1001" i="2"/>
  <c r="Z1003" i="2"/>
  <c r="Z1005" i="2"/>
  <c r="Z1007" i="2"/>
  <c r="Z1009" i="2"/>
  <c r="Z1011" i="2"/>
  <c r="Z1013" i="2"/>
  <c r="Z1015" i="2"/>
  <c r="Z1017" i="2"/>
  <c r="Z1019" i="2"/>
  <c r="Z1021" i="2"/>
  <c r="Z1023" i="2"/>
  <c r="Z1025" i="2"/>
  <c r="Z1027" i="2"/>
  <c r="Z1029" i="2"/>
  <c r="Z1031" i="2"/>
  <c r="Z1033" i="2"/>
  <c r="Z1035" i="2"/>
  <c r="Z1037" i="2"/>
  <c r="Z1039" i="2"/>
  <c r="Z1041" i="2"/>
  <c r="Z1043" i="2"/>
  <c r="Z1045" i="2"/>
  <c r="Z1047" i="2"/>
  <c r="Z1049" i="2"/>
  <c r="Z1051" i="2"/>
  <c r="Z1053" i="2"/>
  <c r="Z1055" i="2"/>
  <c r="Z1057" i="2"/>
  <c r="Z1059" i="2"/>
  <c r="Z1061" i="2"/>
  <c r="Z1063" i="2"/>
  <c r="Z1065" i="2"/>
  <c r="Z1067" i="2"/>
  <c r="Z1069" i="2"/>
  <c r="Z1071" i="2"/>
  <c r="Z1073" i="2"/>
  <c r="Z1075" i="2"/>
  <c r="Z1077" i="2"/>
  <c r="Z1079" i="2"/>
  <c r="Z1081" i="2"/>
  <c r="Z1083" i="2"/>
  <c r="Z1085" i="2"/>
  <c r="Z1087" i="2"/>
  <c r="Z1089" i="2"/>
  <c r="Z1091" i="2"/>
  <c r="Z1093" i="2"/>
  <c r="Z1095" i="2"/>
  <c r="Z1097" i="2"/>
  <c r="Z1099" i="2"/>
  <c r="Z1101" i="2"/>
  <c r="Z1103" i="2"/>
  <c r="Z1105" i="2"/>
  <c r="Z1107" i="2"/>
  <c r="Z1109" i="2"/>
  <c r="Z1111" i="2"/>
  <c r="Z1113" i="2"/>
  <c r="Z1115" i="2"/>
  <c r="Z1117" i="2"/>
  <c r="Z1119" i="2"/>
  <c r="Z1121" i="2"/>
  <c r="Z1123" i="2"/>
  <c r="Z1125" i="2"/>
  <c r="Z1127" i="2"/>
  <c r="Z1129" i="2"/>
  <c r="Z1131" i="2"/>
  <c r="Z1133" i="2"/>
  <c r="Z1135" i="2"/>
  <c r="Z1137" i="2"/>
  <c r="Z1139" i="2"/>
  <c r="Z1141" i="2"/>
  <c r="Z1143" i="2"/>
  <c r="Z1145" i="2"/>
  <c r="Z1147" i="2"/>
  <c r="Z1149" i="2"/>
  <c r="Z1151" i="2"/>
  <c r="Z1153" i="2"/>
  <c r="Z1155" i="2"/>
  <c r="Z1157" i="2"/>
  <c r="Z1159" i="2"/>
  <c r="Z1161" i="2"/>
  <c r="Z1163" i="2"/>
  <c r="Z1165" i="2"/>
  <c r="Z1167" i="2"/>
  <c r="Z1169" i="2"/>
  <c r="Z1171" i="2"/>
  <c r="Z1173" i="2"/>
  <c r="Z1175" i="2"/>
  <c r="Z1177" i="2"/>
  <c r="Z1179" i="2"/>
  <c r="Z1181" i="2"/>
  <c r="Z1183" i="2"/>
  <c r="Z1185" i="2"/>
  <c r="Z1187" i="2"/>
  <c r="Z1189" i="2"/>
  <c r="Z1191" i="2"/>
  <c r="Z1193" i="2"/>
  <c r="Z1195" i="2"/>
  <c r="Z1197" i="2"/>
  <c r="Z1199" i="2"/>
  <c r="Z1201" i="2"/>
  <c r="Z1203" i="2"/>
  <c r="Z1205" i="2"/>
  <c r="Z1207" i="2"/>
  <c r="Z1209" i="2"/>
  <c r="Z1211" i="2"/>
  <c r="Z1213" i="2"/>
  <c r="Z1215" i="2"/>
  <c r="Z1217" i="2"/>
  <c r="Z1219" i="2"/>
  <c r="Z1221" i="2"/>
  <c r="Z1223" i="2"/>
  <c r="Z1225" i="2"/>
  <c r="Z1227" i="2"/>
  <c r="Z1229" i="2"/>
  <c r="Z1231" i="2"/>
  <c r="Z1233" i="2"/>
  <c r="Z1235" i="2"/>
  <c r="Z1237" i="2"/>
  <c r="Z1239" i="2"/>
  <c r="Z1241" i="2"/>
  <c r="Z1243" i="2"/>
  <c r="Z1245" i="2"/>
  <c r="Z1247" i="2"/>
  <c r="Z1249" i="2"/>
  <c r="Z1251" i="2"/>
  <c r="Z1253" i="2"/>
  <c r="Z1255" i="2"/>
  <c r="Z1257" i="2"/>
  <c r="Z1259" i="2"/>
  <c r="Z1261" i="2"/>
  <c r="Z1263" i="2"/>
  <c r="Z1265" i="2"/>
  <c r="Z1267" i="2"/>
  <c r="Z1269" i="2"/>
  <c r="Z1271" i="2"/>
  <c r="Z1273" i="2"/>
  <c r="Z1275" i="2"/>
  <c r="Z1277" i="2"/>
  <c r="Z1279" i="2"/>
  <c r="Z1281" i="2"/>
  <c r="Z1283" i="2"/>
  <c r="Z1285" i="2"/>
  <c r="Z1287" i="2"/>
  <c r="Z1289" i="2"/>
  <c r="Z1291" i="2"/>
  <c r="Z1293" i="2"/>
  <c r="Z1295" i="2"/>
  <c r="Z1297" i="2"/>
  <c r="Z1299" i="2"/>
  <c r="Z1301" i="2"/>
  <c r="Z1303" i="2"/>
  <c r="Z1305" i="2"/>
  <c r="Z1307" i="2"/>
  <c r="Z1309" i="2"/>
  <c r="Z1311" i="2"/>
  <c r="Z1313" i="2"/>
  <c r="Z1315" i="2"/>
  <c r="Z1317" i="2"/>
  <c r="Z1319" i="2"/>
  <c r="Z1321" i="2"/>
  <c r="Z1323" i="2"/>
  <c r="Z1325" i="2"/>
  <c r="Z1327" i="2"/>
  <c r="Z1329" i="2"/>
  <c r="Z1331" i="2"/>
  <c r="Z1333" i="2"/>
  <c r="Z1335" i="2"/>
  <c r="Z1337" i="2"/>
  <c r="Z1339" i="2"/>
  <c r="Z1341" i="2"/>
  <c r="Z1343" i="2"/>
  <c r="Z1345" i="2"/>
  <c r="Z1347" i="2"/>
  <c r="Z1349" i="2"/>
  <c r="Z1351" i="2"/>
  <c r="Z1353" i="2"/>
  <c r="Z1355" i="2"/>
  <c r="Z1357" i="2"/>
  <c r="Z1359" i="2"/>
  <c r="Z1361" i="2"/>
  <c r="Z1363" i="2"/>
  <c r="Z1365" i="2"/>
  <c r="Z1367" i="2"/>
  <c r="Z1369" i="2"/>
  <c r="Z1371" i="2"/>
  <c r="Z1373" i="2"/>
  <c r="Z1375" i="2"/>
  <c r="Z1377" i="2"/>
  <c r="Z1379" i="2"/>
  <c r="Z1381" i="2"/>
  <c r="Z1383" i="2"/>
  <c r="Z1385" i="2"/>
  <c r="Z1387" i="2"/>
  <c r="Z1389" i="2"/>
  <c r="Z1391" i="2"/>
  <c r="Z1393" i="2"/>
  <c r="Z1395" i="2"/>
  <c r="Z1397" i="2"/>
  <c r="Z1399" i="2"/>
  <c r="Z1401" i="2"/>
  <c r="Z1403" i="2"/>
  <c r="Z1405" i="2"/>
  <c r="Z1407" i="2"/>
  <c r="Z1409" i="2"/>
  <c r="Z1411" i="2"/>
  <c r="Z1413" i="2"/>
  <c r="Z1415" i="2"/>
  <c r="Z1417" i="2"/>
  <c r="Z1419" i="2"/>
  <c r="Z1421" i="2"/>
  <c r="Z1423" i="2"/>
  <c r="Z1425" i="2"/>
  <c r="Z1427" i="2"/>
  <c r="Z1429" i="2"/>
  <c r="Z1431" i="2"/>
  <c r="Z1433" i="2"/>
  <c r="Z1435" i="2"/>
  <c r="Z1437" i="2"/>
  <c r="Z1439" i="2"/>
  <c r="Z1441" i="2"/>
  <c r="Z6" i="2"/>
  <c r="Z8" i="2"/>
  <c r="Z10" i="2"/>
  <c r="Z4" i="2"/>
  <c r="Y11" i="2"/>
  <c r="Z11" i="2" s="1"/>
  <c r="Y12" i="2"/>
  <c r="Z12" i="2" s="1"/>
  <c r="Y13" i="2"/>
  <c r="Z13" i="2" s="1"/>
  <c r="Y14" i="2"/>
  <c r="Z14" i="2" s="1"/>
  <c r="Y15" i="2"/>
  <c r="Z15" i="2" s="1"/>
  <c r="Y16" i="2"/>
  <c r="Z16" i="2" s="1"/>
  <c r="Y17" i="2"/>
  <c r="Z17" i="2" s="1"/>
  <c r="Y18" i="2"/>
  <c r="Z18" i="2" s="1"/>
  <c r="Y19" i="2"/>
  <c r="Z19" i="2" s="1"/>
  <c r="Y20" i="2"/>
  <c r="Z20" i="2" s="1"/>
  <c r="Y21" i="2"/>
  <c r="Z21" i="2" s="1"/>
  <c r="Y22" i="2"/>
  <c r="Z22" i="2" s="1"/>
  <c r="Y23" i="2"/>
  <c r="Z23" i="2" s="1"/>
  <c r="Y24" i="2"/>
  <c r="Z24" i="2" s="1"/>
  <c r="Y25" i="2"/>
  <c r="Z25" i="2" s="1"/>
  <c r="Y26" i="2"/>
  <c r="Z26" i="2" s="1"/>
  <c r="Y27" i="2"/>
  <c r="Z27" i="2" s="1"/>
  <c r="Y28" i="2"/>
  <c r="Z28" i="2" s="1"/>
  <c r="Y29" i="2"/>
  <c r="Y30" i="2"/>
  <c r="Z30" i="2" s="1"/>
  <c r="Y31" i="2"/>
  <c r="Z31" i="2" s="1"/>
  <c r="Y32" i="2"/>
  <c r="Z32" i="2" s="1"/>
  <c r="Y33" i="2"/>
  <c r="Z33" i="2" s="1"/>
  <c r="Y34" i="2"/>
  <c r="Z34" i="2" s="1"/>
  <c r="Y35" i="2"/>
  <c r="Z35" i="2" s="1"/>
  <c r="Y36" i="2"/>
  <c r="Z36" i="2" s="1"/>
  <c r="Y37" i="2"/>
  <c r="Z37" i="2" s="1"/>
  <c r="Y38" i="2"/>
  <c r="Z38" i="2" s="1"/>
  <c r="Y39" i="2"/>
  <c r="Z39" i="2" s="1"/>
  <c r="Y40" i="2"/>
  <c r="Z40" i="2" s="1"/>
  <c r="Y41" i="2"/>
  <c r="Z41" i="2" s="1"/>
  <c r="Y42" i="2"/>
  <c r="Z42" i="2" s="1"/>
  <c r="Y43" i="2"/>
  <c r="Z43" i="2" s="1"/>
  <c r="Y44" i="2"/>
  <c r="Z44" i="2" s="1"/>
  <c r="Y45" i="2"/>
  <c r="Y46" i="2"/>
  <c r="Z46" i="2" s="1"/>
  <c r="Y47" i="2"/>
  <c r="Z47" i="2" s="1"/>
  <c r="Y48" i="2"/>
  <c r="Z48" i="2" s="1"/>
  <c r="Y49" i="2"/>
  <c r="Z49" i="2" s="1"/>
  <c r="Y50" i="2"/>
  <c r="Z50" i="2" s="1"/>
  <c r="Y51" i="2"/>
  <c r="Z51" i="2" s="1"/>
  <c r="Y52" i="2"/>
  <c r="Z52" i="2" s="1"/>
  <c r="Y53" i="2"/>
  <c r="Z53" i="2" s="1"/>
  <c r="Y54" i="2"/>
  <c r="Z54" i="2" s="1"/>
  <c r="Y55" i="2"/>
  <c r="Z55" i="2" s="1"/>
  <c r="Y56" i="2"/>
  <c r="Z56" i="2" s="1"/>
  <c r="Y57" i="2"/>
  <c r="Z57" i="2" s="1"/>
  <c r="Y58" i="2"/>
  <c r="Z58" i="2" s="1"/>
  <c r="Y59" i="2"/>
  <c r="Z59" i="2" s="1"/>
  <c r="Y60" i="2"/>
  <c r="Z60" i="2" s="1"/>
  <c r="Y61" i="2"/>
  <c r="Y62" i="2"/>
  <c r="Z62" i="2" s="1"/>
  <c r="Y63" i="2"/>
  <c r="Z63" i="2" s="1"/>
  <c r="Y64" i="2"/>
  <c r="Z64" i="2" s="1"/>
  <c r="Y65" i="2"/>
  <c r="Z65" i="2" s="1"/>
  <c r="Y66" i="2"/>
  <c r="Z66" i="2" s="1"/>
  <c r="Y67" i="2"/>
  <c r="Z67" i="2" s="1"/>
  <c r="Y68" i="2"/>
  <c r="Z68" i="2" s="1"/>
  <c r="Y69" i="2"/>
  <c r="Z69" i="2" s="1"/>
  <c r="Y70" i="2"/>
  <c r="Z70" i="2" s="1"/>
  <c r="Y71" i="2"/>
  <c r="Z71" i="2" s="1"/>
  <c r="Y72" i="2"/>
  <c r="Z72" i="2" s="1"/>
  <c r="Y73" i="2"/>
  <c r="Z73" i="2" s="1"/>
  <c r="Y74" i="2"/>
  <c r="Z74" i="2" s="1"/>
  <c r="Y75" i="2"/>
  <c r="Z75" i="2" s="1"/>
  <c r="Y76" i="2"/>
  <c r="Z76" i="2" s="1"/>
  <c r="Y77" i="2"/>
  <c r="Y78" i="2"/>
  <c r="Z78" i="2" s="1"/>
  <c r="Y79" i="2"/>
  <c r="Z79" i="2" s="1"/>
  <c r="Y80" i="2"/>
  <c r="Z80" i="2" s="1"/>
  <c r="Y81" i="2"/>
  <c r="Z81" i="2" s="1"/>
  <c r="Y82" i="2"/>
  <c r="Z82" i="2" s="1"/>
  <c r="Y83" i="2"/>
  <c r="Z83" i="2" s="1"/>
  <c r="Y84" i="2"/>
  <c r="Z84" i="2" s="1"/>
  <c r="Y85" i="2"/>
  <c r="Z85" i="2" s="1"/>
  <c r="Y86" i="2"/>
  <c r="Z86" i="2" s="1"/>
  <c r="Y87" i="2"/>
  <c r="Z87" i="2" s="1"/>
  <c r="Y88" i="2"/>
  <c r="Z88" i="2" s="1"/>
  <c r="Y89" i="2"/>
  <c r="Z89" i="2" s="1"/>
  <c r="Y90" i="2"/>
  <c r="Z90" i="2" s="1"/>
  <c r="Y91" i="2"/>
  <c r="Z91" i="2" s="1"/>
  <c r="Y92" i="2"/>
  <c r="Z92" i="2" s="1"/>
  <c r="Y93" i="2"/>
  <c r="Y94" i="2"/>
  <c r="Z94" i="2" s="1"/>
  <c r="Y95" i="2"/>
  <c r="Z95" i="2" s="1"/>
  <c r="Y96" i="2"/>
  <c r="Z96" i="2" s="1"/>
  <c r="Y97" i="2"/>
  <c r="Z97" i="2" s="1"/>
  <c r="Y98" i="2"/>
  <c r="Z98" i="2" s="1"/>
  <c r="Y99" i="2"/>
  <c r="Z99" i="2" s="1"/>
  <c r="Y100" i="2"/>
  <c r="Z100" i="2" s="1"/>
  <c r="Y101" i="2"/>
  <c r="Z101" i="2" s="1"/>
  <c r="Y102" i="2"/>
  <c r="Z102" i="2" s="1"/>
  <c r="Y103" i="2"/>
  <c r="Z103" i="2" s="1"/>
  <c r="Y104" i="2"/>
  <c r="Z104" i="2" s="1"/>
  <c r="Y105" i="2"/>
  <c r="Z105" i="2" s="1"/>
  <c r="Y106" i="2"/>
  <c r="Z106" i="2" s="1"/>
  <c r="Y107" i="2"/>
  <c r="Z107" i="2" s="1"/>
  <c r="Y108" i="2"/>
  <c r="Z108" i="2" s="1"/>
  <c r="Y109" i="2"/>
  <c r="Y110" i="2"/>
  <c r="Z110" i="2" s="1"/>
  <c r="Y111" i="2"/>
  <c r="Z111" i="2" s="1"/>
  <c r="Y112" i="2"/>
  <c r="Z112" i="2" s="1"/>
  <c r="Y113" i="2"/>
  <c r="Z113" i="2" s="1"/>
  <c r="Y114" i="2"/>
  <c r="Z114" i="2" s="1"/>
  <c r="Y115" i="2"/>
  <c r="Z115" i="2" s="1"/>
  <c r="Y116" i="2"/>
  <c r="Z116" i="2" s="1"/>
  <c r="Y117" i="2"/>
  <c r="Z117" i="2" s="1"/>
  <c r="Y118" i="2"/>
  <c r="Z118" i="2" s="1"/>
  <c r="Y119" i="2"/>
  <c r="Z119" i="2" s="1"/>
  <c r="Y120" i="2"/>
  <c r="Z120" i="2" s="1"/>
  <c r="Y121" i="2"/>
  <c r="Z121" i="2" s="1"/>
  <c r="Y122" i="2"/>
  <c r="Z122" i="2" s="1"/>
  <c r="Y123" i="2"/>
  <c r="Z123" i="2" s="1"/>
  <c r="Y124" i="2"/>
  <c r="Z124" i="2" s="1"/>
  <c r="Y125" i="2"/>
  <c r="Y126" i="2"/>
  <c r="Z126" i="2" s="1"/>
  <c r="Y127" i="2"/>
  <c r="Z127" i="2" s="1"/>
  <c r="Y128" i="2"/>
  <c r="Z128" i="2" s="1"/>
  <c r="Y129" i="2"/>
  <c r="Z129" i="2" s="1"/>
  <c r="Y130" i="2"/>
  <c r="Z130" i="2" s="1"/>
  <c r="Y131" i="2"/>
  <c r="Z131" i="2" s="1"/>
  <c r="Y132" i="2"/>
  <c r="Z132" i="2" s="1"/>
  <c r="Y133" i="2"/>
  <c r="Z133" i="2" s="1"/>
  <c r="Y134" i="2"/>
  <c r="Z134" i="2" s="1"/>
  <c r="Y135" i="2"/>
  <c r="Z135" i="2" s="1"/>
  <c r="Y136" i="2"/>
  <c r="Z136" i="2" s="1"/>
  <c r="Y137" i="2"/>
  <c r="Z137" i="2" s="1"/>
  <c r="Y138" i="2"/>
  <c r="Z138" i="2" s="1"/>
  <c r="Y139" i="2"/>
  <c r="Z139" i="2" s="1"/>
  <c r="Y140" i="2"/>
  <c r="Z140" i="2" s="1"/>
  <c r="Y141" i="2"/>
  <c r="Y142" i="2"/>
  <c r="Z142" i="2" s="1"/>
  <c r="Y143" i="2"/>
  <c r="Z143" i="2" s="1"/>
  <c r="Y144" i="2"/>
  <c r="Z144" i="2" s="1"/>
  <c r="Y145" i="2"/>
  <c r="Z145" i="2" s="1"/>
  <c r="Y146" i="2"/>
  <c r="Z146" i="2" s="1"/>
  <c r="Y147" i="2"/>
  <c r="Z147" i="2" s="1"/>
  <c r="Y148" i="2"/>
  <c r="Z148" i="2" s="1"/>
  <c r="Y149" i="2"/>
  <c r="Z149" i="2" s="1"/>
  <c r="Y150" i="2"/>
  <c r="Z150" i="2" s="1"/>
  <c r="Y151" i="2"/>
  <c r="Z151" i="2" s="1"/>
  <c r="Y152" i="2"/>
  <c r="Z152" i="2" s="1"/>
  <c r="Y153" i="2"/>
  <c r="Z153" i="2" s="1"/>
  <c r="Y154" i="2"/>
  <c r="Z154" i="2" s="1"/>
  <c r="Y155" i="2"/>
  <c r="Z155" i="2" s="1"/>
  <c r="Y156" i="2"/>
  <c r="Z156" i="2" s="1"/>
  <c r="Y157" i="2"/>
  <c r="Y158" i="2"/>
  <c r="Z158" i="2" s="1"/>
  <c r="Y159" i="2"/>
  <c r="Z159" i="2" s="1"/>
  <c r="Y160" i="2"/>
  <c r="Z160" i="2" s="1"/>
  <c r="Y161" i="2"/>
  <c r="Z161" i="2" s="1"/>
  <c r="Y162" i="2"/>
  <c r="Z162" i="2" s="1"/>
  <c r="Y163" i="2"/>
  <c r="Z163" i="2" s="1"/>
  <c r="Y164" i="2"/>
  <c r="Z164" i="2" s="1"/>
  <c r="Y165" i="2"/>
  <c r="Z165" i="2" s="1"/>
  <c r="Y166" i="2"/>
  <c r="Z166" i="2" s="1"/>
  <c r="Y167" i="2"/>
  <c r="Z167" i="2" s="1"/>
  <c r="Y168" i="2"/>
  <c r="Z168" i="2" s="1"/>
  <c r="Y169" i="2"/>
  <c r="Z169" i="2" s="1"/>
  <c r="Y170" i="2"/>
  <c r="Z170" i="2" s="1"/>
  <c r="Y171" i="2"/>
  <c r="Z171" i="2" s="1"/>
  <c r="Y172" i="2"/>
  <c r="Z172" i="2" s="1"/>
  <c r="Y173" i="2"/>
  <c r="Y174" i="2"/>
  <c r="Z174" i="2" s="1"/>
  <c r="Y175" i="2"/>
  <c r="Z175" i="2" s="1"/>
  <c r="Y176" i="2"/>
  <c r="Z176" i="2" s="1"/>
  <c r="Y177" i="2"/>
  <c r="Z177" i="2" s="1"/>
  <c r="Y178" i="2"/>
  <c r="Z178" i="2" s="1"/>
  <c r="Y179" i="2"/>
  <c r="Z179" i="2" s="1"/>
  <c r="Y180" i="2"/>
  <c r="Z180" i="2" s="1"/>
  <c r="Y181" i="2"/>
  <c r="Z181" i="2" s="1"/>
  <c r="Y182" i="2"/>
  <c r="Z182" i="2" s="1"/>
  <c r="Y183" i="2"/>
  <c r="Z183" i="2" s="1"/>
  <c r="Y184" i="2"/>
  <c r="Z184" i="2" s="1"/>
  <c r="Y185" i="2"/>
  <c r="Z185" i="2" s="1"/>
  <c r="Y186" i="2"/>
  <c r="Z186" i="2" s="1"/>
  <c r="Y187" i="2"/>
  <c r="Z187" i="2" s="1"/>
  <c r="Y188" i="2"/>
  <c r="Z188" i="2" s="1"/>
  <c r="Y189" i="2"/>
  <c r="Z189" i="2" s="1"/>
  <c r="Y190" i="2"/>
  <c r="Z190" i="2" s="1"/>
  <c r="Y191" i="2"/>
  <c r="Z191" i="2" s="1"/>
  <c r="Y192" i="2"/>
  <c r="Z192" i="2" s="1"/>
  <c r="Y193" i="2"/>
  <c r="Z193" i="2" s="1"/>
  <c r="Y194" i="2"/>
  <c r="Z194" i="2" s="1"/>
  <c r="Y195" i="2"/>
  <c r="Z195" i="2" s="1"/>
  <c r="Y196" i="2"/>
  <c r="Z196" i="2" s="1"/>
  <c r="Y197" i="2"/>
  <c r="Z197" i="2" s="1"/>
  <c r="Y198" i="2"/>
  <c r="Z198" i="2" s="1"/>
  <c r="Y199" i="2"/>
  <c r="Z199" i="2" s="1"/>
  <c r="Y200" i="2"/>
  <c r="Z200" i="2" s="1"/>
  <c r="Y201" i="2"/>
  <c r="Z201" i="2" s="1"/>
  <c r="Y202" i="2"/>
  <c r="Z202" i="2" s="1"/>
  <c r="Y203" i="2"/>
  <c r="Z203" i="2" s="1"/>
  <c r="Y204" i="2"/>
  <c r="Z204" i="2" s="1"/>
  <c r="Y205" i="2"/>
  <c r="Z205" i="2" s="1"/>
  <c r="Y206" i="2"/>
  <c r="Z206" i="2" s="1"/>
  <c r="Y207" i="2"/>
  <c r="Z207" i="2" s="1"/>
  <c r="Y208" i="2"/>
  <c r="Z208" i="2" s="1"/>
  <c r="Y209" i="2"/>
  <c r="Z209" i="2" s="1"/>
  <c r="Y210" i="2"/>
  <c r="Z210" i="2" s="1"/>
  <c r="Y211" i="2"/>
  <c r="Z211" i="2" s="1"/>
  <c r="Y212" i="2"/>
  <c r="Z212" i="2" s="1"/>
  <c r="Y213" i="2"/>
  <c r="Z213" i="2" s="1"/>
  <c r="Y214" i="2"/>
  <c r="Z214" i="2" s="1"/>
  <c r="Y215" i="2"/>
  <c r="Z215" i="2" s="1"/>
  <c r="Y216" i="2"/>
  <c r="Z216" i="2" s="1"/>
  <c r="Y217" i="2"/>
  <c r="Z217" i="2" s="1"/>
  <c r="Y218" i="2"/>
  <c r="Z218" i="2" s="1"/>
  <c r="Y219" i="2"/>
  <c r="Z219" i="2" s="1"/>
  <c r="Y220" i="2"/>
  <c r="Z220" i="2" s="1"/>
  <c r="Y221" i="2"/>
  <c r="Z221" i="2" s="1"/>
  <c r="Y222" i="2"/>
  <c r="Z222" i="2" s="1"/>
  <c r="Y223" i="2"/>
  <c r="Z223" i="2" s="1"/>
  <c r="Y224" i="2"/>
  <c r="Z224" i="2" s="1"/>
  <c r="Y225" i="2"/>
  <c r="Z225" i="2" s="1"/>
  <c r="Y226" i="2"/>
  <c r="Z226" i="2" s="1"/>
  <c r="Y227" i="2"/>
  <c r="Z227" i="2" s="1"/>
  <c r="Y228" i="2"/>
  <c r="Z228" i="2" s="1"/>
  <c r="Y229" i="2"/>
  <c r="Z229" i="2" s="1"/>
  <c r="Y230" i="2"/>
  <c r="Z230" i="2" s="1"/>
  <c r="Y231" i="2"/>
  <c r="Z231" i="2" s="1"/>
  <c r="Y232" i="2"/>
  <c r="Z232" i="2" s="1"/>
  <c r="Y233" i="2"/>
  <c r="Z233" i="2" s="1"/>
  <c r="Y234" i="2"/>
  <c r="Z234" i="2" s="1"/>
  <c r="Y235" i="2"/>
  <c r="Z235" i="2" s="1"/>
  <c r="Y236" i="2"/>
  <c r="Z236" i="2" s="1"/>
  <c r="Y237" i="2"/>
  <c r="Z237" i="2" s="1"/>
  <c r="Y238" i="2"/>
  <c r="Z238" i="2" s="1"/>
  <c r="Y239" i="2"/>
  <c r="Z239" i="2" s="1"/>
  <c r="Y240" i="2"/>
  <c r="Z240" i="2" s="1"/>
  <c r="Y241" i="2"/>
  <c r="Z241" i="2" s="1"/>
  <c r="Y242" i="2"/>
  <c r="Z242" i="2" s="1"/>
  <c r="Y243" i="2"/>
  <c r="Z243" i="2" s="1"/>
  <c r="Y244" i="2"/>
  <c r="Z244" i="2" s="1"/>
  <c r="Y245" i="2"/>
  <c r="Z245" i="2" s="1"/>
  <c r="Y246" i="2"/>
  <c r="Z246" i="2" s="1"/>
  <c r="Y247" i="2"/>
  <c r="Z247" i="2" s="1"/>
  <c r="Y248" i="2"/>
  <c r="Z248" i="2" s="1"/>
  <c r="Y249" i="2"/>
  <c r="Z249" i="2" s="1"/>
  <c r="Y250" i="2"/>
  <c r="Z250" i="2" s="1"/>
  <c r="Y251" i="2"/>
  <c r="Z251" i="2" s="1"/>
  <c r="Y252" i="2"/>
  <c r="Z252" i="2" s="1"/>
  <c r="Y253" i="2"/>
  <c r="Z253" i="2" s="1"/>
  <c r="Y254" i="2"/>
  <c r="Z254" i="2" s="1"/>
  <c r="Y255" i="2"/>
  <c r="Z255" i="2" s="1"/>
  <c r="Y256" i="2"/>
  <c r="Z256" i="2" s="1"/>
  <c r="Y257" i="2"/>
  <c r="Z257" i="2" s="1"/>
  <c r="Y258" i="2"/>
  <c r="Z258" i="2" s="1"/>
  <c r="Y259" i="2"/>
  <c r="Z259" i="2" s="1"/>
  <c r="Y260" i="2"/>
  <c r="Z260" i="2" s="1"/>
  <c r="Y261" i="2"/>
  <c r="Z261" i="2" s="1"/>
  <c r="Y262" i="2"/>
  <c r="Z262" i="2" s="1"/>
  <c r="Y263" i="2"/>
  <c r="Z263" i="2" s="1"/>
  <c r="Y264" i="2"/>
  <c r="Z264" i="2" s="1"/>
  <c r="Y265" i="2"/>
  <c r="Z265" i="2" s="1"/>
  <c r="Y266" i="2"/>
  <c r="Z266" i="2" s="1"/>
  <c r="Y267" i="2"/>
  <c r="Z267" i="2" s="1"/>
  <c r="Y268" i="2"/>
  <c r="Z268" i="2" s="1"/>
  <c r="Y269" i="2"/>
  <c r="Z269" i="2" s="1"/>
  <c r="Y270" i="2"/>
  <c r="Z270" i="2" s="1"/>
  <c r="Y271" i="2"/>
  <c r="Z271" i="2" s="1"/>
  <c r="Y272" i="2"/>
  <c r="Z272" i="2" s="1"/>
  <c r="Y273" i="2"/>
  <c r="Z273" i="2" s="1"/>
  <c r="Y274" i="2"/>
  <c r="Z274" i="2" s="1"/>
  <c r="Y275" i="2"/>
  <c r="Z275" i="2" s="1"/>
  <c r="Y276" i="2"/>
  <c r="Z276" i="2" s="1"/>
  <c r="Y277" i="2"/>
  <c r="Z277" i="2" s="1"/>
  <c r="Y278" i="2"/>
  <c r="Z278" i="2" s="1"/>
  <c r="Y279" i="2"/>
  <c r="Z279" i="2" s="1"/>
  <c r="Y280" i="2"/>
  <c r="Z280" i="2" s="1"/>
  <c r="Y281" i="2"/>
  <c r="Z281" i="2" s="1"/>
  <c r="Y282" i="2"/>
  <c r="Z282" i="2" s="1"/>
  <c r="Y283" i="2"/>
  <c r="Z283" i="2" s="1"/>
  <c r="Y284" i="2"/>
  <c r="Z284" i="2" s="1"/>
  <c r="Y285" i="2"/>
  <c r="Z285" i="2" s="1"/>
  <c r="Y286" i="2"/>
  <c r="Z286" i="2" s="1"/>
  <c r="Y287" i="2"/>
  <c r="Z287" i="2" s="1"/>
  <c r="Y288" i="2"/>
  <c r="Z288" i="2" s="1"/>
  <c r="Y289" i="2"/>
  <c r="Z289" i="2" s="1"/>
  <c r="Y290" i="2"/>
  <c r="Z290" i="2" s="1"/>
  <c r="Y291" i="2"/>
  <c r="Z291" i="2" s="1"/>
  <c r="Y292" i="2"/>
  <c r="Z292" i="2" s="1"/>
  <c r="Y293" i="2"/>
  <c r="Z293" i="2" s="1"/>
  <c r="Y294" i="2"/>
  <c r="Z294" i="2" s="1"/>
  <c r="Y295" i="2"/>
  <c r="Z295" i="2" s="1"/>
  <c r="Y296" i="2"/>
  <c r="Z296" i="2" s="1"/>
  <c r="Y297" i="2"/>
  <c r="Z297" i="2" s="1"/>
  <c r="Y298" i="2"/>
  <c r="Z298" i="2" s="1"/>
  <c r="Y299" i="2"/>
  <c r="Z299" i="2" s="1"/>
  <c r="Y300" i="2"/>
  <c r="Z300" i="2" s="1"/>
  <c r="Y301" i="2"/>
  <c r="Z301" i="2" s="1"/>
  <c r="Y302" i="2"/>
  <c r="Z302" i="2" s="1"/>
  <c r="Y303" i="2"/>
  <c r="Z303" i="2" s="1"/>
  <c r="Y304" i="2"/>
  <c r="Z304" i="2" s="1"/>
  <c r="Y305" i="2"/>
  <c r="Z305" i="2" s="1"/>
  <c r="Y306" i="2"/>
  <c r="Z306" i="2" s="1"/>
  <c r="Y307" i="2"/>
  <c r="Z307" i="2" s="1"/>
  <c r="Y308" i="2"/>
  <c r="Z308" i="2" s="1"/>
  <c r="Y309" i="2"/>
  <c r="Z309" i="2" s="1"/>
  <c r="Y310" i="2"/>
  <c r="Z310" i="2" s="1"/>
  <c r="Y311" i="2"/>
  <c r="Z311" i="2" s="1"/>
  <c r="Y312" i="2"/>
  <c r="Z312" i="2" s="1"/>
  <c r="Y313" i="2"/>
  <c r="Z313" i="2" s="1"/>
  <c r="Y314" i="2"/>
  <c r="Z314" i="2" s="1"/>
  <c r="Y315" i="2"/>
  <c r="Z315" i="2" s="1"/>
  <c r="Y316" i="2"/>
  <c r="Z316" i="2" s="1"/>
  <c r="Y317" i="2"/>
  <c r="Z317" i="2" s="1"/>
  <c r="Y318" i="2"/>
  <c r="Z318" i="2" s="1"/>
  <c r="Y319" i="2"/>
  <c r="Z319" i="2" s="1"/>
  <c r="Y320" i="2"/>
  <c r="Z320" i="2" s="1"/>
  <c r="Y321" i="2"/>
  <c r="Z321" i="2" s="1"/>
  <c r="Y322" i="2"/>
  <c r="Z322" i="2" s="1"/>
  <c r="Y323" i="2"/>
  <c r="Z323" i="2" s="1"/>
  <c r="Y324" i="2"/>
  <c r="Z324" i="2" s="1"/>
  <c r="Y325" i="2"/>
  <c r="Z325" i="2" s="1"/>
  <c r="Y326" i="2"/>
  <c r="Z326" i="2" s="1"/>
  <c r="Y327" i="2"/>
  <c r="Z327" i="2" s="1"/>
  <c r="Y328" i="2"/>
  <c r="Z328" i="2" s="1"/>
  <c r="Y329" i="2"/>
  <c r="Z329" i="2" s="1"/>
  <c r="Y330" i="2"/>
  <c r="Z330" i="2" s="1"/>
  <c r="Y331" i="2"/>
  <c r="Z331" i="2" s="1"/>
  <c r="Y332" i="2"/>
  <c r="Z332" i="2" s="1"/>
  <c r="Y333" i="2"/>
  <c r="Z333" i="2" s="1"/>
  <c r="Y334" i="2"/>
  <c r="Z334" i="2" s="1"/>
  <c r="Y335" i="2"/>
  <c r="Z335" i="2" s="1"/>
  <c r="Y336" i="2"/>
  <c r="Z336" i="2" s="1"/>
  <c r="Y337" i="2"/>
  <c r="Z337" i="2" s="1"/>
  <c r="Y338" i="2"/>
  <c r="Z338" i="2" s="1"/>
  <c r="Y339" i="2"/>
  <c r="Z339" i="2" s="1"/>
  <c r="Y340" i="2"/>
  <c r="Z340" i="2" s="1"/>
  <c r="Y341" i="2"/>
  <c r="Z341" i="2" s="1"/>
  <c r="Y342" i="2"/>
  <c r="Z342" i="2" s="1"/>
  <c r="Y343" i="2"/>
  <c r="Z343" i="2" s="1"/>
  <c r="Y344" i="2"/>
  <c r="Z344" i="2" s="1"/>
  <c r="Y345" i="2"/>
  <c r="Z345" i="2" s="1"/>
  <c r="Y346" i="2"/>
  <c r="Z346" i="2" s="1"/>
  <c r="Y347" i="2"/>
  <c r="Z347" i="2" s="1"/>
  <c r="Y348" i="2"/>
  <c r="Z348" i="2" s="1"/>
  <c r="Y349" i="2"/>
  <c r="Z349" i="2" s="1"/>
  <c r="Y350" i="2"/>
  <c r="Z350" i="2" s="1"/>
  <c r="Y351" i="2"/>
  <c r="Z351" i="2" s="1"/>
  <c r="Y352" i="2"/>
  <c r="Z352" i="2" s="1"/>
  <c r="Y353" i="2"/>
  <c r="Z353" i="2" s="1"/>
  <c r="Y354" i="2"/>
  <c r="Z354" i="2" s="1"/>
  <c r="Y355" i="2"/>
  <c r="Z355" i="2" s="1"/>
  <c r="Y356" i="2"/>
  <c r="Z356" i="2" s="1"/>
  <c r="Y357" i="2"/>
  <c r="Z357" i="2" s="1"/>
  <c r="Y358" i="2"/>
  <c r="Z358" i="2" s="1"/>
  <c r="Y359" i="2"/>
  <c r="Z359" i="2" s="1"/>
  <c r="Y360" i="2"/>
  <c r="Z360" i="2" s="1"/>
  <c r="Y361" i="2"/>
  <c r="Z361" i="2" s="1"/>
  <c r="Y362" i="2"/>
  <c r="Z362" i="2" s="1"/>
  <c r="Y363" i="2"/>
  <c r="Z363" i="2" s="1"/>
  <c r="Y364" i="2"/>
  <c r="Z364" i="2" s="1"/>
  <c r="Y365" i="2"/>
  <c r="Z365" i="2" s="1"/>
  <c r="Y366" i="2"/>
  <c r="Z366" i="2" s="1"/>
  <c r="Y367" i="2"/>
  <c r="Z367" i="2" s="1"/>
  <c r="Y368" i="2"/>
  <c r="Z368" i="2" s="1"/>
  <c r="Y369" i="2"/>
  <c r="Z369" i="2" s="1"/>
  <c r="Y370" i="2"/>
  <c r="Z370" i="2" s="1"/>
  <c r="Y371" i="2"/>
  <c r="Z371" i="2" s="1"/>
  <c r="Y372" i="2"/>
  <c r="Z372" i="2" s="1"/>
  <c r="Y373" i="2"/>
  <c r="Z373" i="2" s="1"/>
  <c r="Y374" i="2"/>
  <c r="Z374" i="2" s="1"/>
  <c r="Y375" i="2"/>
  <c r="Z375" i="2" s="1"/>
  <c r="Y376" i="2"/>
  <c r="Z376" i="2" s="1"/>
  <c r="Y377" i="2"/>
  <c r="Z377" i="2" s="1"/>
  <c r="Y378" i="2"/>
  <c r="Z378" i="2" s="1"/>
  <c r="Y379" i="2"/>
  <c r="Z379" i="2" s="1"/>
  <c r="Y380" i="2"/>
  <c r="Z380" i="2" s="1"/>
  <c r="Y381" i="2"/>
  <c r="Z381" i="2" s="1"/>
  <c r="Y382" i="2"/>
  <c r="Z382" i="2" s="1"/>
  <c r="Y383" i="2"/>
  <c r="Z383" i="2" s="1"/>
  <c r="Y384" i="2"/>
  <c r="Z384" i="2" s="1"/>
  <c r="Y385" i="2"/>
  <c r="Z385" i="2" s="1"/>
  <c r="Y386" i="2"/>
  <c r="Z386" i="2" s="1"/>
  <c r="Y387" i="2"/>
  <c r="Z387" i="2" s="1"/>
  <c r="Y388" i="2"/>
  <c r="Z388" i="2" s="1"/>
  <c r="Y389" i="2"/>
  <c r="Z389" i="2" s="1"/>
  <c r="Y390" i="2"/>
  <c r="Z390" i="2" s="1"/>
  <c r="Y391" i="2"/>
  <c r="Z391" i="2" s="1"/>
  <c r="Y392" i="2"/>
  <c r="Z392" i="2" s="1"/>
  <c r="Y393" i="2"/>
  <c r="Z393" i="2" s="1"/>
  <c r="Y394" i="2"/>
  <c r="Z394" i="2" s="1"/>
  <c r="Y395" i="2"/>
  <c r="Z395" i="2" s="1"/>
  <c r="Y396" i="2"/>
  <c r="Z396" i="2" s="1"/>
  <c r="Y397" i="2"/>
  <c r="Z397" i="2" s="1"/>
  <c r="Y398" i="2"/>
  <c r="Z398" i="2" s="1"/>
  <c r="Y399" i="2"/>
  <c r="Z399" i="2" s="1"/>
  <c r="Y400" i="2"/>
  <c r="Z400" i="2" s="1"/>
  <c r="Y401" i="2"/>
  <c r="Z401" i="2" s="1"/>
  <c r="Y402" i="2"/>
  <c r="Z402" i="2" s="1"/>
  <c r="Y403" i="2"/>
  <c r="Z403" i="2" s="1"/>
  <c r="Y404" i="2"/>
  <c r="Z404" i="2" s="1"/>
  <c r="Y405" i="2"/>
  <c r="Z405" i="2" s="1"/>
  <c r="Y406" i="2"/>
  <c r="Z406" i="2" s="1"/>
  <c r="Y407" i="2"/>
  <c r="Z407" i="2" s="1"/>
  <c r="Y408" i="2"/>
  <c r="Z408" i="2" s="1"/>
  <c r="Y409" i="2"/>
  <c r="Z409" i="2" s="1"/>
  <c r="Y410" i="2"/>
  <c r="Z410" i="2" s="1"/>
  <c r="Y411" i="2"/>
  <c r="Z411" i="2" s="1"/>
  <c r="Y412" i="2"/>
  <c r="Z412" i="2" s="1"/>
  <c r="Y413" i="2"/>
  <c r="Z413" i="2" s="1"/>
  <c r="Y414" i="2"/>
  <c r="Z414" i="2" s="1"/>
  <c r="Y415" i="2"/>
  <c r="Z415" i="2" s="1"/>
  <c r="Y416" i="2"/>
  <c r="Z416" i="2" s="1"/>
  <c r="Y417" i="2"/>
  <c r="Z417" i="2" s="1"/>
  <c r="Y418" i="2"/>
  <c r="Z418" i="2" s="1"/>
  <c r="Y419" i="2"/>
  <c r="Z419" i="2" s="1"/>
  <c r="Y420" i="2"/>
  <c r="Z420" i="2" s="1"/>
  <c r="Y421" i="2"/>
  <c r="Z421" i="2" s="1"/>
  <c r="Y422" i="2"/>
  <c r="Z422" i="2" s="1"/>
  <c r="Y423" i="2"/>
  <c r="Z423" i="2" s="1"/>
  <c r="Y424" i="2"/>
  <c r="Z424" i="2" s="1"/>
  <c r="Y425" i="2"/>
  <c r="Z425" i="2" s="1"/>
  <c r="Y426" i="2"/>
  <c r="Z426" i="2" s="1"/>
  <c r="Y427" i="2"/>
  <c r="Z427" i="2" s="1"/>
  <c r="Y428" i="2"/>
  <c r="Z428" i="2" s="1"/>
  <c r="Y429" i="2"/>
  <c r="Z429" i="2" s="1"/>
  <c r="Y430" i="2"/>
  <c r="Z430" i="2" s="1"/>
  <c r="Y431" i="2"/>
  <c r="Z431" i="2" s="1"/>
  <c r="Y432" i="2"/>
  <c r="Z432" i="2" s="1"/>
  <c r="Y433" i="2"/>
  <c r="Z433" i="2" s="1"/>
  <c r="Y434" i="2"/>
  <c r="Z434" i="2" s="1"/>
  <c r="Y435" i="2"/>
  <c r="Z435" i="2" s="1"/>
  <c r="Y436" i="2"/>
  <c r="Z436" i="2" s="1"/>
  <c r="Y437" i="2"/>
  <c r="Z437" i="2" s="1"/>
  <c r="Y438" i="2"/>
  <c r="Z438" i="2" s="1"/>
  <c r="Y439" i="2"/>
  <c r="Z439" i="2" s="1"/>
  <c r="Y440" i="2"/>
  <c r="Z440" i="2" s="1"/>
  <c r="Y441" i="2"/>
  <c r="Z441" i="2" s="1"/>
  <c r="Y442" i="2"/>
  <c r="Z442" i="2" s="1"/>
  <c r="Y443" i="2"/>
  <c r="Z443" i="2" s="1"/>
  <c r="Y444" i="2"/>
  <c r="Z444" i="2" s="1"/>
  <c r="Y445" i="2"/>
  <c r="Z445" i="2" s="1"/>
  <c r="Y446" i="2"/>
  <c r="Z446" i="2" s="1"/>
  <c r="Y447" i="2"/>
  <c r="Z447" i="2" s="1"/>
  <c r="Y448" i="2"/>
  <c r="Z448" i="2" s="1"/>
  <c r="Y449" i="2"/>
  <c r="Z449" i="2" s="1"/>
  <c r="Y450" i="2"/>
  <c r="Z450" i="2" s="1"/>
  <c r="Y451" i="2"/>
  <c r="Z451" i="2" s="1"/>
  <c r="Y452" i="2"/>
  <c r="Z452" i="2" s="1"/>
  <c r="Y453" i="2"/>
  <c r="Z453" i="2" s="1"/>
  <c r="Y454" i="2"/>
  <c r="Z454" i="2" s="1"/>
  <c r="Y455" i="2"/>
  <c r="Z455" i="2" s="1"/>
  <c r="Y456" i="2"/>
  <c r="Z456" i="2" s="1"/>
  <c r="Y457" i="2"/>
  <c r="Z457" i="2" s="1"/>
  <c r="Y458" i="2"/>
  <c r="Z458" i="2" s="1"/>
  <c r="Y459" i="2"/>
  <c r="Z459" i="2" s="1"/>
  <c r="Y460" i="2"/>
  <c r="Z460" i="2" s="1"/>
  <c r="Y461" i="2"/>
  <c r="Z461" i="2" s="1"/>
  <c r="Y462" i="2"/>
  <c r="Z462" i="2" s="1"/>
  <c r="Y463" i="2"/>
  <c r="Z463" i="2" s="1"/>
  <c r="Y464" i="2"/>
  <c r="Z464" i="2" s="1"/>
  <c r="Y465" i="2"/>
  <c r="Z465" i="2" s="1"/>
  <c r="Y466" i="2"/>
  <c r="Z466" i="2" s="1"/>
  <c r="Y467" i="2"/>
  <c r="Z467" i="2" s="1"/>
  <c r="Y468" i="2"/>
  <c r="Z468" i="2" s="1"/>
  <c r="Y469" i="2"/>
  <c r="Z469" i="2" s="1"/>
  <c r="Y470" i="2"/>
  <c r="Z470" i="2" s="1"/>
  <c r="Y471" i="2"/>
  <c r="Z471" i="2" s="1"/>
  <c r="Y472" i="2"/>
  <c r="Z472" i="2" s="1"/>
  <c r="Y473" i="2"/>
  <c r="Z473" i="2" s="1"/>
  <c r="Y474" i="2"/>
  <c r="Z474" i="2" s="1"/>
  <c r="Y475" i="2"/>
  <c r="Z475" i="2" s="1"/>
  <c r="Y476" i="2"/>
  <c r="Z476" i="2" s="1"/>
  <c r="Y477" i="2"/>
  <c r="Z477" i="2" s="1"/>
  <c r="Y478" i="2"/>
  <c r="Z478" i="2" s="1"/>
  <c r="Y479" i="2"/>
  <c r="Z479" i="2" s="1"/>
  <c r="Y480" i="2"/>
  <c r="Z480" i="2" s="1"/>
  <c r="Y481" i="2"/>
  <c r="Z481" i="2" s="1"/>
  <c r="Y482" i="2"/>
  <c r="Z482" i="2" s="1"/>
  <c r="Y483" i="2"/>
  <c r="Z483" i="2" s="1"/>
  <c r="Y484" i="2"/>
  <c r="Z484" i="2" s="1"/>
  <c r="Y485" i="2"/>
  <c r="Z485" i="2" s="1"/>
  <c r="Y486" i="2"/>
  <c r="Z486" i="2" s="1"/>
  <c r="Y487" i="2"/>
  <c r="Z487" i="2" s="1"/>
  <c r="Y488" i="2"/>
  <c r="Z488" i="2" s="1"/>
  <c r="Y489" i="2"/>
  <c r="Z489" i="2" s="1"/>
  <c r="Y490" i="2"/>
  <c r="Z490" i="2" s="1"/>
  <c r="Y491" i="2"/>
  <c r="Z491" i="2" s="1"/>
  <c r="Y492" i="2"/>
  <c r="Z492" i="2" s="1"/>
  <c r="Y493" i="2"/>
  <c r="Z493" i="2" s="1"/>
  <c r="Y494" i="2"/>
  <c r="Z494" i="2" s="1"/>
  <c r="Y495" i="2"/>
  <c r="Z495" i="2" s="1"/>
  <c r="Y496" i="2"/>
  <c r="Z496" i="2" s="1"/>
  <c r="Y497" i="2"/>
  <c r="Z497" i="2" s="1"/>
  <c r="Y498" i="2"/>
  <c r="Z498" i="2" s="1"/>
  <c r="Y499" i="2"/>
  <c r="Z499" i="2" s="1"/>
  <c r="Y500" i="2"/>
  <c r="Z500" i="2" s="1"/>
  <c r="Y501" i="2"/>
  <c r="Z501" i="2" s="1"/>
  <c r="Y502" i="2"/>
  <c r="Z502" i="2" s="1"/>
  <c r="Y503" i="2"/>
  <c r="Z503" i="2" s="1"/>
  <c r="Y504" i="2"/>
  <c r="Z504" i="2" s="1"/>
  <c r="Y505" i="2"/>
  <c r="Z505" i="2" s="1"/>
  <c r="Y506" i="2"/>
  <c r="Z506" i="2" s="1"/>
  <c r="Y507" i="2"/>
  <c r="Z507" i="2" s="1"/>
  <c r="Y508" i="2"/>
  <c r="Z508" i="2" s="1"/>
  <c r="Y509" i="2"/>
  <c r="Z509" i="2" s="1"/>
  <c r="Y510" i="2"/>
  <c r="Z510" i="2" s="1"/>
  <c r="Y511" i="2"/>
  <c r="Z511" i="2" s="1"/>
  <c r="Y512" i="2"/>
  <c r="Z512" i="2" s="1"/>
  <c r="Y513" i="2"/>
  <c r="Z513" i="2" s="1"/>
  <c r="Y514" i="2"/>
  <c r="Z514" i="2" s="1"/>
  <c r="Y515" i="2"/>
  <c r="Z515" i="2" s="1"/>
  <c r="Y516" i="2"/>
  <c r="Z516" i="2" s="1"/>
  <c r="Y517" i="2"/>
  <c r="Z517" i="2" s="1"/>
  <c r="Y518" i="2"/>
  <c r="Z518" i="2" s="1"/>
  <c r="Y519" i="2"/>
  <c r="Z519" i="2" s="1"/>
  <c r="Y520" i="2"/>
  <c r="Z520" i="2" s="1"/>
  <c r="Y521" i="2"/>
  <c r="Z521" i="2" s="1"/>
  <c r="Y522" i="2"/>
  <c r="Z522" i="2" s="1"/>
  <c r="Y523" i="2"/>
  <c r="Z523" i="2" s="1"/>
  <c r="Y524" i="2"/>
  <c r="Z524" i="2" s="1"/>
  <c r="Y525" i="2"/>
  <c r="Z525" i="2" s="1"/>
  <c r="Y526" i="2"/>
  <c r="Z526" i="2" s="1"/>
  <c r="Y527" i="2"/>
  <c r="Z527" i="2" s="1"/>
  <c r="Y528" i="2"/>
  <c r="Z528" i="2" s="1"/>
  <c r="Y529" i="2"/>
  <c r="Z529" i="2" s="1"/>
  <c r="Y530" i="2"/>
  <c r="Z530" i="2" s="1"/>
  <c r="Y531" i="2"/>
  <c r="Z531" i="2" s="1"/>
  <c r="Y532" i="2"/>
  <c r="Z532" i="2" s="1"/>
  <c r="Y533" i="2"/>
  <c r="Z533" i="2" s="1"/>
  <c r="Y534" i="2"/>
  <c r="Z534" i="2" s="1"/>
  <c r="Y535" i="2"/>
  <c r="Z535" i="2" s="1"/>
  <c r="Y536" i="2"/>
  <c r="Z536" i="2" s="1"/>
  <c r="Y537" i="2"/>
  <c r="Z537" i="2" s="1"/>
  <c r="Y538" i="2"/>
  <c r="Z538" i="2" s="1"/>
  <c r="Y539" i="2"/>
  <c r="Z539" i="2" s="1"/>
  <c r="Y540" i="2"/>
  <c r="Z540" i="2" s="1"/>
  <c r="Y541" i="2"/>
  <c r="Z541" i="2" s="1"/>
  <c r="Y542" i="2"/>
  <c r="Z542" i="2" s="1"/>
  <c r="Y543" i="2"/>
  <c r="Z543" i="2" s="1"/>
  <c r="Y544" i="2"/>
  <c r="Z544" i="2" s="1"/>
  <c r="Y545" i="2"/>
  <c r="Z545" i="2" s="1"/>
  <c r="Y546" i="2"/>
  <c r="Z546" i="2" s="1"/>
  <c r="Y547" i="2"/>
  <c r="Z547" i="2" s="1"/>
  <c r="Y548" i="2"/>
  <c r="Z548" i="2" s="1"/>
  <c r="Y549" i="2"/>
  <c r="Z549" i="2" s="1"/>
  <c r="Y550" i="2"/>
  <c r="Z550" i="2" s="1"/>
  <c r="Y551" i="2"/>
  <c r="Z551" i="2" s="1"/>
  <c r="Y552" i="2"/>
  <c r="Z552" i="2" s="1"/>
  <c r="Y553" i="2"/>
  <c r="Z553" i="2" s="1"/>
  <c r="Y554" i="2"/>
  <c r="Z554" i="2" s="1"/>
  <c r="Y555" i="2"/>
  <c r="Z555" i="2" s="1"/>
  <c r="Y556" i="2"/>
  <c r="Z556" i="2" s="1"/>
  <c r="Y557" i="2"/>
  <c r="Z557" i="2" s="1"/>
  <c r="Y558" i="2"/>
  <c r="Z558" i="2" s="1"/>
  <c r="Y559" i="2"/>
  <c r="Z559" i="2" s="1"/>
  <c r="Y560" i="2"/>
  <c r="Z560" i="2" s="1"/>
  <c r="Y561" i="2"/>
  <c r="Z561" i="2" s="1"/>
  <c r="Y562" i="2"/>
  <c r="Z562" i="2" s="1"/>
  <c r="Y563" i="2"/>
  <c r="Z563" i="2" s="1"/>
  <c r="Y564" i="2"/>
  <c r="Z564" i="2" s="1"/>
  <c r="Y565" i="2"/>
  <c r="Z565" i="2" s="1"/>
  <c r="Y566" i="2"/>
  <c r="Z566" i="2" s="1"/>
  <c r="Y567" i="2"/>
  <c r="Z567" i="2" s="1"/>
  <c r="Y568" i="2"/>
  <c r="Z568" i="2" s="1"/>
  <c r="Y569" i="2"/>
  <c r="Z569" i="2" s="1"/>
  <c r="Y570" i="2"/>
  <c r="Z570" i="2" s="1"/>
  <c r="Y571" i="2"/>
  <c r="Z571" i="2" s="1"/>
  <c r="Y572" i="2"/>
  <c r="Z572" i="2" s="1"/>
  <c r="Y573" i="2"/>
  <c r="Z573" i="2" s="1"/>
  <c r="Y574" i="2"/>
  <c r="Z574" i="2" s="1"/>
  <c r="Y575" i="2"/>
  <c r="Z575" i="2" s="1"/>
  <c r="Y576" i="2"/>
  <c r="Z576" i="2" s="1"/>
  <c r="Y577" i="2"/>
  <c r="Z577" i="2" s="1"/>
  <c r="Y578" i="2"/>
  <c r="Z578" i="2" s="1"/>
  <c r="Y579" i="2"/>
  <c r="Z579" i="2" s="1"/>
  <c r="Y580" i="2"/>
  <c r="Z580" i="2" s="1"/>
  <c r="Y581" i="2"/>
  <c r="Z581" i="2" s="1"/>
  <c r="Y582" i="2"/>
  <c r="Z582" i="2" s="1"/>
  <c r="Y583" i="2"/>
  <c r="Z583" i="2" s="1"/>
  <c r="Y584" i="2"/>
  <c r="Z584" i="2" s="1"/>
  <c r="Y585" i="2"/>
  <c r="Z585" i="2" s="1"/>
  <c r="Y586" i="2"/>
  <c r="Z586" i="2" s="1"/>
  <c r="Y587" i="2"/>
  <c r="Z587" i="2" s="1"/>
  <c r="Y588" i="2"/>
  <c r="Z588" i="2" s="1"/>
  <c r="Y589" i="2"/>
  <c r="Z589" i="2" s="1"/>
  <c r="Y590" i="2"/>
  <c r="Z590" i="2" s="1"/>
  <c r="Y591" i="2"/>
  <c r="Z591" i="2" s="1"/>
  <c r="Y592" i="2"/>
  <c r="Z592" i="2" s="1"/>
  <c r="Y593" i="2"/>
  <c r="Z593" i="2" s="1"/>
  <c r="Y594" i="2"/>
  <c r="Z594" i="2" s="1"/>
  <c r="Y595" i="2"/>
  <c r="Z595" i="2" s="1"/>
  <c r="Y596" i="2"/>
  <c r="Z596" i="2" s="1"/>
  <c r="Y597" i="2"/>
  <c r="Z597" i="2" s="1"/>
  <c r="Y598" i="2"/>
  <c r="Z598" i="2" s="1"/>
  <c r="Y599" i="2"/>
  <c r="Z599" i="2" s="1"/>
  <c r="Y600" i="2"/>
  <c r="Z600" i="2" s="1"/>
  <c r="Y601" i="2"/>
  <c r="Z601" i="2" s="1"/>
  <c r="Y602" i="2"/>
  <c r="Z602" i="2" s="1"/>
  <c r="Y603" i="2"/>
  <c r="Z603" i="2" s="1"/>
  <c r="Y604" i="2"/>
  <c r="Z604" i="2" s="1"/>
  <c r="Y605" i="2"/>
  <c r="Z605" i="2" s="1"/>
  <c r="Y606" i="2"/>
  <c r="Z606" i="2" s="1"/>
  <c r="Y607" i="2"/>
  <c r="Z607" i="2" s="1"/>
  <c r="Y608" i="2"/>
  <c r="Z608" i="2" s="1"/>
  <c r="Y609" i="2"/>
  <c r="Z609" i="2" s="1"/>
  <c r="Y610" i="2"/>
  <c r="Z610" i="2" s="1"/>
  <c r="Y611" i="2"/>
  <c r="Z611" i="2" s="1"/>
  <c r="Y612" i="2"/>
  <c r="Z612" i="2" s="1"/>
  <c r="Y613" i="2"/>
  <c r="Z613" i="2" s="1"/>
  <c r="Y614" i="2"/>
  <c r="Z614" i="2" s="1"/>
  <c r="Y615" i="2"/>
  <c r="Z615" i="2" s="1"/>
  <c r="Y616" i="2"/>
  <c r="Z616" i="2" s="1"/>
  <c r="Y617" i="2"/>
  <c r="Z617" i="2" s="1"/>
  <c r="Y618" i="2"/>
  <c r="Z618" i="2" s="1"/>
  <c r="Y619" i="2"/>
  <c r="Z619" i="2" s="1"/>
  <c r="Y620" i="2"/>
  <c r="Z620" i="2" s="1"/>
  <c r="Y621" i="2"/>
  <c r="Z621" i="2" s="1"/>
  <c r="Y622" i="2"/>
  <c r="Z622" i="2" s="1"/>
  <c r="Y623" i="2"/>
  <c r="Z623" i="2" s="1"/>
  <c r="Y624" i="2"/>
  <c r="Z624" i="2" s="1"/>
  <c r="Y625" i="2"/>
  <c r="Z625" i="2" s="1"/>
  <c r="Y626" i="2"/>
  <c r="Z626" i="2" s="1"/>
  <c r="Y627" i="2"/>
  <c r="Z627" i="2" s="1"/>
  <c r="Y628" i="2"/>
  <c r="Z628" i="2" s="1"/>
  <c r="Y629" i="2"/>
  <c r="Z629" i="2" s="1"/>
  <c r="Y630" i="2"/>
  <c r="Z630" i="2" s="1"/>
  <c r="Y631" i="2"/>
  <c r="Z631" i="2" s="1"/>
  <c r="Y632" i="2"/>
  <c r="Z632" i="2" s="1"/>
  <c r="Y633" i="2"/>
  <c r="Z633" i="2" s="1"/>
  <c r="Y634" i="2"/>
  <c r="Z634" i="2" s="1"/>
  <c r="Y635" i="2"/>
  <c r="Z635" i="2" s="1"/>
  <c r="Y636" i="2"/>
  <c r="Z636" i="2" s="1"/>
  <c r="Y637" i="2"/>
  <c r="Z637" i="2" s="1"/>
  <c r="Y638" i="2"/>
  <c r="Z638" i="2" s="1"/>
  <c r="Y639" i="2"/>
  <c r="Z639" i="2" s="1"/>
  <c r="Y640" i="2"/>
  <c r="Z640" i="2" s="1"/>
  <c r="Y641" i="2"/>
  <c r="Z641" i="2" s="1"/>
  <c r="Y642" i="2"/>
  <c r="Z642" i="2" s="1"/>
  <c r="Y643" i="2"/>
  <c r="Z643" i="2" s="1"/>
  <c r="Y644" i="2"/>
  <c r="Z644" i="2" s="1"/>
  <c r="Y645" i="2"/>
  <c r="Z645" i="2" s="1"/>
  <c r="Y646" i="2"/>
  <c r="Z646" i="2" s="1"/>
  <c r="Y647" i="2"/>
  <c r="Z647" i="2" s="1"/>
  <c r="Y648" i="2"/>
  <c r="Z648" i="2" s="1"/>
  <c r="Y649" i="2"/>
  <c r="Z649" i="2" s="1"/>
  <c r="Y650" i="2"/>
  <c r="Z650" i="2" s="1"/>
  <c r="Y651" i="2"/>
  <c r="Z651" i="2" s="1"/>
  <c r="Y652" i="2"/>
  <c r="Z652" i="2" s="1"/>
  <c r="Y653" i="2"/>
  <c r="Z653" i="2" s="1"/>
  <c r="Y654" i="2"/>
  <c r="Z654" i="2" s="1"/>
  <c r="Y655" i="2"/>
  <c r="Z655" i="2" s="1"/>
  <c r="Y656" i="2"/>
  <c r="Z656" i="2" s="1"/>
  <c r="Y657" i="2"/>
  <c r="Z657" i="2" s="1"/>
  <c r="Y658" i="2"/>
  <c r="Z658" i="2" s="1"/>
  <c r="Y659" i="2"/>
  <c r="Z659" i="2" s="1"/>
  <c r="Y660" i="2"/>
  <c r="Z660" i="2" s="1"/>
  <c r="Y661" i="2"/>
  <c r="Z661" i="2" s="1"/>
  <c r="Y662" i="2"/>
  <c r="Z662" i="2" s="1"/>
  <c r="Y663" i="2"/>
  <c r="Z663" i="2" s="1"/>
  <c r="Y664" i="2"/>
  <c r="Z664" i="2" s="1"/>
  <c r="Y665" i="2"/>
  <c r="Z665" i="2" s="1"/>
  <c r="Y666" i="2"/>
  <c r="Z666" i="2" s="1"/>
  <c r="Y667" i="2"/>
  <c r="Z667" i="2" s="1"/>
  <c r="Y668" i="2"/>
  <c r="Z668" i="2" s="1"/>
  <c r="Y669" i="2"/>
  <c r="Z669" i="2" s="1"/>
  <c r="Y670" i="2"/>
  <c r="Z670" i="2" s="1"/>
  <c r="Y671" i="2"/>
  <c r="Z671" i="2" s="1"/>
  <c r="Y672" i="2"/>
  <c r="Z672" i="2" s="1"/>
  <c r="Y673" i="2"/>
  <c r="Z673" i="2" s="1"/>
  <c r="Y674" i="2"/>
  <c r="Z674" i="2" s="1"/>
  <c r="Y675" i="2"/>
  <c r="Z675" i="2" s="1"/>
  <c r="Y676" i="2"/>
  <c r="Z676" i="2" s="1"/>
  <c r="Y677" i="2"/>
  <c r="Z677" i="2" s="1"/>
  <c r="Y678" i="2"/>
  <c r="Z678" i="2" s="1"/>
  <c r="Y679" i="2"/>
  <c r="Z679" i="2" s="1"/>
  <c r="Y680" i="2"/>
  <c r="Z680" i="2" s="1"/>
  <c r="Y681" i="2"/>
  <c r="Z681" i="2" s="1"/>
  <c r="Y682" i="2"/>
  <c r="Z682" i="2" s="1"/>
  <c r="Y683" i="2"/>
  <c r="Z683" i="2" s="1"/>
  <c r="Y684" i="2"/>
  <c r="Z684" i="2" s="1"/>
  <c r="Y685" i="2"/>
  <c r="Z685" i="2" s="1"/>
  <c r="Y686" i="2"/>
  <c r="Z686" i="2" s="1"/>
  <c r="Y687" i="2"/>
  <c r="Z687" i="2" s="1"/>
  <c r="Y688" i="2"/>
  <c r="Z688" i="2" s="1"/>
  <c r="Y689" i="2"/>
  <c r="Z689" i="2" s="1"/>
  <c r="Y690" i="2"/>
  <c r="Z690" i="2" s="1"/>
  <c r="Y691" i="2"/>
  <c r="Z691" i="2" s="1"/>
  <c r="Y692" i="2"/>
  <c r="Z692" i="2" s="1"/>
  <c r="Y693" i="2"/>
  <c r="Z693" i="2" s="1"/>
  <c r="Y694" i="2"/>
  <c r="Z694" i="2" s="1"/>
  <c r="Y695" i="2"/>
  <c r="Z695" i="2" s="1"/>
  <c r="Y696" i="2"/>
  <c r="Z696" i="2" s="1"/>
  <c r="Y697" i="2"/>
  <c r="Z697" i="2" s="1"/>
  <c r="Y698" i="2"/>
  <c r="Z698" i="2" s="1"/>
  <c r="Y699" i="2"/>
  <c r="Z699" i="2" s="1"/>
  <c r="Y700" i="2"/>
  <c r="Z700" i="2" s="1"/>
  <c r="Y701" i="2"/>
  <c r="Z701" i="2" s="1"/>
  <c r="Y702" i="2"/>
  <c r="Z702" i="2" s="1"/>
  <c r="Y703" i="2"/>
  <c r="Z703" i="2" s="1"/>
  <c r="Y704" i="2"/>
  <c r="Z704" i="2" s="1"/>
  <c r="Y705" i="2"/>
  <c r="Z705" i="2" s="1"/>
  <c r="Y706" i="2"/>
  <c r="Z706" i="2" s="1"/>
  <c r="Y707" i="2"/>
  <c r="Z707" i="2" s="1"/>
  <c r="Y708" i="2"/>
  <c r="Z708" i="2" s="1"/>
  <c r="Y709" i="2"/>
  <c r="Z709" i="2" s="1"/>
  <c r="Y710" i="2"/>
  <c r="Z710" i="2" s="1"/>
  <c r="Y711" i="2"/>
  <c r="Z711" i="2" s="1"/>
  <c r="Y712" i="2"/>
  <c r="Z712" i="2" s="1"/>
  <c r="Y713" i="2"/>
  <c r="Z713" i="2" s="1"/>
  <c r="Y714" i="2"/>
  <c r="Z714" i="2" s="1"/>
  <c r="Y715" i="2"/>
  <c r="Z715" i="2" s="1"/>
  <c r="Y716" i="2"/>
  <c r="Z716" i="2" s="1"/>
  <c r="Y717" i="2"/>
  <c r="Z717" i="2" s="1"/>
  <c r="Y718" i="2"/>
  <c r="Z718" i="2" s="1"/>
  <c r="Y719" i="2"/>
  <c r="Z719" i="2" s="1"/>
  <c r="Y720" i="2"/>
  <c r="Z720" i="2" s="1"/>
  <c r="Y721" i="2"/>
  <c r="Z721" i="2" s="1"/>
  <c r="Y722" i="2"/>
  <c r="Z722" i="2" s="1"/>
  <c r="Y723" i="2"/>
  <c r="Z723" i="2" s="1"/>
  <c r="Y724" i="2"/>
  <c r="Z724" i="2" s="1"/>
  <c r="Y725" i="2"/>
  <c r="Z725" i="2" s="1"/>
  <c r="Y726" i="2"/>
  <c r="Z726" i="2" s="1"/>
  <c r="Y727" i="2"/>
  <c r="Z727" i="2" s="1"/>
  <c r="Y728" i="2"/>
  <c r="Z728" i="2" s="1"/>
  <c r="Y729" i="2"/>
  <c r="Z729" i="2" s="1"/>
  <c r="Y730" i="2"/>
  <c r="Z730" i="2" s="1"/>
  <c r="Y731" i="2"/>
  <c r="Z731" i="2" s="1"/>
  <c r="Y732" i="2"/>
  <c r="Z732" i="2" s="1"/>
  <c r="Y733" i="2"/>
  <c r="Z733" i="2" s="1"/>
  <c r="Y734" i="2"/>
  <c r="Z734" i="2" s="1"/>
  <c r="Y735" i="2"/>
  <c r="Z735" i="2" s="1"/>
  <c r="Y736" i="2"/>
  <c r="Z736" i="2" s="1"/>
  <c r="Y737" i="2"/>
  <c r="Z737" i="2" s="1"/>
  <c r="Y738" i="2"/>
  <c r="Z738" i="2" s="1"/>
  <c r="Y739" i="2"/>
  <c r="Z739" i="2" s="1"/>
  <c r="Y740" i="2"/>
  <c r="Z740" i="2" s="1"/>
  <c r="Y741" i="2"/>
  <c r="Z741" i="2" s="1"/>
  <c r="Y742" i="2"/>
  <c r="Z742" i="2" s="1"/>
  <c r="Y743" i="2"/>
  <c r="Z743" i="2" s="1"/>
  <c r="Y744" i="2"/>
  <c r="Z744" i="2" s="1"/>
  <c r="Y745" i="2"/>
  <c r="Z745" i="2" s="1"/>
  <c r="Y746" i="2"/>
  <c r="Z746" i="2" s="1"/>
  <c r="Y747" i="2"/>
  <c r="Z747" i="2" s="1"/>
  <c r="Y748" i="2"/>
  <c r="Z748" i="2" s="1"/>
  <c r="Y749" i="2"/>
  <c r="Z749" i="2" s="1"/>
  <c r="Y750" i="2"/>
  <c r="Z750" i="2" s="1"/>
  <c r="Y751" i="2"/>
  <c r="Z751" i="2" s="1"/>
  <c r="Y752" i="2"/>
  <c r="Z752" i="2" s="1"/>
  <c r="Y753" i="2"/>
  <c r="Z753" i="2" s="1"/>
  <c r="Y754" i="2"/>
  <c r="Z754" i="2" s="1"/>
  <c r="Y755" i="2"/>
  <c r="Z755" i="2" s="1"/>
  <c r="Y756" i="2"/>
  <c r="Z756" i="2" s="1"/>
  <c r="Y757" i="2"/>
  <c r="Z757" i="2" s="1"/>
  <c r="Y758" i="2"/>
  <c r="Z758" i="2" s="1"/>
  <c r="Y759" i="2"/>
  <c r="Z759" i="2" s="1"/>
  <c r="Y760" i="2"/>
  <c r="Z760" i="2" s="1"/>
  <c r="Y761" i="2"/>
  <c r="Z761" i="2" s="1"/>
  <c r="Y762" i="2"/>
  <c r="Z762" i="2" s="1"/>
  <c r="Y763" i="2"/>
  <c r="Z763" i="2" s="1"/>
  <c r="Y764" i="2"/>
  <c r="Z764" i="2" s="1"/>
  <c r="Y765" i="2"/>
  <c r="Z765" i="2" s="1"/>
  <c r="Y766" i="2"/>
  <c r="Z766" i="2" s="1"/>
  <c r="Y767" i="2"/>
  <c r="Z767" i="2" s="1"/>
  <c r="Y768" i="2"/>
  <c r="Z768" i="2" s="1"/>
  <c r="Y769" i="2"/>
  <c r="Z769" i="2" s="1"/>
  <c r="Y770" i="2"/>
  <c r="Z770" i="2" s="1"/>
  <c r="Y771" i="2"/>
  <c r="Z771" i="2" s="1"/>
  <c r="Y772" i="2"/>
  <c r="Z772" i="2" s="1"/>
  <c r="Y773" i="2"/>
  <c r="Z773" i="2" s="1"/>
  <c r="Y774" i="2"/>
  <c r="Z774" i="2" s="1"/>
  <c r="Y775" i="2"/>
  <c r="Z775" i="2" s="1"/>
  <c r="Y776" i="2"/>
  <c r="Z776" i="2" s="1"/>
  <c r="Y777" i="2"/>
  <c r="Z777" i="2" s="1"/>
  <c r="Y778" i="2"/>
  <c r="Z778" i="2" s="1"/>
  <c r="Y779" i="2"/>
  <c r="Z779" i="2" s="1"/>
  <c r="Y780" i="2"/>
  <c r="Z780" i="2" s="1"/>
  <c r="Y781" i="2"/>
  <c r="Z781" i="2" s="1"/>
  <c r="Y782" i="2"/>
  <c r="Z782" i="2" s="1"/>
  <c r="Y783" i="2"/>
  <c r="Z783" i="2" s="1"/>
  <c r="Y784" i="2"/>
  <c r="Z784" i="2" s="1"/>
  <c r="Y785" i="2"/>
  <c r="Z785" i="2" s="1"/>
  <c r="Y786" i="2"/>
  <c r="Z786" i="2" s="1"/>
  <c r="Y787" i="2"/>
  <c r="Z787" i="2" s="1"/>
  <c r="Y788" i="2"/>
  <c r="Z788" i="2" s="1"/>
  <c r="Y789" i="2"/>
  <c r="Z789" i="2" s="1"/>
  <c r="Y790" i="2"/>
  <c r="Z790" i="2" s="1"/>
  <c r="Y791" i="2"/>
  <c r="Z791" i="2" s="1"/>
  <c r="Y792" i="2"/>
  <c r="Z792" i="2" s="1"/>
  <c r="Y793" i="2"/>
  <c r="Z793" i="2" s="1"/>
  <c r="Y794" i="2"/>
  <c r="Z794" i="2" s="1"/>
  <c r="Y795" i="2"/>
  <c r="Z795" i="2" s="1"/>
  <c r="Y796" i="2"/>
  <c r="Z796" i="2" s="1"/>
  <c r="Y797" i="2"/>
  <c r="Z797" i="2" s="1"/>
  <c r="Y798" i="2"/>
  <c r="Z798" i="2" s="1"/>
  <c r="Y799" i="2"/>
  <c r="Z799" i="2" s="1"/>
  <c r="Y800" i="2"/>
  <c r="Z800" i="2" s="1"/>
  <c r="Y801" i="2"/>
  <c r="Z801" i="2" s="1"/>
  <c r="Y802" i="2"/>
  <c r="Z802" i="2" s="1"/>
  <c r="Y803" i="2"/>
  <c r="Z803" i="2" s="1"/>
  <c r="Y804" i="2"/>
  <c r="Z804" i="2" s="1"/>
  <c r="Y805" i="2"/>
  <c r="Z805" i="2" s="1"/>
  <c r="Y806" i="2"/>
  <c r="Z806" i="2" s="1"/>
  <c r="Y807" i="2"/>
  <c r="Z807" i="2" s="1"/>
  <c r="Y808" i="2"/>
  <c r="Z808" i="2" s="1"/>
  <c r="Y809" i="2"/>
  <c r="Z809" i="2" s="1"/>
  <c r="Y810" i="2"/>
  <c r="Z810" i="2" s="1"/>
  <c r="Y811" i="2"/>
  <c r="Z811" i="2" s="1"/>
  <c r="Y812" i="2"/>
  <c r="Z812" i="2" s="1"/>
  <c r="Y813" i="2"/>
  <c r="Z813" i="2" s="1"/>
  <c r="Y814" i="2"/>
  <c r="Z814" i="2" s="1"/>
  <c r="Y815" i="2"/>
  <c r="Z815" i="2" s="1"/>
  <c r="Y816" i="2"/>
  <c r="Z816" i="2" s="1"/>
  <c r="Y817" i="2"/>
  <c r="Z817" i="2" s="1"/>
  <c r="Y818" i="2"/>
  <c r="Z818" i="2" s="1"/>
  <c r="Y819" i="2"/>
  <c r="Z819" i="2" s="1"/>
  <c r="Y820" i="2"/>
  <c r="Z820" i="2" s="1"/>
  <c r="Y821" i="2"/>
  <c r="Z821" i="2" s="1"/>
  <c r="Y822" i="2"/>
  <c r="Z822" i="2" s="1"/>
  <c r="Y823" i="2"/>
  <c r="Z823" i="2" s="1"/>
  <c r="Y824" i="2"/>
  <c r="Z824" i="2" s="1"/>
  <c r="Y825" i="2"/>
  <c r="Z825" i="2" s="1"/>
  <c r="Y826" i="2"/>
  <c r="Z826" i="2" s="1"/>
  <c r="Y827" i="2"/>
  <c r="Z827" i="2" s="1"/>
  <c r="Y828" i="2"/>
  <c r="Z828" i="2" s="1"/>
  <c r="Y829" i="2"/>
  <c r="Z829" i="2" s="1"/>
  <c r="Y830" i="2"/>
  <c r="Z830" i="2" s="1"/>
  <c r="Y831" i="2"/>
  <c r="Z831" i="2" s="1"/>
  <c r="Y832" i="2"/>
  <c r="Z832" i="2" s="1"/>
  <c r="Y833" i="2"/>
  <c r="Z833" i="2" s="1"/>
  <c r="Y834" i="2"/>
  <c r="Z834" i="2" s="1"/>
  <c r="Y835" i="2"/>
  <c r="Z835" i="2" s="1"/>
  <c r="Y836" i="2"/>
  <c r="Z836" i="2" s="1"/>
  <c r="Y837" i="2"/>
  <c r="Z837" i="2" s="1"/>
  <c r="Y838" i="2"/>
  <c r="Z838" i="2" s="1"/>
  <c r="Y839" i="2"/>
  <c r="Z839" i="2" s="1"/>
  <c r="Y840" i="2"/>
  <c r="Z840" i="2" s="1"/>
  <c r="Y841" i="2"/>
  <c r="Z841" i="2" s="1"/>
  <c r="Y842" i="2"/>
  <c r="Z842" i="2" s="1"/>
  <c r="Y843" i="2"/>
  <c r="Z843" i="2" s="1"/>
  <c r="Y844" i="2"/>
  <c r="Z844" i="2" s="1"/>
  <c r="Y845" i="2"/>
  <c r="Z845" i="2" s="1"/>
  <c r="Y846" i="2"/>
  <c r="Z846" i="2" s="1"/>
  <c r="Y847" i="2"/>
  <c r="Z847" i="2" s="1"/>
  <c r="Y848" i="2"/>
  <c r="Z848" i="2" s="1"/>
  <c r="Y849" i="2"/>
  <c r="Z849" i="2" s="1"/>
  <c r="Y850" i="2"/>
  <c r="Z850" i="2" s="1"/>
  <c r="Y851" i="2"/>
  <c r="Z851" i="2" s="1"/>
  <c r="Y852" i="2"/>
  <c r="Z852" i="2" s="1"/>
  <c r="Y853" i="2"/>
  <c r="Z853" i="2" s="1"/>
  <c r="Y854" i="2"/>
  <c r="Z854" i="2" s="1"/>
  <c r="Y855" i="2"/>
  <c r="Z855" i="2" s="1"/>
  <c r="Y856" i="2"/>
  <c r="Z856" i="2" s="1"/>
  <c r="Y857" i="2"/>
  <c r="Z857" i="2" s="1"/>
  <c r="Y858" i="2"/>
  <c r="Z858" i="2" s="1"/>
  <c r="Y859" i="2"/>
  <c r="Z859" i="2" s="1"/>
  <c r="Y860" i="2"/>
  <c r="Z860" i="2" s="1"/>
  <c r="Y861" i="2"/>
  <c r="Z861" i="2" s="1"/>
  <c r="Y862" i="2"/>
  <c r="Z862" i="2" s="1"/>
  <c r="Y863" i="2"/>
  <c r="Z863" i="2" s="1"/>
  <c r="Y864" i="2"/>
  <c r="Z864" i="2" s="1"/>
  <c r="Y865" i="2"/>
  <c r="Z865" i="2" s="1"/>
  <c r="Y866" i="2"/>
  <c r="Z866" i="2" s="1"/>
  <c r="Y867" i="2"/>
  <c r="Z867" i="2" s="1"/>
  <c r="Y868" i="2"/>
  <c r="Z868" i="2" s="1"/>
  <c r="Y869" i="2"/>
  <c r="Z869" i="2" s="1"/>
  <c r="Y870" i="2"/>
  <c r="Z870" i="2" s="1"/>
  <c r="Y871" i="2"/>
  <c r="Z871" i="2" s="1"/>
  <c r="Y872" i="2"/>
  <c r="Z872" i="2" s="1"/>
  <c r="Y873" i="2"/>
  <c r="Z873" i="2" s="1"/>
  <c r="Y874" i="2"/>
  <c r="Z874" i="2" s="1"/>
  <c r="Y875" i="2"/>
  <c r="Z875" i="2" s="1"/>
  <c r="Y876" i="2"/>
  <c r="Z876" i="2" s="1"/>
  <c r="Y877" i="2"/>
  <c r="Z877" i="2" s="1"/>
  <c r="Y878" i="2"/>
  <c r="Z878" i="2" s="1"/>
  <c r="Y879" i="2"/>
  <c r="Z879" i="2" s="1"/>
  <c r="Y880" i="2"/>
  <c r="Z880" i="2" s="1"/>
  <c r="Y881" i="2"/>
  <c r="Z881" i="2" s="1"/>
  <c r="Y882" i="2"/>
  <c r="Z882" i="2" s="1"/>
  <c r="Y883" i="2"/>
  <c r="Z883" i="2" s="1"/>
  <c r="Y884" i="2"/>
  <c r="Z884" i="2" s="1"/>
  <c r="Y885" i="2"/>
  <c r="Z885" i="2" s="1"/>
  <c r="Y886" i="2"/>
  <c r="Z886" i="2" s="1"/>
  <c r="Y887" i="2"/>
  <c r="Z887" i="2" s="1"/>
  <c r="Y888" i="2"/>
  <c r="Z888" i="2" s="1"/>
  <c r="Y889" i="2"/>
  <c r="Z889" i="2" s="1"/>
  <c r="Y890" i="2"/>
  <c r="Z890" i="2" s="1"/>
  <c r="Y891" i="2"/>
  <c r="Z891" i="2" s="1"/>
  <c r="Y892" i="2"/>
  <c r="Z892" i="2" s="1"/>
  <c r="Y893" i="2"/>
  <c r="Z893" i="2" s="1"/>
  <c r="Y894" i="2"/>
  <c r="Z894" i="2" s="1"/>
  <c r="Y895" i="2"/>
  <c r="Z895" i="2" s="1"/>
  <c r="Y896" i="2"/>
  <c r="Z896" i="2" s="1"/>
  <c r="Y897" i="2"/>
  <c r="Z897" i="2" s="1"/>
  <c r="Y898" i="2"/>
  <c r="Z898" i="2" s="1"/>
  <c r="Y899" i="2"/>
  <c r="Z899" i="2" s="1"/>
  <c r="Y900" i="2"/>
  <c r="Z900" i="2" s="1"/>
  <c r="Y901" i="2"/>
  <c r="Z901" i="2" s="1"/>
  <c r="Y902" i="2"/>
  <c r="Z902" i="2" s="1"/>
  <c r="Y903" i="2"/>
  <c r="Z903" i="2" s="1"/>
  <c r="Y904" i="2"/>
  <c r="Z904" i="2" s="1"/>
  <c r="Y905" i="2"/>
  <c r="Z905" i="2" s="1"/>
  <c r="Y906" i="2"/>
  <c r="Z906" i="2" s="1"/>
  <c r="Y907" i="2"/>
  <c r="Z907" i="2" s="1"/>
  <c r="Y908" i="2"/>
  <c r="Z908" i="2" s="1"/>
  <c r="Y909" i="2"/>
  <c r="Z909" i="2" s="1"/>
  <c r="Y910" i="2"/>
  <c r="Z910" i="2" s="1"/>
  <c r="Y911" i="2"/>
  <c r="Z911" i="2" s="1"/>
  <c r="Y912" i="2"/>
  <c r="Z912" i="2" s="1"/>
  <c r="Y913" i="2"/>
  <c r="Z913" i="2" s="1"/>
  <c r="Y914" i="2"/>
  <c r="Z914" i="2" s="1"/>
  <c r="Y915" i="2"/>
  <c r="Z915" i="2" s="1"/>
  <c r="Y916" i="2"/>
  <c r="Z916" i="2" s="1"/>
  <c r="Y917" i="2"/>
  <c r="Z917" i="2" s="1"/>
  <c r="Y918" i="2"/>
  <c r="Z918" i="2" s="1"/>
  <c r="Y919" i="2"/>
  <c r="Z919" i="2" s="1"/>
  <c r="Y920" i="2"/>
  <c r="Z920" i="2" s="1"/>
  <c r="Y921" i="2"/>
  <c r="Z921" i="2" s="1"/>
  <c r="Y922" i="2"/>
  <c r="Z922" i="2" s="1"/>
  <c r="Y923" i="2"/>
  <c r="Z923" i="2" s="1"/>
  <c r="Y924" i="2"/>
  <c r="Z924" i="2" s="1"/>
  <c r="Y925" i="2"/>
  <c r="Z925" i="2" s="1"/>
  <c r="Y926" i="2"/>
  <c r="Z926" i="2" s="1"/>
  <c r="Y927" i="2"/>
  <c r="Z927" i="2" s="1"/>
  <c r="Y928" i="2"/>
  <c r="Z928" i="2" s="1"/>
  <c r="Y929" i="2"/>
  <c r="Z929" i="2" s="1"/>
  <c r="Y930" i="2"/>
  <c r="Z930" i="2" s="1"/>
  <c r="Y931" i="2"/>
  <c r="Z931" i="2" s="1"/>
  <c r="Y932" i="2"/>
  <c r="Z932" i="2" s="1"/>
  <c r="Y933" i="2"/>
  <c r="Z933" i="2" s="1"/>
  <c r="Y934" i="2"/>
  <c r="Z934" i="2" s="1"/>
  <c r="Y935" i="2"/>
  <c r="Z935" i="2" s="1"/>
  <c r="Y936" i="2"/>
  <c r="Z936" i="2" s="1"/>
  <c r="Y937" i="2"/>
  <c r="Z937" i="2" s="1"/>
  <c r="Y938" i="2"/>
  <c r="Z938" i="2" s="1"/>
  <c r="Y939" i="2"/>
  <c r="Z939" i="2" s="1"/>
  <c r="Y940" i="2"/>
  <c r="Z940" i="2" s="1"/>
  <c r="Y941" i="2"/>
  <c r="Z941" i="2" s="1"/>
  <c r="Y942" i="2"/>
  <c r="Z942" i="2" s="1"/>
  <c r="Y943" i="2"/>
  <c r="Z943" i="2" s="1"/>
  <c r="Y944" i="2"/>
  <c r="Z944" i="2" s="1"/>
  <c r="Y945" i="2"/>
  <c r="Z945" i="2" s="1"/>
  <c r="Y946" i="2"/>
  <c r="Z946" i="2" s="1"/>
  <c r="Y947" i="2"/>
  <c r="Z947" i="2" s="1"/>
  <c r="Y948" i="2"/>
  <c r="Z948" i="2" s="1"/>
  <c r="Y949" i="2"/>
  <c r="Z949" i="2" s="1"/>
  <c r="Y950" i="2"/>
  <c r="Z950" i="2" s="1"/>
  <c r="Y951" i="2"/>
  <c r="Y952" i="2"/>
  <c r="Z952" i="2" s="1"/>
  <c r="Y953" i="2"/>
  <c r="Y954" i="2"/>
  <c r="Z954" i="2" s="1"/>
  <c r="Y955" i="2"/>
  <c r="Y956" i="2"/>
  <c r="Z956" i="2" s="1"/>
  <c r="Y957" i="2"/>
  <c r="Y958" i="2"/>
  <c r="Z958" i="2" s="1"/>
  <c r="Y959" i="2"/>
  <c r="Y960" i="2"/>
  <c r="Z960" i="2" s="1"/>
  <c r="Y961" i="2"/>
  <c r="Y962" i="2"/>
  <c r="Z962" i="2" s="1"/>
  <c r="Y963" i="2"/>
  <c r="Y964" i="2"/>
  <c r="Z964" i="2" s="1"/>
  <c r="Y965" i="2"/>
  <c r="Y966" i="2"/>
  <c r="Z966" i="2" s="1"/>
  <c r="Y967" i="2"/>
  <c r="Y968" i="2"/>
  <c r="Z968" i="2" s="1"/>
  <c r="Y969" i="2"/>
  <c r="Y970" i="2"/>
  <c r="Z970" i="2" s="1"/>
  <c r="Y971" i="2"/>
  <c r="Y972" i="2"/>
  <c r="Z972" i="2" s="1"/>
  <c r="Y973" i="2"/>
  <c r="Y974" i="2"/>
  <c r="Z974" i="2" s="1"/>
  <c r="Y975" i="2"/>
  <c r="Y976" i="2"/>
  <c r="Z976" i="2" s="1"/>
  <c r="Y977" i="2"/>
  <c r="Y978" i="2"/>
  <c r="Z978" i="2" s="1"/>
  <c r="Y979" i="2"/>
  <c r="Y980" i="2"/>
  <c r="Z980" i="2" s="1"/>
  <c r="Y981" i="2"/>
  <c r="Y982" i="2"/>
  <c r="Z982" i="2" s="1"/>
  <c r="Y983" i="2"/>
  <c r="Y984" i="2"/>
  <c r="Z984" i="2" s="1"/>
  <c r="Y985" i="2"/>
  <c r="Y986" i="2"/>
  <c r="Z986" i="2" s="1"/>
  <c r="Y987" i="2"/>
  <c r="Y988" i="2"/>
  <c r="Z988" i="2" s="1"/>
  <c r="Y989" i="2"/>
  <c r="Y990" i="2"/>
  <c r="Z990" i="2" s="1"/>
  <c r="Y991" i="2"/>
  <c r="Y992" i="2"/>
  <c r="Z992" i="2" s="1"/>
  <c r="Y993" i="2"/>
  <c r="Y994" i="2"/>
  <c r="Z994" i="2" s="1"/>
  <c r="Y995" i="2"/>
  <c r="Y996" i="2"/>
  <c r="Z996" i="2" s="1"/>
  <c r="Y997" i="2"/>
  <c r="Y998" i="2"/>
  <c r="Z998" i="2" s="1"/>
  <c r="Y999" i="2"/>
  <c r="Y1000" i="2"/>
  <c r="Z1000" i="2" s="1"/>
  <c r="Y1001" i="2"/>
  <c r="Y1002" i="2"/>
  <c r="Z1002" i="2" s="1"/>
  <c r="Y1003" i="2"/>
  <c r="Y1004" i="2"/>
  <c r="Z1004" i="2" s="1"/>
  <c r="Y1005" i="2"/>
  <c r="Y1006" i="2"/>
  <c r="Z1006" i="2" s="1"/>
  <c r="Y1007" i="2"/>
  <c r="Y1008" i="2"/>
  <c r="Z1008" i="2" s="1"/>
  <c r="Y1009" i="2"/>
  <c r="Y1010" i="2"/>
  <c r="Z1010" i="2" s="1"/>
  <c r="Y1011" i="2"/>
  <c r="Y1012" i="2"/>
  <c r="Z1012" i="2" s="1"/>
  <c r="Y1013" i="2"/>
  <c r="Y1014" i="2"/>
  <c r="Z1014" i="2" s="1"/>
  <c r="Y1015" i="2"/>
  <c r="Y1016" i="2"/>
  <c r="Z1016" i="2" s="1"/>
  <c r="Y1017" i="2"/>
  <c r="Y1018" i="2"/>
  <c r="Z1018" i="2" s="1"/>
  <c r="Y1019" i="2"/>
  <c r="Y1020" i="2"/>
  <c r="Z1020" i="2" s="1"/>
  <c r="Y1021" i="2"/>
  <c r="Y1022" i="2"/>
  <c r="Z1022" i="2" s="1"/>
  <c r="Y1023" i="2"/>
  <c r="Y1024" i="2"/>
  <c r="Z1024" i="2" s="1"/>
  <c r="Y1025" i="2"/>
  <c r="Y1026" i="2"/>
  <c r="Z1026" i="2" s="1"/>
  <c r="Y1027" i="2"/>
  <c r="Y1028" i="2"/>
  <c r="Z1028" i="2" s="1"/>
  <c r="Y1029" i="2"/>
  <c r="Y1030" i="2"/>
  <c r="Z1030" i="2" s="1"/>
  <c r="Y1031" i="2"/>
  <c r="Y1032" i="2"/>
  <c r="Z1032" i="2" s="1"/>
  <c r="Y1033" i="2"/>
  <c r="Y1034" i="2"/>
  <c r="Z1034" i="2" s="1"/>
  <c r="Y1035" i="2"/>
  <c r="Y1036" i="2"/>
  <c r="Z1036" i="2" s="1"/>
  <c r="Y1037" i="2"/>
  <c r="Y1038" i="2"/>
  <c r="Z1038" i="2" s="1"/>
  <c r="Y1039" i="2"/>
  <c r="Y1040" i="2"/>
  <c r="Z1040" i="2" s="1"/>
  <c r="Y1041" i="2"/>
  <c r="Y1042" i="2"/>
  <c r="Z1042" i="2" s="1"/>
  <c r="Y1043" i="2"/>
  <c r="Y1044" i="2"/>
  <c r="Z1044" i="2" s="1"/>
  <c r="Y1045" i="2"/>
  <c r="Y1046" i="2"/>
  <c r="Z1046" i="2" s="1"/>
  <c r="Y1047" i="2"/>
  <c r="Y1048" i="2"/>
  <c r="Z1048" i="2" s="1"/>
  <c r="Y1049" i="2"/>
  <c r="Y1050" i="2"/>
  <c r="Z1050" i="2" s="1"/>
  <c r="Y1051" i="2"/>
  <c r="Y1052" i="2"/>
  <c r="Z1052" i="2" s="1"/>
  <c r="Y1053" i="2"/>
  <c r="Y1054" i="2"/>
  <c r="Z1054" i="2" s="1"/>
  <c r="Y1055" i="2"/>
  <c r="Y1056" i="2"/>
  <c r="Z1056" i="2" s="1"/>
  <c r="Y1057" i="2"/>
  <c r="Y1058" i="2"/>
  <c r="Z1058" i="2" s="1"/>
  <c r="Y1059" i="2"/>
  <c r="Y1060" i="2"/>
  <c r="Z1060" i="2" s="1"/>
  <c r="Y1061" i="2"/>
  <c r="Y1062" i="2"/>
  <c r="Z1062" i="2" s="1"/>
  <c r="Y1063" i="2"/>
  <c r="Y1064" i="2"/>
  <c r="Z1064" i="2" s="1"/>
  <c r="Y1065" i="2"/>
  <c r="Y1066" i="2"/>
  <c r="Z1066" i="2" s="1"/>
  <c r="Y1067" i="2"/>
  <c r="Y1068" i="2"/>
  <c r="Z1068" i="2" s="1"/>
  <c r="Y1069" i="2"/>
  <c r="Y1070" i="2"/>
  <c r="Z1070" i="2" s="1"/>
  <c r="Y1071" i="2"/>
  <c r="Y1072" i="2"/>
  <c r="Z1072" i="2" s="1"/>
  <c r="Y1073" i="2"/>
  <c r="Y1074" i="2"/>
  <c r="Z1074" i="2" s="1"/>
  <c r="Y1075" i="2"/>
  <c r="Y1076" i="2"/>
  <c r="Z1076" i="2" s="1"/>
  <c r="Y1077" i="2"/>
  <c r="Y1078" i="2"/>
  <c r="Z1078" i="2" s="1"/>
  <c r="Y1079" i="2"/>
  <c r="Y1080" i="2"/>
  <c r="Z1080" i="2" s="1"/>
  <c r="Y1081" i="2"/>
  <c r="Y1082" i="2"/>
  <c r="Z1082" i="2" s="1"/>
  <c r="Y1083" i="2"/>
  <c r="Y1084" i="2"/>
  <c r="Z1084" i="2" s="1"/>
  <c r="Y1085" i="2"/>
  <c r="Y1086" i="2"/>
  <c r="Z1086" i="2" s="1"/>
  <c r="Y1087" i="2"/>
  <c r="Y1088" i="2"/>
  <c r="Z1088" i="2" s="1"/>
  <c r="Y1089" i="2"/>
  <c r="Y1090" i="2"/>
  <c r="Z1090" i="2" s="1"/>
  <c r="Y1091" i="2"/>
  <c r="Y1092" i="2"/>
  <c r="Z1092" i="2" s="1"/>
  <c r="Y1093" i="2"/>
  <c r="Y1094" i="2"/>
  <c r="Z1094" i="2" s="1"/>
  <c r="Y1095" i="2"/>
  <c r="Y1096" i="2"/>
  <c r="Z1096" i="2" s="1"/>
  <c r="Y1097" i="2"/>
  <c r="Y1098" i="2"/>
  <c r="Z1098" i="2" s="1"/>
  <c r="Y1099" i="2"/>
  <c r="Y1100" i="2"/>
  <c r="Z1100" i="2" s="1"/>
  <c r="Y1101" i="2"/>
  <c r="Y1102" i="2"/>
  <c r="Z1102" i="2" s="1"/>
  <c r="Y1103" i="2"/>
  <c r="Y1104" i="2"/>
  <c r="Z1104" i="2" s="1"/>
  <c r="Y1105" i="2"/>
  <c r="Y1106" i="2"/>
  <c r="Z1106" i="2" s="1"/>
  <c r="Y1107" i="2"/>
  <c r="Y1108" i="2"/>
  <c r="Z1108" i="2" s="1"/>
  <c r="Y1109" i="2"/>
  <c r="Y1110" i="2"/>
  <c r="Z1110" i="2" s="1"/>
  <c r="Y1111" i="2"/>
  <c r="Y1112" i="2"/>
  <c r="Z1112" i="2" s="1"/>
  <c r="Y1113" i="2"/>
  <c r="Y1114" i="2"/>
  <c r="Z1114" i="2" s="1"/>
  <c r="Y1115" i="2"/>
  <c r="Y1116" i="2"/>
  <c r="Z1116" i="2" s="1"/>
  <c r="Y1117" i="2"/>
  <c r="Y1118" i="2"/>
  <c r="Z1118" i="2" s="1"/>
  <c r="Y1119" i="2"/>
  <c r="Y1120" i="2"/>
  <c r="Z1120" i="2" s="1"/>
  <c r="Y1121" i="2"/>
  <c r="Y1122" i="2"/>
  <c r="Z1122" i="2" s="1"/>
  <c r="Y1123" i="2"/>
  <c r="Y1124" i="2"/>
  <c r="Z1124" i="2" s="1"/>
  <c r="Y1125" i="2"/>
  <c r="Y1126" i="2"/>
  <c r="Z1126" i="2" s="1"/>
  <c r="Y1127" i="2"/>
  <c r="Y1128" i="2"/>
  <c r="Z1128" i="2" s="1"/>
  <c r="Y1129" i="2"/>
  <c r="Y1130" i="2"/>
  <c r="Z1130" i="2" s="1"/>
  <c r="Y1131" i="2"/>
  <c r="Y1132" i="2"/>
  <c r="Z1132" i="2" s="1"/>
  <c r="Y1133" i="2"/>
  <c r="Y1134" i="2"/>
  <c r="Z1134" i="2" s="1"/>
  <c r="Y1135" i="2"/>
  <c r="Y1136" i="2"/>
  <c r="Z1136" i="2" s="1"/>
  <c r="Y1137" i="2"/>
  <c r="Y1138" i="2"/>
  <c r="Z1138" i="2" s="1"/>
  <c r="Y1139" i="2"/>
  <c r="Y1140" i="2"/>
  <c r="Z1140" i="2" s="1"/>
  <c r="Y1141" i="2"/>
  <c r="Y1142" i="2"/>
  <c r="Z1142" i="2" s="1"/>
  <c r="Y1143" i="2"/>
  <c r="Y1144" i="2"/>
  <c r="Z1144" i="2" s="1"/>
  <c r="Y1145" i="2"/>
  <c r="Y1146" i="2"/>
  <c r="Z1146" i="2" s="1"/>
  <c r="Y1147" i="2"/>
  <c r="Y1148" i="2"/>
  <c r="Z1148" i="2" s="1"/>
  <c r="Y1149" i="2"/>
  <c r="Y1150" i="2"/>
  <c r="Z1150" i="2" s="1"/>
  <c r="Y1151" i="2"/>
  <c r="Y1152" i="2"/>
  <c r="Z1152" i="2" s="1"/>
  <c r="Y1153" i="2"/>
  <c r="Y1154" i="2"/>
  <c r="Z1154" i="2" s="1"/>
  <c r="Y1155" i="2"/>
  <c r="Y1156" i="2"/>
  <c r="Z1156" i="2" s="1"/>
  <c r="Y1157" i="2"/>
  <c r="Y1158" i="2"/>
  <c r="Z1158" i="2" s="1"/>
  <c r="Y1159" i="2"/>
  <c r="Y1160" i="2"/>
  <c r="Z1160" i="2" s="1"/>
  <c r="Y1161" i="2"/>
  <c r="Y1162" i="2"/>
  <c r="Z1162" i="2" s="1"/>
  <c r="Y1163" i="2"/>
  <c r="Y1164" i="2"/>
  <c r="Z1164" i="2" s="1"/>
  <c r="Y1165" i="2"/>
  <c r="Y1166" i="2"/>
  <c r="Z1166" i="2" s="1"/>
  <c r="Y1167" i="2"/>
  <c r="Y1168" i="2"/>
  <c r="Z1168" i="2" s="1"/>
  <c r="Y1169" i="2"/>
  <c r="Y1170" i="2"/>
  <c r="Z1170" i="2" s="1"/>
  <c r="Y1171" i="2"/>
  <c r="Y1172" i="2"/>
  <c r="Z1172" i="2" s="1"/>
  <c r="Y1173" i="2"/>
  <c r="Y1174" i="2"/>
  <c r="Z1174" i="2" s="1"/>
  <c r="Y1175" i="2"/>
  <c r="Y1176" i="2"/>
  <c r="Z1176" i="2" s="1"/>
  <c r="Y1177" i="2"/>
  <c r="Y1178" i="2"/>
  <c r="Z1178" i="2" s="1"/>
  <c r="Y1179" i="2"/>
  <c r="Y1180" i="2"/>
  <c r="Z1180" i="2" s="1"/>
  <c r="Y1181" i="2"/>
  <c r="Y1182" i="2"/>
  <c r="Z1182" i="2" s="1"/>
  <c r="Y1183" i="2"/>
  <c r="Y1184" i="2"/>
  <c r="Z1184" i="2" s="1"/>
  <c r="Y1185" i="2"/>
  <c r="Y1186" i="2"/>
  <c r="Z1186" i="2" s="1"/>
  <c r="Y1187" i="2"/>
  <c r="Y1188" i="2"/>
  <c r="Z1188" i="2" s="1"/>
  <c r="Y1189" i="2"/>
  <c r="Y1190" i="2"/>
  <c r="Z1190" i="2" s="1"/>
  <c r="Y1191" i="2"/>
  <c r="Y1192" i="2"/>
  <c r="Z1192" i="2" s="1"/>
  <c r="Y1193" i="2"/>
  <c r="Y1194" i="2"/>
  <c r="Z1194" i="2" s="1"/>
  <c r="Y1195" i="2"/>
  <c r="Y1196" i="2"/>
  <c r="Z1196" i="2" s="1"/>
  <c r="Y1197" i="2"/>
  <c r="Y1198" i="2"/>
  <c r="Z1198" i="2" s="1"/>
  <c r="Y1199" i="2"/>
  <c r="Y1200" i="2"/>
  <c r="Z1200" i="2" s="1"/>
  <c r="Y1201" i="2"/>
  <c r="Y1202" i="2"/>
  <c r="Z1202" i="2" s="1"/>
  <c r="Y1203" i="2"/>
  <c r="Y1204" i="2"/>
  <c r="Z1204" i="2" s="1"/>
  <c r="Y1205" i="2"/>
  <c r="Y1206" i="2"/>
  <c r="Z1206" i="2" s="1"/>
  <c r="Y1207" i="2"/>
  <c r="Y1208" i="2"/>
  <c r="Z1208" i="2" s="1"/>
  <c r="Y1209" i="2"/>
  <c r="Y1210" i="2"/>
  <c r="Z1210" i="2" s="1"/>
  <c r="Y1211" i="2"/>
  <c r="Y1212" i="2"/>
  <c r="Z1212" i="2" s="1"/>
  <c r="Y1213" i="2"/>
  <c r="Y1214" i="2"/>
  <c r="Z1214" i="2" s="1"/>
  <c r="Y1215" i="2"/>
  <c r="Y1216" i="2"/>
  <c r="Z1216" i="2" s="1"/>
  <c r="Y1217" i="2"/>
  <c r="Y1218" i="2"/>
  <c r="Z1218" i="2" s="1"/>
  <c r="Y1219" i="2"/>
  <c r="Y1220" i="2"/>
  <c r="Z1220" i="2" s="1"/>
  <c r="Y1221" i="2"/>
  <c r="Y1222" i="2"/>
  <c r="Z1222" i="2" s="1"/>
  <c r="Y1223" i="2"/>
  <c r="Y1224" i="2"/>
  <c r="Z1224" i="2" s="1"/>
  <c r="Y1225" i="2"/>
  <c r="Y1226" i="2"/>
  <c r="Z1226" i="2" s="1"/>
  <c r="Y1227" i="2"/>
  <c r="Y1228" i="2"/>
  <c r="Z1228" i="2" s="1"/>
  <c r="Y1229" i="2"/>
  <c r="Y1230" i="2"/>
  <c r="Z1230" i="2" s="1"/>
  <c r="Y1231" i="2"/>
  <c r="Y1232" i="2"/>
  <c r="Z1232" i="2" s="1"/>
  <c r="Y1233" i="2"/>
  <c r="Y1234" i="2"/>
  <c r="Z1234" i="2" s="1"/>
  <c r="Y1235" i="2"/>
  <c r="Y1236" i="2"/>
  <c r="Z1236" i="2" s="1"/>
  <c r="Y1237" i="2"/>
  <c r="Y1238" i="2"/>
  <c r="Z1238" i="2" s="1"/>
  <c r="Y1239" i="2"/>
  <c r="Y1240" i="2"/>
  <c r="Z1240" i="2" s="1"/>
  <c r="Y1241" i="2"/>
  <c r="Y1242" i="2"/>
  <c r="Z1242" i="2" s="1"/>
  <c r="Y1243" i="2"/>
  <c r="Y1244" i="2"/>
  <c r="Z1244" i="2" s="1"/>
  <c r="Y1245" i="2"/>
  <c r="Y1246" i="2"/>
  <c r="Z1246" i="2" s="1"/>
  <c r="Y1247" i="2"/>
  <c r="Y1248" i="2"/>
  <c r="Z1248" i="2" s="1"/>
  <c r="Y1249" i="2"/>
  <c r="Y1250" i="2"/>
  <c r="Z1250" i="2" s="1"/>
  <c r="Y1251" i="2"/>
  <c r="Y1252" i="2"/>
  <c r="Z1252" i="2" s="1"/>
  <c r="Y1253" i="2"/>
  <c r="Y1254" i="2"/>
  <c r="Z1254" i="2" s="1"/>
  <c r="Y1255" i="2"/>
  <c r="Y1256" i="2"/>
  <c r="Z1256" i="2" s="1"/>
  <c r="Y1257" i="2"/>
  <c r="Y1258" i="2"/>
  <c r="Z1258" i="2" s="1"/>
  <c r="Y1259" i="2"/>
  <c r="Y1260" i="2"/>
  <c r="Z1260" i="2" s="1"/>
  <c r="Y1261" i="2"/>
  <c r="Y1262" i="2"/>
  <c r="Z1262" i="2" s="1"/>
  <c r="Y1263" i="2"/>
  <c r="Y1264" i="2"/>
  <c r="Z1264" i="2" s="1"/>
  <c r="Y1265" i="2"/>
  <c r="Y1266" i="2"/>
  <c r="Z1266" i="2" s="1"/>
  <c r="Y1267" i="2"/>
  <c r="Y1268" i="2"/>
  <c r="Z1268" i="2" s="1"/>
  <c r="Y1269" i="2"/>
  <c r="Y1270" i="2"/>
  <c r="Z1270" i="2" s="1"/>
  <c r="Y1271" i="2"/>
  <c r="Y1272" i="2"/>
  <c r="Z1272" i="2" s="1"/>
  <c r="Y1273" i="2"/>
  <c r="Y1274" i="2"/>
  <c r="Z1274" i="2" s="1"/>
  <c r="Y1275" i="2"/>
  <c r="Y1276" i="2"/>
  <c r="Z1276" i="2" s="1"/>
  <c r="Y1277" i="2"/>
  <c r="Y1278" i="2"/>
  <c r="Z1278" i="2" s="1"/>
  <c r="Y1279" i="2"/>
  <c r="Y1280" i="2"/>
  <c r="Z1280" i="2" s="1"/>
  <c r="Y1281" i="2"/>
  <c r="Y1282" i="2"/>
  <c r="Z1282" i="2" s="1"/>
  <c r="Y1283" i="2"/>
  <c r="Y1284" i="2"/>
  <c r="Z1284" i="2" s="1"/>
  <c r="Y1285" i="2"/>
  <c r="Y1286" i="2"/>
  <c r="Z1286" i="2" s="1"/>
  <c r="Y1287" i="2"/>
  <c r="Y1288" i="2"/>
  <c r="Z1288" i="2" s="1"/>
  <c r="Y1289" i="2"/>
  <c r="Y1290" i="2"/>
  <c r="Z1290" i="2" s="1"/>
  <c r="Y1291" i="2"/>
  <c r="Y1292" i="2"/>
  <c r="Z1292" i="2" s="1"/>
  <c r="Y1293" i="2"/>
  <c r="Y1294" i="2"/>
  <c r="Z1294" i="2" s="1"/>
  <c r="Y1295" i="2"/>
  <c r="Y1296" i="2"/>
  <c r="Z1296" i="2" s="1"/>
  <c r="Y1297" i="2"/>
  <c r="Y1298" i="2"/>
  <c r="Z1298" i="2" s="1"/>
  <c r="Y1299" i="2"/>
  <c r="Y1300" i="2"/>
  <c r="Z1300" i="2" s="1"/>
  <c r="Y1301" i="2"/>
  <c r="Y1302" i="2"/>
  <c r="Z1302" i="2" s="1"/>
  <c r="Y1303" i="2"/>
  <c r="Y1304" i="2"/>
  <c r="Z1304" i="2" s="1"/>
  <c r="Y1305" i="2"/>
  <c r="Y1306" i="2"/>
  <c r="Z1306" i="2" s="1"/>
  <c r="Y1307" i="2"/>
  <c r="Y1308" i="2"/>
  <c r="Z1308" i="2" s="1"/>
  <c r="Y1309" i="2"/>
  <c r="Y1310" i="2"/>
  <c r="Z1310" i="2" s="1"/>
  <c r="Y1311" i="2"/>
  <c r="Y1312" i="2"/>
  <c r="Z1312" i="2" s="1"/>
  <c r="Y1313" i="2"/>
  <c r="Y1314" i="2"/>
  <c r="Z1314" i="2" s="1"/>
  <c r="Y1315" i="2"/>
  <c r="Y1316" i="2"/>
  <c r="Z1316" i="2" s="1"/>
  <c r="Y1317" i="2"/>
  <c r="Y1318" i="2"/>
  <c r="Z1318" i="2" s="1"/>
  <c r="Y1319" i="2"/>
  <c r="Y1320" i="2"/>
  <c r="Z1320" i="2" s="1"/>
  <c r="Y1321" i="2"/>
  <c r="Y1322" i="2"/>
  <c r="Z1322" i="2" s="1"/>
  <c r="Y1323" i="2"/>
  <c r="Y1324" i="2"/>
  <c r="Z1324" i="2" s="1"/>
  <c r="Y1325" i="2"/>
  <c r="Y1326" i="2"/>
  <c r="Z1326" i="2" s="1"/>
  <c r="Y1327" i="2"/>
  <c r="Y1328" i="2"/>
  <c r="Z1328" i="2" s="1"/>
  <c r="Y1329" i="2"/>
  <c r="Y1330" i="2"/>
  <c r="Z1330" i="2" s="1"/>
  <c r="Y1331" i="2"/>
  <c r="Y1332" i="2"/>
  <c r="Z1332" i="2" s="1"/>
  <c r="Y1333" i="2"/>
  <c r="Y1334" i="2"/>
  <c r="Z1334" i="2" s="1"/>
  <c r="Y1335" i="2"/>
  <c r="Y1336" i="2"/>
  <c r="Z1336" i="2" s="1"/>
  <c r="Y1337" i="2"/>
  <c r="Y1338" i="2"/>
  <c r="Z1338" i="2" s="1"/>
  <c r="Y1339" i="2"/>
  <c r="Y1340" i="2"/>
  <c r="Z1340" i="2" s="1"/>
  <c r="Y1341" i="2"/>
  <c r="Y1342" i="2"/>
  <c r="Z1342" i="2" s="1"/>
  <c r="Y1343" i="2"/>
  <c r="Y1344" i="2"/>
  <c r="Z1344" i="2" s="1"/>
  <c r="Y1345" i="2"/>
  <c r="Y1346" i="2"/>
  <c r="Z1346" i="2" s="1"/>
  <c r="Y1347" i="2"/>
  <c r="Y1348" i="2"/>
  <c r="Z1348" i="2" s="1"/>
  <c r="Y1349" i="2"/>
  <c r="Y1350" i="2"/>
  <c r="Z1350" i="2" s="1"/>
  <c r="Y1351" i="2"/>
  <c r="Y1352" i="2"/>
  <c r="Z1352" i="2" s="1"/>
  <c r="Y1353" i="2"/>
  <c r="Y1354" i="2"/>
  <c r="Z1354" i="2" s="1"/>
  <c r="Y1355" i="2"/>
  <c r="Y1356" i="2"/>
  <c r="Z1356" i="2" s="1"/>
  <c r="Y1357" i="2"/>
  <c r="Y1358" i="2"/>
  <c r="Z1358" i="2" s="1"/>
  <c r="Y1359" i="2"/>
  <c r="Y1360" i="2"/>
  <c r="Z1360" i="2" s="1"/>
  <c r="Y1361" i="2"/>
  <c r="Y1362" i="2"/>
  <c r="Z1362" i="2" s="1"/>
  <c r="Y1363" i="2"/>
  <c r="Y1364" i="2"/>
  <c r="Z1364" i="2" s="1"/>
  <c r="Y1365" i="2"/>
  <c r="Y1366" i="2"/>
  <c r="Z1366" i="2" s="1"/>
  <c r="Y1367" i="2"/>
  <c r="Y1368" i="2"/>
  <c r="Z1368" i="2" s="1"/>
  <c r="Y1369" i="2"/>
  <c r="Y1370" i="2"/>
  <c r="Z1370" i="2" s="1"/>
  <c r="Y1371" i="2"/>
  <c r="Y1372" i="2"/>
  <c r="Z1372" i="2" s="1"/>
  <c r="Y1373" i="2"/>
  <c r="Y1374" i="2"/>
  <c r="Z1374" i="2" s="1"/>
  <c r="Y1375" i="2"/>
  <c r="Y1376" i="2"/>
  <c r="Z1376" i="2" s="1"/>
  <c r="Y1377" i="2"/>
  <c r="Y1378" i="2"/>
  <c r="Z1378" i="2" s="1"/>
  <c r="Y1379" i="2"/>
  <c r="Y1380" i="2"/>
  <c r="Z1380" i="2" s="1"/>
  <c r="Y1381" i="2"/>
  <c r="Y1382" i="2"/>
  <c r="Z1382" i="2" s="1"/>
  <c r="Y1383" i="2"/>
  <c r="Y1384" i="2"/>
  <c r="Z1384" i="2" s="1"/>
  <c r="Y1385" i="2"/>
  <c r="Y1386" i="2"/>
  <c r="Z1386" i="2" s="1"/>
  <c r="Y1387" i="2"/>
  <c r="Y1388" i="2"/>
  <c r="Z1388" i="2" s="1"/>
  <c r="Y1389" i="2"/>
  <c r="Y1390" i="2"/>
  <c r="Z1390" i="2" s="1"/>
  <c r="Y1391" i="2"/>
  <c r="Y1392" i="2"/>
  <c r="Z1392" i="2" s="1"/>
  <c r="Y1393" i="2"/>
  <c r="Y1394" i="2"/>
  <c r="Z1394" i="2" s="1"/>
  <c r="Y1395" i="2"/>
  <c r="Y1396" i="2"/>
  <c r="Z1396" i="2" s="1"/>
  <c r="Y1397" i="2"/>
  <c r="Y1398" i="2"/>
  <c r="Z1398" i="2" s="1"/>
  <c r="Y1399" i="2"/>
  <c r="Y1400" i="2"/>
  <c r="Z1400" i="2" s="1"/>
  <c r="Y1401" i="2"/>
  <c r="Y1402" i="2"/>
  <c r="Z1402" i="2" s="1"/>
  <c r="Y1403" i="2"/>
  <c r="Y1404" i="2"/>
  <c r="Z1404" i="2" s="1"/>
  <c r="Y1405" i="2"/>
  <c r="Y1406" i="2"/>
  <c r="Z1406" i="2" s="1"/>
  <c r="Y1407" i="2"/>
  <c r="Y1408" i="2"/>
  <c r="Z1408" i="2" s="1"/>
  <c r="Y1409" i="2"/>
  <c r="Y1410" i="2"/>
  <c r="Z1410" i="2" s="1"/>
  <c r="Y1411" i="2"/>
  <c r="Y1412" i="2"/>
  <c r="Z1412" i="2" s="1"/>
  <c r="Y1413" i="2"/>
  <c r="Y1414" i="2"/>
  <c r="Z1414" i="2" s="1"/>
  <c r="Y1415" i="2"/>
  <c r="Y1416" i="2"/>
  <c r="Z1416" i="2" s="1"/>
  <c r="Y1417" i="2"/>
  <c r="Y1418" i="2"/>
  <c r="Z1418" i="2" s="1"/>
  <c r="Y1419" i="2"/>
  <c r="Y1420" i="2"/>
  <c r="Z1420" i="2" s="1"/>
  <c r="Y1421" i="2"/>
  <c r="Y1422" i="2"/>
  <c r="Z1422" i="2" s="1"/>
  <c r="Y1423" i="2"/>
  <c r="Y1424" i="2"/>
  <c r="Z1424" i="2" s="1"/>
  <c r="Y1425" i="2"/>
  <c r="Y1426" i="2"/>
  <c r="Z1426" i="2" s="1"/>
  <c r="Y1427" i="2"/>
  <c r="Y1428" i="2"/>
  <c r="Z1428" i="2" s="1"/>
  <c r="Y1429" i="2"/>
  <c r="Y1430" i="2"/>
  <c r="Z1430" i="2" s="1"/>
  <c r="Y1431" i="2"/>
  <c r="Y1432" i="2"/>
  <c r="Z1432" i="2" s="1"/>
  <c r="Y1433" i="2"/>
  <c r="Y1434" i="2"/>
  <c r="Z1434" i="2" s="1"/>
  <c r="Y1435" i="2"/>
  <c r="Y1436" i="2"/>
  <c r="Z1436" i="2" s="1"/>
  <c r="Y1437" i="2"/>
  <c r="Y1438" i="2"/>
  <c r="Z1438" i="2" s="1"/>
  <c r="Y1439" i="2"/>
  <c r="Y1440" i="2"/>
  <c r="Z1440" i="2" s="1"/>
  <c r="Y1441" i="2"/>
  <c r="Y3" i="2"/>
  <c r="Z3" i="2" s="1"/>
  <c r="Y4" i="2"/>
  <c r="Y5" i="2"/>
  <c r="Z5" i="2" s="1"/>
  <c r="Y6" i="2"/>
  <c r="Y7" i="2"/>
  <c r="Z7" i="2" s="1"/>
  <c r="Y8" i="2"/>
  <c r="Y9" i="2"/>
  <c r="Z9" i="2" s="1"/>
  <c r="Y10" i="2"/>
  <c r="Y2" i="2"/>
  <c r="Z2" i="2" s="1"/>
  <c r="W1441" i="3" l="1"/>
  <c r="X1441" i="3" s="1"/>
  <c r="W1440" i="3"/>
  <c r="X1440" i="3" s="1"/>
  <c r="W1439" i="3"/>
  <c r="X1439" i="3" s="1"/>
  <c r="W1438" i="3"/>
  <c r="X1438" i="3" s="1"/>
  <c r="W1437" i="3"/>
  <c r="X1437" i="3" s="1"/>
  <c r="W1436" i="3"/>
  <c r="X1436" i="3" s="1"/>
  <c r="W1435" i="3"/>
  <c r="X1435" i="3" s="1"/>
  <c r="W1434" i="3"/>
  <c r="X1434" i="3" s="1"/>
  <c r="W1433" i="3"/>
  <c r="X1433" i="3" s="1"/>
  <c r="W1432" i="3"/>
  <c r="X1432" i="3" s="1"/>
  <c r="W1431" i="3"/>
  <c r="X1431" i="3" s="1"/>
  <c r="W1430" i="3"/>
  <c r="X1430" i="3" s="1"/>
  <c r="W1429" i="3"/>
  <c r="X1429" i="3" s="1"/>
  <c r="W1428" i="3"/>
  <c r="X1428" i="3" s="1"/>
  <c r="W1427" i="3"/>
  <c r="X1427" i="3" s="1"/>
  <c r="W1426" i="3"/>
  <c r="X1426" i="3" s="1"/>
  <c r="W1425" i="3"/>
  <c r="X1425" i="3" s="1"/>
  <c r="W1424" i="3"/>
  <c r="X1424" i="3" s="1"/>
  <c r="W1423" i="3"/>
  <c r="X1423" i="3" s="1"/>
  <c r="W1422" i="3"/>
  <c r="X1422" i="3" s="1"/>
  <c r="W1421" i="3"/>
  <c r="X1421" i="3" s="1"/>
  <c r="W1420" i="3"/>
  <c r="X1420" i="3" s="1"/>
  <c r="W1419" i="3"/>
  <c r="X1419" i="3" s="1"/>
  <c r="W1418" i="3"/>
  <c r="X1418" i="3" s="1"/>
  <c r="W1417" i="3"/>
  <c r="X1417" i="3" s="1"/>
  <c r="W1416" i="3"/>
  <c r="X1416" i="3" s="1"/>
  <c r="W1415" i="3"/>
  <c r="X1415" i="3" s="1"/>
  <c r="W1414" i="3"/>
  <c r="X1414" i="3" s="1"/>
  <c r="W1413" i="3"/>
  <c r="X1413" i="3" s="1"/>
  <c r="W1412" i="3"/>
  <c r="X1412" i="3" s="1"/>
  <c r="W1411" i="3"/>
  <c r="X1411" i="3" s="1"/>
  <c r="W1410" i="3"/>
  <c r="X1410" i="3" s="1"/>
  <c r="W1409" i="3"/>
  <c r="X1409" i="3" s="1"/>
  <c r="W1408" i="3"/>
  <c r="X1408" i="3" s="1"/>
  <c r="W1407" i="3"/>
  <c r="X1407" i="3" s="1"/>
  <c r="W1406" i="3"/>
  <c r="X1406" i="3" s="1"/>
  <c r="W1405" i="3"/>
  <c r="X1405" i="3" s="1"/>
  <c r="W1404" i="3"/>
  <c r="X1404" i="3" s="1"/>
  <c r="W1403" i="3"/>
  <c r="X1403" i="3" s="1"/>
  <c r="W1402" i="3"/>
  <c r="X1402" i="3" s="1"/>
  <c r="W1401" i="3"/>
  <c r="X1401" i="3" s="1"/>
  <c r="W1400" i="3"/>
  <c r="X1400" i="3" s="1"/>
  <c r="W1399" i="3"/>
  <c r="X1399" i="3" s="1"/>
  <c r="W1398" i="3"/>
  <c r="X1398" i="3" s="1"/>
  <c r="W1397" i="3"/>
  <c r="X1397" i="3" s="1"/>
  <c r="W1396" i="3"/>
  <c r="X1396" i="3" s="1"/>
  <c r="W1395" i="3"/>
  <c r="X1395" i="3" s="1"/>
  <c r="W1394" i="3"/>
  <c r="X1394" i="3" s="1"/>
  <c r="W1393" i="3"/>
  <c r="X1393" i="3" s="1"/>
  <c r="W1392" i="3"/>
  <c r="X1392" i="3" s="1"/>
  <c r="W1391" i="3"/>
  <c r="X1391" i="3" s="1"/>
  <c r="W1390" i="3"/>
  <c r="X1390" i="3" s="1"/>
  <c r="W1389" i="3"/>
  <c r="X1389" i="3" s="1"/>
  <c r="W1388" i="3"/>
  <c r="X1388" i="3" s="1"/>
  <c r="W1387" i="3"/>
  <c r="X1387" i="3" s="1"/>
  <c r="W1386" i="3"/>
  <c r="X1386" i="3" s="1"/>
  <c r="W1385" i="3"/>
  <c r="X1385" i="3" s="1"/>
  <c r="W1384" i="3"/>
  <c r="X1384" i="3" s="1"/>
  <c r="W1383" i="3"/>
  <c r="X1383" i="3" s="1"/>
  <c r="W1382" i="3"/>
  <c r="X1382" i="3" s="1"/>
  <c r="W1381" i="3"/>
  <c r="X1381" i="3" s="1"/>
  <c r="W1380" i="3"/>
  <c r="X1380" i="3" s="1"/>
  <c r="W1379" i="3"/>
  <c r="X1379" i="3" s="1"/>
  <c r="W1378" i="3"/>
  <c r="X1378" i="3" s="1"/>
  <c r="W1377" i="3"/>
  <c r="X1377" i="3" s="1"/>
  <c r="W1376" i="3"/>
  <c r="X1376" i="3" s="1"/>
  <c r="W1375" i="3"/>
  <c r="X1375" i="3" s="1"/>
  <c r="W1374" i="3"/>
  <c r="X1374" i="3" s="1"/>
  <c r="W1373" i="3"/>
  <c r="X1373" i="3" s="1"/>
  <c r="W1372" i="3"/>
  <c r="X1372" i="3" s="1"/>
  <c r="W1371" i="3"/>
  <c r="X1371" i="3" s="1"/>
  <c r="W1370" i="3"/>
  <c r="X1370" i="3" s="1"/>
  <c r="W1369" i="3"/>
  <c r="X1369" i="3" s="1"/>
  <c r="W1368" i="3"/>
  <c r="X1368" i="3" s="1"/>
  <c r="W1367" i="3"/>
  <c r="X1367" i="3" s="1"/>
  <c r="W1366" i="3"/>
  <c r="X1366" i="3" s="1"/>
  <c r="W1365" i="3"/>
  <c r="X1365" i="3" s="1"/>
  <c r="W1364" i="3"/>
  <c r="X1364" i="3" s="1"/>
  <c r="W1363" i="3"/>
  <c r="X1363" i="3" s="1"/>
  <c r="W1362" i="3"/>
  <c r="X1362" i="3" s="1"/>
  <c r="W1361" i="3"/>
  <c r="X1361" i="3" s="1"/>
  <c r="B1361" i="3"/>
  <c r="W1360" i="3"/>
  <c r="X1360" i="3" s="1"/>
  <c r="W1359" i="3"/>
  <c r="X1359" i="3" s="1"/>
  <c r="W1358" i="3"/>
  <c r="X1358" i="3" s="1"/>
  <c r="W1357" i="3"/>
  <c r="X1357" i="3" s="1"/>
  <c r="W1356" i="3"/>
  <c r="X1356" i="3" s="1"/>
  <c r="W1355" i="3"/>
  <c r="X1355" i="3" s="1"/>
  <c r="W1354" i="3"/>
  <c r="X1354" i="3" s="1"/>
  <c r="W1353" i="3"/>
  <c r="X1353" i="3" s="1"/>
  <c r="W1352" i="3"/>
  <c r="X1352" i="3" s="1"/>
  <c r="W1351" i="3"/>
  <c r="X1351" i="3" s="1"/>
  <c r="W1350" i="3"/>
  <c r="X1350" i="3" s="1"/>
  <c r="W1349" i="3"/>
  <c r="X1349" i="3" s="1"/>
  <c r="W1348" i="3"/>
  <c r="X1348" i="3" s="1"/>
  <c r="W1347" i="3"/>
  <c r="X1347" i="3" s="1"/>
  <c r="W1346" i="3"/>
  <c r="X1346" i="3" s="1"/>
  <c r="W1345" i="3"/>
  <c r="X1345" i="3" s="1"/>
  <c r="W1344" i="3"/>
  <c r="X1344" i="3" s="1"/>
  <c r="W1343" i="3"/>
  <c r="X1343" i="3" s="1"/>
  <c r="W1342" i="3"/>
  <c r="X1342" i="3" s="1"/>
  <c r="W1341" i="3"/>
  <c r="X1341" i="3" s="1"/>
  <c r="W1340" i="3"/>
  <c r="X1340" i="3" s="1"/>
  <c r="W1339" i="3"/>
  <c r="X1339" i="3" s="1"/>
  <c r="W1338" i="3"/>
  <c r="X1338" i="3" s="1"/>
  <c r="W1337" i="3"/>
  <c r="X1337" i="3" s="1"/>
  <c r="W1336" i="3"/>
  <c r="X1336" i="3" s="1"/>
  <c r="W1335" i="3"/>
  <c r="X1335" i="3" s="1"/>
  <c r="W1334" i="3"/>
  <c r="X1334" i="3" s="1"/>
  <c r="W1333" i="3"/>
  <c r="X1333" i="3" s="1"/>
  <c r="W1332" i="3"/>
  <c r="X1332" i="3" s="1"/>
  <c r="W1331" i="3"/>
  <c r="X1331" i="3" s="1"/>
  <c r="W1330" i="3"/>
  <c r="X1330" i="3" s="1"/>
  <c r="W1329" i="3"/>
  <c r="X1329" i="3" s="1"/>
  <c r="W1328" i="3"/>
  <c r="X1328" i="3" s="1"/>
  <c r="W1327" i="3"/>
  <c r="X1327" i="3" s="1"/>
  <c r="W1326" i="3"/>
  <c r="X1326" i="3" s="1"/>
  <c r="W1325" i="3"/>
  <c r="X1325" i="3" s="1"/>
  <c r="W1324" i="3"/>
  <c r="X1324" i="3" s="1"/>
  <c r="W1323" i="3"/>
  <c r="X1323" i="3" s="1"/>
  <c r="W1322" i="3"/>
  <c r="X1322" i="3" s="1"/>
  <c r="W1321" i="3"/>
  <c r="X1321" i="3" s="1"/>
  <c r="W1320" i="3"/>
  <c r="X1320" i="3" s="1"/>
  <c r="W1319" i="3"/>
  <c r="X1319" i="3" s="1"/>
  <c r="B1319" i="3"/>
  <c r="W1318" i="3"/>
  <c r="X1318" i="3" s="1"/>
  <c r="B1318" i="3"/>
  <c r="W1317" i="3"/>
  <c r="X1317" i="3" s="1"/>
  <c r="W1316" i="3"/>
  <c r="X1316" i="3" s="1"/>
  <c r="W1315" i="3"/>
  <c r="X1315" i="3" s="1"/>
  <c r="W1314" i="3"/>
  <c r="X1314" i="3" s="1"/>
  <c r="W1313" i="3"/>
  <c r="X1313" i="3" s="1"/>
  <c r="W1312" i="3"/>
  <c r="X1312" i="3" s="1"/>
  <c r="W1311" i="3"/>
  <c r="X1311" i="3" s="1"/>
  <c r="W1310" i="3"/>
  <c r="X1310" i="3" s="1"/>
  <c r="W1309" i="3"/>
  <c r="X1309" i="3" s="1"/>
  <c r="W1308" i="3"/>
  <c r="X1308" i="3" s="1"/>
  <c r="W1307" i="3"/>
  <c r="X1307" i="3" s="1"/>
  <c r="W1306" i="3"/>
  <c r="X1306" i="3" s="1"/>
  <c r="W1305" i="3"/>
  <c r="X1305" i="3" s="1"/>
  <c r="W1304" i="3"/>
  <c r="X1304" i="3" s="1"/>
  <c r="W1303" i="3"/>
  <c r="X1303" i="3" s="1"/>
  <c r="W1302" i="3"/>
  <c r="X1302" i="3" s="1"/>
  <c r="W1301" i="3"/>
  <c r="X1301" i="3" s="1"/>
  <c r="W1300" i="3"/>
  <c r="X1300" i="3" s="1"/>
  <c r="W1299" i="3"/>
  <c r="X1299" i="3" s="1"/>
  <c r="W1298" i="3"/>
  <c r="X1298" i="3" s="1"/>
  <c r="W1297" i="3"/>
  <c r="X1297" i="3" s="1"/>
  <c r="B1297" i="3"/>
  <c r="W1296" i="3"/>
  <c r="X1296" i="3" s="1"/>
  <c r="B1296" i="3"/>
  <c r="W1295" i="3"/>
  <c r="X1295" i="3" s="1"/>
  <c r="W1294" i="3"/>
  <c r="X1294" i="3" s="1"/>
  <c r="W1293" i="3"/>
  <c r="X1293" i="3" s="1"/>
  <c r="W1292" i="3"/>
  <c r="X1292" i="3" s="1"/>
  <c r="W1291" i="3"/>
  <c r="X1291" i="3" s="1"/>
  <c r="W1290" i="3"/>
  <c r="X1290" i="3" s="1"/>
  <c r="W1289" i="3"/>
  <c r="X1289" i="3" s="1"/>
  <c r="W1288" i="3"/>
  <c r="X1288" i="3" s="1"/>
  <c r="W1287" i="3"/>
  <c r="X1287" i="3" s="1"/>
  <c r="W1286" i="3"/>
  <c r="X1286" i="3" s="1"/>
  <c r="W1285" i="3"/>
  <c r="X1285" i="3" s="1"/>
  <c r="W1284" i="3"/>
  <c r="X1284" i="3" s="1"/>
  <c r="W1283" i="3"/>
  <c r="X1283" i="3" s="1"/>
  <c r="W1282" i="3"/>
  <c r="X1282" i="3" s="1"/>
  <c r="W1281" i="3"/>
  <c r="X1281" i="3" s="1"/>
  <c r="W1280" i="3"/>
  <c r="X1280" i="3" s="1"/>
  <c r="W1279" i="3"/>
  <c r="X1279" i="3" s="1"/>
  <c r="W1278" i="3"/>
  <c r="X1278" i="3" s="1"/>
  <c r="W1277" i="3"/>
  <c r="X1277" i="3" s="1"/>
  <c r="W1276" i="3"/>
  <c r="X1276" i="3" s="1"/>
  <c r="W1275" i="3"/>
  <c r="X1275" i="3" s="1"/>
  <c r="W1274" i="3"/>
  <c r="X1274" i="3" s="1"/>
  <c r="W1273" i="3"/>
  <c r="X1273" i="3" s="1"/>
  <c r="W1272" i="3"/>
  <c r="X1272" i="3" s="1"/>
  <c r="W1271" i="3"/>
  <c r="X1271" i="3" s="1"/>
  <c r="W1270" i="3"/>
  <c r="X1270" i="3" s="1"/>
  <c r="W1269" i="3"/>
  <c r="X1269" i="3" s="1"/>
  <c r="W1268" i="3"/>
  <c r="X1268" i="3" s="1"/>
  <c r="W1267" i="3"/>
  <c r="X1267" i="3" s="1"/>
  <c r="W1266" i="3"/>
  <c r="X1266" i="3" s="1"/>
  <c r="W1265" i="3"/>
  <c r="X1265" i="3" s="1"/>
  <c r="W1264" i="3"/>
  <c r="X1264" i="3" s="1"/>
  <c r="W1263" i="3"/>
  <c r="X1263" i="3" s="1"/>
  <c r="W1262" i="3"/>
  <c r="X1262" i="3" s="1"/>
  <c r="W1261" i="3"/>
  <c r="X1261" i="3" s="1"/>
  <c r="W1260" i="3"/>
  <c r="X1260" i="3" s="1"/>
  <c r="W1259" i="3"/>
  <c r="X1259" i="3" s="1"/>
  <c r="W1258" i="3"/>
  <c r="X1258" i="3" s="1"/>
  <c r="W1257" i="3"/>
  <c r="X1257" i="3" s="1"/>
  <c r="W1256" i="3"/>
  <c r="X1256" i="3" s="1"/>
  <c r="W1255" i="3"/>
  <c r="X1255" i="3" s="1"/>
  <c r="W1254" i="3"/>
  <c r="X1254" i="3" s="1"/>
  <c r="W1253" i="3"/>
  <c r="X1253" i="3" s="1"/>
  <c r="W1252" i="3"/>
  <c r="X1252" i="3" s="1"/>
  <c r="W1251" i="3"/>
  <c r="X1251" i="3" s="1"/>
  <c r="W1250" i="3"/>
  <c r="X1250" i="3" s="1"/>
  <c r="W1249" i="3"/>
  <c r="X1249" i="3" s="1"/>
  <c r="W1248" i="3"/>
  <c r="X1248" i="3" s="1"/>
  <c r="W1247" i="3"/>
  <c r="X1247" i="3" s="1"/>
  <c r="W1246" i="3"/>
  <c r="X1246" i="3" s="1"/>
  <c r="W1245" i="3"/>
  <c r="X1245" i="3" s="1"/>
  <c r="W1244" i="3"/>
  <c r="X1244" i="3" s="1"/>
  <c r="W1243" i="3"/>
  <c r="X1243" i="3" s="1"/>
  <c r="W1242" i="3"/>
  <c r="X1242" i="3" s="1"/>
  <c r="W1241" i="3"/>
  <c r="X1241" i="3" s="1"/>
  <c r="W1240" i="3"/>
  <c r="X1240" i="3" s="1"/>
  <c r="W1239" i="3"/>
  <c r="X1239" i="3" s="1"/>
  <c r="W1238" i="3"/>
  <c r="X1238" i="3" s="1"/>
  <c r="W1237" i="3"/>
  <c r="X1237" i="3" s="1"/>
  <c r="W1236" i="3"/>
  <c r="X1236" i="3" s="1"/>
  <c r="W1235" i="3"/>
  <c r="X1235" i="3" s="1"/>
  <c r="W1234" i="3"/>
  <c r="X1234" i="3" s="1"/>
  <c r="W1233" i="3"/>
  <c r="X1233" i="3" s="1"/>
  <c r="W1232" i="3"/>
  <c r="X1232" i="3" s="1"/>
  <c r="W1231" i="3"/>
  <c r="X1231" i="3" s="1"/>
  <c r="W1230" i="3"/>
  <c r="X1230" i="3" s="1"/>
  <c r="W1229" i="3"/>
  <c r="X1229" i="3" s="1"/>
  <c r="W1228" i="3"/>
  <c r="X1228" i="3" s="1"/>
  <c r="W1227" i="3"/>
  <c r="X1227" i="3" s="1"/>
  <c r="W1226" i="3"/>
  <c r="X1226" i="3" s="1"/>
  <c r="W1225" i="3"/>
  <c r="X1225" i="3" s="1"/>
  <c r="W1224" i="3"/>
  <c r="X1224" i="3" s="1"/>
  <c r="W1223" i="3"/>
  <c r="X1223" i="3" s="1"/>
  <c r="W1222" i="3"/>
  <c r="X1222" i="3" s="1"/>
  <c r="W1221" i="3"/>
  <c r="X1221" i="3" s="1"/>
  <c r="W1220" i="3"/>
  <c r="X1220" i="3" s="1"/>
  <c r="B1220" i="3"/>
  <c r="W1219" i="3"/>
  <c r="X1219" i="3" s="1"/>
  <c r="B1219" i="3"/>
  <c r="W1218" i="3"/>
  <c r="X1218" i="3" s="1"/>
  <c r="W1217" i="3"/>
  <c r="X1217" i="3" s="1"/>
  <c r="W1216" i="3"/>
  <c r="X1216" i="3" s="1"/>
  <c r="W1215" i="3"/>
  <c r="X1215" i="3" s="1"/>
  <c r="W1214" i="3"/>
  <c r="X1214" i="3" s="1"/>
  <c r="W1213" i="3"/>
  <c r="X1213" i="3" s="1"/>
  <c r="W1212" i="3"/>
  <c r="X1212" i="3" s="1"/>
  <c r="W1211" i="3"/>
  <c r="X1211" i="3" s="1"/>
  <c r="W1210" i="3"/>
  <c r="X1210" i="3" s="1"/>
  <c r="W1209" i="3"/>
  <c r="X1209" i="3" s="1"/>
  <c r="W1208" i="3"/>
  <c r="X1208" i="3" s="1"/>
  <c r="W1207" i="3"/>
  <c r="X1207" i="3" s="1"/>
  <c r="W1206" i="3"/>
  <c r="X1206" i="3" s="1"/>
  <c r="W1205" i="3"/>
  <c r="X1205" i="3" s="1"/>
  <c r="W1204" i="3"/>
  <c r="X1204" i="3" s="1"/>
  <c r="W1203" i="3"/>
  <c r="X1203" i="3" s="1"/>
  <c r="W1202" i="3"/>
  <c r="X1202" i="3" s="1"/>
  <c r="W1201" i="3"/>
  <c r="X1201" i="3" s="1"/>
  <c r="W1200" i="3"/>
  <c r="X1200" i="3" s="1"/>
  <c r="W1199" i="3"/>
  <c r="X1199" i="3" s="1"/>
  <c r="W1198" i="3"/>
  <c r="X1198" i="3" s="1"/>
  <c r="W1197" i="3"/>
  <c r="X1197" i="3" s="1"/>
  <c r="W1196" i="3"/>
  <c r="X1196" i="3" s="1"/>
  <c r="W1195" i="3"/>
  <c r="X1195" i="3" s="1"/>
  <c r="W1194" i="3"/>
  <c r="X1194" i="3" s="1"/>
  <c r="W1193" i="3"/>
  <c r="X1193" i="3" s="1"/>
  <c r="W1192" i="3"/>
  <c r="X1192" i="3" s="1"/>
  <c r="W1191" i="3"/>
  <c r="X1191" i="3" s="1"/>
  <c r="W1190" i="3"/>
  <c r="X1190" i="3" s="1"/>
  <c r="W1189" i="3"/>
  <c r="X1189" i="3" s="1"/>
  <c r="W1188" i="3"/>
  <c r="X1188" i="3" s="1"/>
  <c r="W1187" i="3"/>
  <c r="X1187" i="3" s="1"/>
  <c r="W1186" i="3"/>
  <c r="X1186" i="3" s="1"/>
  <c r="W1185" i="3"/>
  <c r="X1185" i="3" s="1"/>
  <c r="W1184" i="3"/>
  <c r="X1184" i="3" s="1"/>
  <c r="W1183" i="3"/>
  <c r="X1183" i="3" s="1"/>
  <c r="W1182" i="3"/>
  <c r="X1182" i="3" s="1"/>
  <c r="W1181" i="3"/>
  <c r="X1181" i="3" s="1"/>
  <c r="W1180" i="3"/>
  <c r="X1180" i="3" s="1"/>
  <c r="W1179" i="3"/>
  <c r="X1179" i="3" s="1"/>
  <c r="W1178" i="3"/>
  <c r="X1178" i="3" s="1"/>
  <c r="W1177" i="3"/>
  <c r="X1177" i="3" s="1"/>
  <c r="W1176" i="3"/>
  <c r="X1176" i="3" s="1"/>
  <c r="W1175" i="3"/>
  <c r="X1175" i="3" s="1"/>
  <c r="W1174" i="3"/>
  <c r="X1174" i="3" s="1"/>
  <c r="W1173" i="3"/>
  <c r="X1173" i="3" s="1"/>
  <c r="W1172" i="3"/>
  <c r="X1172" i="3" s="1"/>
  <c r="W1171" i="3"/>
  <c r="X1171" i="3" s="1"/>
  <c r="W1170" i="3"/>
  <c r="X1170" i="3" s="1"/>
  <c r="W1169" i="3"/>
  <c r="X1169" i="3" s="1"/>
  <c r="W1168" i="3"/>
  <c r="X1168" i="3" s="1"/>
  <c r="W1167" i="3"/>
  <c r="X1167" i="3" s="1"/>
  <c r="W1166" i="3"/>
  <c r="X1166" i="3" s="1"/>
  <c r="W1165" i="3"/>
  <c r="X1165" i="3" s="1"/>
  <c r="W1164" i="3"/>
  <c r="X1164" i="3" s="1"/>
  <c r="W1163" i="3"/>
  <c r="X1163" i="3" s="1"/>
  <c r="W1162" i="3"/>
  <c r="X1162" i="3" s="1"/>
  <c r="W1161" i="3"/>
  <c r="X1161" i="3" s="1"/>
  <c r="W1160" i="3"/>
  <c r="X1160" i="3" s="1"/>
  <c r="W1159" i="3"/>
  <c r="X1159" i="3" s="1"/>
  <c r="W1158" i="3"/>
  <c r="X1158" i="3" s="1"/>
  <c r="W1157" i="3"/>
  <c r="X1157" i="3" s="1"/>
  <c r="W1156" i="3"/>
  <c r="X1156" i="3" s="1"/>
  <c r="W1155" i="3"/>
  <c r="X1155" i="3" s="1"/>
  <c r="W1154" i="3"/>
  <c r="X1154" i="3" s="1"/>
  <c r="W1153" i="3"/>
  <c r="X1153" i="3" s="1"/>
  <c r="W1152" i="3"/>
  <c r="X1152" i="3" s="1"/>
  <c r="W1151" i="3"/>
  <c r="X1151" i="3" s="1"/>
  <c r="W1150" i="3"/>
  <c r="X1150" i="3" s="1"/>
  <c r="W1149" i="3"/>
  <c r="X1149" i="3" s="1"/>
  <c r="W1148" i="3"/>
  <c r="X1148" i="3" s="1"/>
  <c r="W1147" i="3"/>
  <c r="X1147" i="3" s="1"/>
  <c r="W1146" i="3"/>
  <c r="X1146" i="3" s="1"/>
  <c r="W1145" i="3"/>
  <c r="X1145" i="3" s="1"/>
  <c r="W1144" i="3"/>
  <c r="X1144" i="3" s="1"/>
  <c r="W1143" i="3"/>
  <c r="X1143" i="3" s="1"/>
  <c r="W1142" i="3"/>
  <c r="X1142" i="3" s="1"/>
  <c r="W1141" i="3"/>
  <c r="X1141" i="3" s="1"/>
  <c r="W1140" i="3"/>
  <c r="X1140" i="3" s="1"/>
  <c r="W1139" i="3"/>
  <c r="X1139" i="3" s="1"/>
  <c r="W1138" i="3"/>
  <c r="X1138" i="3" s="1"/>
  <c r="W1137" i="3"/>
  <c r="X1137" i="3" s="1"/>
  <c r="W1136" i="3"/>
  <c r="X1136" i="3" s="1"/>
  <c r="W1135" i="3"/>
  <c r="X1135" i="3" s="1"/>
  <c r="W1134" i="3"/>
  <c r="X1134" i="3" s="1"/>
  <c r="W1133" i="3"/>
  <c r="X1133" i="3" s="1"/>
  <c r="W1132" i="3"/>
  <c r="X1132" i="3" s="1"/>
  <c r="W1131" i="3"/>
  <c r="X1131" i="3" s="1"/>
  <c r="W1130" i="3"/>
  <c r="X1130" i="3" s="1"/>
  <c r="W1129" i="3"/>
  <c r="X1129" i="3" s="1"/>
  <c r="W1128" i="3"/>
  <c r="X1128" i="3" s="1"/>
  <c r="W1127" i="3"/>
  <c r="X1127" i="3" s="1"/>
  <c r="W1126" i="3"/>
  <c r="X1126" i="3" s="1"/>
  <c r="W1125" i="3"/>
  <c r="X1125" i="3" s="1"/>
  <c r="W1124" i="3"/>
  <c r="X1124" i="3" s="1"/>
  <c r="W1123" i="3"/>
  <c r="X1123" i="3" s="1"/>
  <c r="W1122" i="3"/>
  <c r="X1122" i="3" s="1"/>
  <c r="W1121" i="3"/>
  <c r="X1121" i="3" s="1"/>
  <c r="W1120" i="3"/>
  <c r="X1120" i="3" s="1"/>
  <c r="W1119" i="3"/>
  <c r="X1119" i="3" s="1"/>
  <c r="W1118" i="3"/>
  <c r="X1118" i="3" s="1"/>
  <c r="W1117" i="3"/>
  <c r="X1117" i="3" s="1"/>
  <c r="W1116" i="3"/>
  <c r="X1116" i="3" s="1"/>
  <c r="W1115" i="3"/>
  <c r="X1115" i="3" s="1"/>
  <c r="W1114" i="3"/>
  <c r="X1114" i="3" s="1"/>
  <c r="W1113" i="3"/>
  <c r="X1113" i="3" s="1"/>
  <c r="W1112" i="3"/>
  <c r="X1112" i="3" s="1"/>
  <c r="W1111" i="3"/>
  <c r="X1111" i="3" s="1"/>
  <c r="W1110" i="3"/>
  <c r="X1110" i="3" s="1"/>
  <c r="W1109" i="3"/>
  <c r="X1109" i="3" s="1"/>
  <c r="W1108" i="3"/>
  <c r="X1108" i="3" s="1"/>
  <c r="W1107" i="3"/>
  <c r="X1107" i="3" s="1"/>
  <c r="W1106" i="3"/>
  <c r="X1106" i="3" s="1"/>
  <c r="W1105" i="3"/>
  <c r="X1105" i="3" s="1"/>
  <c r="W1104" i="3"/>
  <c r="X1104" i="3" s="1"/>
  <c r="W1103" i="3"/>
  <c r="X1103" i="3" s="1"/>
  <c r="W1102" i="3"/>
  <c r="X1102" i="3" s="1"/>
  <c r="W1101" i="3"/>
  <c r="X1101" i="3" s="1"/>
  <c r="W1100" i="3"/>
  <c r="X1100" i="3" s="1"/>
  <c r="W1099" i="3"/>
  <c r="X1099" i="3" s="1"/>
  <c r="W1098" i="3"/>
  <c r="X1098" i="3" s="1"/>
  <c r="W1097" i="3"/>
  <c r="X1097" i="3" s="1"/>
  <c r="W1096" i="3"/>
  <c r="X1096" i="3" s="1"/>
  <c r="W1095" i="3"/>
  <c r="X1095" i="3" s="1"/>
  <c r="W1094" i="3"/>
  <c r="X1094" i="3" s="1"/>
  <c r="W1093" i="3"/>
  <c r="X1093" i="3" s="1"/>
  <c r="W1092" i="3"/>
  <c r="X1092" i="3" s="1"/>
  <c r="W1091" i="3"/>
  <c r="X1091" i="3" s="1"/>
  <c r="W1090" i="3"/>
  <c r="X1090" i="3" s="1"/>
  <c r="W1089" i="3"/>
  <c r="X1089" i="3" s="1"/>
  <c r="W1088" i="3"/>
  <c r="X1088" i="3" s="1"/>
  <c r="W1087" i="3"/>
  <c r="X1087" i="3" s="1"/>
  <c r="W1086" i="3"/>
  <c r="X1086" i="3" s="1"/>
  <c r="W1085" i="3"/>
  <c r="X1085" i="3" s="1"/>
  <c r="W1084" i="3"/>
  <c r="X1084" i="3" s="1"/>
  <c r="W1083" i="3"/>
  <c r="X1083" i="3" s="1"/>
  <c r="W1082" i="3"/>
  <c r="X1082" i="3" s="1"/>
  <c r="B1082" i="3"/>
  <c r="W1081" i="3"/>
  <c r="X1081" i="3" s="1"/>
  <c r="B1081" i="3"/>
  <c r="W1080" i="3"/>
  <c r="X1080" i="3" s="1"/>
  <c r="W1079" i="3"/>
  <c r="X1079" i="3" s="1"/>
  <c r="W1078" i="3"/>
  <c r="X1078" i="3" s="1"/>
  <c r="W1077" i="3"/>
  <c r="X1077" i="3" s="1"/>
  <c r="W1076" i="3"/>
  <c r="X1076" i="3" s="1"/>
  <c r="W1075" i="3"/>
  <c r="X1075" i="3" s="1"/>
  <c r="W1074" i="3"/>
  <c r="X1074" i="3" s="1"/>
  <c r="W1073" i="3"/>
  <c r="X1073" i="3" s="1"/>
  <c r="W1072" i="3"/>
  <c r="X1072" i="3" s="1"/>
  <c r="W1071" i="3"/>
  <c r="X1071" i="3" s="1"/>
  <c r="W1070" i="3"/>
  <c r="X1070" i="3" s="1"/>
  <c r="W1069" i="3"/>
  <c r="X1069" i="3" s="1"/>
  <c r="W1068" i="3"/>
  <c r="X1068" i="3" s="1"/>
  <c r="W1067" i="3"/>
  <c r="X1067" i="3" s="1"/>
  <c r="W1066" i="3"/>
  <c r="X1066" i="3" s="1"/>
  <c r="W1065" i="3"/>
  <c r="X1065" i="3" s="1"/>
  <c r="W1064" i="3"/>
  <c r="X1064" i="3" s="1"/>
  <c r="W1063" i="3"/>
  <c r="X1063" i="3" s="1"/>
  <c r="W1062" i="3"/>
  <c r="X1062" i="3" s="1"/>
  <c r="W1061" i="3"/>
  <c r="X1061" i="3" s="1"/>
  <c r="W1060" i="3"/>
  <c r="X1060" i="3" s="1"/>
  <c r="W1059" i="3"/>
  <c r="X1059" i="3" s="1"/>
  <c r="W1058" i="3"/>
  <c r="X1058" i="3" s="1"/>
  <c r="W1057" i="3"/>
  <c r="X1057" i="3" s="1"/>
  <c r="W1056" i="3"/>
  <c r="X1056" i="3" s="1"/>
  <c r="W1055" i="3"/>
  <c r="X1055" i="3" s="1"/>
  <c r="W1054" i="3"/>
  <c r="X1054" i="3" s="1"/>
  <c r="W1053" i="3"/>
  <c r="X1053" i="3" s="1"/>
  <c r="W1052" i="3"/>
  <c r="X1052" i="3" s="1"/>
  <c r="W1051" i="3"/>
  <c r="X1051" i="3" s="1"/>
  <c r="W1050" i="3"/>
  <c r="X1050" i="3" s="1"/>
  <c r="W1049" i="3"/>
  <c r="X1049" i="3" s="1"/>
  <c r="W1048" i="3"/>
  <c r="X1048" i="3" s="1"/>
  <c r="W1047" i="3"/>
  <c r="X1047" i="3" s="1"/>
  <c r="W1046" i="3"/>
  <c r="X1046" i="3" s="1"/>
  <c r="B1046" i="3"/>
  <c r="W1045" i="3"/>
  <c r="X1045" i="3" s="1"/>
  <c r="W1044" i="3"/>
  <c r="X1044" i="3" s="1"/>
  <c r="W1043" i="3"/>
  <c r="X1043" i="3" s="1"/>
  <c r="W1042" i="3"/>
  <c r="X1042" i="3" s="1"/>
  <c r="W1041" i="3"/>
  <c r="X1041" i="3" s="1"/>
  <c r="W1040" i="3"/>
  <c r="X1040" i="3" s="1"/>
  <c r="W1039" i="3"/>
  <c r="X1039" i="3" s="1"/>
  <c r="W1038" i="3"/>
  <c r="X1038" i="3" s="1"/>
  <c r="W1037" i="3"/>
  <c r="X1037" i="3" s="1"/>
  <c r="W1036" i="3"/>
  <c r="X1036" i="3" s="1"/>
  <c r="W1035" i="3"/>
  <c r="X1035" i="3" s="1"/>
  <c r="W1034" i="3"/>
  <c r="X1034" i="3" s="1"/>
  <c r="W1033" i="3"/>
  <c r="X1033" i="3" s="1"/>
  <c r="W1032" i="3"/>
  <c r="X1032" i="3" s="1"/>
  <c r="W1031" i="3"/>
  <c r="X1031" i="3" s="1"/>
  <c r="W1030" i="3"/>
  <c r="X1030" i="3" s="1"/>
  <c r="W1029" i="3"/>
  <c r="X1029" i="3" s="1"/>
  <c r="W1028" i="3"/>
  <c r="X1028" i="3" s="1"/>
  <c r="W1027" i="3"/>
  <c r="X1027" i="3" s="1"/>
  <c r="W1026" i="3"/>
  <c r="X1026" i="3" s="1"/>
  <c r="W1025" i="3"/>
  <c r="X1025" i="3" s="1"/>
  <c r="W1024" i="3"/>
  <c r="X1024" i="3" s="1"/>
  <c r="W1023" i="3"/>
  <c r="X1023" i="3" s="1"/>
  <c r="W1022" i="3"/>
  <c r="X1022" i="3" s="1"/>
  <c r="W1021" i="3"/>
  <c r="X1021" i="3" s="1"/>
  <c r="W1020" i="3"/>
  <c r="X1020" i="3" s="1"/>
  <c r="W1019" i="3"/>
  <c r="X1019" i="3" s="1"/>
  <c r="W1018" i="3"/>
  <c r="X1018" i="3" s="1"/>
  <c r="W1017" i="3"/>
  <c r="X1017" i="3" s="1"/>
  <c r="W1016" i="3"/>
  <c r="X1016" i="3" s="1"/>
  <c r="W1015" i="3"/>
  <c r="X1015" i="3" s="1"/>
  <c r="W1014" i="3"/>
  <c r="X1014" i="3" s="1"/>
  <c r="W1013" i="3"/>
  <c r="X1013" i="3" s="1"/>
  <c r="W1012" i="3"/>
  <c r="X1012" i="3" s="1"/>
  <c r="W1011" i="3"/>
  <c r="X1011" i="3" s="1"/>
  <c r="W1010" i="3"/>
  <c r="X1010" i="3" s="1"/>
  <c r="B1010" i="3"/>
  <c r="W1009" i="3"/>
  <c r="X1009" i="3" s="1"/>
  <c r="W1008" i="3"/>
  <c r="X1008" i="3" s="1"/>
  <c r="W1007" i="3"/>
  <c r="X1007" i="3" s="1"/>
  <c r="W1006" i="3"/>
  <c r="X1006" i="3" s="1"/>
  <c r="W1005" i="3"/>
  <c r="X1005" i="3" s="1"/>
  <c r="W1004" i="3"/>
  <c r="X1004" i="3" s="1"/>
  <c r="W1003" i="3"/>
  <c r="X1003" i="3" s="1"/>
  <c r="W1002" i="3"/>
  <c r="X1002" i="3" s="1"/>
  <c r="W1001" i="3"/>
  <c r="X1001" i="3" s="1"/>
  <c r="W1000" i="3"/>
  <c r="X1000" i="3" s="1"/>
  <c r="W999" i="3"/>
  <c r="X999" i="3" s="1"/>
  <c r="W998" i="3"/>
  <c r="X998" i="3" s="1"/>
  <c r="W997" i="3"/>
  <c r="X997" i="3" s="1"/>
  <c r="W996" i="3"/>
  <c r="X996" i="3" s="1"/>
  <c r="W995" i="3"/>
  <c r="X995" i="3" s="1"/>
  <c r="W994" i="3"/>
  <c r="X994" i="3" s="1"/>
  <c r="W993" i="3"/>
  <c r="X993" i="3" s="1"/>
  <c r="W992" i="3"/>
  <c r="X992" i="3" s="1"/>
  <c r="W991" i="3"/>
  <c r="X991" i="3" s="1"/>
  <c r="W990" i="3"/>
  <c r="X990" i="3" s="1"/>
  <c r="W989" i="3"/>
  <c r="X989" i="3" s="1"/>
  <c r="W988" i="3"/>
  <c r="X988" i="3" s="1"/>
  <c r="W987" i="3"/>
  <c r="X987" i="3" s="1"/>
  <c r="W986" i="3"/>
  <c r="X986" i="3" s="1"/>
  <c r="W985" i="3"/>
  <c r="X985" i="3" s="1"/>
  <c r="W984" i="3"/>
  <c r="X984" i="3" s="1"/>
  <c r="W983" i="3"/>
  <c r="X983" i="3" s="1"/>
  <c r="W982" i="3"/>
  <c r="X982" i="3" s="1"/>
  <c r="W981" i="3"/>
  <c r="X981" i="3" s="1"/>
  <c r="W980" i="3"/>
  <c r="X980" i="3" s="1"/>
  <c r="W979" i="3"/>
  <c r="X979" i="3" s="1"/>
  <c r="W978" i="3"/>
  <c r="X978" i="3" s="1"/>
  <c r="W977" i="3"/>
  <c r="X977" i="3" s="1"/>
  <c r="W976" i="3"/>
  <c r="X976" i="3" s="1"/>
  <c r="W975" i="3"/>
  <c r="X975" i="3" s="1"/>
  <c r="W974" i="3"/>
  <c r="X974" i="3" s="1"/>
  <c r="W973" i="3"/>
  <c r="X973" i="3" s="1"/>
  <c r="W972" i="3"/>
  <c r="X972" i="3" s="1"/>
  <c r="W971" i="3"/>
  <c r="X971" i="3" s="1"/>
  <c r="W970" i="3"/>
  <c r="X970" i="3" s="1"/>
  <c r="W969" i="3"/>
  <c r="X969" i="3" s="1"/>
  <c r="W968" i="3"/>
  <c r="X968" i="3" s="1"/>
  <c r="W967" i="3"/>
  <c r="X967" i="3" s="1"/>
  <c r="W966" i="3"/>
  <c r="X966" i="3" s="1"/>
  <c r="W965" i="3"/>
  <c r="X965" i="3" s="1"/>
  <c r="W964" i="3"/>
  <c r="X964" i="3" s="1"/>
  <c r="W963" i="3"/>
  <c r="X963" i="3" s="1"/>
  <c r="W962" i="3"/>
  <c r="X962" i="3" s="1"/>
  <c r="W961" i="3"/>
  <c r="X961" i="3" s="1"/>
  <c r="W960" i="3"/>
  <c r="X960" i="3" s="1"/>
  <c r="W959" i="3"/>
  <c r="X959" i="3" s="1"/>
  <c r="W958" i="3"/>
  <c r="X958" i="3" s="1"/>
  <c r="W957" i="3"/>
  <c r="X957" i="3" s="1"/>
  <c r="W956" i="3"/>
  <c r="X956" i="3" s="1"/>
  <c r="W955" i="3"/>
  <c r="X955" i="3" s="1"/>
  <c r="W954" i="3"/>
  <c r="X954" i="3" s="1"/>
  <c r="W953" i="3"/>
  <c r="X953" i="3" s="1"/>
  <c r="W952" i="3"/>
  <c r="X952" i="3" s="1"/>
  <c r="W951" i="3"/>
  <c r="X951" i="3" s="1"/>
  <c r="W950" i="3"/>
  <c r="X950" i="3" s="1"/>
  <c r="W949" i="3"/>
  <c r="X949" i="3" s="1"/>
  <c r="W948" i="3"/>
  <c r="X948" i="3" s="1"/>
  <c r="W947" i="3"/>
  <c r="X947" i="3" s="1"/>
  <c r="W946" i="3"/>
  <c r="X946" i="3" s="1"/>
  <c r="W945" i="3"/>
  <c r="X945" i="3" s="1"/>
  <c r="W944" i="3"/>
  <c r="X944" i="3" s="1"/>
  <c r="W943" i="3"/>
  <c r="X943" i="3" s="1"/>
  <c r="W942" i="3"/>
  <c r="X942" i="3" s="1"/>
  <c r="W941" i="3"/>
  <c r="X941" i="3" s="1"/>
  <c r="W940" i="3"/>
  <c r="X940" i="3" s="1"/>
  <c r="W939" i="3"/>
  <c r="X939" i="3" s="1"/>
  <c r="W938" i="3"/>
  <c r="X938" i="3" s="1"/>
  <c r="W937" i="3"/>
  <c r="X937" i="3" s="1"/>
  <c r="W936" i="3"/>
  <c r="X936" i="3" s="1"/>
  <c r="W935" i="3"/>
  <c r="X935" i="3" s="1"/>
  <c r="W934" i="3"/>
  <c r="X934" i="3" s="1"/>
  <c r="W933" i="3"/>
  <c r="X933" i="3" s="1"/>
  <c r="W932" i="3"/>
  <c r="X932" i="3" s="1"/>
  <c r="W931" i="3"/>
  <c r="X931" i="3" s="1"/>
  <c r="W930" i="3"/>
  <c r="X930" i="3" s="1"/>
  <c r="W929" i="3"/>
  <c r="X929" i="3" s="1"/>
  <c r="W928" i="3"/>
  <c r="X928" i="3" s="1"/>
  <c r="W927" i="3"/>
  <c r="X927" i="3" s="1"/>
  <c r="W926" i="3"/>
  <c r="X926" i="3" s="1"/>
  <c r="W925" i="3"/>
  <c r="X925" i="3" s="1"/>
  <c r="W924" i="3"/>
  <c r="X924" i="3" s="1"/>
  <c r="W923" i="3"/>
  <c r="X923" i="3" s="1"/>
  <c r="W922" i="3"/>
  <c r="X922" i="3" s="1"/>
  <c r="W921" i="3"/>
  <c r="X921" i="3" s="1"/>
  <c r="W920" i="3"/>
  <c r="X920" i="3" s="1"/>
  <c r="W919" i="3"/>
  <c r="X919" i="3" s="1"/>
  <c r="B919" i="3"/>
  <c r="W918" i="3"/>
  <c r="X918" i="3" s="1"/>
  <c r="B918" i="3"/>
  <c r="W917" i="3"/>
  <c r="X917" i="3" s="1"/>
  <c r="B917" i="3"/>
  <c r="W916" i="3"/>
  <c r="X916" i="3" s="1"/>
  <c r="W915" i="3"/>
  <c r="X915" i="3" s="1"/>
  <c r="W914" i="3"/>
  <c r="X914" i="3" s="1"/>
  <c r="W913" i="3"/>
  <c r="X913" i="3" s="1"/>
  <c r="W912" i="3"/>
  <c r="X912" i="3" s="1"/>
  <c r="W911" i="3"/>
  <c r="X911" i="3" s="1"/>
  <c r="W910" i="3"/>
  <c r="X910" i="3" s="1"/>
  <c r="W909" i="3"/>
  <c r="X909" i="3" s="1"/>
  <c r="W908" i="3"/>
  <c r="X908" i="3" s="1"/>
  <c r="W907" i="3"/>
  <c r="X907" i="3" s="1"/>
  <c r="W906" i="3"/>
  <c r="X906" i="3" s="1"/>
  <c r="W905" i="3"/>
  <c r="X905" i="3" s="1"/>
  <c r="W904" i="3"/>
  <c r="X904" i="3" s="1"/>
  <c r="W903" i="3"/>
  <c r="X903" i="3" s="1"/>
  <c r="W902" i="3"/>
  <c r="X902" i="3" s="1"/>
  <c r="W901" i="3"/>
  <c r="X901" i="3" s="1"/>
  <c r="W900" i="3"/>
  <c r="X900" i="3" s="1"/>
  <c r="W899" i="3"/>
  <c r="X899" i="3" s="1"/>
  <c r="W898" i="3"/>
  <c r="X898" i="3" s="1"/>
  <c r="W897" i="3"/>
  <c r="X897" i="3" s="1"/>
  <c r="W896" i="3"/>
  <c r="X896" i="3" s="1"/>
  <c r="W895" i="3"/>
  <c r="X895" i="3" s="1"/>
  <c r="W894" i="3"/>
  <c r="X894" i="3" s="1"/>
  <c r="W893" i="3"/>
  <c r="X893" i="3" s="1"/>
  <c r="W892" i="3"/>
  <c r="X892" i="3" s="1"/>
  <c r="W891" i="3"/>
  <c r="X891" i="3" s="1"/>
  <c r="W890" i="3"/>
  <c r="X890" i="3" s="1"/>
  <c r="W889" i="3"/>
  <c r="X889" i="3" s="1"/>
  <c r="W888" i="3"/>
  <c r="X888" i="3" s="1"/>
  <c r="W887" i="3"/>
  <c r="X887" i="3" s="1"/>
  <c r="W886" i="3"/>
  <c r="X886" i="3" s="1"/>
  <c r="W885" i="3"/>
  <c r="X885" i="3" s="1"/>
  <c r="W884" i="3"/>
  <c r="X884" i="3" s="1"/>
  <c r="W883" i="3"/>
  <c r="X883" i="3" s="1"/>
  <c r="W882" i="3"/>
  <c r="X882" i="3" s="1"/>
  <c r="W881" i="3"/>
  <c r="X881" i="3" s="1"/>
  <c r="W880" i="3"/>
  <c r="X880" i="3" s="1"/>
  <c r="W879" i="3"/>
  <c r="X879" i="3" s="1"/>
  <c r="W878" i="3"/>
  <c r="X878" i="3" s="1"/>
  <c r="W877" i="3"/>
  <c r="X877" i="3" s="1"/>
  <c r="W876" i="3"/>
  <c r="X876" i="3" s="1"/>
  <c r="W875" i="3"/>
  <c r="X875" i="3" s="1"/>
  <c r="W874" i="3"/>
  <c r="X874" i="3" s="1"/>
  <c r="W873" i="3"/>
  <c r="X873" i="3" s="1"/>
  <c r="W872" i="3"/>
  <c r="X872" i="3" s="1"/>
  <c r="W871" i="3"/>
  <c r="X871" i="3" s="1"/>
  <c r="W870" i="3"/>
  <c r="X870" i="3" s="1"/>
  <c r="W869" i="3"/>
  <c r="X869" i="3" s="1"/>
  <c r="W868" i="3"/>
  <c r="X868" i="3" s="1"/>
  <c r="W867" i="3"/>
  <c r="X867" i="3" s="1"/>
  <c r="W866" i="3"/>
  <c r="X866" i="3" s="1"/>
  <c r="W865" i="3"/>
  <c r="X865" i="3" s="1"/>
  <c r="W864" i="3"/>
  <c r="X864" i="3" s="1"/>
  <c r="W863" i="3"/>
  <c r="X863" i="3" s="1"/>
  <c r="W862" i="3"/>
  <c r="X862" i="3" s="1"/>
  <c r="W861" i="3"/>
  <c r="X861" i="3" s="1"/>
  <c r="W860" i="3"/>
  <c r="X860" i="3" s="1"/>
  <c r="W859" i="3"/>
  <c r="X859" i="3" s="1"/>
  <c r="W858" i="3"/>
  <c r="X858" i="3" s="1"/>
  <c r="W857" i="3"/>
  <c r="X857" i="3" s="1"/>
  <c r="W856" i="3"/>
  <c r="X856" i="3" s="1"/>
  <c r="W855" i="3"/>
  <c r="X855" i="3" s="1"/>
  <c r="W854" i="3"/>
  <c r="X854" i="3" s="1"/>
  <c r="W853" i="3"/>
  <c r="X853" i="3" s="1"/>
  <c r="W852" i="3"/>
  <c r="X852" i="3" s="1"/>
  <c r="W851" i="3"/>
  <c r="X851" i="3" s="1"/>
  <c r="W850" i="3"/>
  <c r="X850" i="3" s="1"/>
  <c r="W849" i="3"/>
  <c r="X849" i="3" s="1"/>
  <c r="W848" i="3"/>
  <c r="X848" i="3" s="1"/>
  <c r="B848" i="3"/>
  <c r="W847" i="3"/>
  <c r="X847" i="3" s="1"/>
  <c r="W846" i="3"/>
  <c r="X846" i="3" s="1"/>
  <c r="W845" i="3"/>
  <c r="X845" i="3" s="1"/>
  <c r="W844" i="3"/>
  <c r="X844" i="3" s="1"/>
  <c r="W843" i="3"/>
  <c r="X843" i="3" s="1"/>
  <c r="W842" i="3"/>
  <c r="X842" i="3" s="1"/>
  <c r="W841" i="3"/>
  <c r="X841" i="3" s="1"/>
  <c r="B841" i="3"/>
  <c r="W840" i="3"/>
  <c r="X840" i="3" s="1"/>
  <c r="W839" i="3"/>
  <c r="X839" i="3" s="1"/>
  <c r="W838" i="3"/>
  <c r="X838" i="3" s="1"/>
  <c r="W837" i="3"/>
  <c r="X837" i="3" s="1"/>
  <c r="W836" i="3"/>
  <c r="X836" i="3" s="1"/>
  <c r="W835" i="3"/>
  <c r="X835" i="3" s="1"/>
  <c r="W834" i="3"/>
  <c r="X834" i="3" s="1"/>
  <c r="W833" i="3"/>
  <c r="X833" i="3" s="1"/>
  <c r="W832" i="3"/>
  <c r="X832" i="3" s="1"/>
  <c r="W831" i="3"/>
  <c r="X831" i="3" s="1"/>
  <c r="W830" i="3"/>
  <c r="X830" i="3" s="1"/>
  <c r="W829" i="3"/>
  <c r="X829" i="3" s="1"/>
  <c r="W828" i="3"/>
  <c r="X828" i="3" s="1"/>
  <c r="W827" i="3"/>
  <c r="X827" i="3" s="1"/>
  <c r="W826" i="3"/>
  <c r="X826" i="3" s="1"/>
  <c r="W825" i="3"/>
  <c r="X825" i="3" s="1"/>
  <c r="W824" i="3"/>
  <c r="X824" i="3" s="1"/>
  <c r="W823" i="3"/>
  <c r="X823" i="3" s="1"/>
  <c r="W822" i="3"/>
  <c r="X822" i="3" s="1"/>
  <c r="W821" i="3"/>
  <c r="X821" i="3" s="1"/>
  <c r="W820" i="3"/>
  <c r="X820" i="3" s="1"/>
  <c r="W819" i="3"/>
  <c r="X819" i="3" s="1"/>
  <c r="W818" i="3"/>
  <c r="X818" i="3" s="1"/>
  <c r="W817" i="3"/>
  <c r="X817" i="3" s="1"/>
  <c r="W816" i="3"/>
  <c r="X816" i="3" s="1"/>
  <c r="W815" i="3"/>
  <c r="X815" i="3" s="1"/>
  <c r="W814" i="3"/>
  <c r="X814" i="3" s="1"/>
  <c r="W813" i="3"/>
  <c r="X813" i="3" s="1"/>
  <c r="W812" i="3"/>
  <c r="X812" i="3" s="1"/>
  <c r="W811" i="3"/>
  <c r="X811" i="3" s="1"/>
  <c r="W810" i="3"/>
  <c r="X810" i="3" s="1"/>
  <c r="W809" i="3"/>
  <c r="X809" i="3" s="1"/>
  <c r="W808" i="3"/>
  <c r="X808" i="3" s="1"/>
  <c r="W807" i="3"/>
  <c r="X807" i="3" s="1"/>
  <c r="W806" i="3"/>
  <c r="X806" i="3" s="1"/>
  <c r="W805" i="3"/>
  <c r="X805" i="3" s="1"/>
  <c r="W804" i="3"/>
  <c r="X804" i="3" s="1"/>
  <c r="W803" i="3"/>
  <c r="X803" i="3" s="1"/>
  <c r="W802" i="3"/>
  <c r="X802" i="3" s="1"/>
  <c r="W801" i="3"/>
  <c r="X801" i="3" s="1"/>
  <c r="W800" i="3"/>
  <c r="X800" i="3" s="1"/>
  <c r="W799" i="3"/>
  <c r="X799" i="3" s="1"/>
  <c r="W798" i="3"/>
  <c r="X798" i="3" s="1"/>
  <c r="W797" i="3"/>
  <c r="X797" i="3" s="1"/>
  <c r="W796" i="3"/>
  <c r="X796" i="3" s="1"/>
  <c r="W795" i="3"/>
  <c r="X795" i="3" s="1"/>
  <c r="W794" i="3"/>
  <c r="X794" i="3" s="1"/>
  <c r="W793" i="3"/>
  <c r="X793" i="3" s="1"/>
  <c r="W792" i="3"/>
  <c r="X792" i="3" s="1"/>
  <c r="W791" i="3"/>
  <c r="X791" i="3" s="1"/>
  <c r="W790" i="3"/>
  <c r="X790" i="3" s="1"/>
  <c r="W789" i="3"/>
  <c r="X789" i="3" s="1"/>
  <c r="W788" i="3"/>
  <c r="X788" i="3" s="1"/>
  <c r="W787" i="3"/>
  <c r="X787" i="3" s="1"/>
  <c r="W786" i="3"/>
  <c r="X786" i="3" s="1"/>
  <c r="W785" i="3"/>
  <c r="X785" i="3" s="1"/>
  <c r="W784" i="3"/>
  <c r="X784" i="3" s="1"/>
  <c r="W783" i="3"/>
  <c r="X783" i="3" s="1"/>
  <c r="W782" i="3"/>
  <c r="X782" i="3" s="1"/>
  <c r="W781" i="3"/>
  <c r="X781" i="3" s="1"/>
  <c r="W780" i="3"/>
  <c r="X780" i="3" s="1"/>
  <c r="W779" i="3"/>
  <c r="X779" i="3" s="1"/>
  <c r="W778" i="3"/>
  <c r="X778" i="3" s="1"/>
  <c r="W777" i="3"/>
  <c r="X777" i="3" s="1"/>
  <c r="W776" i="3"/>
  <c r="X776" i="3" s="1"/>
  <c r="W775" i="3"/>
  <c r="X775" i="3" s="1"/>
  <c r="W774" i="3"/>
  <c r="X774" i="3" s="1"/>
  <c r="W773" i="3"/>
  <c r="X773" i="3" s="1"/>
  <c r="W772" i="3"/>
  <c r="X772" i="3" s="1"/>
  <c r="B772" i="3"/>
  <c r="W771" i="3"/>
  <c r="X771" i="3" s="1"/>
  <c r="B771" i="3"/>
  <c r="W770" i="3"/>
  <c r="X770" i="3" s="1"/>
  <c r="W769" i="3"/>
  <c r="X769" i="3" s="1"/>
  <c r="W768" i="3"/>
  <c r="X768" i="3" s="1"/>
  <c r="W767" i="3"/>
  <c r="X767" i="3" s="1"/>
  <c r="W766" i="3"/>
  <c r="X766" i="3" s="1"/>
  <c r="W765" i="3"/>
  <c r="X765" i="3" s="1"/>
  <c r="W764" i="3"/>
  <c r="X764" i="3" s="1"/>
  <c r="W763" i="3"/>
  <c r="X763" i="3" s="1"/>
  <c r="W762" i="3"/>
  <c r="X762" i="3" s="1"/>
  <c r="W761" i="3"/>
  <c r="X761" i="3" s="1"/>
  <c r="W760" i="3"/>
  <c r="X760" i="3" s="1"/>
  <c r="W759" i="3"/>
  <c r="X759" i="3" s="1"/>
  <c r="W758" i="3"/>
  <c r="X758" i="3" s="1"/>
  <c r="W757" i="3"/>
  <c r="X757" i="3" s="1"/>
  <c r="W756" i="3"/>
  <c r="X756" i="3" s="1"/>
  <c r="W755" i="3"/>
  <c r="X755" i="3" s="1"/>
  <c r="W754" i="3"/>
  <c r="X754" i="3" s="1"/>
  <c r="W753" i="3"/>
  <c r="X753" i="3" s="1"/>
  <c r="W752" i="3"/>
  <c r="X752" i="3" s="1"/>
  <c r="W751" i="3"/>
  <c r="X751" i="3" s="1"/>
  <c r="W750" i="3"/>
  <c r="X750" i="3" s="1"/>
  <c r="W749" i="3"/>
  <c r="X749" i="3" s="1"/>
  <c r="W748" i="3"/>
  <c r="X748" i="3" s="1"/>
  <c r="W747" i="3"/>
  <c r="X747" i="3" s="1"/>
  <c r="W746" i="3"/>
  <c r="X746" i="3" s="1"/>
  <c r="W745" i="3"/>
  <c r="X745" i="3" s="1"/>
  <c r="W744" i="3"/>
  <c r="X744" i="3" s="1"/>
  <c r="W743" i="3"/>
  <c r="X743" i="3" s="1"/>
  <c r="W742" i="3"/>
  <c r="X742" i="3" s="1"/>
  <c r="W741" i="3"/>
  <c r="X741" i="3" s="1"/>
  <c r="W740" i="3"/>
  <c r="X740" i="3" s="1"/>
  <c r="W739" i="3"/>
  <c r="X739" i="3" s="1"/>
  <c r="W738" i="3"/>
  <c r="X738" i="3" s="1"/>
  <c r="W737" i="3"/>
  <c r="X737" i="3" s="1"/>
  <c r="W736" i="3"/>
  <c r="X736" i="3" s="1"/>
  <c r="W735" i="3"/>
  <c r="X735" i="3" s="1"/>
  <c r="W734" i="3"/>
  <c r="X734" i="3" s="1"/>
  <c r="W733" i="3"/>
  <c r="X733" i="3" s="1"/>
  <c r="W732" i="3"/>
  <c r="X732" i="3" s="1"/>
  <c r="W731" i="3"/>
  <c r="X731" i="3" s="1"/>
  <c r="W730" i="3"/>
  <c r="X730" i="3" s="1"/>
  <c r="W729" i="3"/>
  <c r="X729" i="3" s="1"/>
  <c r="W728" i="3"/>
  <c r="X728" i="3" s="1"/>
  <c r="W727" i="3"/>
  <c r="X727" i="3" s="1"/>
  <c r="W726" i="3"/>
  <c r="X726" i="3" s="1"/>
  <c r="W725" i="3"/>
  <c r="X725" i="3" s="1"/>
  <c r="W724" i="3"/>
  <c r="X724" i="3" s="1"/>
  <c r="W723" i="3"/>
  <c r="X723" i="3" s="1"/>
  <c r="W722" i="3"/>
  <c r="X722" i="3" s="1"/>
  <c r="W721" i="3"/>
  <c r="X721" i="3" s="1"/>
  <c r="W720" i="3"/>
  <c r="X720" i="3" s="1"/>
  <c r="W719" i="3"/>
  <c r="X719" i="3" s="1"/>
  <c r="W718" i="3"/>
  <c r="X718" i="3" s="1"/>
  <c r="W717" i="3"/>
  <c r="X717" i="3" s="1"/>
  <c r="W716" i="3"/>
  <c r="X716" i="3" s="1"/>
  <c r="W715" i="3"/>
  <c r="X715" i="3" s="1"/>
  <c r="W714" i="3"/>
  <c r="X714" i="3" s="1"/>
  <c r="W713" i="3"/>
  <c r="X713" i="3" s="1"/>
  <c r="W712" i="3"/>
  <c r="X712" i="3" s="1"/>
  <c r="W711" i="3"/>
  <c r="X711" i="3" s="1"/>
  <c r="W710" i="3"/>
  <c r="X710" i="3" s="1"/>
  <c r="W709" i="3"/>
  <c r="X709" i="3" s="1"/>
  <c r="W708" i="3"/>
  <c r="X708" i="3" s="1"/>
  <c r="W707" i="3"/>
  <c r="X707" i="3" s="1"/>
  <c r="W706" i="3"/>
  <c r="X706" i="3" s="1"/>
  <c r="W705" i="3"/>
  <c r="X705" i="3" s="1"/>
  <c r="W704" i="3"/>
  <c r="X704" i="3" s="1"/>
  <c r="W703" i="3"/>
  <c r="X703" i="3" s="1"/>
  <c r="W702" i="3"/>
  <c r="X702" i="3" s="1"/>
  <c r="W701" i="3"/>
  <c r="X701" i="3" s="1"/>
  <c r="W700" i="3"/>
  <c r="X700" i="3" s="1"/>
  <c r="W699" i="3"/>
  <c r="X699" i="3" s="1"/>
  <c r="W698" i="3"/>
  <c r="X698" i="3" s="1"/>
  <c r="W697" i="3"/>
  <c r="X697" i="3" s="1"/>
  <c r="W696" i="3"/>
  <c r="X696" i="3" s="1"/>
  <c r="W695" i="3"/>
  <c r="X695" i="3" s="1"/>
  <c r="W694" i="3"/>
  <c r="X694" i="3" s="1"/>
  <c r="W693" i="3"/>
  <c r="X693" i="3" s="1"/>
  <c r="W692" i="3"/>
  <c r="X692" i="3" s="1"/>
  <c r="W691" i="3"/>
  <c r="X691" i="3" s="1"/>
  <c r="W690" i="3"/>
  <c r="X690" i="3" s="1"/>
  <c r="W689" i="3"/>
  <c r="X689" i="3" s="1"/>
  <c r="W688" i="3"/>
  <c r="X688" i="3" s="1"/>
  <c r="W687" i="3"/>
  <c r="X687" i="3" s="1"/>
  <c r="W686" i="3"/>
  <c r="X686" i="3" s="1"/>
  <c r="W685" i="3"/>
  <c r="X685" i="3" s="1"/>
  <c r="W684" i="3"/>
  <c r="X684" i="3" s="1"/>
  <c r="W683" i="3"/>
  <c r="X683" i="3" s="1"/>
  <c r="W682" i="3"/>
  <c r="X682" i="3" s="1"/>
  <c r="W681" i="3"/>
  <c r="X681" i="3" s="1"/>
  <c r="W680" i="3"/>
  <c r="X680" i="3" s="1"/>
  <c r="W679" i="3"/>
  <c r="X679" i="3" s="1"/>
  <c r="W678" i="3"/>
  <c r="X678" i="3" s="1"/>
  <c r="W677" i="3"/>
  <c r="X677" i="3" s="1"/>
  <c r="W676" i="3"/>
  <c r="X676" i="3" s="1"/>
  <c r="W675" i="3"/>
  <c r="X675" i="3" s="1"/>
  <c r="W674" i="3"/>
  <c r="X674" i="3" s="1"/>
  <c r="W673" i="3"/>
  <c r="X673" i="3" s="1"/>
  <c r="W672" i="3"/>
  <c r="X672" i="3" s="1"/>
  <c r="W671" i="3"/>
  <c r="X671" i="3" s="1"/>
  <c r="W670" i="3"/>
  <c r="X670" i="3" s="1"/>
  <c r="W669" i="3"/>
  <c r="X669" i="3" s="1"/>
  <c r="W668" i="3"/>
  <c r="X668" i="3" s="1"/>
  <c r="W667" i="3"/>
  <c r="X667" i="3" s="1"/>
  <c r="W666" i="3"/>
  <c r="X666" i="3" s="1"/>
  <c r="W665" i="3"/>
  <c r="X665" i="3" s="1"/>
  <c r="W664" i="3"/>
  <c r="X664" i="3" s="1"/>
  <c r="W663" i="3"/>
  <c r="X663" i="3" s="1"/>
  <c r="W662" i="3"/>
  <c r="X662" i="3" s="1"/>
  <c r="W661" i="3"/>
  <c r="X661" i="3" s="1"/>
  <c r="W660" i="3"/>
  <c r="X660" i="3" s="1"/>
  <c r="B660" i="3"/>
  <c r="W659" i="3"/>
  <c r="X659" i="3" s="1"/>
  <c r="B659" i="3"/>
  <c r="W658" i="3"/>
  <c r="X658" i="3" s="1"/>
  <c r="W657" i="3"/>
  <c r="X657" i="3" s="1"/>
  <c r="W656" i="3"/>
  <c r="X656" i="3" s="1"/>
  <c r="W655" i="3"/>
  <c r="X655" i="3" s="1"/>
  <c r="W654" i="3"/>
  <c r="X654" i="3" s="1"/>
  <c r="W653" i="3"/>
  <c r="X653" i="3" s="1"/>
  <c r="W652" i="3"/>
  <c r="X652" i="3" s="1"/>
  <c r="W651" i="3"/>
  <c r="X651" i="3" s="1"/>
  <c r="W650" i="3"/>
  <c r="X650" i="3" s="1"/>
  <c r="W649" i="3"/>
  <c r="X649" i="3" s="1"/>
  <c r="W648" i="3"/>
  <c r="X648" i="3" s="1"/>
  <c r="W647" i="3"/>
  <c r="X647" i="3" s="1"/>
  <c r="W646" i="3"/>
  <c r="X646" i="3" s="1"/>
  <c r="W645" i="3"/>
  <c r="X645" i="3" s="1"/>
  <c r="W644" i="3"/>
  <c r="X644" i="3" s="1"/>
  <c r="W643" i="3"/>
  <c r="X643" i="3" s="1"/>
  <c r="W642" i="3"/>
  <c r="X642" i="3" s="1"/>
  <c r="W641" i="3"/>
  <c r="X641" i="3" s="1"/>
  <c r="W640" i="3"/>
  <c r="X640" i="3" s="1"/>
  <c r="W639" i="3"/>
  <c r="X639" i="3" s="1"/>
  <c r="B639" i="3"/>
  <c r="W638" i="3"/>
  <c r="X638" i="3" s="1"/>
  <c r="W637" i="3"/>
  <c r="X637" i="3" s="1"/>
  <c r="W636" i="3"/>
  <c r="X636" i="3" s="1"/>
  <c r="W635" i="3"/>
  <c r="X635" i="3" s="1"/>
  <c r="W634" i="3"/>
  <c r="X634" i="3" s="1"/>
  <c r="W633" i="3"/>
  <c r="X633" i="3" s="1"/>
  <c r="W632" i="3"/>
  <c r="X632" i="3" s="1"/>
  <c r="W631" i="3"/>
  <c r="X631" i="3" s="1"/>
  <c r="W630" i="3"/>
  <c r="X630" i="3" s="1"/>
  <c r="W629" i="3"/>
  <c r="X629" i="3" s="1"/>
  <c r="W628" i="3"/>
  <c r="X628" i="3" s="1"/>
  <c r="W627" i="3"/>
  <c r="X627" i="3" s="1"/>
  <c r="W626" i="3"/>
  <c r="X626" i="3" s="1"/>
  <c r="W625" i="3"/>
  <c r="X625" i="3" s="1"/>
  <c r="W624" i="3"/>
  <c r="X624" i="3" s="1"/>
  <c r="W623" i="3"/>
  <c r="X623" i="3" s="1"/>
  <c r="W622" i="3"/>
  <c r="X622" i="3" s="1"/>
  <c r="B622" i="3"/>
  <c r="W621" i="3"/>
  <c r="X621" i="3" s="1"/>
  <c r="B621" i="3"/>
  <c r="W620" i="3"/>
  <c r="X620" i="3" s="1"/>
  <c r="B620" i="3"/>
  <c r="W619" i="3"/>
  <c r="X619" i="3" s="1"/>
  <c r="B619" i="3"/>
  <c r="W618" i="3"/>
  <c r="X618" i="3" s="1"/>
  <c r="W617" i="3"/>
  <c r="X617" i="3" s="1"/>
  <c r="W616" i="3"/>
  <c r="X616" i="3" s="1"/>
  <c r="W615" i="3"/>
  <c r="X615" i="3" s="1"/>
  <c r="W614" i="3"/>
  <c r="X614" i="3" s="1"/>
  <c r="W613" i="3"/>
  <c r="X613" i="3" s="1"/>
  <c r="W612" i="3"/>
  <c r="X612" i="3" s="1"/>
  <c r="W611" i="3"/>
  <c r="X611" i="3" s="1"/>
  <c r="W610" i="3"/>
  <c r="X610" i="3" s="1"/>
  <c r="W609" i="3"/>
  <c r="X609" i="3" s="1"/>
  <c r="W608" i="3"/>
  <c r="X608" i="3" s="1"/>
  <c r="W607" i="3"/>
  <c r="X607" i="3" s="1"/>
  <c r="B607" i="3"/>
  <c r="W606" i="3"/>
  <c r="X606" i="3" s="1"/>
  <c r="B606" i="3"/>
  <c r="W605" i="3"/>
  <c r="X605" i="3" s="1"/>
  <c r="B605" i="3"/>
  <c r="W604" i="3"/>
  <c r="X604" i="3" s="1"/>
  <c r="W603" i="3"/>
  <c r="X603" i="3" s="1"/>
  <c r="T603" i="3"/>
  <c r="W602" i="3"/>
  <c r="X602" i="3" s="1"/>
  <c r="W601" i="3"/>
  <c r="X601" i="3" s="1"/>
  <c r="W600" i="3"/>
  <c r="X600" i="3" s="1"/>
  <c r="W599" i="3"/>
  <c r="X599" i="3" s="1"/>
  <c r="W598" i="3"/>
  <c r="X598" i="3" s="1"/>
  <c r="W597" i="3"/>
  <c r="X597" i="3" s="1"/>
  <c r="W596" i="3"/>
  <c r="X596" i="3" s="1"/>
  <c r="W595" i="3"/>
  <c r="X595" i="3" s="1"/>
  <c r="W594" i="3"/>
  <c r="X594" i="3" s="1"/>
  <c r="W593" i="3"/>
  <c r="X593" i="3" s="1"/>
  <c r="W592" i="3"/>
  <c r="X592" i="3" s="1"/>
  <c r="W591" i="3"/>
  <c r="X591" i="3" s="1"/>
  <c r="W590" i="3"/>
  <c r="X590" i="3" s="1"/>
  <c r="W589" i="3"/>
  <c r="X589" i="3" s="1"/>
  <c r="W588" i="3"/>
  <c r="X588" i="3" s="1"/>
  <c r="W587" i="3"/>
  <c r="X587" i="3" s="1"/>
  <c r="W586" i="3"/>
  <c r="X586" i="3" s="1"/>
  <c r="W585" i="3"/>
  <c r="X585" i="3" s="1"/>
  <c r="W584" i="3"/>
  <c r="X584" i="3" s="1"/>
  <c r="W583" i="3"/>
  <c r="X583" i="3" s="1"/>
  <c r="W582" i="3"/>
  <c r="X582" i="3" s="1"/>
  <c r="W581" i="3"/>
  <c r="X581" i="3" s="1"/>
  <c r="W580" i="3"/>
  <c r="X580" i="3" s="1"/>
  <c r="W579" i="3"/>
  <c r="X579" i="3" s="1"/>
  <c r="W578" i="3"/>
  <c r="X578" i="3" s="1"/>
  <c r="W577" i="3"/>
  <c r="X577" i="3" s="1"/>
  <c r="W576" i="3"/>
  <c r="X576" i="3" s="1"/>
  <c r="W575" i="3"/>
  <c r="X575" i="3" s="1"/>
  <c r="W574" i="3"/>
  <c r="X574" i="3" s="1"/>
  <c r="W573" i="3"/>
  <c r="X573" i="3" s="1"/>
  <c r="W572" i="3"/>
  <c r="X572" i="3" s="1"/>
  <c r="W571" i="3"/>
  <c r="X571" i="3" s="1"/>
  <c r="W570" i="3"/>
  <c r="X570" i="3" s="1"/>
  <c r="W569" i="3"/>
  <c r="X569" i="3" s="1"/>
  <c r="W568" i="3"/>
  <c r="X568" i="3" s="1"/>
  <c r="W567" i="3"/>
  <c r="X567" i="3" s="1"/>
  <c r="W566" i="3"/>
  <c r="X566" i="3" s="1"/>
  <c r="W565" i="3"/>
  <c r="X565" i="3" s="1"/>
  <c r="W564" i="3"/>
  <c r="X564" i="3" s="1"/>
  <c r="W563" i="3"/>
  <c r="X563" i="3" s="1"/>
  <c r="W562" i="3"/>
  <c r="X562" i="3" s="1"/>
  <c r="W561" i="3"/>
  <c r="X561" i="3" s="1"/>
  <c r="W560" i="3"/>
  <c r="X560" i="3" s="1"/>
  <c r="W559" i="3"/>
  <c r="X559" i="3" s="1"/>
  <c r="W558" i="3"/>
  <c r="X558" i="3" s="1"/>
  <c r="W557" i="3"/>
  <c r="X557" i="3" s="1"/>
  <c r="W556" i="3"/>
  <c r="X556" i="3" s="1"/>
  <c r="W555" i="3"/>
  <c r="X555" i="3" s="1"/>
  <c r="W554" i="3"/>
  <c r="X554" i="3" s="1"/>
  <c r="W553" i="3"/>
  <c r="X553" i="3" s="1"/>
  <c r="W552" i="3"/>
  <c r="X552" i="3" s="1"/>
  <c r="W551" i="3"/>
  <c r="X551" i="3" s="1"/>
  <c r="W550" i="3"/>
  <c r="X550" i="3" s="1"/>
  <c r="W549" i="3"/>
  <c r="X549" i="3" s="1"/>
  <c r="W548" i="3"/>
  <c r="X548" i="3" s="1"/>
  <c r="W547" i="3"/>
  <c r="X547" i="3" s="1"/>
  <c r="W546" i="3"/>
  <c r="X546" i="3" s="1"/>
  <c r="W545" i="3"/>
  <c r="X545" i="3" s="1"/>
  <c r="W544" i="3"/>
  <c r="X544" i="3" s="1"/>
  <c r="W543" i="3"/>
  <c r="X543" i="3" s="1"/>
  <c r="W542" i="3"/>
  <c r="X542" i="3" s="1"/>
  <c r="W541" i="3"/>
  <c r="X541" i="3" s="1"/>
  <c r="W540" i="3"/>
  <c r="X540" i="3" s="1"/>
  <c r="W539" i="3"/>
  <c r="X539" i="3" s="1"/>
  <c r="W538" i="3"/>
  <c r="X538" i="3" s="1"/>
  <c r="W537" i="3"/>
  <c r="X537" i="3" s="1"/>
  <c r="W536" i="3"/>
  <c r="X536" i="3" s="1"/>
  <c r="W535" i="3"/>
  <c r="X535" i="3" s="1"/>
  <c r="W534" i="3"/>
  <c r="X534" i="3" s="1"/>
  <c r="W533" i="3"/>
  <c r="X533" i="3" s="1"/>
  <c r="W532" i="3"/>
  <c r="X532" i="3" s="1"/>
  <c r="W531" i="3"/>
  <c r="X531" i="3" s="1"/>
  <c r="W530" i="3"/>
  <c r="X530" i="3" s="1"/>
  <c r="W529" i="3"/>
  <c r="X529" i="3" s="1"/>
  <c r="W528" i="3"/>
  <c r="X528" i="3" s="1"/>
  <c r="W527" i="3"/>
  <c r="X527" i="3" s="1"/>
  <c r="W526" i="3"/>
  <c r="X526" i="3" s="1"/>
  <c r="W525" i="3"/>
  <c r="X525" i="3" s="1"/>
  <c r="W524" i="3"/>
  <c r="X524" i="3" s="1"/>
  <c r="W523" i="3"/>
  <c r="X523" i="3" s="1"/>
  <c r="W522" i="3"/>
  <c r="X522" i="3" s="1"/>
  <c r="W521" i="3"/>
  <c r="X521" i="3" s="1"/>
  <c r="W520" i="3"/>
  <c r="X520" i="3" s="1"/>
  <c r="W519" i="3"/>
  <c r="X519" i="3" s="1"/>
  <c r="W518" i="3"/>
  <c r="X518" i="3" s="1"/>
  <c r="W517" i="3"/>
  <c r="X517" i="3" s="1"/>
  <c r="W516" i="3"/>
  <c r="X516" i="3" s="1"/>
  <c r="W515" i="3"/>
  <c r="X515" i="3" s="1"/>
  <c r="W514" i="3"/>
  <c r="X514" i="3" s="1"/>
  <c r="W513" i="3"/>
  <c r="X513" i="3" s="1"/>
  <c r="W512" i="3"/>
  <c r="X512" i="3" s="1"/>
  <c r="W511" i="3"/>
  <c r="X511" i="3" s="1"/>
  <c r="W510" i="3"/>
  <c r="X510" i="3" s="1"/>
  <c r="W509" i="3"/>
  <c r="X509" i="3" s="1"/>
  <c r="W508" i="3"/>
  <c r="X508" i="3" s="1"/>
  <c r="W507" i="3"/>
  <c r="X507" i="3" s="1"/>
  <c r="W506" i="3"/>
  <c r="X506" i="3" s="1"/>
  <c r="W505" i="3"/>
  <c r="X505" i="3" s="1"/>
  <c r="W504" i="3"/>
  <c r="X504" i="3" s="1"/>
  <c r="W503" i="3"/>
  <c r="X503" i="3" s="1"/>
  <c r="W502" i="3"/>
  <c r="X502" i="3" s="1"/>
  <c r="W501" i="3"/>
  <c r="X501" i="3" s="1"/>
  <c r="W500" i="3"/>
  <c r="X500" i="3" s="1"/>
  <c r="W499" i="3"/>
  <c r="X499" i="3" s="1"/>
  <c r="W498" i="3"/>
  <c r="X498" i="3" s="1"/>
  <c r="W497" i="3"/>
  <c r="X497" i="3" s="1"/>
  <c r="W496" i="3"/>
  <c r="X496" i="3" s="1"/>
  <c r="W495" i="3"/>
  <c r="X495" i="3" s="1"/>
  <c r="W494" i="3"/>
  <c r="X494" i="3" s="1"/>
  <c r="W493" i="3"/>
  <c r="X493" i="3" s="1"/>
  <c r="W492" i="3"/>
  <c r="X492" i="3" s="1"/>
  <c r="W491" i="3"/>
  <c r="X491" i="3" s="1"/>
  <c r="W490" i="3"/>
  <c r="X490" i="3" s="1"/>
  <c r="W489" i="3"/>
  <c r="X489" i="3" s="1"/>
  <c r="W488" i="3"/>
  <c r="X488" i="3" s="1"/>
  <c r="W487" i="3"/>
  <c r="X487" i="3" s="1"/>
  <c r="W486" i="3"/>
  <c r="X486" i="3" s="1"/>
  <c r="W485" i="3"/>
  <c r="X485" i="3" s="1"/>
  <c r="W484" i="3"/>
  <c r="X484" i="3" s="1"/>
  <c r="W483" i="3"/>
  <c r="X483" i="3" s="1"/>
  <c r="W482" i="3"/>
  <c r="X482" i="3" s="1"/>
  <c r="W481" i="3"/>
  <c r="X481" i="3" s="1"/>
  <c r="W480" i="3"/>
  <c r="X480" i="3" s="1"/>
  <c r="W479" i="3"/>
  <c r="X479" i="3" s="1"/>
  <c r="W478" i="3"/>
  <c r="X478" i="3" s="1"/>
  <c r="W477" i="3"/>
  <c r="X477" i="3" s="1"/>
  <c r="W476" i="3"/>
  <c r="X476" i="3" s="1"/>
  <c r="W475" i="3"/>
  <c r="X475" i="3" s="1"/>
  <c r="W474" i="3"/>
  <c r="X474" i="3" s="1"/>
  <c r="W473" i="3"/>
  <c r="X473" i="3" s="1"/>
  <c r="W472" i="3"/>
  <c r="X472" i="3" s="1"/>
  <c r="W471" i="3"/>
  <c r="X471" i="3" s="1"/>
  <c r="W470" i="3"/>
  <c r="X470" i="3" s="1"/>
  <c r="W469" i="3"/>
  <c r="X469" i="3" s="1"/>
  <c r="B469" i="3"/>
  <c r="W468" i="3"/>
  <c r="X468" i="3" s="1"/>
  <c r="B468" i="3"/>
  <c r="W467" i="3"/>
  <c r="X467" i="3" s="1"/>
  <c r="B467" i="3"/>
  <c r="W466" i="3"/>
  <c r="X466" i="3" s="1"/>
  <c r="B466" i="3"/>
  <c r="W465" i="3"/>
  <c r="X465" i="3" s="1"/>
  <c r="B465" i="3"/>
  <c r="W464" i="3"/>
  <c r="X464" i="3" s="1"/>
  <c r="B464" i="3"/>
  <c r="W463" i="3"/>
  <c r="X463" i="3" s="1"/>
  <c r="W462" i="3"/>
  <c r="X462" i="3" s="1"/>
  <c r="W461" i="3"/>
  <c r="X461" i="3" s="1"/>
  <c r="W460" i="3"/>
  <c r="X460" i="3" s="1"/>
  <c r="W459" i="3"/>
  <c r="X459" i="3" s="1"/>
  <c r="W458" i="3"/>
  <c r="X458" i="3" s="1"/>
  <c r="W457" i="3"/>
  <c r="X457" i="3" s="1"/>
  <c r="W456" i="3"/>
  <c r="X456" i="3" s="1"/>
  <c r="W455" i="3"/>
  <c r="X455" i="3" s="1"/>
  <c r="W454" i="3"/>
  <c r="X454" i="3" s="1"/>
  <c r="W453" i="3"/>
  <c r="X453" i="3" s="1"/>
  <c r="W452" i="3"/>
  <c r="X452" i="3" s="1"/>
  <c r="W451" i="3"/>
  <c r="X451" i="3" s="1"/>
  <c r="W450" i="3"/>
  <c r="X450" i="3" s="1"/>
  <c r="W449" i="3"/>
  <c r="X449" i="3" s="1"/>
  <c r="W448" i="3"/>
  <c r="X448" i="3" s="1"/>
  <c r="W447" i="3"/>
  <c r="X447" i="3" s="1"/>
  <c r="W446" i="3"/>
  <c r="X446" i="3" s="1"/>
  <c r="W445" i="3"/>
  <c r="X445" i="3" s="1"/>
  <c r="W444" i="3"/>
  <c r="X444" i="3" s="1"/>
  <c r="W443" i="3"/>
  <c r="X443" i="3" s="1"/>
  <c r="W442" i="3"/>
  <c r="X442" i="3" s="1"/>
  <c r="W441" i="3"/>
  <c r="X441" i="3" s="1"/>
  <c r="W440" i="3"/>
  <c r="X440" i="3" s="1"/>
  <c r="W439" i="3"/>
  <c r="X439" i="3" s="1"/>
  <c r="W438" i="3"/>
  <c r="X438" i="3" s="1"/>
  <c r="W437" i="3"/>
  <c r="X437" i="3" s="1"/>
  <c r="W436" i="3"/>
  <c r="X436" i="3" s="1"/>
  <c r="W435" i="3"/>
  <c r="X435" i="3" s="1"/>
  <c r="W434" i="3"/>
  <c r="X434" i="3" s="1"/>
  <c r="W433" i="3"/>
  <c r="X433" i="3" s="1"/>
  <c r="W432" i="3"/>
  <c r="X432" i="3" s="1"/>
  <c r="W431" i="3"/>
  <c r="X431" i="3" s="1"/>
  <c r="W430" i="3"/>
  <c r="X430" i="3" s="1"/>
  <c r="W429" i="3"/>
  <c r="X429" i="3" s="1"/>
  <c r="W428" i="3"/>
  <c r="X428" i="3" s="1"/>
  <c r="W427" i="3"/>
  <c r="X427" i="3" s="1"/>
  <c r="W426" i="3"/>
  <c r="X426" i="3" s="1"/>
  <c r="W425" i="3"/>
  <c r="X425" i="3" s="1"/>
  <c r="W424" i="3"/>
  <c r="X424" i="3" s="1"/>
  <c r="W423" i="3"/>
  <c r="X423" i="3" s="1"/>
  <c r="W422" i="3"/>
  <c r="X422" i="3" s="1"/>
  <c r="W421" i="3"/>
  <c r="X421" i="3" s="1"/>
  <c r="W420" i="3"/>
  <c r="X420" i="3" s="1"/>
  <c r="W419" i="3"/>
  <c r="X419" i="3" s="1"/>
  <c r="W418" i="3"/>
  <c r="X418" i="3" s="1"/>
  <c r="W417" i="3"/>
  <c r="X417" i="3" s="1"/>
  <c r="W416" i="3"/>
  <c r="X416" i="3" s="1"/>
  <c r="W415" i="3"/>
  <c r="X415" i="3" s="1"/>
  <c r="W414" i="3"/>
  <c r="X414" i="3" s="1"/>
  <c r="W413" i="3"/>
  <c r="X413" i="3" s="1"/>
  <c r="W412" i="3"/>
  <c r="X412" i="3" s="1"/>
  <c r="W411" i="3"/>
  <c r="X411" i="3" s="1"/>
  <c r="W410" i="3"/>
  <c r="X410" i="3" s="1"/>
  <c r="W409" i="3"/>
  <c r="X409" i="3" s="1"/>
  <c r="W408" i="3"/>
  <c r="X408" i="3" s="1"/>
  <c r="W407" i="3"/>
  <c r="X407" i="3" s="1"/>
  <c r="W406" i="3"/>
  <c r="X406" i="3" s="1"/>
  <c r="W405" i="3"/>
  <c r="X405" i="3" s="1"/>
  <c r="W404" i="3"/>
  <c r="X404" i="3" s="1"/>
  <c r="W403" i="3"/>
  <c r="X403" i="3" s="1"/>
  <c r="W402" i="3"/>
  <c r="X402" i="3" s="1"/>
  <c r="W401" i="3"/>
  <c r="X401" i="3" s="1"/>
  <c r="W400" i="3"/>
  <c r="X400" i="3" s="1"/>
  <c r="W399" i="3"/>
  <c r="X399" i="3" s="1"/>
  <c r="W398" i="3"/>
  <c r="X398" i="3" s="1"/>
  <c r="W397" i="3"/>
  <c r="X397" i="3" s="1"/>
  <c r="W396" i="3"/>
  <c r="X396" i="3" s="1"/>
  <c r="W395" i="3"/>
  <c r="X395" i="3" s="1"/>
  <c r="W394" i="3"/>
  <c r="X394" i="3" s="1"/>
  <c r="W393" i="3"/>
  <c r="X393" i="3" s="1"/>
  <c r="W392" i="3"/>
  <c r="X392" i="3" s="1"/>
  <c r="W391" i="3"/>
  <c r="X391" i="3" s="1"/>
  <c r="W390" i="3"/>
  <c r="X390" i="3" s="1"/>
  <c r="W389" i="3"/>
  <c r="X389" i="3" s="1"/>
  <c r="W388" i="3"/>
  <c r="X388" i="3" s="1"/>
  <c r="W387" i="3"/>
  <c r="X387" i="3" s="1"/>
  <c r="W386" i="3"/>
  <c r="X386" i="3" s="1"/>
  <c r="W385" i="3"/>
  <c r="X385" i="3" s="1"/>
  <c r="W384" i="3"/>
  <c r="X384" i="3" s="1"/>
  <c r="W383" i="3"/>
  <c r="X383" i="3" s="1"/>
  <c r="W382" i="3"/>
  <c r="X382" i="3" s="1"/>
  <c r="W381" i="3"/>
  <c r="X381" i="3" s="1"/>
  <c r="W380" i="3"/>
  <c r="X380" i="3" s="1"/>
  <c r="W379" i="3"/>
  <c r="X379" i="3" s="1"/>
  <c r="W378" i="3"/>
  <c r="X378" i="3" s="1"/>
  <c r="W377" i="3"/>
  <c r="X377" i="3" s="1"/>
  <c r="W376" i="3"/>
  <c r="X376" i="3" s="1"/>
  <c r="W375" i="3"/>
  <c r="X375" i="3" s="1"/>
  <c r="W374" i="3"/>
  <c r="X374" i="3" s="1"/>
  <c r="W373" i="3"/>
  <c r="X373" i="3" s="1"/>
  <c r="W372" i="3"/>
  <c r="X372" i="3" s="1"/>
  <c r="W371" i="3"/>
  <c r="X371" i="3" s="1"/>
  <c r="W370" i="3"/>
  <c r="X370" i="3" s="1"/>
  <c r="W369" i="3"/>
  <c r="X369" i="3" s="1"/>
  <c r="W368" i="3"/>
  <c r="X368" i="3" s="1"/>
  <c r="W367" i="3"/>
  <c r="X367" i="3" s="1"/>
  <c r="W366" i="3"/>
  <c r="X366" i="3" s="1"/>
  <c r="W365" i="3"/>
  <c r="X365" i="3" s="1"/>
  <c r="W364" i="3"/>
  <c r="X364" i="3" s="1"/>
  <c r="W363" i="3"/>
  <c r="X363" i="3" s="1"/>
  <c r="W362" i="3"/>
  <c r="X362" i="3" s="1"/>
  <c r="W361" i="3"/>
  <c r="X361" i="3" s="1"/>
  <c r="W360" i="3"/>
  <c r="X360" i="3" s="1"/>
  <c r="W359" i="3"/>
  <c r="X359" i="3" s="1"/>
  <c r="W358" i="3"/>
  <c r="X358" i="3" s="1"/>
  <c r="W357" i="3"/>
  <c r="X357" i="3" s="1"/>
  <c r="W356" i="3"/>
  <c r="X356" i="3" s="1"/>
  <c r="W355" i="3"/>
  <c r="X355" i="3" s="1"/>
  <c r="W354" i="3"/>
  <c r="X354" i="3" s="1"/>
  <c r="W353" i="3"/>
  <c r="X353" i="3" s="1"/>
  <c r="W352" i="3"/>
  <c r="X352" i="3" s="1"/>
  <c r="W351" i="3"/>
  <c r="X351" i="3" s="1"/>
  <c r="W350" i="3"/>
  <c r="X350" i="3" s="1"/>
  <c r="W349" i="3"/>
  <c r="X349" i="3" s="1"/>
  <c r="W348" i="3"/>
  <c r="X348" i="3" s="1"/>
  <c r="W347" i="3"/>
  <c r="X347" i="3" s="1"/>
  <c r="W346" i="3"/>
  <c r="X346" i="3" s="1"/>
  <c r="W345" i="3"/>
  <c r="X345" i="3" s="1"/>
  <c r="W344" i="3"/>
  <c r="X344" i="3" s="1"/>
  <c r="W343" i="3"/>
  <c r="X343" i="3" s="1"/>
  <c r="W342" i="3"/>
  <c r="X342" i="3" s="1"/>
  <c r="W341" i="3"/>
  <c r="X341" i="3" s="1"/>
  <c r="W340" i="3"/>
  <c r="X340" i="3" s="1"/>
  <c r="W339" i="3"/>
  <c r="X339" i="3" s="1"/>
  <c r="W338" i="3"/>
  <c r="X338" i="3" s="1"/>
  <c r="W337" i="3"/>
  <c r="X337" i="3" s="1"/>
  <c r="W336" i="3"/>
  <c r="X336" i="3" s="1"/>
  <c r="W335" i="3"/>
  <c r="X335" i="3" s="1"/>
  <c r="W334" i="3"/>
  <c r="X334" i="3" s="1"/>
  <c r="W333" i="3"/>
  <c r="X333" i="3" s="1"/>
  <c r="W332" i="3"/>
  <c r="X332" i="3" s="1"/>
  <c r="W331" i="3"/>
  <c r="X331" i="3" s="1"/>
  <c r="W330" i="3"/>
  <c r="X330" i="3" s="1"/>
  <c r="W329" i="3"/>
  <c r="X329" i="3" s="1"/>
  <c r="W328" i="3"/>
  <c r="X328" i="3" s="1"/>
  <c r="W327" i="3"/>
  <c r="X327" i="3" s="1"/>
  <c r="W326" i="3"/>
  <c r="X326" i="3" s="1"/>
  <c r="W325" i="3"/>
  <c r="X325" i="3" s="1"/>
  <c r="W324" i="3"/>
  <c r="X324" i="3" s="1"/>
  <c r="W323" i="3"/>
  <c r="X323" i="3" s="1"/>
  <c r="W322" i="3"/>
  <c r="X322" i="3" s="1"/>
  <c r="W321" i="3"/>
  <c r="X321" i="3" s="1"/>
  <c r="W320" i="3"/>
  <c r="X320" i="3" s="1"/>
  <c r="W319" i="3"/>
  <c r="X319" i="3" s="1"/>
  <c r="W318" i="3"/>
  <c r="X318" i="3" s="1"/>
  <c r="W317" i="3"/>
  <c r="X317" i="3" s="1"/>
  <c r="W316" i="3"/>
  <c r="X316" i="3" s="1"/>
  <c r="W315" i="3"/>
  <c r="X315" i="3" s="1"/>
  <c r="W314" i="3"/>
  <c r="X314" i="3" s="1"/>
  <c r="W313" i="3"/>
  <c r="X313" i="3" s="1"/>
  <c r="W312" i="3"/>
  <c r="X312" i="3" s="1"/>
  <c r="W311" i="3"/>
  <c r="X311" i="3" s="1"/>
  <c r="W310" i="3"/>
  <c r="X310" i="3" s="1"/>
  <c r="W309" i="3"/>
  <c r="X309" i="3" s="1"/>
  <c r="W308" i="3"/>
  <c r="X308" i="3" s="1"/>
  <c r="W307" i="3"/>
  <c r="X307" i="3" s="1"/>
  <c r="W306" i="3"/>
  <c r="X306" i="3" s="1"/>
  <c r="W305" i="3"/>
  <c r="X305" i="3" s="1"/>
  <c r="W304" i="3"/>
  <c r="X304" i="3" s="1"/>
  <c r="W303" i="3"/>
  <c r="X303" i="3" s="1"/>
  <c r="W302" i="3"/>
  <c r="X302" i="3" s="1"/>
  <c r="W301" i="3"/>
  <c r="X301" i="3" s="1"/>
  <c r="W300" i="3"/>
  <c r="X300" i="3" s="1"/>
  <c r="W299" i="3"/>
  <c r="X299" i="3" s="1"/>
  <c r="W298" i="3"/>
  <c r="X298" i="3" s="1"/>
  <c r="W297" i="3"/>
  <c r="X297" i="3" s="1"/>
  <c r="W296" i="3"/>
  <c r="X296" i="3" s="1"/>
  <c r="W295" i="3"/>
  <c r="X295" i="3" s="1"/>
  <c r="W294" i="3"/>
  <c r="X294" i="3" s="1"/>
  <c r="W293" i="3"/>
  <c r="X293" i="3" s="1"/>
  <c r="W292" i="3"/>
  <c r="X292" i="3" s="1"/>
  <c r="W291" i="3"/>
  <c r="X291" i="3" s="1"/>
  <c r="W290" i="3"/>
  <c r="X290" i="3" s="1"/>
  <c r="W289" i="3"/>
  <c r="X289" i="3" s="1"/>
  <c r="W288" i="3"/>
  <c r="X288" i="3" s="1"/>
  <c r="W287" i="3"/>
  <c r="X287" i="3" s="1"/>
  <c r="W286" i="3"/>
  <c r="X286" i="3" s="1"/>
  <c r="W285" i="3"/>
  <c r="X285" i="3" s="1"/>
  <c r="W284" i="3"/>
  <c r="X284" i="3" s="1"/>
  <c r="W283" i="3"/>
  <c r="X283" i="3" s="1"/>
  <c r="W282" i="3"/>
  <c r="X282" i="3" s="1"/>
  <c r="W281" i="3"/>
  <c r="X281" i="3" s="1"/>
  <c r="W280" i="3"/>
  <c r="X280" i="3" s="1"/>
  <c r="W279" i="3"/>
  <c r="X279" i="3" s="1"/>
  <c r="W278" i="3"/>
  <c r="X278" i="3" s="1"/>
  <c r="W277" i="3"/>
  <c r="X277" i="3" s="1"/>
  <c r="W276" i="3"/>
  <c r="X276" i="3" s="1"/>
  <c r="W275" i="3"/>
  <c r="X275" i="3" s="1"/>
  <c r="W274" i="3"/>
  <c r="X274" i="3" s="1"/>
  <c r="W273" i="3"/>
  <c r="X273" i="3" s="1"/>
  <c r="W272" i="3"/>
  <c r="X272" i="3" s="1"/>
  <c r="W271" i="3"/>
  <c r="X271" i="3" s="1"/>
  <c r="W270" i="3"/>
  <c r="X270" i="3" s="1"/>
  <c r="W269" i="3"/>
  <c r="X269" i="3" s="1"/>
  <c r="W268" i="3"/>
  <c r="X268" i="3" s="1"/>
  <c r="W267" i="3"/>
  <c r="X267" i="3" s="1"/>
  <c r="W266" i="3"/>
  <c r="X266" i="3" s="1"/>
  <c r="W265" i="3"/>
  <c r="X265" i="3" s="1"/>
  <c r="W264" i="3"/>
  <c r="X264" i="3" s="1"/>
  <c r="W263" i="3"/>
  <c r="X263" i="3" s="1"/>
  <c r="W262" i="3"/>
  <c r="X262" i="3" s="1"/>
  <c r="W261" i="3"/>
  <c r="X261" i="3" s="1"/>
  <c r="W260" i="3"/>
  <c r="X260" i="3" s="1"/>
  <c r="W259" i="3"/>
  <c r="X259" i="3" s="1"/>
  <c r="W258" i="3"/>
  <c r="X258" i="3" s="1"/>
  <c r="W257" i="3"/>
  <c r="X257" i="3" s="1"/>
  <c r="W256" i="3"/>
  <c r="X256" i="3" s="1"/>
  <c r="W255" i="3"/>
  <c r="X255" i="3" s="1"/>
  <c r="W254" i="3"/>
  <c r="X254" i="3" s="1"/>
  <c r="W253" i="3"/>
  <c r="X253" i="3" s="1"/>
  <c r="W252" i="3"/>
  <c r="X252" i="3" s="1"/>
  <c r="W251" i="3"/>
  <c r="X251" i="3" s="1"/>
  <c r="W250" i="3"/>
  <c r="X250" i="3" s="1"/>
  <c r="W249" i="3"/>
  <c r="X249" i="3" s="1"/>
  <c r="W248" i="3"/>
  <c r="X248" i="3" s="1"/>
  <c r="W247" i="3"/>
  <c r="X247" i="3" s="1"/>
  <c r="W246" i="3"/>
  <c r="X246" i="3" s="1"/>
  <c r="W245" i="3"/>
  <c r="X245" i="3" s="1"/>
  <c r="B245" i="3"/>
  <c r="W244" i="3"/>
  <c r="X244" i="3" s="1"/>
  <c r="B244" i="3"/>
  <c r="W243" i="3"/>
  <c r="X243" i="3" s="1"/>
  <c r="W242" i="3"/>
  <c r="X242" i="3" s="1"/>
  <c r="W241" i="3"/>
  <c r="X241" i="3" s="1"/>
  <c r="W240" i="3"/>
  <c r="X240" i="3" s="1"/>
  <c r="W239" i="3"/>
  <c r="X239" i="3" s="1"/>
  <c r="W238" i="3"/>
  <c r="X238" i="3" s="1"/>
  <c r="W237" i="3"/>
  <c r="X237" i="3" s="1"/>
  <c r="W236" i="3"/>
  <c r="X236" i="3" s="1"/>
  <c r="W235" i="3"/>
  <c r="X235" i="3" s="1"/>
  <c r="W234" i="3"/>
  <c r="X234" i="3" s="1"/>
  <c r="W233" i="3"/>
  <c r="X233" i="3" s="1"/>
  <c r="W232" i="3"/>
  <c r="X232" i="3" s="1"/>
  <c r="W231" i="3"/>
  <c r="X231" i="3" s="1"/>
  <c r="W230" i="3"/>
  <c r="X230" i="3" s="1"/>
  <c r="W229" i="3"/>
  <c r="X229" i="3" s="1"/>
  <c r="W228" i="3"/>
  <c r="X228" i="3" s="1"/>
  <c r="W227" i="3"/>
  <c r="X227" i="3" s="1"/>
  <c r="W226" i="3"/>
  <c r="X226" i="3" s="1"/>
  <c r="W225" i="3"/>
  <c r="X225" i="3" s="1"/>
  <c r="W224" i="3"/>
  <c r="X224" i="3" s="1"/>
  <c r="W223" i="3"/>
  <c r="X223" i="3" s="1"/>
  <c r="W222" i="3"/>
  <c r="X222" i="3" s="1"/>
  <c r="W221" i="3"/>
  <c r="X221" i="3" s="1"/>
  <c r="W220" i="3"/>
  <c r="X220" i="3" s="1"/>
  <c r="W219" i="3"/>
  <c r="X219" i="3" s="1"/>
  <c r="W218" i="3"/>
  <c r="X218" i="3" s="1"/>
  <c r="W217" i="3"/>
  <c r="X217" i="3" s="1"/>
  <c r="W216" i="3"/>
  <c r="X216" i="3" s="1"/>
  <c r="W215" i="3"/>
  <c r="X215" i="3" s="1"/>
  <c r="W214" i="3"/>
  <c r="X214" i="3" s="1"/>
  <c r="W213" i="3"/>
  <c r="X213" i="3" s="1"/>
  <c r="W212" i="3"/>
  <c r="X212" i="3" s="1"/>
  <c r="W211" i="3"/>
  <c r="X211" i="3" s="1"/>
  <c r="W210" i="3"/>
  <c r="X210" i="3" s="1"/>
  <c r="W209" i="3"/>
  <c r="X209" i="3" s="1"/>
  <c r="W208" i="3"/>
  <c r="X208" i="3" s="1"/>
  <c r="W207" i="3"/>
  <c r="X207" i="3" s="1"/>
  <c r="W206" i="3"/>
  <c r="X206" i="3" s="1"/>
  <c r="W205" i="3"/>
  <c r="X205" i="3" s="1"/>
  <c r="W204" i="3"/>
  <c r="X204" i="3" s="1"/>
  <c r="W203" i="3"/>
  <c r="X203" i="3" s="1"/>
  <c r="W202" i="3"/>
  <c r="X202" i="3" s="1"/>
  <c r="W201" i="3"/>
  <c r="X201" i="3" s="1"/>
  <c r="W200" i="3"/>
  <c r="X200" i="3" s="1"/>
  <c r="W199" i="3"/>
  <c r="X199" i="3" s="1"/>
  <c r="W198" i="3"/>
  <c r="X198" i="3" s="1"/>
  <c r="W197" i="3"/>
  <c r="X197" i="3" s="1"/>
  <c r="W196" i="3"/>
  <c r="X196" i="3" s="1"/>
  <c r="W195" i="3"/>
  <c r="X195" i="3" s="1"/>
  <c r="W194" i="3"/>
  <c r="X194" i="3" s="1"/>
  <c r="W193" i="3"/>
  <c r="X193" i="3" s="1"/>
  <c r="W192" i="3"/>
  <c r="X192" i="3" s="1"/>
  <c r="W191" i="3"/>
  <c r="X191" i="3" s="1"/>
  <c r="B191" i="3"/>
  <c r="W190" i="3"/>
  <c r="X190" i="3" s="1"/>
  <c r="W189" i="3"/>
  <c r="X189" i="3" s="1"/>
  <c r="W188" i="3"/>
  <c r="X188" i="3" s="1"/>
  <c r="W187" i="3"/>
  <c r="X187" i="3" s="1"/>
  <c r="W186" i="3"/>
  <c r="X186" i="3" s="1"/>
  <c r="W185" i="3"/>
  <c r="X185" i="3" s="1"/>
  <c r="W184" i="3"/>
  <c r="X184" i="3" s="1"/>
  <c r="W183" i="3"/>
  <c r="X183" i="3" s="1"/>
  <c r="W182" i="3"/>
  <c r="X182" i="3" s="1"/>
  <c r="W181" i="3"/>
  <c r="X181" i="3" s="1"/>
  <c r="W180" i="3"/>
  <c r="X180" i="3" s="1"/>
  <c r="W179" i="3"/>
  <c r="X179" i="3" s="1"/>
  <c r="W178" i="3"/>
  <c r="X178" i="3" s="1"/>
  <c r="W177" i="3"/>
  <c r="X177" i="3" s="1"/>
  <c r="W176" i="3"/>
  <c r="X176" i="3" s="1"/>
  <c r="W175" i="3"/>
  <c r="X175" i="3" s="1"/>
  <c r="W174" i="3"/>
  <c r="X174" i="3" s="1"/>
  <c r="W173" i="3"/>
  <c r="X173" i="3" s="1"/>
  <c r="W172" i="3"/>
  <c r="X172" i="3" s="1"/>
  <c r="W171" i="3"/>
  <c r="X171" i="3" s="1"/>
  <c r="W170" i="3"/>
  <c r="X170" i="3" s="1"/>
  <c r="W169" i="3"/>
  <c r="X169" i="3" s="1"/>
  <c r="W168" i="3"/>
  <c r="X168" i="3" s="1"/>
  <c r="W167" i="3"/>
  <c r="X167" i="3" s="1"/>
  <c r="W166" i="3"/>
  <c r="X166" i="3" s="1"/>
  <c r="W165" i="3"/>
  <c r="X165" i="3" s="1"/>
  <c r="W164" i="3"/>
  <c r="X164" i="3" s="1"/>
  <c r="W163" i="3"/>
  <c r="X163" i="3" s="1"/>
  <c r="W162" i="3"/>
  <c r="X162" i="3" s="1"/>
  <c r="W161" i="3"/>
  <c r="X161" i="3" s="1"/>
  <c r="W160" i="3"/>
  <c r="X160" i="3" s="1"/>
  <c r="W159" i="3"/>
  <c r="X159" i="3" s="1"/>
  <c r="W158" i="3"/>
  <c r="X158" i="3" s="1"/>
  <c r="W157" i="3"/>
  <c r="X157" i="3" s="1"/>
  <c r="W156" i="3"/>
  <c r="X156" i="3" s="1"/>
  <c r="W155" i="3"/>
  <c r="X155" i="3" s="1"/>
  <c r="W154" i="3"/>
  <c r="X154" i="3" s="1"/>
  <c r="W153" i="3"/>
  <c r="X153" i="3" s="1"/>
  <c r="W152" i="3"/>
  <c r="X152" i="3" s="1"/>
  <c r="W151" i="3"/>
  <c r="X151" i="3" s="1"/>
  <c r="W150" i="3"/>
  <c r="X150" i="3" s="1"/>
  <c r="W149" i="3"/>
  <c r="X149" i="3" s="1"/>
  <c r="W148" i="3"/>
  <c r="X148" i="3" s="1"/>
  <c r="W147" i="3"/>
  <c r="X147" i="3" s="1"/>
  <c r="W146" i="3"/>
  <c r="X146" i="3" s="1"/>
  <c r="W145" i="3"/>
  <c r="X145" i="3" s="1"/>
  <c r="W144" i="3"/>
  <c r="X144" i="3" s="1"/>
  <c r="W143" i="3"/>
  <c r="X143" i="3" s="1"/>
  <c r="W142" i="3"/>
  <c r="X142" i="3" s="1"/>
  <c r="W141" i="3"/>
  <c r="X141" i="3" s="1"/>
  <c r="W140" i="3"/>
  <c r="X140" i="3" s="1"/>
  <c r="W139" i="3"/>
  <c r="X139" i="3" s="1"/>
  <c r="W138" i="3"/>
  <c r="X138" i="3" s="1"/>
  <c r="W137" i="3"/>
  <c r="X137" i="3" s="1"/>
  <c r="W136" i="3"/>
  <c r="X136" i="3" s="1"/>
  <c r="W135" i="3"/>
  <c r="X135" i="3" s="1"/>
  <c r="W134" i="3"/>
  <c r="X134" i="3" s="1"/>
  <c r="W133" i="3"/>
  <c r="X133" i="3" s="1"/>
  <c r="W132" i="3"/>
  <c r="X132" i="3" s="1"/>
  <c r="W131" i="3"/>
  <c r="X131" i="3" s="1"/>
  <c r="W130" i="3"/>
  <c r="X130" i="3" s="1"/>
  <c r="W129" i="3"/>
  <c r="X129" i="3" s="1"/>
  <c r="W128" i="3"/>
  <c r="X128" i="3" s="1"/>
  <c r="W127" i="3"/>
  <c r="X127" i="3" s="1"/>
  <c r="W126" i="3"/>
  <c r="X126" i="3" s="1"/>
  <c r="B126" i="3"/>
  <c r="W125" i="3"/>
  <c r="X125" i="3" s="1"/>
  <c r="B125" i="3"/>
  <c r="W124" i="3"/>
  <c r="X124" i="3" s="1"/>
  <c r="W123" i="3"/>
  <c r="X123" i="3" s="1"/>
  <c r="W122" i="3"/>
  <c r="X122" i="3" s="1"/>
  <c r="W121" i="3"/>
  <c r="X121" i="3" s="1"/>
  <c r="W120" i="3"/>
  <c r="X120" i="3" s="1"/>
  <c r="W119" i="3"/>
  <c r="X119" i="3" s="1"/>
  <c r="W118" i="3"/>
  <c r="X118" i="3" s="1"/>
  <c r="W117" i="3"/>
  <c r="X117" i="3" s="1"/>
  <c r="W116" i="3"/>
  <c r="X116" i="3" s="1"/>
  <c r="W115" i="3"/>
  <c r="X115" i="3" s="1"/>
  <c r="W114" i="3"/>
  <c r="X114" i="3" s="1"/>
  <c r="W113" i="3"/>
  <c r="X113" i="3" s="1"/>
  <c r="W112" i="3"/>
  <c r="X112" i="3" s="1"/>
  <c r="W111" i="3"/>
  <c r="X111" i="3" s="1"/>
  <c r="W110" i="3"/>
  <c r="X110" i="3" s="1"/>
  <c r="W109" i="3"/>
  <c r="X109" i="3" s="1"/>
  <c r="W108" i="3"/>
  <c r="X108" i="3" s="1"/>
  <c r="W107" i="3"/>
  <c r="X107" i="3" s="1"/>
  <c r="W106" i="3"/>
  <c r="X106" i="3" s="1"/>
  <c r="W105" i="3"/>
  <c r="X105" i="3" s="1"/>
  <c r="W104" i="3"/>
  <c r="X104" i="3" s="1"/>
  <c r="W103" i="3"/>
  <c r="X103" i="3" s="1"/>
  <c r="W102" i="3"/>
  <c r="X102" i="3" s="1"/>
  <c r="W101" i="3"/>
  <c r="X101" i="3" s="1"/>
  <c r="W100" i="3"/>
  <c r="X100" i="3" s="1"/>
  <c r="W99" i="3"/>
  <c r="X99" i="3" s="1"/>
  <c r="W98" i="3"/>
  <c r="X98" i="3" s="1"/>
  <c r="W97" i="3"/>
  <c r="X97" i="3" s="1"/>
  <c r="W96" i="3"/>
  <c r="X96" i="3" s="1"/>
  <c r="W95" i="3"/>
  <c r="X95" i="3" s="1"/>
  <c r="W94" i="3"/>
  <c r="X94" i="3" s="1"/>
  <c r="W93" i="3"/>
  <c r="X93" i="3" s="1"/>
  <c r="W92" i="3"/>
  <c r="X92" i="3" s="1"/>
  <c r="W91" i="3"/>
  <c r="X91" i="3" s="1"/>
  <c r="W90" i="3"/>
  <c r="X90" i="3" s="1"/>
  <c r="W89" i="3"/>
  <c r="X89" i="3" s="1"/>
  <c r="W88" i="3"/>
  <c r="X88" i="3" s="1"/>
  <c r="W87" i="3"/>
  <c r="X87" i="3" s="1"/>
  <c r="W86" i="3"/>
  <c r="X86" i="3" s="1"/>
  <c r="W85" i="3"/>
  <c r="X85" i="3" s="1"/>
  <c r="W84" i="3"/>
  <c r="X84" i="3" s="1"/>
  <c r="W83" i="3"/>
  <c r="X83" i="3" s="1"/>
  <c r="W82" i="3"/>
  <c r="X82" i="3" s="1"/>
  <c r="W81" i="3"/>
  <c r="X81" i="3" s="1"/>
  <c r="W80" i="3"/>
  <c r="X80" i="3" s="1"/>
  <c r="W79" i="3"/>
  <c r="X79" i="3" s="1"/>
  <c r="W78" i="3"/>
  <c r="X78" i="3" s="1"/>
  <c r="W77" i="3"/>
  <c r="X77" i="3" s="1"/>
  <c r="W76" i="3"/>
  <c r="X76" i="3" s="1"/>
  <c r="W75" i="3"/>
  <c r="X75" i="3" s="1"/>
  <c r="W74" i="3"/>
  <c r="X74" i="3" s="1"/>
  <c r="W73" i="3"/>
  <c r="X73" i="3" s="1"/>
  <c r="W72" i="3"/>
  <c r="X72" i="3" s="1"/>
  <c r="W71" i="3"/>
  <c r="X71" i="3" s="1"/>
  <c r="W70" i="3"/>
  <c r="X70" i="3" s="1"/>
  <c r="W69" i="3"/>
  <c r="X69" i="3" s="1"/>
  <c r="W68" i="3"/>
  <c r="X68" i="3" s="1"/>
  <c r="W67" i="3"/>
  <c r="X67" i="3" s="1"/>
  <c r="W66" i="3"/>
  <c r="X66" i="3" s="1"/>
  <c r="W65" i="3"/>
  <c r="X65" i="3" s="1"/>
  <c r="W64" i="3"/>
  <c r="X64" i="3" s="1"/>
  <c r="W63" i="3"/>
  <c r="X63" i="3" s="1"/>
  <c r="W62" i="3"/>
  <c r="X62" i="3" s="1"/>
  <c r="W61" i="3"/>
  <c r="X61" i="3" s="1"/>
  <c r="W60" i="3"/>
  <c r="X60" i="3" s="1"/>
  <c r="W59" i="3"/>
  <c r="X59" i="3" s="1"/>
  <c r="W58" i="3"/>
  <c r="X58" i="3" s="1"/>
  <c r="W57" i="3"/>
  <c r="X57" i="3" s="1"/>
  <c r="W56" i="3"/>
  <c r="X56" i="3" s="1"/>
  <c r="W55" i="3"/>
  <c r="X55" i="3" s="1"/>
  <c r="W54" i="3"/>
  <c r="X54" i="3" s="1"/>
  <c r="W53" i="3"/>
  <c r="X53" i="3" s="1"/>
  <c r="W52" i="3"/>
  <c r="X52" i="3" s="1"/>
  <c r="W51" i="3"/>
  <c r="X51" i="3" s="1"/>
  <c r="W50" i="3"/>
  <c r="X50" i="3" s="1"/>
  <c r="W49" i="3"/>
  <c r="X49" i="3" s="1"/>
  <c r="W48" i="3"/>
  <c r="X48" i="3" s="1"/>
  <c r="W47" i="3"/>
  <c r="X47" i="3" s="1"/>
  <c r="W46" i="3"/>
  <c r="X46" i="3" s="1"/>
  <c r="W45" i="3"/>
  <c r="X45" i="3" s="1"/>
  <c r="W44" i="3"/>
  <c r="X44" i="3" s="1"/>
  <c r="W43" i="3"/>
  <c r="X43" i="3" s="1"/>
  <c r="W42" i="3"/>
  <c r="X42" i="3" s="1"/>
  <c r="W41" i="3"/>
  <c r="X41" i="3" s="1"/>
  <c r="W40" i="3"/>
  <c r="X40" i="3" s="1"/>
  <c r="W39" i="3"/>
  <c r="X39" i="3" s="1"/>
  <c r="W38" i="3"/>
  <c r="X38" i="3" s="1"/>
  <c r="W37" i="3"/>
  <c r="X37" i="3" s="1"/>
  <c r="W36" i="3"/>
  <c r="X36" i="3" s="1"/>
  <c r="W35" i="3"/>
  <c r="X35" i="3" s="1"/>
  <c r="W34" i="3"/>
  <c r="X34" i="3" s="1"/>
  <c r="W33" i="3"/>
  <c r="X33" i="3" s="1"/>
  <c r="W32" i="3"/>
  <c r="X32" i="3" s="1"/>
  <c r="W31" i="3"/>
  <c r="X31" i="3" s="1"/>
  <c r="W30" i="3"/>
  <c r="X30" i="3" s="1"/>
  <c r="W29" i="3"/>
  <c r="X29" i="3" s="1"/>
  <c r="W28" i="3"/>
  <c r="X28" i="3" s="1"/>
  <c r="W27" i="3"/>
  <c r="X27" i="3" s="1"/>
  <c r="W26" i="3"/>
  <c r="X26" i="3" s="1"/>
  <c r="W25" i="3"/>
  <c r="X25" i="3" s="1"/>
  <c r="W24" i="3"/>
  <c r="X24" i="3" s="1"/>
  <c r="W23" i="3"/>
  <c r="X23" i="3" s="1"/>
  <c r="W22" i="3"/>
  <c r="X22" i="3" s="1"/>
  <c r="W21" i="3"/>
  <c r="X21" i="3" s="1"/>
  <c r="W20" i="3"/>
  <c r="X20" i="3" s="1"/>
  <c r="W19" i="3"/>
  <c r="X19" i="3" s="1"/>
  <c r="W18" i="3"/>
  <c r="X18" i="3" s="1"/>
  <c r="W17" i="3"/>
  <c r="X17" i="3" s="1"/>
  <c r="W16" i="3"/>
  <c r="X16" i="3" s="1"/>
  <c r="W15" i="3"/>
  <c r="X15" i="3" s="1"/>
  <c r="W14" i="3"/>
  <c r="X14" i="3" s="1"/>
  <c r="W13" i="3"/>
  <c r="X13" i="3" s="1"/>
  <c r="W12" i="3"/>
  <c r="X12" i="3" s="1"/>
  <c r="W11" i="3"/>
  <c r="X11" i="3" s="1"/>
  <c r="W10" i="3"/>
  <c r="X10" i="3" s="1"/>
  <c r="W9" i="3"/>
  <c r="X9" i="3" s="1"/>
  <c r="W8" i="3"/>
  <c r="X8" i="3" s="1"/>
  <c r="W7" i="3"/>
  <c r="X7" i="3" s="1"/>
  <c r="W6" i="3"/>
  <c r="X6" i="3" s="1"/>
  <c r="W5" i="3"/>
  <c r="X5" i="3" s="1"/>
  <c r="W4" i="3"/>
  <c r="X4" i="3" s="1"/>
  <c r="W3" i="3"/>
  <c r="X3" i="3" s="1"/>
  <c r="W2" i="3"/>
  <c r="X2" i="3" s="1"/>
  <c r="W1441" i="2"/>
  <c r="X1441" i="2" s="1"/>
  <c r="W1440" i="2"/>
  <c r="X1440" i="2" s="1"/>
  <c r="W1439" i="2"/>
  <c r="X1439" i="2" s="1"/>
  <c r="W1438" i="2"/>
  <c r="X1438" i="2" s="1"/>
  <c r="W1437" i="2"/>
  <c r="X1437" i="2" s="1"/>
  <c r="W1436" i="2"/>
  <c r="X1436" i="2" s="1"/>
  <c r="W1435" i="2"/>
  <c r="X1435" i="2" s="1"/>
  <c r="W1434" i="2"/>
  <c r="X1434" i="2" s="1"/>
  <c r="W1433" i="2"/>
  <c r="X1433" i="2" s="1"/>
  <c r="W1432" i="2"/>
  <c r="X1432" i="2" s="1"/>
  <c r="W1431" i="2"/>
  <c r="X1431" i="2" s="1"/>
  <c r="W1430" i="2"/>
  <c r="X1430" i="2" s="1"/>
  <c r="W1429" i="2"/>
  <c r="X1429" i="2" s="1"/>
  <c r="W1428" i="2"/>
  <c r="X1428" i="2" s="1"/>
  <c r="W1427" i="2"/>
  <c r="X1427" i="2" s="1"/>
  <c r="W1426" i="2"/>
  <c r="X1426" i="2" s="1"/>
  <c r="W1425" i="2"/>
  <c r="X1425" i="2" s="1"/>
  <c r="W1424" i="2"/>
  <c r="X1424" i="2" s="1"/>
  <c r="W1423" i="2"/>
  <c r="X1423" i="2" s="1"/>
  <c r="W1422" i="2"/>
  <c r="X1422" i="2" s="1"/>
  <c r="W1421" i="2"/>
  <c r="X1421" i="2" s="1"/>
  <c r="W1420" i="2"/>
  <c r="X1420" i="2" s="1"/>
  <c r="W1419" i="2"/>
  <c r="X1419" i="2" s="1"/>
  <c r="W1418" i="2"/>
  <c r="X1418" i="2" s="1"/>
  <c r="W1417" i="2"/>
  <c r="X1417" i="2" s="1"/>
  <c r="W1416" i="2"/>
  <c r="X1416" i="2" s="1"/>
  <c r="W1415" i="2"/>
  <c r="X1415" i="2" s="1"/>
  <c r="W1414" i="2"/>
  <c r="X1414" i="2" s="1"/>
  <c r="W1413" i="2"/>
  <c r="X1413" i="2" s="1"/>
  <c r="W1412" i="2"/>
  <c r="X1412" i="2" s="1"/>
  <c r="W1411" i="2"/>
  <c r="X1411" i="2" s="1"/>
  <c r="W1410" i="2"/>
  <c r="X1410" i="2" s="1"/>
  <c r="W1409" i="2"/>
  <c r="X1409" i="2" s="1"/>
  <c r="W1408" i="2"/>
  <c r="X1408" i="2" s="1"/>
  <c r="W1407" i="2"/>
  <c r="X1407" i="2" s="1"/>
  <c r="W1406" i="2"/>
  <c r="X1406" i="2" s="1"/>
  <c r="W1405" i="2"/>
  <c r="X1405" i="2" s="1"/>
  <c r="W1404" i="2"/>
  <c r="X1404" i="2" s="1"/>
  <c r="W1403" i="2"/>
  <c r="X1403" i="2" s="1"/>
  <c r="W1402" i="2"/>
  <c r="X1402" i="2" s="1"/>
  <c r="W1401" i="2"/>
  <c r="X1401" i="2" s="1"/>
  <c r="W1400" i="2"/>
  <c r="X1400" i="2" s="1"/>
  <c r="W1399" i="2"/>
  <c r="X1399" i="2" s="1"/>
  <c r="W1398" i="2"/>
  <c r="X1398" i="2" s="1"/>
  <c r="W1397" i="2"/>
  <c r="X1397" i="2" s="1"/>
  <c r="W1396" i="2"/>
  <c r="X1396" i="2" s="1"/>
  <c r="W1395" i="2"/>
  <c r="X1395" i="2" s="1"/>
  <c r="W1394" i="2"/>
  <c r="X1394" i="2" s="1"/>
  <c r="W1393" i="2"/>
  <c r="X1393" i="2" s="1"/>
  <c r="W1392" i="2"/>
  <c r="X1392" i="2" s="1"/>
  <c r="W1391" i="2"/>
  <c r="X1391" i="2" s="1"/>
  <c r="W1390" i="2"/>
  <c r="X1390" i="2" s="1"/>
  <c r="W1389" i="2"/>
  <c r="X1389" i="2" s="1"/>
  <c r="W1388" i="2"/>
  <c r="X1388" i="2" s="1"/>
  <c r="W1387" i="2"/>
  <c r="X1387" i="2" s="1"/>
  <c r="W1386" i="2"/>
  <c r="X1386" i="2" s="1"/>
  <c r="W1385" i="2"/>
  <c r="X1385" i="2" s="1"/>
  <c r="W1384" i="2"/>
  <c r="X1384" i="2" s="1"/>
  <c r="W1383" i="2"/>
  <c r="X1383" i="2" s="1"/>
  <c r="W1382" i="2"/>
  <c r="X1382" i="2" s="1"/>
  <c r="W1381" i="2"/>
  <c r="X1381" i="2" s="1"/>
  <c r="W1380" i="2"/>
  <c r="X1380" i="2" s="1"/>
  <c r="W1379" i="2"/>
  <c r="X1379" i="2" s="1"/>
  <c r="W1378" i="2"/>
  <c r="X1378" i="2" s="1"/>
  <c r="W1377" i="2"/>
  <c r="X1377" i="2" s="1"/>
  <c r="W1376" i="2"/>
  <c r="X1376" i="2" s="1"/>
  <c r="W1375" i="2"/>
  <c r="X1375" i="2" s="1"/>
  <c r="W1374" i="2"/>
  <c r="X1374" i="2" s="1"/>
  <c r="W1373" i="2"/>
  <c r="X1373" i="2" s="1"/>
  <c r="W1372" i="2"/>
  <c r="X1372" i="2" s="1"/>
  <c r="W1371" i="2"/>
  <c r="X1371" i="2" s="1"/>
  <c r="W1370" i="2"/>
  <c r="X1370" i="2" s="1"/>
  <c r="W1369" i="2"/>
  <c r="X1369" i="2" s="1"/>
  <c r="W1368" i="2"/>
  <c r="X1368" i="2" s="1"/>
  <c r="W1367" i="2"/>
  <c r="X1367" i="2" s="1"/>
  <c r="W1366" i="2"/>
  <c r="X1366" i="2" s="1"/>
  <c r="W1365" i="2"/>
  <c r="X1365" i="2" s="1"/>
  <c r="W1364" i="2"/>
  <c r="X1364" i="2" s="1"/>
  <c r="W1363" i="2"/>
  <c r="X1363" i="2" s="1"/>
  <c r="W1362" i="2"/>
  <c r="X1362" i="2" s="1"/>
  <c r="W1361" i="2"/>
  <c r="X1361" i="2" s="1"/>
  <c r="B1361" i="2"/>
  <c r="W1360" i="2"/>
  <c r="X1360" i="2" s="1"/>
  <c r="W1359" i="2"/>
  <c r="X1359" i="2" s="1"/>
  <c r="W1358" i="2"/>
  <c r="X1358" i="2" s="1"/>
  <c r="W1357" i="2"/>
  <c r="X1357" i="2" s="1"/>
  <c r="W1356" i="2"/>
  <c r="X1356" i="2" s="1"/>
  <c r="W1355" i="2"/>
  <c r="X1355" i="2" s="1"/>
  <c r="W1354" i="2"/>
  <c r="X1354" i="2" s="1"/>
  <c r="W1353" i="2"/>
  <c r="X1353" i="2" s="1"/>
  <c r="W1352" i="2"/>
  <c r="X1352" i="2" s="1"/>
  <c r="W1351" i="2"/>
  <c r="X1351" i="2" s="1"/>
  <c r="W1350" i="2"/>
  <c r="X1350" i="2" s="1"/>
  <c r="W1349" i="2"/>
  <c r="X1349" i="2" s="1"/>
  <c r="W1348" i="2"/>
  <c r="X1348" i="2" s="1"/>
  <c r="W1347" i="2"/>
  <c r="X1347" i="2" s="1"/>
  <c r="W1346" i="2"/>
  <c r="X1346" i="2" s="1"/>
  <c r="W1345" i="2"/>
  <c r="X1345" i="2" s="1"/>
  <c r="W1344" i="2"/>
  <c r="X1344" i="2" s="1"/>
  <c r="W1343" i="2"/>
  <c r="X1343" i="2" s="1"/>
  <c r="W1342" i="2"/>
  <c r="X1342" i="2" s="1"/>
  <c r="W1341" i="2"/>
  <c r="X1341" i="2" s="1"/>
  <c r="W1340" i="2"/>
  <c r="X1340" i="2" s="1"/>
  <c r="W1339" i="2"/>
  <c r="X1339" i="2" s="1"/>
  <c r="W1338" i="2"/>
  <c r="X1338" i="2" s="1"/>
  <c r="W1337" i="2"/>
  <c r="X1337" i="2" s="1"/>
  <c r="W1336" i="2"/>
  <c r="X1336" i="2" s="1"/>
  <c r="W1335" i="2"/>
  <c r="X1335" i="2" s="1"/>
  <c r="W1334" i="2"/>
  <c r="X1334" i="2" s="1"/>
  <c r="W1333" i="2"/>
  <c r="X1333" i="2" s="1"/>
  <c r="W1332" i="2"/>
  <c r="X1332" i="2" s="1"/>
  <c r="W1331" i="2"/>
  <c r="X1331" i="2" s="1"/>
  <c r="W1330" i="2"/>
  <c r="X1330" i="2" s="1"/>
  <c r="W1329" i="2"/>
  <c r="X1329" i="2" s="1"/>
  <c r="W1328" i="2"/>
  <c r="X1328" i="2" s="1"/>
  <c r="W1327" i="2"/>
  <c r="X1327" i="2" s="1"/>
  <c r="W1326" i="2"/>
  <c r="X1326" i="2" s="1"/>
  <c r="W1325" i="2"/>
  <c r="X1325" i="2" s="1"/>
  <c r="W1324" i="2"/>
  <c r="X1324" i="2" s="1"/>
  <c r="W1323" i="2"/>
  <c r="X1323" i="2" s="1"/>
  <c r="W1322" i="2"/>
  <c r="X1322" i="2" s="1"/>
  <c r="W1321" i="2"/>
  <c r="X1321" i="2" s="1"/>
  <c r="W1320" i="2"/>
  <c r="X1320" i="2" s="1"/>
  <c r="W1319" i="2"/>
  <c r="X1319" i="2" s="1"/>
  <c r="B1319" i="2"/>
  <c r="W1318" i="2"/>
  <c r="X1318" i="2" s="1"/>
  <c r="B1318" i="2"/>
  <c r="W1317" i="2"/>
  <c r="X1317" i="2" s="1"/>
  <c r="W1316" i="2"/>
  <c r="X1316" i="2" s="1"/>
  <c r="W1315" i="2"/>
  <c r="X1315" i="2" s="1"/>
  <c r="W1314" i="2"/>
  <c r="X1314" i="2" s="1"/>
  <c r="W1313" i="2"/>
  <c r="X1313" i="2" s="1"/>
  <c r="W1312" i="2"/>
  <c r="X1312" i="2" s="1"/>
  <c r="W1311" i="2"/>
  <c r="X1311" i="2" s="1"/>
  <c r="W1310" i="2"/>
  <c r="X1310" i="2" s="1"/>
  <c r="W1309" i="2"/>
  <c r="X1309" i="2" s="1"/>
  <c r="W1308" i="2"/>
  <c r="X1308" i="2" s="1"/>
  <c r="W1307" i="2"/>
  <c r="X1307" i="2" s="1"/>
  <c r="W1306" i="2"/>
  <c r="X1306" i="2" s="1"/>
  <c r="W1305" i="2"/>
  <c r="X1305" i="2" s="1"/>
  <c r="W1304" i="2"/>
  <c r="X1304" i="2" s="1"/>
  <c r="W1303" i="2"/>
  <c r="X1303" i="2" s="1"/>
  <c r="W1302" i="2"/>
  <c r="X1302" i="2" s="1"/>
  <c r="W1301" i="2"/>
  <c r="X1301" i="2" s="1"/>
  <c r="W1300" i="2"/>
  <c r="X1300" i="2" s="1"/>
  <c r="W1299" i="2"/>
  <c r="X1299" i="2" s="1"/>
  <c r="W1298" i="2"/>
  <c r="X1298" i="2" s="1"/>
  <c r="W1297" i="2"/>
  <c r="X1297" i="2" s="1"/>
  <c r="B1297" i="2"/>
  <c r="W1296" i="2"/>
  <c r="X1296" i="2" s="1"/>
  <c r="B1296" i="2"/>
  <c r="W1295" i="2"/>
  <c r="X1295" i="2" s="1"/>
  <c r="W1294" i="2"/>
  <c r="X1294" i="2" s="1"/>
  <c r="W1293" i="2"/>
  <c r="X1293" i="2" s="1"/>
  <c r="W1292" i="2"/>
  <c r="X1292" i="2" s="1"/>
  <c r="W1291" i="2"/>
  <c r="X1291" i="2" s="1"/>
  <c r="W1290" i="2"/>
  <c r="X1290" i="2" s="1"/>
  <c r="W1289" i="2"/>
  <c r="X1289" i="2" s="1"/>
  <c r="W1288" i="2"/>
  <c r="X1288" i="2" s="1"/>
  <c r="W1287" i="2"/>
  <c r="X1287" i="2" s="1"/>
  <c r="W1286" i="2"/>
  <c r="X1286" i="2" s="1"/>
  <c r="W1285" i="2"/>
  <c r="X1285" i="2" s="1"/>
  <c r="W1284" i="2"/>
  <c r="X1284" i="2" s="1"/>
  <c r="W1283" i="2"/>
  <c r="X1283" i="2" s="1"/>
  <c r="W1282" i="2"/>
  <c r="X1282" i="2" s="1"/>
  <c r="W1281" i="2"/>
  <c r="X1281" i="2" s="1"/>
  <c r="W1280" i="2"/>
  <c r="X1280" i="2" s="1"/>
  <c r="W1279" i="2"/>
  <c r="X1279" i="2" s="1"/>
  <c r="W1278" i="2"/>
  <c r="X1278" i="2" s="1"/>
  <c r="W1277" i="2"/>
  <c r="X1277" i="2" s="1"/>
  <c r="W1276" i="2"/>
  <c r="X1276" i="2" s="1"/>
  <c r="W1275" i="2"/>
  <c r="X1275" i="2" s="1"/>
  <c r="W1274" i="2"/>
  <c r="X1274" i="2" s="1"/>
  <c r="W1273" i="2"/>
  <c r="X1273" i="2" s="1"/>
  <c r="W1272" i="2"/>
  <c r="X1272" i="2" s="1"/>
  <c r="W1271" i="2"/>
  <c r="X1271" i="2" s="1"/>
  <c r="W1270" i="2"/>
  <c r="X1270" i="2" s="1"/>
  <c r="W1269" i="2"/>
  <c r="X1269" i="2" s="1"/>
  <c r="W1268" i="2"/>
  <c r="X1268" i="2" s="1"/>
  <c r="W1267" i="2"/>
  <c r="X1267" i="2" s="1"/>
  <c r="W1266" i="2"/>
  <c r="X1266" i="2" s="1"/>
  <c r="W1265" i="2"/>
  <c r="X1265" i="2" s="1"/>
  <c r="W1264" i="2"/>
  <c r="X1264" i="2" s="1"/>
  <c r="W1263" i="2"/>
  <c r="X1263" i="2" s="1"/>
  <c r="W1262" i="2"/>
  <c r="X1262" i="2" s="1"/>
  <c r="W1261" i="2"/>
  <c r="X1261" i="2" s="1"/>
  <c r="W1260" i="2"/>
  <c r="X1260" i="2" s="1"/>
  <c r="W1259" i="2"/>
  <c r="X1259" i="2" s="1"/>
  <c r="W1258" i="2"/>
  <c r="X1258" i="2" s="1"/>
  <c r="W1257" i="2"/>
  <c r="X1257" i="2" s="1"/>
  <c r="W1256" i="2"/>
  <c r="X1256" i="2" s="1"/>
  <c r="W1255" i="2"/>
  <c r="X1255" i="2" s="1"/>
  <c r="W1254" i="2"/>
  <c r="X1254" i="2" s="1"/>
  <c r="W1253" i="2"/>
  <c r="X1253" i="2" s="1"/>
  <c r="W1252" i="2"/>
  <c r="X1252" i="2" s="1"/>
  <c r="W1251" i="2"/>
  <c r="X1251" i="2" s="1"/>
  <c r="W1250" i="2"/>
  <c r="X1250" i="2" s="1"/>
  <c r="W1249" i="2"/>
  <c r="X1249" i="2" s="1"/>
  <c r="W1248" i="2"/>
  <c r="X1248" i="2" s="1"/>
  <c r="W1247" i="2"/>
  <c r="X1247" i="2" s="1"/>
  <c r="W1246" i="2"/>
  <c r="X1246" i="2" s="1"/>
  <c r="W1245" i="2"/>
  <c r="X1245" i="2" s="1"/>
  <c r="W1244" i="2"/>
  <c r="X1244" i="2" s="1"/>
  <c r="W1243" i="2"/>
  <c r="X1243" i="2" s="1"/>
  <c r="W1242" i="2"/>
  <c r="X1242" i="2" s="1"/>
  <c r="W1241" i="2"/>
  <c r="X1241" i="2" s="1"/>
  <c r="W1240" i="2"/>
  <c r="X1240" i="2" s="1"/>
  <c r="W1239" i="2"/>
  <c r="X1239" i="2" s="1"/>
  <c r="W1238" i="2"/>
  <c r="X1238" i="2" s="1"/>
  <c r="W1237" i="2"/>
  <c r="X1237" i="2" s="1"/>
  <c r="W1236" i="2"/>
  <c r="X1236" i="2" s="1"/>
  <c r="W1235" i="2"/>
  <c r="X1235" i="2" s="1"/>
  <c r="W1234" i="2"/>
  <c r="X1234" i="2" s="1"/>
  <c r="W1233" i="2"/>
  <c r="X1233" i="2" s="1"/>
  <c r="W1232" i="2"/>
  <c r="X1232" i="2" s="1"/>
  <c r="W1231" i="2"/>
  <c r="X1231" i="2" s="1"/>
  <c r="W1230" i="2"/>
  <c r="X1230" i="2" s="1"/>
  <c r="W1229" i="2"/>
  <c r="X1229" i="2" s="1"/>
  <c r="W1228" i="2"/>
  <c r="X1228" i="2" s="1"/>
  <c r="W1227" i="2"/>
  <c r="X1227" i="2" s="1"/>
  <c r="W1226" i="2"/>
  <c r="X1226" i="2" s="1"/>
  <c r="W1225" i="2"/>
  <c r="X1225" i="2" s="1"/>
  <c r="W1224" i="2"/>
  <c r="X1224" i="2" s="1"/>
  <c r="W1223" i="2"/>
  <c r="X1223" i="2" s="1"/>
  <c r="W1222" i="2"/>
  <c r="X1222" i="2" s="1"/>
  <c r="W1221" i="2"/>
  <c r="X1221" i="2" s="1"/>
  <c r="W1220" i="2"/>
  <c r="X1220" i="2" s="1"/>
  <c r="B1220" i="2"/>
  <c r="W1219" i="2"/>
  <c r="X1219" i="2" s="1"/>
  <c r="B1219" i="2"/>
  <c r="W1218" i="2"/>
  <c r="X1218" i="2" s="1"/>
  <c r="W1217" i="2"/>
  <c r="X1217" i="2" s="1"/>
  <c r="W1216" i="2"/>
  <c r="X1216" i="2" s="1"/>
  <c r="W1215" i="2"/>
  <c r="X1215" i="2" s="1"/>
  <c r="W1214" i="2"/>
  <c r="X1214" i="2" s="1"/>
  <c r="W1213" i="2"/>
  <c r="X1213" i="2" s="1"/>
  <c r="W1212" i="2"/>
  <c r="X1212" i="2" s="1"/>
  <c r="W1211" i="2"/>
  <c r="X1211" i="2" s="1"/>
  <c r="W1210" i="2"/>
  <c r="X1210" i="2" s="1"/>
  <c r="W1209" i="2"/>
  <c r="X1209" i="2" s="1"/>
  <c r="W1208" i="2"/>
  <c r="X1208" i="2" s="1"/>
  <c r="W1207" i="2"/>
  <c r="X1207" i="2" s="1"/>
  <c r="W1206" i="2"/>
  <c r="X1206" i="2" s="1"/>
  <c r="W1205" i="2"/>
  <c r="X1205" i="2" s="1"/>
  <c r="W1204" i="2"/>
  <c r="X1204" i="2" s="1"/>
  <c r="W1203" i="2"/>
  <c r="X1203" i="2" s="1"/>
  <c r="W1202" i="2"/>
  <c r="X1202" i="2" s="1"/>
  <c r="W1201" i="2"/>
  <c r="X1201" i="2" s="1"/>
  <c r="W1200" i="2"/>
  <c r="X1200" i="2" s="1"/>
  <c r="W1199" i="2"/>
  <c r="X1199" i="2" s="1"/>
  <c r="W1198" i="2"/>
  <c r="X1198" i="2" s="1"/>
  <c r="W1197" i="2"/>
  <c r="X1197" i="2" s="1"/>
  <c r="W1196" i="2"/>
  <c r="X1196" i="2" s="1"/>
  <c r="W1195" i="2"/>
  <c r="X1195" i="2" s="1"/>
  <c r="W1194" i="2"/>
  <c r="X1194" i="2" s="1"/>
  <c r="W1193" i="2"/>
  <c r="X1193" i="2" s="1"/>
  <c r="W1192" i="2"/>
  <c r="X1192" i="2" s="1"/>
  <c r="W1191" i="2"/>
  <c r="X1191" i="2" s="1"/>
  <c r="W1190" i="2"/>
  <c r="X1190" i="2" s="1"/>
  <c r="W1189" i="2"/>
  <c r="X1189" i="2" s="1"/>
  <c r="W1188" i="2"/>
  <c r="X1188" i="2" s="1"/>
  <c r="W1187" i="2"/>
  <c r="X1187" i="2" s="1"/>
  <c r="W1186" i="2"/>
  <c r="X1186" i="2" s="1"/>
  <c r="W1185" i="2"/>
  <c r="X1185" i="2" s="1"/>
  <c r="W1184" i="2"/>
  <c r="X1184" i="2" s="1"/>
  <c r="W1183" i="2"/>
  <c r="X1183" i="2" s="1"/>
  <c r="W1182" i="2"/>
  <c r="X1182" i="2" s="1"/>
  <c r="W1181" i="2"/>
  <c r="X1181" i="2" s="1"/>
  <c r="W1180" i="2"/>
  <c r="X1180" i="2" s="1"/>
  <c r="W1179" i="2"/>
  <c r="X1179" i="2" s="1"/>
  <c r="W1178" i="2"/>
  <c r="X1178" i="2" s="1"/>
  <c r="W1177" i="2"/>
  <c r="X1177" i="2" s="1"/>
  <c r="W1176" i="2"/>
  <c r="X1176" i="2" s="1"/>
  <c r="W1175" i="2"/>
  <c r="X1175" i="2" s="1"/>
  <c r="W1174" i="2"/>
  <c r="X1174" i="2" s="1"/>
  <c r="W1173" i="2"/>
  <c r="X1173" i="2" s="1"/>
  <c r="W1172" i="2"/>
  <c r="X1172" i="2" s="1"/>
  <c r="W1171" i="2"/>
  <c r="X1171" i="2" s="1"/>
  <c r="W1170" i="2"/>
  <c r="X1170" i="2" s="1"/>
  <c r="W1169" i="2"/>
  <c r="X1169" i="2" s="1"/>
  <c r="W1168" i="2"/>
  <c r="X1168" i="2" s="1"/>
  <c r="W1167" i="2"/>
  <c r="X1167" i="2" s="1"/>
  <c r="W1166" i="2"/>
  <c r="X1166" i="2" s="1"/>
  <c r="W1165" i="2"/>
  <c r="X1165" i="2" s="1"/>
  <c r="W1164" i="2"/>
  <c r="X1164" i="2" s="1"/>
  <c r="W1163" i="2"/>
  <c r="X1163" i="2" s="1"/>
  <c r="W1162" i="2"/>
  <c r="X1162" i="2" s="1"/>
  <c r="W1161" i="2"/>
  <c r="X1161" i="2" s="1"/>
  <c r="W1160" i="2"/>
  <c r="X1160" i="2" s="1"/>
  <c r="W1159" i="2"/>
  <c r="X1159" i="2" s="1"/>
  <c r="W1158" i="2"/>
  <c r="X1158" i="2" s="1"/>
  <c r="W1157" i="2"/>
  <c r="X1157" i="2" s="1"/>
  <c r="W1156" i="2"/>
  <c r="X1156" i="2" s="1"/>
  <c r="W1155" i="2"/>
  <c r="X1155" i="2" s="1"/>
  <c r="W1154" i="2"/>
  <c r="X1154" i="2" s="1"/>
  <c r="W1153" i="2"/>
  <c r="X1153" i="2" s="1"/>
  <c r="W1152" i="2"/>
  <c r="X1152" i="2" s="1"/>
  <c r="W1151" i="2"/>
  <c r="X1151" i="2" s="1"/>
  <c r="W1150" i="2"/>
  <c r="X1150" i="2" s="1"/>
  <c r="W1149" i="2"/>
  <c r="X1149" i="2" s="1"/>
  <c r="W1148" i="2"/>
  <c r="X1148" i="2" s="1"/>
  <c r="W1147" i="2"/>
  <c r="X1147" i="2" s="1"/>
  <c r="W1146" i="2"/>
  <c r="X1146" i="2" s="1"/>
  <c r="W1145" i="2"/>
  <c r="X1145" i="2" s="1"/>
  <c r="W1144" i="2"/>
  <c r="X1144" i="2" s="1"/>
  <c r="W1143" i="2"/>
  <c r="X1143" i="2" s="1"/>
  <c r="W1142" i="2"/>
  <c r="X1142" i="2" s="1"/>
  <c r="W1141" i="2"/>
  <c r="X1141" i="2" s="1"/>
  <c r="W1140" i="2"/>
  <c r="X1140" i="2" s="1"/>
  <c r="W1139" i="2"/>
  <c r="X1139" i="2" s="1"/>
  <c r="W1138" i="2"/>
  <c r="X1138" i="2" s="1"/>
  <c r="W1137" i="2"/>
  <c r="X1137" i="2" s="1"/>
  <c r="W1136" i="2"/>
  <c r="X1136" i="2" s="1"/>
  <c r="W1135" i="2"/>
  <c r="X1135" i="2" s="1"/>
  <c r="W1134" i="2"/>
  <c r="X1134" i="2" s="1"/>
  <c r="W1133" i="2"/>
  <c r="X1133" i="2" s="1"/>
  <c r="W1132" i="2"/>
  <c r="X1132" i="2" s="1"/>
  <c r="W1131" i="2"/>
  <c r="X1131" i="2" s="1"/>
  <c r="W1130" i="2"/>
  <c r="X1130" i="2" s="1"/>
  <c r="W1129" i="2"/>
  <c r="X1129" i="2" s="1"/>
  <c r="W1128" i="2"/>
  <c r="X1128" i="2" s="1"/>
  <c r="W1127" i="2"/>
  <c r="X1127" i="2" s="1"/>
  <c r="W1126" i="2"/>
  <c r="X1126" i="2" s="1"/>
  <c r="W1125" i="2"/>
  <c r="X1125" i="2" s="1"/>
  <c r="W1124" i="2"/>
  <c r="X1124" i="2" s="1"/>
  <c r="W1123" i="2"/>
  <c r="X1123" i="2" s="1"/>
  <c r="W1122" i="2"/>
  <c r="X1122" i="2" s="1"/>
  <c r="W1121" i="2"/>
  <c r="X1121" i="2" s="1"/>
  <c r="W1120" i="2"/>
  <c r="X1120" i="2" s="1"/>
  <c r="W1119" i="2"/>
  <c r="X1119" i="2" s="1"/>
  <c r="W1118" i="2"/>
  <c r="X1118" i="2" s="1"/>
  <c r="W1117" i="2"/>
  <c r="X1117" i="2" s="1"/>
  <c r="W1116" i="2"/>
  <c r="X1116" i="2" s="1"/>
  <c r="W1115" i="2"/>
  <c r="X1115" i="2" s="1"/>
  <c r="W1114" i="2"/>
  <c r="X1114" i="2" s="1"/>
  <c r="W1113" i="2"/>
  <c r="X1113" i="2" s="1"/>
  <c r="W1112" i="2"/>
  <c r="X1112" i="2" s="1"/>
  <c r="W1111" i="2"/>
  <c r="X1111" i="2" s="1"/>
  <c r="W1110" i="2"/>
  <c r="X1110" i="2" s="1"/>
  <c r="W1109" i="2"/>
  <c r="X1109" i="2" s="1"/>
  <c r="W1108" i="2"/>
  <c r="X1108" i="2" s="1"/>
  <c r="W1107" i="2"/>
  <c r="X1107" i="2" s="1"/>
  <c r="W1106" i="2"/>
  <c r="X1106" i="2" s="1"/>
  <c r="W1105" i="2"/>
  <c r="X1105" i="2" s="1"/>
  <c r="W1104" i="2"/>
  <c r="X1104" i="2" s="1"/>
  <c r="W1103" i="2"/>
  <c r="X1103" i="2" s="1"/>
  <c r="W1102" i="2"/>
  <c r="X1102" i="2" s="1"/>
  <c r="W1101" i="2"/>
  <c r="X1101" i="2" s="1"/>
  <c r="W1100" i="2"/>
  <c r="X1100" i="2" s="1"/>
  <c r="W1099" i="2"/>
  <c r="X1099" i="2" s="1"/>
  <c r="W1098" i="2"/>
  <c r="X1098" i="2" s="1"/>
  <c r="W1097" i="2"/>
  <c r="X1097" i="2" s="1"/>
  <c r="W1096" i="2"/>
  <c r="X1096" i="2" s="1"/>
  <c r="W1095" i="2"/>
  <c r="X1095" i="2" s="1"/>
  <c r="W1094" i="2"/>
  <c r="X1094" i="2" s="1"/>
  <c r="W1093" i="2"/>
  <c r="X1093" i="2" s="1"/>
  <c r="W1092" i="2"/>
  <c r="X1092" i="2" s="1"/>
  <c r="W1091" i="2"/>
  <c r="X1091" i="2" s="1"/>
  <c r="W1090" i="2"/>
  <c r="X1090" i="2" s="1"/>
  <c r="W1089" i="2"/>
  <c r="X1089" i="2" s="1"/>
  <c r="W1088" i="2"/>
  <c r="X1088" i="2" s="1"/>
  <c r="W1087" i="2"/>
  <c r="X1087" i="2" s="1"/>
  <c r="W1086" i="2"/>
  <c r="X1086" i="2" s="1"/>
  <c r="W1085" i="2"/>
  <c r="X1085" i="2" s="1"/>
  <c r="W1084" i="2"/>
  <c r="X1084" i="2" s="1"/>
  <c r="W1083" i="2"/>
  <c r="X1083" i="2" s="1"/>
  <c r="W1082" i="2"/>
  <c r="X1082" i="2" s="1"/>
  <c r="B1082" i="2"/>
  <c r="W1081" i="2"/>
  <c r="X1081" i="2" s="1"/>
  <c r="B1081" i="2"/>
  <c r="W1080" i="2"/>
  <c r="X1080" i="2" s="1"/>
  <c r="W1079" i="2"/>
  <c r="X1079" i="2" s="1"/>
  <c r="W1078" i="2"/>
  <c r="X1078" i="2" s="1"/>
  <c r="W1077" i="2"/>
  <c r="X1077" i="2" s="1"/>
  <c r="W1076" i="2"/>
  <c r="X1076" i="2" s="1"/>
  <c r="W1075" i="2"/>
  <c r="X1075" i="2" s="1"/>
  <c r="W1074" i="2"/>
  <c r="X1074" i="2" s="1"/>
  <c r="W1073" i="2"/>
  <c r="X1073" i="2" s="1"/>
  <c r="W1072" i="2"/>
  <c r="X1072" i="2" s="1"/>
  <c r="W1071" i="2"/>
  <c r="X1071" i="2" s="1"/>
  <c r="W1070" i="2"/>
  <c r="X1070" i="2" s="1"/>
  <c r="W1069" i="2"/>
  <c r="X1069" i="2" s="1"/>
  <c r="W1068" i="2"/>
  <c r="X1068" i="2" s="1"/>
  <c r="W1067" i="2"/>
  <c r="X1067" i="2" s="1"/>
  <c r="W1066" i="2"/>
  <c r="X1066" i="2" s="1"/>
  <c r="W1065" i="2"/>
  <c r="X1065" i="2" s="1"/>
  <c r="W1064" i="2"/>
  <c r="X1064" i="2" s="1"/>
  <c r="W1063" i="2"/>
  <c r="X1063" i="2" s="1"/>
  <c r="W1062" i="2"/>
  <c r="X1062" i="2" s="1"/>
  <c r="W1061" i="2"/>
  <c r="X1061" i="2" s="1"/>
  <c r="W1060" i="2"/>
  <c r="X1060" i="2" s="1"/>
  <c r="W1059" i="2"/>
  <c r="X1059" i="2" s="1"/>
  <c r="W1058" i="2"/>
  <c r="X1058" i="2" s="1"/>
  <c r="W1057" i="2"/>
  <c r="X1057" i="2" s="1"/>
  <c r="W1056" i="2"/>
  <c r="X1056" i="2" s="1"/>
  <c r="W1055" i="2"/>
  <c r="X1055" i="2" s="1"/>
  <c r="W1054" i="2"/>
  <c r="X1054" i="2" s="1"/>
  <c r="W1053" i="2"/>
  <c r="X1053" i="2" s="1"/>
  <c r="W1052" i="2"/>
  <c r="X1052" i="2" s="1"/>
  <c r="W1051" i="2"/>
  <c r="X1051" i="2" s="1"/>
  <c r="W1050" i="2"/>
  <c r="X1050" i="2" s="1"/>
  <c r="W1049" i="2"/>
  <c r="X1049" i="2" s="1"/>
  <c r="W1048" i="2"/>
  <c r="X1048" i="2" s="1"/>
  <c r="W1047" i="2"/>
  <c r="X1047" i="2" s="1"/>
  <c r="W1046" i="2"/>
  <c r="X1046" i="2" s="1"/>
  <c r="B1046" i="2"/>
  <c r="W1045" i="2"/>
  <c r="X1045" i="2" s="1"/>
  <c r="W1044" i="2"/>
  <c r="X1044" i="2" s="1"/>
  <c r="W1043" i="2"/>
  <c r="X1043" i="2" s="1"/>
  <c r="W1042" i="2"/>
  <c r="X1042" i="2" s="1"/>
  <c r="W1041" i="2"/>
  <c r="X1041" i="2" s="1"/>
  <c r="W1040" i="2"/>
  <c r="X1040" i="2" s="1"/>
  <c r="W1039" i="2"/>
  <c r="X1039" i="2" s="1"/>
  <c r="W1038" i="2"/>
  <c r="X1038" i="2" s="1"/>
  <c r="W1037" i="2"/>
  <c r="X1037" i="2" s="1"/>
  <c r="W1036" i="2"/>
  <c r="X1036" i="2" s="1"/>
  <c r="W1035" i="2"/>
  <c r="X1035" i="2" s="1"/>
  <c r="W1034" i="2"/>
  <c r="X1034" i="2" s="1"/>
  <c r="W1033" i="2"/>
  <c r="X1033" i="2" s="1"/>
  <c r="W1032" i="2"/>
  <c r="X1032" i="2" s="1"/>
  <c r="W1031" i="2"/>
  <c r="X1031" i="2" s="1"/>
  <c r="W1030" i="2"/>
  <c r="X1030" i="2" s="1"/>
  <c r="W1029" i="2"/>
  <c r="X1029" i="2" s="1"/>
  <c r="W1028" i="2"/>
  <c r="X1028" i="2" s="1"/>
  <c r="W1027" i="2"/>
  <c r="X1027" i="2" s="1"/>
  <c r="W1026" i="2"/>
  <c r="X1026" i="2" s="1"/>
  <c r="W1025" i="2"/>
  <c r="X1025" i="2" s="1"/>
  <c r="W1024" i="2"/>
  <c r="X1024" i="2" s="1"/>
  <c r="W1023" i="2"/>
  <c r="X1023" i="2" s="1"/>
  <c r="W1022" i="2"/>
  <c r="X1022" i="2" s="1"/>
  <c r="W1021" i="2"/>
  <c r="X1021" i="2" s="1"/>
  <c r="W1020" i="2"/>
  <c r="X1020" i="2" s="1"/>
  <c r="W1019" i="2"/>
  <c r="X1019" i="2" s="1"/>
  <c r="W1018" i="2"/>
  <c r="X1018" i="2" s="1"/>
  <c r="W1017" i="2"/>
  <c r="X1017" i="2" s="1"/>
  <c r="W1016" i="2"/>
  <c r="X1016" i="2" s="1"/>
  <c r="W1015" i="2"/>
  <c r="X1015" i="2" s="1"/>
  <c r="W1014" i="2"/>
  <c r="X1014" i="2" s="1"/>
  <c r="W1013" i="2"/>
  <c r="X1013" i="2" s="1"/>
  <c r="W1012" i="2"/>
  <c r="X1012" i="2" s="1"/>
  <c r="W1011" i="2"/>
  <c r="X1011" i="2" s="1"/>
  <c r="W1010" i="2"/>
  <c r="X1010" i="2" s="1"/>
  <c r="B1010" i="2"/>
  <c r="W1009" i="2"/>
  <c r="X1009" i="2" s="1"/>
  <c r="W1008" i="2"/>
  <c r="X1008" i="2" s="1"/>
  <c r="W1007" i="2"/>
  <c r="X1007" i="2" s="1"/>
  <c r="W1006" i="2"/>
  <c r="X1006" i="2" s="1"/>
  <c r="W1005" i="2"/>
  <c r="X1005" i="2" s="1"/>
  <c r="W1004" i="2"/>
  <c r="X1004" i="2" s="1"/>
  <c r="W1003" i="2"/>
  <c r="X1003" i="2" s="1"/>
  <c r="W1002" i="2"/>
  <c r="X1002" i="2" s="1"/>
  <c r="W1001" i="2"/>
  <c r="X1001" i="2" s="1"/>
  <c r="W1000" i="2"/>
  <c r="X1000" i="2" s="1"/>
  <c r="W999" i="2"/>
  <c r="X999" i="2" s="1"/>
  <c r="W998" i="2"/>
  <c r="X998" i="2" s="1"/>
  <c r="W997" i="2"/>
  <c r="X997" i="2" s="1"/>
  <c r="W996" i="2"/>
  <c r="X996" i="2" s="1"/>
  <c r="W995" i="2"/>
  <c r="X995" i="2" s="1"/>
  <c r="W994" i="2"/>
  <c r="X994" i="2" s="1"/>
  <c r="W993" i="2"/>
  <c r="X993" i="2" s="1"/>
  <c r="W992" i="2"/>
  <c r="X992" i="2" s="1"/>
  <c r="W991" i="2"/>
  <c r="X991" i="2" s="1"/>
  <c r="W990" i="2"/>
  <c r="X990" i="2" s="1"/>
  <c r="W989" i="2"/>
  <c r="X989" i="2" s="1"/>
  <c r="W988" i="2"/>
  <c r="X988" i="2" s="1"/>
  <c r="W987" i="2"/>
  <c r="X987" i="2" s="1"/>
  <c r="W986" i="2"/>
  <c r="X986" i="2" s="1"/>
  <c r="W985" i="2"/>
  <c r="X985" i="2" s="1"/>
  <c r="W984" i="2"/>
  <c r="X984" i="2" s="1"/>
  <c r="W983" i="2"/>
  <c r="X983" i="2" s="1"/>
  <c r="W982" i="2"/>
  <c r="X982" i="2" s="1"/>
  <c r="W981" i="2"/>
  <c r="X981" i="2" s="1"/>
  <c r="W980" i="2"/>
  <c r="X980" i="2" s="1"/>
  <c r="W979" i="2"/>
  <c r="X979" i="2" s="1"/>
  <c r="W978" i="2"/>
  <c r="X978" i="2" s="1"/>
  <c r="W977" i="2"/>
  <c r="X977" i="2" s="1"/>
  <c r="W976" i="2"/>
  <c r="X976" i="2" s="1"/>
  <c r="W975" i="2"/>
  <c r="X975" i="2" s="1"/>
  <c r="W974" i="2"/>
  <c r="X974" i="2" s="1"/>
  <c r="W973" i="2"/>
  <c r="X973" i="2" s="1"/>
  <c r="W972" i="2"/>
  <c r="X972" i="2" s="1"/>
  <c r="W971" i="2"/>
  <c r="X971" i="2" s="1"/>
  <c r="W970" i="2"/>
  <c r="X970" i="2" s="1"/>
  <c r="W969" i="2"/>
  <c r="X969" i="2" s="1"/>
  <c r="W968" i="2"/>
  <c r="X968" i="2" s="1"/>
  <c r="W967" i="2"/>
  <c r="X967" i="2" s="1"/>
  <c r="W966" i="2"/>
  <c r="X966" i="2" s="1"/>
  <c r="W965" i="2"/>
  <c r="X965" i="2" s="1"/>
  <c r="W964" i="2"/>
  <c r="X964" i="2" s="1"/>
  <c r="W963" i="2"/>
  <c r="X963" i="2" s="1"/>
  <c r="W962" i="2"/>
  <c r="X962" i="2" s="1"/>
  <c r="W961" i="2"/>
  <c r="X961" i="2" s="1"/>
  <c r="W960" i="2"/>
  <c r="X960" i="2" s="1"/>
  <c r="W959" i="2"/>
  <c r="X959" i="2" s="1"/>
  <c r="W958" i="2"/>
  <c r="X958" i="2" s="1"/>
  <c r="W957" i="2"/>
  <c r="X957" i="2" s="1"/>
  <c r="W956" i="2"/>
  <c r="X956" i="2" s="1"/>
  <c r="W955" i="2"/>
  <c r="X955" i="2" s="1"/>
  <c r="W954" i="2"/>
  <c r="X954" i="2" s="1"/>
  <c r="W953" i="2"/>
  <c r="X953" i="2" s="1"/>
  <c r="W952" i="2"/>
  <c r="X952" i="2" s="1"/>
  <c r="W951" i="2"/>
  <c r="X951" i="2" s="1"/>
  <c r="W950" i="2"/>
  <c r="X950" i="2" s="1"/>
  <c r="W949" i="2"/>
  <c r="X949" i="2" s="1"/>
  <c r="W948" i="2"/>
  <c r="X948" i="2" s="1"/>
  <c r="W947" i="2"/>
  <c r="X947" i="2" s="1"/>
  <c r="W946" i="2"/>
  <c r="X946" i="2" s="1"/>
  <c r="W945" i="2"/>
  <c r="X945" i="2" s="1"/>
  <c r="W944" i="2"/>
  <c r="X944" i="2" s="1"/>
  <c r="W943" i="2"/>
  <c r="X943" i="2" s="1"/>
  <c r="W942" i="2"/>
  <c r="X942" i="2" s="1"/>
  <c r="W941" i="2"/>
  <c r="X941" i="2" s="1"/>
  <c r="W940" i="2"/>
  <c r="X940" i="2" s="1"/>
  <c r="W939" i="2"/>
  <c r="X939" i="2" s="1"/>
  <c r="W938" i="2"/>
  <c r="X938" i="2" s="1"/>
  <c r="W937" i="2"/>
  <c r="X937" i="2" s="1"/>
  <c r="W936" i="2"/>
  <c r="X936" i="2" s="1"/>
  <c r="W935" i="2"/>
  <c r="X935" i="2" s="1"/>
  <c r="W934" i="2"/>
  <c r="X934" i="2" s="1"/>
  <c r="W933" i="2"/>
  <c r="X933" i="2" s="1"/>
  <c r="W932" i="2"/>
  <c r="X932" i="2" s="1"/>
  <c r="W931" i="2"/>
  <c r="X931" i="2" s="1"/>
  <c r="W930" i="2"/>
  <c r="X930" i="2" s="1"/>
  <c r="W929" i="2"/>
  <c r="X929" i="2" s="1"/>
  <c r="W928" i="2"/>
  <c r="X928" i="2" s="1"/>
  <c r="W927" i="2"/>
  <c r="X927" i="2" s="1"/>
  <c r="W926" i="2"/>
  <c r="X926" i="2" s="1"/>
  <c r="W925" i="2"/>
  <c r="X925" i="2" s="1"/>
  <c r="W924" i="2"/>
  <c r="X924" i="2" s="1"/>
  <c r="W923" i="2"/>
  <c r="X923" i="2" s="1"/>
  <c r="W922" i="2"/>
  <c r="X922" i="2" s="1"/>
  <c r="W921" i="2"/>
  <c r="X921" i="2" s="1"/>
  <c r="W920" i="2"/>
  <c r="X920" i="2" s="1"/>
  <c r="W919" i="2"/>
  <c r="X919" i="2" s="1"/>
  <c r="B919" i="2"/>
  <c r="W918" i="2"/>
  <c r="X918" i="2" s="1"/>
  <c r="B918" i="2"/>
  <c r="W917" i="2"/>
  <c r="X917" i="2" s="1"/>
  <c r="B917" i="2"/>
  <c r="W916" i="2"/>
  <c r="X916" i="2" s="1"/>
  <c r="W915" i="2"/>
  <c r="X915" i="2" s="1"/>
  <c r="W914" i="2"/>
  <c r="X914" i="2" s="1"/>
  <c r="W913" i="2"/>
  <c r="X913" i="2" s="1"/>
  <c r="W912" i="2"/>
  <c r="X912" i="2" s="1"/>
  <c r="W911" i="2"/>
  <c r="X911" i="2" s="1"/>
  <c r="W910" i="2"/>
  <c r="X910" i="2" s="1"/>
  <c r="W909" i="2"/>
  <c r="X909" i="2" s="1"/>
  <c r="W908" i="2"/>
  <c r="X908" i="2" s="1"/>
  <c r="W907" i="2"/>
  <c r="X907" i="2" s="1"/>
  <c r="W906" i="2"/>
  <c r="X906" i="2" s="1"/>
  <c r="W905" i="2"/>
  <c r="X905" i="2" s="1"/>
  <c r="W904" i="2"/>
  <c r="X904" i="2" s="1"/>
  <c r="W903" i="2"/>
  <c r="X903" i="2" s="1"/>
  <c r="W902" i="2"/>
  <c r="X902" i="2" s="1"/>
  <c r="W901" i="2"/>
  <c r="X901" i="2" s="1"/>
  <c r="W900" i="2"/>
  <c r="X900" i="2" s="1"/>
  <c r="W899" i="2"/>
  <c r="X899" i="2" s="1"/>
  <c r="W898" i="2"/>
  <c r="X898" i="2" s="1"/>
  <c r="W897" i="2"/>
  <c r="X897" i="2" s="1"/>
  <c r="W896" i="2"/>
  <c r="X896" i="2" s="1"/>
  <c r="W895" i="2"/>
  <c r="X895" i="2" s="1"/>
  <c r="W894" i="2"/>
  <c r="X894" i="2" s="1"/>
  <c r="W893" i="2"/>
  <c r="X893" i="2" s="1"/>
  <c r="W892" i="2"/>
  <c r="X892" i="2" s="1"/>
  <c r="W891" i="2"/>
  <c r="X891" i="2" s="1"/>
  <c r="W890" i="2"/>
  <c r="X890" i="2" s="1"/>
  <c r="W889" i="2"/>
  <c r="X889" i="2" s="1"/>
  <c r="W888" i="2"/>
  <c r="X888" i="2" s="1"/>
  <c r="W887" i="2"/>
  <c r="X887" i="2" s="1"/>
  <c r="W886" i="2"/>
  <c r="X886" i="2" s="1"/>
  <c r="W885" i="2"/>
  <c r="X885" i="2" s="1"/>
  <c r="W884" i="2"/>
  <c r="X884" i="2" s="1"/>
  <c r="W883" i="2"/>
  <c r="X883" i="2" s="1"/>
  <c r="W882" i="2"/>
  <c r="X882" i="2" s="1"/>
  <c r="W881" i="2"/>
  <c r="X881" i="2" s="1"/>
  <c r="W880" i="2"/>
  <c r="X880" i="2" s="1"/>
  <c r="W879" i="2"/>
  <c r="X879" i="2" s="1"/>
  <c r="W878" i="2"/>
  <c r="X878" i="2" s="1"/>
  <c r="W877" i="2"/>
  <c r="X877" i="2" s="1"/>
  <c r="W876" i="2"/>
  <c r="X876" i="2" s="1"/>
  <c r="W875" i="2"/>
  <c r="X875" i="2" s="1"/>
  <c r="W874" i="2"/>
  <c r="X874" i="2" s="1"/>
  <c r="W873" i="2"/>
  <c r="X873" i="2" s="1"/>
  <c r="W872" i="2"/>
  <c r="X872" i="2" s="1"/>
  <c r="W871" i="2"/>
  <c r="X871" i="2" s="1"/>
  <c r="W870" i="2"/>
  <c r="X870" i="2" s="1"/>
  <c r="W869" i="2"/>
  <c r="X869" i="2" s="1"/>
  <c r="W868" i="2"/>
  <c r="X868" i="2" s="1"/>
  <c r="W867" i="2"/>
  <c r="X867" i="2" s="1"/>
  <c r="W866" i="2"/>
  <c r="X866" i="2" s="1"/>
  <c r="W865" i="2"/>
  <c r="X865" i="2" s="1"/>
  <c r="W864" i="2"/>
  <c r="X864" i="2" s="1"/>
  <c r="W863" i="2"/>
  <c r="X863" i="2" s="1"/>
  <c r="W862" i="2"/>
  <c r="X862" i="2" s="1"/>
  <c r="W861" i="2"/>
  <c r="X861" i="2" s="1"/>
  <c r="W860" i="2"/>
  <c r="X860" i="2" s="1"/>
  <c r="W859" i="2"/>
  <c r="X859" i="2" s="1"/>
  <c r="W858" i="2"/>
  <c r="X858" i="2" s="1"/>
  <c r="W857" i="2"/>
  <c r="X857" i="2" s="1"/>
  <c r="W856" i="2"/>
  <c r="X856" i="2" s="1"/>
  <c r="W855" i="2"/>
  <c r="X855" i="2" s="1"/>
  <c r="W854" i="2"/>
  <c r="X854" i="2" s="1"/>
  <c r="W853" i="2"/>
  <c r="X853" i="2" s="1"/>
  <c r="W852" i="2"/>
  <c r="X852" i="2" s="1"/>
  <c r="W851" i="2"/>
  <c r="X851" i="2" s="1"/>
  <c r="W850" i="2"/>
  <c r="X850" i="2" s="1"/>
  <c r="W849" i="2"/>
  <c r="X849" i="2" s="1"/>
  <c r="W848" i="2"/>
  <c r="X848" i="2" s="1"/>
  <c r="B848" i="2"/>
  <c r="W847" i="2"/>
  <c r="X847" i="2" s="1"/>
  <c r="W846" i="2"/>
  <c r="X846" i="2" s="1"/>
  <c r="W845" i="2"/>
  <c r="X845" i="2" s="1"/>
  <c r="W844" i="2"/>
  <c r="X844" i="2" s="1"/>
  <c r="W843" i="2"/>
  <c r="X843" i="2" s="1"/>
  <c r="W842" i="2"/>
  <c r="X842" i="2" s="1"/>
  <c r="W841" i="2"/>
  <c r="X841" i="2" s="1"/>
  <c r="B841" i="2"/>
  <c r="W840" i="2"/>
  <c r="X840" i="2" s="1"/>
  <c r="W839" i="2"/>
  <c r="X839" i="2" s="1"/>
  <c r="W838" i="2"/>
  <c r="X838" i="2" s="1"/>
  <c r="W837" i="2"/>
  <c r="X837" i="2" s="1"/>
  <c r="W836" i="2"/>
  <c r="X836" i="2" s="1"/>
  <c r="W835" i="2"/>
  <c r="X835" i="2" s="1"/>
  <c r="W834" i="2"/>
  <c r="X834" i="2" s="1"/>
  <c r="W833" i="2"/>
  <c r="X833" i="2" s="1"/>
  <c r="W832" i="2"/>
  <c r="X832" i="2" s="1"/>
  <c r="W831" i="2"/>
  <c r="X831" i="2" s="1"/>
  <c r="W830" i="2"/>
  <c r="X830" i="2" s="1"/>
  <c r="W829" i="2"/>
  <c r="X829" i="2" s="1"/>
  <c r="W828" i="2"/>
  <c r="X828" i="2" s="1"/>
  <c r="W827" i="2"/>
  <c r="X827" i="2" s="1"/>
  <c r="W826" i="2"/>
  <c r="X826" i="2" s="1"/>
  <c r="W825" i="2"/>
  <c r="X825" i="2" s="1"/>
  <c r="W824" i="2"/>
  <c r="X824" i="2" s="1"/>
  <c r="W823" i="2"/>
  <c r="X823" i="2" s="1"/>
  <c r="W822" i="2"/>
  <c r="X822" i="2" s="1"/>
  <c r="W821" i="2"/>
  <c r="X821" i="2" s="1"/>
  <c r="W820" i="2"/>
  <c r="X820" i="2" s="1"/>
  <c r="W819" i="2"/>
  <c r="X819" i="2" s="1"/>
  <c r="W818" i="2"/>
  <c r="X818" i="2" s="1"/>
  <c r="W817" i="2"/>
  <c r="X817" i="2" s="1"/>
  <c r="W816" i="2"/>
  <c r="X816" i="2" s="1"/>
  <c r="W815" i="2"/>
  <c r="X815" i="2" s="1"/>
  <c r="W814" i="2"/>
  <c r="X814" i="2" s="1"/>
  <c r="W813" i="2"/>
  <c r="X813" i="2" s="1"/>
  <c r="W812" i="2"/>
  <c r="X812" i="2" s="1"/>
  <c r="W811" i="2"/>
  <c r="X811" i="2" s="1"/>
  <c r="W810" i="2"/>
  <c r="X810" i="2" s="1"/>
  <c r="W809" i="2"/>
  <c r="X809" i="2" s="1"/>
  <c r="W808" i="2"/>
  <c r="X808" i="2" s="1"/>
  <c r="W807" i="2"/>
  <c r="X807" i="2" s="1"/>
  <c r="W806" i="2"/>
  <c r="X806" i="2" s="1"/>
  <c r="W805" i="2"/>
  <c r="X805" i="2" s="1"/>
  <c r="W804" i="2"/>
  <c r="X804" i="2" s="1"/>
  <c r="W803" i="2"/>
  <c r="X803" i="2" s="1"/>
  <c r="W802" i="2"/>
  <c r="X802" i="2" s="1"/>
  <c r="W801" i="2"/>
  <c r="X801" i="2" s="1"/>
  <c r="W800" i="2"/>
  <c r="X800" i="2" s="1"/>
  <c r="W799" i="2"/>
  <c r="X799" i="2" s="1"/>
  <c r="W798" i="2"/>
  <c r="X798" i="2" s="1"/>
  <c r="W797" i="2"/>
  <c r="X797" i="2" s="1"/>
  <c r="W796" i="2"/>
  <c r="X796" i="2" s="1"/>
  <c r="W795" i="2"/>
  <c r="X795" i="2" s="1"/>
  <c r="W794" i="2"/>
  <c r="X794" i="2" s="1"/>
  <c r="W793" i="2"/>
  <c r="X793" i="2" s="1"/>
  <c r="W792" i="2"/>
  <c r="X792" i="2" s="1"/>
  <c r="W791" i="2"/>
  <c r="X791" i="2" s="1"/>
  <c r="W790" i="2"/>
  <c r="X790" i="2" s="1"/>
  <c r="W789" i="2"/>
  <c r="X789" i="2" s="1"/>
  <c r="W788" i="2"/>
  <c r="X788" i="2" s="1"/>
  <c r="W787" i="2"/>
  <c r="X787" i="2" s="1"/>
  <c r="W786" i="2"/>
  <c r="X786" i="2" s="1"/>
  <c r="W785" i="2"/>
  <c r="X785" i="2" s="1"/>
  <c r="W784" i="2"/>
  <c r="X784" i="2" s="1"/>
  <c r="W783" i="2"/>
  <c r="X783" i="2" s="1"/>
  <c r="W782" i="2"/>
  <c r="X782" i="2" s="1"/>
  <c r="W781" i="2"/>
  <c r="X781" i="2" s="1"/>
  <c r="W780" i="2"/>
  <c r="X780" i="2" s="1"/>
  <c r="W779" i="2"/>
  <c r="X779" i="2" s="1"/>
  <c r="W778" i="2"/>
  <c r="X778" i="2" s="1"/>
  <c r="W777" i="2"/>
  <c r="X777" i="2" s="1"/>
  <c r="W776" i="2"/>
  <c r="X776" i="2" s="1"/>
  <c r="W775" i="2"/>
  <c r="X775" i="2" s="1"/>
  <c r="W774" i="2"/>
  <c r="X774" i="2" s="1"/>
  <c r="W773" i="2"/>
  <c r="X773" i="2" s="1"/>
  <c r="W772" i="2"/>
  <c r="X772" i="2" s="1"/>
  <c r="B772" i="2"/>
  <c r="W771" i="2"/>
  <c r="X771" i="2" s="1"/>
  <c r="B771" i="2"/>
  <c r="W770" i="2"/>
  <c r="X770" i="2" s="1"/>
  <c r="W769" i="2"/>
  <c r="X769" i="2" s="1"/>
  <c r="W768" i="2"/>
  <c r="X768" i="2" s="1"/>
  <c r="W767" i="2"/>
  <c r="X767" i="2" s="1"/>
  <c r="W766" i="2"/>
  <c r="X766" i="2" s="1"/>
  <c r="W765" i="2"/>
  <c r="X765" i="2" s="1"/>
  <c r="W764" i="2"/>
  <c r="X764" i="2" s="1"/>
  <c r="W763" i="2"/>
  <c r="X763" i="2" s="1"/>
  <c r="W762" i="2"/>
  <c r="X762" i="2" s="1"/>
  <c r="W761" i="2"/>
  <c r="X761" i="2" s="1"/>
  <c r="W760" i="2"/>
  <c r="X760" i="2" s="1"/>
  <c r="W759" i="2"/>
  <c r="X759" i="2" s="1"/>
  <c r="W758" i="2"/>
  <c r="X758" i="2" s="1"/>
  <c r="W757" i="2"/>
  <c r="X757" i="2" s="1"/>
  <c r="W756" i="2"/>
  <c r="X756" i="2" s="1"/>
  <c r="W755" i="2"/>
  <c r="X755" i="2" s="1"/>
  <c r="W754" i="2"/>
  <c r="X754" i="2" s="1"/>
  <c r="W753" i="2"/>
  <c r="X753" i="2" s="1"/>
  <c r="W752" i="2"/>
  <c r="X752" i="2" s="1"/>
  <c r="W751" i="2"/>
  <c r="X751" i="2" s="1"/>
  <c r="W750" i="2"/>
  <c r="X750" i="2" s="1"/>
  <c r="W749" i="2"/>
  <c r="X749" i="2" s="1"/>
  <c r="W748" i="2"/>
  <c r="X748" i="2" s="1"/>
  <c r="W747" i="2"/>
  <c r="X747" i="2" s="1"/>
  <c r="W746" i="2"/>
  <c r="X746" i="2" s="1"/>
  <c r="W745" i="2"/>
  <c r="X745" i="2" s="1"/>
  <c r="W744" i="2"/>
  <c r="X744" i="2" s="1"/>
  <c r="W743" i="2"/>
  <c r="X743" i="2" s="1"/>
  <c r="W742" i="2"/>
  <c r="X742" i="2" s="1"/>
  <c r="W741" i="2"/>
  <c r="X741" i="2" s="1"/>
  <c r="W740" i="2"/>
  <c r="X740" i="2" s="1"/>
  <c r="W739" i="2"/>
  <c r="X739" i="2" s="1"/>
  <c r="W738" i="2"/>
  <c r="X738" i="2" s="1"/>
  <c r="W737" i="2"/>
  <c r="X737" i="2" s="1"/>
  <c r="W736" i="2"/>
  <c r="X736" i="2" s="1"/>
  <c r="W735" i="2"/>
  <c r="X735" i="2" s="1"/>
  <c r="W734" i="2"/>
  <c r="X734" i="2" s="1"/>
  <c r="W733" i="2"/>
  <c r="X733" i="2" s="1"/>
  <c r="W732" i="2"/>
  <c r="X732" i="2" s="1"/>
  <c r="W731" i="2"/>
  <c r="X731" i="2" s="1"/>
  <c r="W730" i="2"/>
  <c r="X730" i="2" s="1"/>
  <c r="W729" i="2"/>
  <c r="X729" i="2" s="1"/>
  <c r="W728" i="2"/>
  <c r="X728" i="2" s="1"/>
  <c r="W727" i="2"/>
  <c r="X727" i="2" s="1"/>
  <c r="W726" i="2"/>
  <c r="X726" i="2" s="1"/>
  <c r="W725" i="2"/>
  <c r="X725" i="2" s="1"/>
  <c r="W724" i="2"/>
  <c r="X724" i="2" s="1"/>
  <c r="W723" i="2"/>
  <c r="X723" i="2" s="1"/>
  <c r="W722" i="2"/>
  <c r="X722" i="2" s="1"/>
  <c r="W721" i="2"/>
  <c r="X721" i="2" s="1"/>
  <c r="W720" i="2"/>
  <c r="X720" i="2" s="1"/>
  <c r="W719" i="2"/>
  <c r="X719" i="2" s="1"/>
  <c r="W718" i="2"/>
  <c r="X718" i="2" s="1"/>
  <c r="W717" i="2"/>
  <c r="X717" i="2" s="1"/>
  <c r="W716" i="2"/>
  <c r="X716" i="2" s="1"/>
  <c r="W715" i="2"/>
  <c r="X715" i="2" s="1"/>
  <c r="W714" i="2"/>
  <c r="X714" i="2" s="1"/>
  <c r="W713" i="2"/>
  <c r="X713" i="2" s="1"/>
  <c r="W712" i="2"/>
  <c r="X712" i="2" s="1"/>
  <c r="W711" i="2"/>
  <c r="X711" i="2" s="1"/>
  <c r="W710" i="2"/>
  <c r="X710" i="2" s="1"/>
  <c r="W709" i="2"/>
  <c r="X709" i="2" s="1"/>
  <c r="W708" i="2"/>
  <c r="X708" i="2" s="1"/>
  <c r="W707" i="2"/>
  <c r="X707" i="2" s="1"/>
  <c r="W706" i="2"/>
  <c r="X706" i="2" s="1"/>
  <c r="W705" i="2"/>
  <c r="X705" i="2" s="1"/>
  <c r="W704" i="2"/>
  <c r="X704" i="2" s="1"/>
  <c r="W703" i="2"/>
  <c r="X703" i="2" s="1"/>
  <c r="W702" i="2"/>
  <c r="X702" i="2" s="1"/>
  <c r="W701" i="2"/>
  <c r="X701" i="2" s="1"/>
  <c r="W700" i="2"/>
  <c r="X700" i="2" s="1"/>
  <c r="W699" i="2"/>
  <c r="X699" i="2" s="1"/>
  <c r="W698" i="2"/>
  <c r="X698" i="2" s="1"/>
  <c r="W697" i="2"/>
  <c r="X697" i="2" s="1"/>
  <c r="W696" i="2"/>
  <c r="X696" i="2" s="1"/>
  <c r="W695" i="2"/>
  <c r="X695" i="2" s="1"/>
  <c r="W694" i="2"/>
  <c r="X694" i="2" s="1"/>
  <c r="W693" i="2"/>
  <c r="X693" i="2" s="1"/>
  <c r="W692" i="2"/>
  <c r="X692" i="2" s="1"/>
  <c r="W691" i="2"/>
  <c r="X691" i="2" s="1"/>
  <c r="W690" i="2"/>
  <c r="X690" i="2" s="1"/>
  <c r="W689" i="2"/>
  <c r="X689" i="2" s="1"/>
  <c r="W688" i="2"/>
  <c r="X688" i="2" s="1"/>
  <c r="W687" i="2"/>
  <c r="X687" i="2" s="1"/>
  <c r="W686" i="2"/>
  <c r="X686" i="2" s="1"/>
  <c r="W685" i="2"/>
  <c r="X685" i="2" s="1"/>
  <c r="W684" i="2"/>
  <c r="X684" i="2" s="1"/>
  <c r="W683" i="2"/>
  <c r="X683" i="2" s="1"/>
  <c r="W682" i="2"/>
  <c r="X682" i="2" s="1"/>
  <c r="W681" i="2"/>
  <c r="X681" i="2" s="1"/>
  <c r="W680" i="2"/>
  <c r="X680" i="2" s="1"/>
  <c r="W679" i="2"/>
  <c r="X679" i="2" s="1"/>
  <c r="W678" i="2"/>
  <c r="X678" i="2" s="1"/>
  <c r="W677" i="2"/>
  <c r="X677" i="2" s="1"/>
  <c r="W676" i="2"/>
  <c r="X676" i="2" s="1"/>
  <c r="W675" i="2"/>
  <c r="X675" i="2" s="1"/>
  <c r="W674" i="2"/>
  <c r="X674" i="2" s="1"/>
  <c r="W673" i="2"/>
  <c r="X673" i="2" s="1"/>
  <c r="W672" i="2"/>
  <c r="X672" i="2" s="1"/>
  <c r="W671" i="2"/>
  <c r="X671" i="2" s="1"/>
  <c r="W670" i="2"/>
  <c r="X670" i="2" s="1"/>
  <c r="W669" i="2"/>
  <c r="X669" i="2" s="1"/>
  <c r="W668" i="2"/>
  <c r="X668" i="2" s="1"/>
  <c r="W667" i="2"/>
  <c r="X667" i="2" s="1"/>
  <c r="W666" i="2"/>
  <c r="X666" i="2" s="1"/>
  <c r="W665" i="2"/>
  <c r="X665" i="2" s="1"/>
  <c r="W664" i="2"/>
  <c r="X664" i="2" s="1"/>
  <c r="W663" i="2"/>
  <c r="X663" i="2" s="1"/>
  <c r="W662" i="2"/>
  <c r="X662" i="2" s="1"/>
  <c r="W661" i="2"/>
  <c r="X661" i="2" s="1"/>
  <c r="W660" i="2"/>
  <c r="X660" i="2" s="1"/>
  <c r="B660" i="2"/>
  <c r="W659" i="2"/>
  <c r="X659" i="2" s="1"/>
  <c r="B659" i="2"/>
  <c r="W658" i="2"/>
  <c r="X658" i="2" s="1"/>
  <c r="W657" i="2"/>
  <c r="X657" i="2" s="1"/>
  <c r="W656" i="2"/>
  <c r="X656" i="2" s="1"/>
  <c r="W655" i="2"/>
  <c r="X655" i="2" s="1"/>
  <c r="W654" i="2"/>
  <c r="X654" i="2" s="1"/>
  <c r="W653" i="2"/>
  <c r="X653" i="2" s="1"/>
  <c r="W652" i="2"/>
  <c r="X652" i="2" s="1"/>
  <c r="W651" i="2"/>
  <c r="X651" i="2" s="1"/>
  <c r="W650" i="2"/>
  <c r="X650" i="2" s="1"/>
  <c r="W649" i="2"/>
  <c r="X649" i="2" s="1"/>
  <c r="W648" i="2"/>
  <c r="X648" i="2" s="1"/>
  <c r="W647" i="2"/>
  <c r="X647" i="2" s="1"/>
  <c r="W646" i="2"/>
  <c r="X646" i="2" s="1"/>
  <c r="W645" i="2"/>
  <c r="X645" i="2" s="1"/>
  <c r="W644" i="2"/>
  <c r="X644" i="2" s="1"/>
  <c r="W643" i="2"/>
  <c r="X643" i="2" s="1"/>
  <c r="W642" i="2"/>
  <c r="X642" i="2" s="1"/>
  <c r="W641" i="2"/>
  <c r="X641" i="2" s="1"/>
  <c r="W640" i="2"/>
  <c r="X640" i="2" s="1"/>
  <c r="W639" i="2"/>
  <c r="X639" i="2" s="1"/>
  <c r="B639" i="2"/>
  <c r="W638" i="2"/>
  <c r="X638" i="2" s="1"/>
  <c r="W637" i="2"/>
  <c r="X637" i="2" s="1"/>
  <c r="W636" i="2"/>
  <c r="X636" i="2" s="1"/>
  <c r="W635" i="2"/>
  <c r="X635" i="2" s="1"/>
  <c r="W634" i="2"/>
  <c r="X634" i="2" s="1"/>
  <c r="W633" i="2"/>
  <c r="X633" i="2" s="1"/>
  <c r="W632" i="2"/>
  <c r="X632" i="2" s="1"/>
  <c r="W631" i="2"/>
  <c r="X631" i="2" s="1"/>
  <c r="W630" i="2"/>
  <c r="X630" i="2" s="1"/>
  <c r="W629" i="2"/>
  <c r="X629" i="2" s="1"/>
  <c r="W628" i="2"/>
  <c r="X628" i="2" s="1"/>
  <c r="W627" i="2"/>
  <c r="X627" i="2" s="1"/>
  <c r="W626" i="2"/>
  <c r="X626" i="2" s="1"/>
  <c r="W625" i="2"/>
  <c r="X625" i="2" s="1"/>
  <c r="W624" i="2"/>
  <c r="X624" i="2" s="1"/>
  <c r="W623" i="2"/>
  <c r="X623" i="2" s="1"/>
  <c r="W622" i="2"/>
  <c r="X622" i="2" s="1"/>
  <c r="B622" i="2"/>
  <c r="W621" i="2"/>
  <c r="X621" i="2" s="1"/>
  <c r="B621" i="2"/>
  <c r="W620" i="2"/>
  <c r="X620" i="2" s="1"/>
  <c r="B620" i="2"/>
  <c r="W619" i="2"/>
  <c r="X619" i="2" s="1"/>
  <c r="B619" i="2"/>
  <c r="W618" i="2"/>
  <c r="X618" i="2" s="1"/>
  <c r="W617" i="2"/>
  <c r="X617" i="2" s="1"/>
  <c r="W616" i="2"/>
  <c r="X616" i="2" s="1"/>
  <c r="W615" i="2"/>
  <c r="X615" i="2" s="1"/>
  <c r="W614" i="2"/>
  <c r="X614" i="2" s="1"/>
  <c r="W613" i="2"/>
  <c r="X613" i="2" s="1"/>
  <c r="W612" i="2"/>
  <c r="X612" i="2" s="1"/>
  <c r="W611" i="2"/>
  <c r="X611" i="2" s="1"/>
  <c r="W610" i="2"/>
  <c r="X610" i="2" s="1"/>
  <c r="W609" i="2"/>
  <c r="X609" i="2" s="1"/>
  <c r="W608" i="2"/>
  <c r="X608" i="2" s="1"/>
  <c r="W607" i="2"/>
  <c r="X607" i="2" s="1"/>
  <c r="B607" i="2"/>
  <c r="W606" i="2"/>
  <c r="X606" i="2" s="1"/>
  <c r="B606" i="2"/>
  <c r="W605" i="2"/>
  <c r="X605" i="2" s="1"/>
  <c r="B605" i="2"/>
  <c r="W604" i="2"/>
  <c r="X604" i="2" s="1"/>
  <c r="W603" i="2"/>
  <c r="X603" i="2" s="1"/>
  <c r="T603" i="2"/>
  <c r="W602" i="2"/>
  <c r="X602" i="2" s="1"/>
  <c r="W601" i="2"/>
  <c r="X601" i="2" s="1"/>
  <c r="W600" i="2"/>
  <c r="X600" i="2" s="1"/>
  <c r="W599" i="2"/>
  <c r="X599" i="2" s="1"/>
  <c r="W598" i="2"/>
  <c r="X598" i="2" s="1"/>
  <c r="W597" i="2"/>
  <c r="X597" i="2" s="1"/>
  <c r="W596" i="2"/>
  <c r="X596" i="2" s="1"/>
  <c r="W595" i="2"/>
  <c r="X595" i="2" s="1"/>
  <c r="W594" i="2"/>
  <c r="X594" i="2" s="1"/>
  <c r="W593" i="2"/>
  <c r="X593" i="2" s="1"/>
  <c r="W592" i="2"/>
  <c r="X592" i="2" s="1"/>
  <c r="W591" i="2"/>
  <c r="X591" i="2" s="1"/>
  <c r="W590" i="2"/>
  <c r="X590" i="2" s="1"/>
  <c r="W589" i="2"/>
  <c r="X589" i="2" s="1"/>
  <c r="W588" i="2"/>
  <c r="X588" i="2" s="1"/>
  <c r="W587" i="2"/>
  <c r="X587" i="2" s="1"/>
  <c r="W586" i="2"/>
  <c r="X586" i="2" s="1"/>
  <c r="W585" i="2"/>
  <c r="X585" i="2" s="1"/>
  <c r="W584" i="2"/>
  <c r="X584" i="2" s="1"/>
  <c r="W583" i="2"/>
  <c r="X583" i="2" s="1"/>
  <c r="W582" i="2"/>
  <c r="X582" i="2" s="1"/>
  <c r="W581" i="2"/>
  <c r="X581" i="2" s="1"/>
  <c r="W580" i="2"/>
  <c r="X580" i="2" s="1"/>
  <c r="W579" i="2"/>
  <c r="X579" i="2" s="1"/>
  <c r="W578" i="2"/>
  <c r="X578" i="2" s="1"/>
  <c r="W577" i="2"/>
  <c r="X577" i="2" s="1"/>
  <c r="W576" i="2"/>
  <c r="X576" i="2" s="1"/>
  <c r="W575" i="2"/>
  <c r="X575" i="2" s="1"/>
  <c r="W574" i="2"/>
  <c r="X574" i="2" s="1"/>
  <c r="W573" i="2"/>
  <c r="X573" i="2" s="1"/>
  <c r="W572" i="2"/>
  <c r="X572" i="2" s="1"/>
  <c r="W571" i="2"/>
  <c r="X571" i="2" s="1"/>
  <c r="W570" i="2"/>
  <c r="X570" i="2" s="1"/>
  <c r="W569" i="2"/>
  <c r="X569" i="2" s="1"/>
  <c r="W568" i="2"/>
  <c r="X568" i="2" s="1"/>
  <c r="W567" i="2"/>
  <c r="X567" i="2" s="1"/>
  <c r="W566" i="2"/>
  <c r="X566" i="2" s="1"/>
  <c r="W565" i="2"/>
  <c r="X565" i="2" s="1"/>
  <c r="W564" i="2"/>
  <c r="X564" i="2" s="1"/>
  <c r="W563" i="2"/>
  <c r="X563" i="2" s="1"/>
  <c r="W562" i="2"/>
  <c r="X562" i="2" s="1"/>
  <c r="W561" i="2"/>
  <c r="X561" i="2" s="1"/>
  <c r="W560" i="2"/>
  <c r="X560" i="2" s="1"/>
  <c r="W559" i="2"/>
  <c r="X559" i="2" s="1"/>
  <c r="W558" i="2"/>
  <c r="X558" i="2" s="1"/>
  <c r="W557" i="2"/>
  <c r="X557" i="2" s="1"/>
  <c r="W556" i="2"/>
  <c r="X556" i="2" s="1"/>
  <c r="W555" i="2"/>
  <c r="X555" i="2" s="1"/>
  <c r="W554" i="2"/>
  <c r="X554" i="2" s="1"/>
  <c r="W553" i="2"/>
  <c r="X553" i="2" s="1"/>
  <c r="W552" i="2"/>
  <c r="X552" i="2" s="1"/>
  <c r="W551" i="2"/>
  <c r="X551" i="2" s="1"/>
  <c r="W550" i="2"/>
  <c r="X550" i="2" s="1"/>
  <c r="W549" i="2"/>
  <c r="X549" i="2" s="1"/>
  <c r="W548" i="2"/>
  <c r="X548" i="2" s="1"/>
  <c r="W547" i="2"/>
  <c r="X547" i="2" s="1"/>
  <c r="W546" i="2"/>
  <c r="X546" i="2" s="1"/>
  <c r="W545" i="2"/>
  <c r="X545" i="2" s="1"/>
  <c r="W544" i="2"/>
  <c r="X544" i="2" s="1"/>
  <c r="W543" i="2"/>
  <c r="X543" i="2" s="1"/>
  <c r="W542" i="2"/>
  <c r="X542" i="2" s="1"/>
  <c r="W541" i="2"/>
  <c r="X541" i="2" s="1"/>
  <c r="W540" i="2"/>
  <c r="X540" i="2" s="1"/>
  <c r="W539" i="2"/>
  <c r="X539" i="2" s="1"/>
  <c r="W538" i="2"/>
  <c r="X538" i="2" s="1"/>
  <c r="W537" i="2"/>
  <c r="X537" i="2" s="1"/>
  <c r="W536" i="2"/>
  <c r="X536" i="2" s="1"/>
  <c r="W535" i="2"/>
  <c r="X535" i="2" s="1"/>
  <c r="W534" i="2"/>
  <c r="X534" i="2" s="1"/>
  <c r="W533" i="2"/>
  <c r="X533" i="2" s="1"/>
  <c r="W532" i="2"/>
  <c r="X532" i="2" s="1"/>
  <c r="W531" i="2"/>
  <c r="X531" i="2" s="1"/>
  <c r="W530" i="2"/>
  <c r="X530" i="2" s="1"/>
  <c r="W529" i="2"/>
  <c r="X529" i="2" s="1"/>
  <c r="W528" i="2"/>
  <c r="X528" i="2" s="1"/>
  <c r="W527" i="2"/>
  <c r="X527" i="2" s="1"/>
  <c r="W526" i="2"/>
  <c r="X526" i="2" s="1"/>
  <c r="W525" i="2"/>
  <c r="X525" i="2" s="1"/>
  <c r="W524" i="2"/>
  <c r="X524" i="2" s="1"/>
  <c r="W523" i="2"/>
  <c r="X523" i="2" s="1"/>
  <c r="W522" i="2"/>
  <c r="X522" i="2" s="1"/>
  <c r="W521" i="2"/>
  <c r="X521" i="2" s="1"/>
  <c r="W520" i="2"/>
  <c r="X520" i="2" s="1"/>
  <c r="W519" i="2"/>
  <c r="X519" i="2" s="1"/>
  <c r="W518" i="2"/>
  <c r="X518" i="2" s="1"/>
  <c r="W517" i="2"/>
  <c r="X517" i="2" s="1"/>
  <c r="W516" i="2"/>
  <c r="X516" i="2" s="1"/>
  <c r="W515" i="2"/>
  <c r="X515" i="2" s="1"/>
  <c r="W514" i="2"/>
  <c r="X514" i="2" s="1"/>
  <c r="W513" i="2"/>
  <c r="X513" i="2" s="1"/>
  <c r="W512" i="2"/>
  <c r="X512" i="2" s="1"/>
  <c r="W511" i="2"/>
  <c r="X511" i="2" s="1"/>
  <c r="W510" i="2"/>
  <c r="X510" i="2" s="1"/>
  <c r="W509" i="2"/>
  <c r="X509" i="2" s="1"/>
  <c r="W508" i="2"/>
  <c r="X508" i="2" s="1"/>
  <c r="W507" i="2"/>
  <c r="X507" i="2" s="1"/>
  <c r="W506" i="2"/>
  <c r="X506" i="2" s="1"/>
  <c r="W505" i="2"/>
  <c r="X505" i="2" s="1"/>
  <c r="W504" i="2"/>
  <c r="X504" i="2" s="1"/>
  <c r="W503" i="2"/>
  <c r="X503" i="2" s="1"/>
  <c r="W502" i="2"/>
  <c r="X502" i="2" s="1"/>
  <c r="W501" i="2"/>
  <c r="X501" i="2" s="1"/>
  <c r="W500" i="2"/>
  <c r="X500" i="2" s="1"/>
  <c r="W499" i="2"/>
  <c r="X499" i="2" s="1"/>
  <c r="W498" i="2"/>
  <c r="X498" i="2" s="1"/>
  <c r="W497" i="2"/>
  <c r="X497" i="2" s="1"/>
  <c r="W496" i="2"/>
  <c r="X496" i="2" s="1"/>
  <c r="W495" i="2"/>
  <c r="X495" i="2" s="1"/>
  <c r="W494" i="2"/>
  <c r="X494" i="2" s="1"/>
  <c r="W493" i="2"/>
  <c r="X493" i="2" s="1"/>
  <c r="W492" i="2"/>
  <c r="X492" i="2" s="1"/>
  <c r="W491" i="2"/>
  <c r="X491" i="2" s="1"/>
  <c r="W490" i="2"/>
  <c r="X490" i="2" s="1"/>
  <c r="W489" i="2"/>
  <c r="X489" i="2" s="1"/>
  <c r="W488" i="2"/>
  <c r="X488" i="2" s="1"/>
  <c r="W487" i="2"/>
  <c r="X487" i="2" s="1"/>
  <c r="W486" i="2"/>
  <c r="X486" i="2" s="1"/>
  <c r="W485" i="2"/>
  <c r="X485" i="2" s="1"/>
  <c r="W484" i="2"/>
  <c r="X484" i="2" s="1"/>
  <c r="W483" i="2"/>
  <c r="X483" i="2" s="1"/>
  <c r="W482" i="2"/>
  <c r="X482" i="2" s="1"/>
  <c r="W481" i="2"/>
  <c r="X481" i="2" s="1"/>
  <c r="W480" i="2"/>
  <c r="X480" i="2" s="1"/>
  <c r="W479" i="2"/>
  <c r="X479" i="2" s="1"/>
  <c r="W478" i="2"/>
  <c r="X478" i="2" s="1"/>
  <c r="W477" i="2"/>
  <c r="X477" i="2" s="1"/>
  <c r="W476" i="2"/>
  <c r="X476" i="2" s="1"/>
  <c r="W475" i="2"/>
  <c r="X475" i="2" s="1"/>
  <c r="W474" i="2"/>
  <c r="X474" i="2" s="1"/>
  <c r="W473" i="2"/>
  <c r="X473" i="2" s="1"/>
  <c r="W472" i="2"/>
  <c r="X472" i="2" s="1"/>
  <c r="W471" i="2"/>
  <c r="X471" i="2" s="1"/>
  <c r="W470" i="2"/>
  <c r="X470" i="2" s="1"/>
  <c r="W469" i="2"/>
  <c r="X469" i="2" s="1"/>
  <c r="B469" i="2"/>
  <c r="W468" i="2"/>
  <c r="X468" i="2" s="1"/>
  <c r="B468" i="2"/>
  <c r="W467" i="2"/>
  <c r="X467" i="2" s="1"/>
  <c r="B467" i="2"/>
  <c r="W466" i="2"/>
  <c r="X466" i="2" s="1"/>
  <c r="B466" i="2"/>
  <c r="W465" i="2"/>
  <c r="X465" i="2" s="1"/>
  <c r="B465" i="2"/>
  <c r="W464" i="2"/>
  <c r="X464" i="2" s="1"/>
  <c r="B464" i="2"/>
  <c r="W463" i="2"/>
  <c r="X463" i="2" s="1"/>
  <c r="W462" i="2"/>
  <c r="X462" i="2" s="1"/>
  <c r="W461" i="2"/>
  <c r="X461" i="2" s="1"/>
  <c r="W460" i="2"/>
  <c r="X460" i="2" s="1"/>
  <c r="W459" i="2"/>
  <c r="X459" i="2" s="1"/>
  <c r="W458" i="2"/>
  <c r="X458" i="2" s="1"/>
  <c r="W457" i="2"/>
  <c r="X457" i="2" s="1"/>
  <c r="W456" i="2"/>
  <c r="X456" i="2" s="1"/>
  <c r="W455" i="2"/>
  <c r="X455" i="2" s="1"/>
  <c r="W454" i="2"/>
  <c r="X454" i="2" s="1"/>
  <c r="W453" i="2"/>
  <c r="X453" i="2" s="1"/>
  <c r="W452" i="2"/>
  <c r="X452" i="2" s="1"/>
  <c r="W451" i="2"/>
  <c r="X451" i="2" s="1"/>
  <c r="W450" i="2"/>
  <c r="X450" i="2" s="1"/>
  <c r="W449" i="2"/>
  <c r="X449" i="2" s="1"/>
  <c r="W448" i="2"/>
  <c r="X448" i="2" s="1"/>
  <c r="W447" i="2"/>
  <c r="X447" i="2" s="1"/>
  <c r="W446" i="2"/>
  <c r="X446" i="2" s="1"/>
  <c r="W445" i="2"/>
  <c r="X445" i="2" s="1"/>
  <c r="W444" i="2"/>
  <c r="X444" i="2" s="1"/>
  <c r="W443" i="2"/>
  <c r="X443" i="2" s="1"/>
  <c r="W442" i="2"/>
  <c r="X442" i="2" s="1"/>
  <c r="W441" i="2"/>
  <c r="X441" i="2" s="1"/>
  <c r="W440" i="2"/>
  <c r="X440" i="2" s="1"/>
  <c r="W439" i="2"/>
  <c r="X439" i="2" s="1"/>
  <c r="W438" i="2"/>
  <c r="X438" i="2" s="1"/>
  <c r="W437" i="2"/>
  <c r="X437" i="2" s="1"/>
  <c r="W436" i="2"/>
  <c r="X436" i="2" s="1"/>
  <c r="W435" i="2"/>
  <c r="X435" i="2" s="1"/>
  <c r="W434" i="2"/>
  <c r="X434" i="2" s="1"/>
  <c r="W433" i="2"/>
  <c r="X433" i="2" s="1"/>
  <c r="W432" i="2"/>
  <c r="X432" i="2" s="1"/>
  <c r="W431" i="2"/>
  <c r="X431" i="2" s="1"/>
  <c r="W430" i="2"/>
  <c r="X430" i="2" s="1"/>
  <c r="W429" i="2"/>
  <c r="X429" i="2" s="1"/>
  <c r="W428" i="2"/>
  <c r="X428" i="2" s="1"/>
  <c r="W427" i="2"/>
  <c r="X427" i="2" s="1"/>
  <c r="W426" i="2"/>
  <c r="X426" i="2" s="1"/>
  <c r="W425" i="2"/>
  <c r="X425" i="2" s="1"/>
  <c r="W424" i="2"/>
  <c r="X424" i="2" s="1"/>
  <c r="W423" i="2"/>
  <c r="X423" i="2" s="1"/>
  <c r="W422" i="2"/>
  <c r="X422" i="2" s="1"/>
  <c r="W421" i="2"/>
  <c r="X421" i="2" s="1"/>
  <c r="W420" i="2"/>
  <c r="X420" i="2" s="1"/>
  <c r="W419" i="2"/>
  <c r="X419" i="2" s="1"/>
  <c r="W418" i="2"/>
  <c r="X418" i="2" s="1"/>
  <c r="W417" i="2"/>
  <c r="X417" i="2" s="1"/>
  <c r="W416" i="2"/>
  <c r="X416" i="2" s="1"/>
  <c r="W415" i="2"/>
  <c r="X415" i="2" s="1"/>
  <c r="W414" i="2"/>
  <c r="X414" i="2" s="1"/>
  <c r="W413" i="2"/>
  <c r="X413" i="2" s="1"/>
  <c r="W412" i="2"/>
  <c r="X412" i="2" s="1"/>
  <c r="W411" i="2"/>
  <c r="X411" i="2" s="1"/>
  <c r="W410" i="2"/>
  <c r="X410" i="2" s="1"/>
  <c r="W409" i="2"/>
  <c r="X409" i="2" s="1"/>
  <c r="W408" i="2"/>
  <c r="X408" i="2" s="1"/>
  <c r="W407" i="2"/>
  <c r="X407" i="2" s="1"/>
  <c r="W406" i="2"/>
  <c r="X406" i="2" s="1"/>
  <c r="W405" i="2"/>
  <c r="X405" i="2" s="1"/>
  <c r="W404" i="2"/>
  <c r="X404" i="2" s="1"/>
  <c r="W403" i="2"/>
  <c r="X403" i="2" s="1"/>
  <c r="W402" i="2"/>
  <c r="X402" i="2" s="1"/>
  <c r="W401" i="2"/>
  <c r="X401" i="2" s="1"/>
  <c r="W400" i="2"/>
  <c r="X400" i="2" s="1"/>
  <c r="W399" i="2"/>
  <c r="X399" i="2" s="1"/>
  <c r="W398" i="2"/>
  <c r="X398" i="2" s="1"/>
  <c r="W397" i="2"/>
  <c r="X397" i="2" s="1"/>
  <c r="W396" i="2"/>
  <c r="X396" i="2" s="1"/>
  <c r="W395" i="2"/>
  <c r="X395" i="2" s="1"/>
  <c r="W394" i="2"/>
  <c r="X394" i="2" s="1"/>
  <c r="W393" i="2"/>
  <c r="X393" i="2" s="1"/>
  <c r="W392" i="2"/>
  <c r="X392" i="2" s="1"/>
  <c r="W391" i="2"/>
  <c r="X391" i="2" s="1"/>
  <c r="W390" i="2"/>
  <c r="X390" i="2" s="1"/>
  <c r="W389" i="2"/>
  <c r="X389" i="2" s="1"/>
  <c r="W388" i="2"/>
  <c r="X388" i="2" s="1"/>
  <c r="W387" i="2"/>
  <c r="X387" i="2" s="1"/>
  <c r="W386" i="2"/>
  <c r="X386" i="2" s="1"/>
  <c r="W385" i="2"/>
  <c r="X385" i="2" s="1"/>
  <c r="W384" i="2"/>
  <c r="X384" i="2" s="1"/>
  <c r="W383" i="2"/>
  <c r="X383" i="2" s="1"/>
  <c r="W382" i="2"/>
  <c r="X382" i="2" s="1"/>
  <c r="W381" i="2"/>
  <c r="X381" i="2" s="1"/>
  <c r="W380" i="2"/>
  <c r="X380" i="2" s="1"/>
  <c r="W379" i="2"/>
  <c r="X379" i="2" s="1"/>
  <c r="W378" i="2"/>
  <c r="X378" i="2" s="1"/>
  <c r="W377" i="2"/>
  <c r="X377" i="2" s="1"/>
  <c r="W376" i="2"/>
  <c r="X376" i="2" s="1"/>
  <c r="W375" i="2"/>
  <c r="X375" i="2" s="1"/>
  <c r="W374" i="2"/>
  <c r="X374" i="2" s="1"/>
  <c r="W373" i="2"/>
  <c r="X373" i="2" s="1"/>
  <c r="W372" i="2"/>
  <c r="X372" i="2" s="1"/>
  <c r="W371" i="2"/>
  <c r="X371" i="2" s="1"/>
  <c r="W370" i="2"/>
  <c r="X370" i="2" s="1"/>
  <c r="W369" i="2"/>
  <c r="X369" i="2" s="1"/>
  <c r="W368" i="2"/>
  <c r="X368" i="2" s="1"/>
  <c r="W367" i="2"/>
  <c r="X367" i="2" s="1"/>
  <c r="W366" i="2"/>
  <c r="X366" i="2" s="1"/>
  <c r="W365" i="2"/>
  <c r="X365" i="2" s="1"/>
  <c r="W364" i="2"/>
  <c r="X364" i="2" s="1"/>
  <c r="W363" i="2"/>
  <c r="X363" i="2" s="1"/>
  <c r="W362" i="2"/>
  <c r="X362" i="2" s="1"/>
  <c r="W361" i="2"/>
  <c r="X361" i="2" s="1"/>
  <c r="W360" i="2"/>
  <c r="X360" i="2" s="1"/>
  <c r="W359" i="2"/>
  <c r="X359" i="2" s="1"/>
  <c r="W358" i="2"/>
  <c r="X358" i="2" s="1"/>
  <c r="W357" i="2"/>
  <c r="X357" i="2" s="1"/>
  <c r="W356" i="2"/>
  <c r="X356" i="2" s="1"/>
  <c r="W355" i="2"/>
  <c r="X355" i="2" s="1"/>
  <c r="W354" i="2"/>
  <c r="X354" i="2" s="1"/>
  <c r="W353" i="2"/>
  <c r="X353" i="2" s="1"/>
  <c r="W352" i="2"/>
  <c r="X352" i="2" s="1"/>
  <c r="W351" i="2"/>
  <c r="X351" i="2" s="1"/>
  <c r="W350" i="2"/>
  <c r="X350" i="2" s="1"/>
  <c r="W349" i="2"/>
  <c r="X349" i="2" s="1"/>
  <c r="W348" i="2"/>
  <c r="X348" i="2" s="1"/>
  <c r="W347" i="2"/>
  <c r="X347" i="2" s="1"/>
  <c r="W346" i="2"/>
  <c r="X346" i="2" s="1"/>
  <c r="W345" i="2"/>
  <c r="X345" i="2" s="1"/>
  <c r="W344" i="2"/>
  <c r="X344" i="2" s="1"/>
  <c r="W343" i="2"/>
  <c r="X343" i="2" s="1"/>
  <c r="W342" i="2"/>
  <c r="X342" i="2" s="1"/>
  <c r="W341" i="2"/>
  <c r="X341" i="2" s="1"/>
  <c r="W340" i="2"/>
  <c r="X340" i="2" s="1"/>
  <c r="W339" i="2"/>
  <c r="X339" i="2" s="1"/>
  <c r="W338" i="2"/>
  <c r="X338" i="2" s="1"/>
  <c r="W337" i="2"/>
  <c r="X337" i="2" s="1"/>
  <c r="W336" i="2"/>
  <c r="X336" i="2" s="1"/>
  <c r="W335" i="2"/>
  <c r="X335" i="2" s="1"/>
  <c r="W334" i="2"/>
  <c r="X334" i="2" s="1"/>
  <c r="W333" i="2"/>
  <c r="X333" i="2" s="1"/>
  <c r="W332" i="2"/>
  <c r="X332" i="2" s="1"/>
  <c r="W331" i="2"/>
  <c r="X331" i="2" s="1"/>
  <c r="W330" i="2"/>
  <c r="X330" i="2" s="1"/>
  <c r="W329" i="2"/>
  <c r="X329" i="2" s="1"/>
  <c r="W328" i="2"/>
  <c r="X328" i="2" s="1"/>
  <c r="W327" i="2"/>
  <c r="X327" i="2" s="1"/>
  <c r="W326" i="2"/>
  <c r="X326" i="2" s="1"/>
  <c r="W325" i="2"/>
  <c r="X325" i="2" s="1"/>
  <c r="W324" i="2"/>
  <c r="X324" i="2" s="1"/>
  <c r="W323" i="2"/>
  <c r="X323" i="2" s="1"/>
  <c r="W322" i="2"/>
  <c r="X322" i="2" s="1"/>
  <c r="W321" i="2"/>
  <c r="X321" i="2" s="1"/>
  <c r="W320" i="2"/>
  <c r="X320" i="2" s="1"/>
  <c r="W319" i="2"/>
  <c r="X319" i="2" s="1"/>
  <c r="W318" i="2"/>
  <c r="X318" i="2" s="1"/>
  <c r="W317" i="2"/>
  <c r="X317" i="2" s="1"/>
  <c r="W316" i="2"/>
  <c r="X316" i="2" s="1"/>
  <c r="W315" i="2"/>
  <c r="X315" i="2" s="1"/>
  <c r="W314" i="2"/>
  <c r="X314" i="2" s="1"/>
  <c r="W313" i="2"/>
  <c r="X313" i="2" s="1"/>
  <c r="W312" i="2"/>
  <c r="X312" i="2" s="1"/>
  <c r="W311" i="2"/>
  <c r="X311" i="2" s="1"/>
  <c r="W310" i="2"/>
  <c r="X310" i="2" s="1"/>
  <c r="W309" i="2"/>
  <c r="X309" i="2" s="1"/>
  <c r="W308" i="2"/>
  <c r="X308" i="2" s="1"/>
  <c r="W307" i="2"/>
  <c r="X307" i="2" s="1"/>
  <c r="W306" i="2"/>
  <c r="X306" i="2" s="1"/>
  <c r="W305" i="2"/>
  <c r="X305" i="2" s="1"/>
  <c r="W304" i="2"/>
  <c r="X304" i="2" s="1"/>
  <c r="W303" i="2"/>
  <c r="X303" i="2" s="1"/>
  <c r="W302" i="2"/>
  <c r="X302" i="2" s="1"/>
  <c r="W301" i="2"/>
  <c r="X301" i="2" s="1"/>
  <c r="W300" i="2"/>
  <c r="X300" i="2" s="1"/>
  <c r="W299" i="2"/>
  <c r="X299" i="2" s="1"/>
  <c r="W298" i="2"/>
  <c r="X298" i="2" s="1"/>
  <c r="W297" i="2"/>
  <c r="X297" i="2" s="1"/>
  <c r="W296" i="2"/>
  <c r="X296" i="2" s="1"/>
  <c r="W295" i="2"/>
  <c r="X295" i="2" s="1"/>
  <c r="W294" i="2"/>
  <c r="X294" i="2" s="1"/>
  <c r="W293" i="2"/>
  <c r="X293" i="2" s="1"/>
  <c r="W292" i="2"/>
  <c r="X292" i="2" s="1"/>
  <c r="W291" i="2"/>
  <c r="X291" i="2" s="1"/>
  <c r="W290" i="2"/>
  <c r="X290" i="2" s="1"/>
  <c r="W289" i="2"/>
  <c r="X289" i="2" s="1"/>
  <c r="W288" i="2"/>
  <c r="X288" i="2" s="1"/>
  <c r="W287" i="2"/>
  <c r="X287" i="2" s="1"/>
  <c r="W286" i="2"/>
  <c r="X286" i="2" s="1"/>
  <c r="W285" i="2"/>
  <c r="X285" i="2" s="1"/>
  <c r="W284" i="2"/>
  <c r="X284" i="2" s="1"/>
  <c r="W283" i="2"/>
  <c r="X283" i="2" s="1"/>
  <c r="W282" i="2"/>
  <c r="X282" i="2" s="1"/>
  <c r="W281" i="2"/>
  <c r="X281" i="2" s="1"/>
  <c r="W280" i="2"/>
  <c r="X280" i="2" s="1"/>
  <c r="W279" i="2"/>
  <c r="X279" i="2" s="1"/>
  <c r="W278" i="2"/>
  <c r="X278" i="2" s="1"/>
  <c r="W277" i="2"/>
  <c r="X277" i="2" s="1"/>
  <c r="W276" i="2"/>
  <c r="X276" i="2" s="1"/>
  <c r="W275" i="2"/>
  <c r="X275" i="2" s="1"/>
  <c r="W274" i="2"/>
  <c r="X274" i="2" s="1"/>
  <c r="W273" i="2"/>
  <c r="X273" i="2" s="1"/>
  <c r="W272" i="2"/>
  <c r="X272" i="2" s="1"/>
  <c r="W271" i="2"/>
  <c r="X271" i="2" s="1"/>
  <c r="W270" i="2"/>
  <c r="X270" i="2" s="1"/>
  <c r="W269" i="2"/>
  <c r="X269" i="2" s="1"/>
  <c r="W268" i="2"/>
  <c r="X268" i="2" s="1"/>
  <c r="W267" i="2"/>
  <c r="X267" i="2" s="1"/>
  <c r="W266" i="2"/>
  <c r="X266" i="2" s="1"/>
  <c r="W265" i="2"/>
  <c r="X265" i="2" s="1"/>
  <c r="W264" i="2"/>
  <c r="X264" i="2" s="1"/>
  <c r="W263" i="2"/>
  <c r="X263" i="2" s="1"/>
  <c r="W262" i="2"/>
  <c r="X262" i="2" s="1"/>
  <c r="W261" i="2"/>
  <c r="X261" i="2" s="1"/>
  <c r="W260" i="2"/>
  <c r="X260" i="2" s="1"/>
  <c r="W259" i="2"/>
  <c r="X259" i="2" s="1"/>
  <c r="W258" i="2"/>
  <c r="X258" i="2" s="1"/>
  <c r="W257" i="2"/>
  <c r="X257" i="2" s="1"/>
  <c r="W256" i="2"/>
  <c r="X256" i="2" s="1"/>
  <c r="W255" i="2"/>
  <c r="X255" i="2" s="1"/>
  <c r="W254" i="2"/>
  <c r="X254" i="2" s="1"/>
  <c r="W253" i="2"/>
  <c r="X253" i="2" s="1"/>
  <c r="W252" i="2"/>
  <c r="X252" i="2" s="1"/>
  <c r="W251" i="2"/>
  <c r="X251" i="2" s="1"/>
  <c r="W250" i="2"/>
  <c r="X250" i="2" s="1"/>
  <c r="W249" i="2"/>
  <c r="X249" i="2" s="1"/>
  <c r="W248" i="2"/>
  <c r="X248" i="2" s="1"/>
  <c r="W247" i="2"/>
  <c r="X247" i="2" s="1"/>
  <c r="W246" i="2"/>
  <c r="X246" i="2" s="1"/>
  <c r="W245" i="2"/>
  <c r="X245" i="2" s="1"/>
  <c r="B245" i="2"/>
  <c r="W244" i="2"/>
  <c r="X244" i="2" s="1"/>
  <c r="B244" i="2"/>
  <c r="W243" i="2"/>
  <c r="X243" i="2" s="1"/>
  <c r="W242" i="2"/>
  <c r="X242" i="2" s="1"/>
  <c r="W241" i="2"/>
  <c r="X241" i="2" s="1"/>
  <c r="W240" i="2"/>
  <c r="X240" i="2" s="1"/>
  <c r="W239" i="2"/>
  <c r="X239" i="2" s="1"/>
  <c r="W238" i="2"/>
  <c r="X238" i="2" s="1"/>
  <c r="W237" i="2"/>
  <c r="X237" i="2" s="1"/>
  <c r="W236" i="2"/>
  <c r="X236" i="2" s="1"/>
  <c r="W235" i="2"/>
  <c r="X235" i="2" s="1"/>
  <c r="W234" i="2"/>
  <c r="X234" i="2" s="1"/>
  <c r="W233" i="2"/>
  <c r="X233" i="2" s="1"/>
  <c r="W232" i="2"/>
  <c r="X232" i="2" s="1"/>
  <c r="W231" i="2"/>
  <c r="X231" i="2" s="1"/>
  <c r="W230" i="2"/>
  <c r="X230" i="2" s="1"/>
  <c r="W229" i="2"/>
  <c r="X229" i="2" s="1"/>
  <c r="W228" i="2"/>
  <c r="X228" i="2" s="1"/>
  <c r="W227" i="2"/>
  <c r="X227" i="2" s="1"/>
  <c r="W226" i="2"/>
  <c r="X226" i="2" s="1"/>
  <c r="W225" i="2"/>
  <c r="X225" i="2" s="1"/>
  <c r="W224" i="2"/>
  <c r="X224" i="2" s="1"/>
  <c r="W223" i="2"/>
  <c r="X223" i="2" s="1"/>
  <c r="W222" i="2"/>
  <c r="X222" i="2" s="1"/>
  <c r="W221" i="2"/>
  <c r="X221" i="2" s="1"/>
  <c r="W220" i="2"/>
  <c r="X220" i="2" s="1"/>
  <c r="W219" i="2"/>
  <c r="X219" i="2" s="1"/>
  <c r="W218" i="2"/>
  <c r="X218" i="2" s="1"/>
  <c r="W217" i="2"/>
  <c r="X217" i="2" s="1"/>
  <c r="W216" i="2"/>
  <c r="X216" i="2" s="1"/>
  <c r="W215" i="2"/>
  <c r="X215" i="2" s="1"/>
  <c r="W214" i="2"/>
  <c r="X214" i="2" s="1"/>
  <c r="W213" i="2"/>
  <c r="X213" i="2" s="1"/>
  <c r="W212" i="2"/>
  <c r="X212" i="2" s="1"/>
  <c r="W211" i="2"/>
  <c r="X211" i="2" s="1"/>
  <c r="W210" i="2"/>
  <c r="X210" i="2" s="1"/>
  <c r="W209" i="2"/>
  <c r="X209" i="2" s="1"/>
  <c r="W208" i="2"/>
  <c r="X208" i="2" s="1"/>
  <c r="W207" i="2"/>
  <c r="X207" i="2" s="1"/>
  <c r="W206" i="2"/>
  <c r="X206" i="2" s="1"/>
  <c r="W205" i="2"/>
  <c r="X205" i="2" s="1"/>
  <c r="W204" i="2"/>
  <c r="X204" i="2" s="1"/>
  <c r="W203" i="2"/>
  <c r="X203" i="2" s="1"/>
  <c r="W202" i="2"/>
  <c r="X202" i="2" s="1"/>
  <c r="W201" i="2"/>
  <c r="X201" i="2" s="1"/>
  <c r="W200" i="2"/>
  <c r="X200" i="2" s="1"/>
  <c r="W199" i="2"/>
  <c r="X199" i="2" s="1"/>
  <c r="W198" i="2"/>
  <c r="X198" i="2" s="1"/>
  <c r="W197" i="2"/>
  <c r="X197" i="2" s="1"/>
  <c r="W196" i="2"/>
  <c r="X196" i="2" s="1"/>
  <c r="W195" i="2"/>
  <c r="X195" i="2" s="1"/>
  <c r="W194" i="2"/>
  <c r="X194" i="2" s="1"/>
  <c r="W193" i="2"/>
  <c r="X193" i="2" s="1"/>
  <c r="W192" i="2"/>
  <c r="X192" i="2" s="1"/>
  <c r="W191" i="2"/>
  <c r="X191" i="2" s="1"/>
  <c r="B191" i="2"/>
  <c r="W190" i="2"/>
  <c r="X190" i="2" s="1"/>
  <c r="W189" i="2"/>
  <c r="X189" i="2" s="1"/>
  <c r="W188" i="2"/>
  <c r="X188" i="2" s="1"/>
  <c r="W187" i="2"/>
  <c r="X187" i="2" s="1"/>
  <c r="W186" i="2"/>
  <c r="X186" i="2" s="1"/>
  <c r="W185" i="2"/>
  <c r="X185" i="2" s="1"/>
  <c r="W184" i="2"/>
  <c r="X184" i="2" s="1"/>
  <c r="W183" i="2"/>
  <c r="X183" i="2" s="1"/>
  <c r="W182" i="2"/>
  <c r="X182" i="2" s="1"/>
  <c r="W181" i="2"/>
  <c r="X181" i="2" s="1"/>
  <c r="W180" i="2"/>
  <c r="X180" i="2" s="1"/>
  <c r="W179" i="2"/>
  <c r="X179" i="2" s="1"/>
  <c r="W178" i="2"/>
  <c r="X178" i="2" s="1"/>
  <c r="W177" i="2"/>
  <c r="X177" i="2" s="1"/>
  <c r="W176" i="2"/>
  <c r="X176" i="2" s="1"/>
  <c r="W175" i="2"/>
  <c r="X175" i="2" s="1"/>
  <c r="W174" i="2"/>
  <c r="X174" i="2" s="1"/>
  <c r="W173" i="2"/>
  <c r="X173" i="2" s="1"/>
  <c r="W172" i="2"/>
  <c r="X172" i="2" s="1"/>
  <c r="W171" i="2"/>
  <c r="X171" i="2" s="1"/>
  <c r="W170" i="2"/>
  <c r="X170" i="2" s="1"/>
  <c r="W169" i="2"/>
  <c r="X169" i="2" s="1"/>
  <c r="W168" i="2"/>
  <c r="X168" i="2" s="1"/>
  <c r="W167" i="2"/>
  <c r="X167" i="2" s="1"/>
  <c r="W166" i="2"/>
  <c r="X166" i="2" s="1"/>
  <c r="W165" i="2"/>
  <c r="X165" i="2" s="1"/>
  <c r="W164" i="2"/>
  <c r="X164" i="2" s="1"/>
  <c r="W163" i="2"/>
  <c r="X163" i="2" s="1"/>
  <c r="W162" i="2"/>
  <c r="X162" i="2" s="1"/>
  <c r="W161" i="2"/>
  <c r="X161" i="2" s="1"/>
  <c r="W160" i="2"/>
  <c r="X160" i="2" s="1"/>
  <c r="W159" i="2"/>
  <c r="X159" i="2" s="1"/>
  <c r="W158" i="2"/>
  <c r="X158" i="2" s="1"/>
  <c r="W157" i="2"/>
  <c r="X157" i="2" s="1"/>
  <c r="W156" i="2"/>
  <c r="X156" i="2" s="1"/>
  <c r="W155" i="2"/>
  <c r="X155" i="2" s="1"/>
  <c r="W154" i="2"/>
  <c r="X154" i="2" s="1"/>
  <c r="W153" i="2"/>
  <c r="X153" i="2" s="1"/>
  <c r="W152" i="2"/>
  <c r="X152" i="2" s="1"/>
  <c r="W151" i="2"/>
  <c r="X151" i="2" s="1"/>
  <c r="W150" i="2"/>
  <c r="X150" i="2" s="1"/>
  <c r="W149" i="2"/>
  <c r="X149" i="2" s="1"/>
  <c r="W148" i="2"/>
  <c r="X148" i="2" s="1"/>
  <c r="W147" i="2"/>
  <c r="X147" i="2" s="1"/>
  <c r="W146" i="2"/>
  <c r="X146" i="2" s="1"/>
  <c r="W145" i="2"/>
  <c r="X145" i="2" s="1"/>
  <c r="W144" i="2"/>
  <c r="X144" i="2" s="1"/>
  <c r="W143" i="2"/>
  <c r="X143" i="2" s="1"/>
  <c r="W142" i="2"/>
  <c r="X142" i="2" s="1"/>
  <c r="W141" i="2"/>
  <c r="X141" i="2" s="1"/>
  <c r="W140" i="2"/>
  <c r="X140" i="2" s="1"/>
  <c r="W139" i="2"/>
  <c r="X139" i="2" s="1"/>
  <c r="W138" i="2"/>
  <c r="X138" i="2" s="1"/>
  <c r="W137" i="2"/>
  <c r="X137" i="2" s="1"/>
  <c r="W136" i="2"/>
  <c r="X136" i="2" s="1"/>
  <c r="W135" i="2"/>
  <c r="X135" i="2" s="1"/>
  <c r="W134" i="2"/>
  <c r="X134" i="2" s="1"/>
  <c r="W133" i="2"/>
  <c r="X133" i="2" s="1"/>
  <c r="W132" i="2"/>
  <c r="X132" i="2" s="1"/>
  <c r="W131" i="2"/>
  <c r="X131" i="2" s="1"/>
  <c r="W130" i="2"/>
  <c r="X130" i="2" s="1"/>
  <c r="W129" i="2"/>
  <c r="X129" i="2" s="1"/>
  <c r="W128" i="2"/>
  <c r="X128" i="2" s="1"/>
  <c r="W127" i="2"/>
  <c r="X127" i="2" s="1"/>
  <c r="W126" i="2"/>
  <c r="X126" i="2" s="1"/>
  <c r="B126" i="2"/>
  <c r="W125" i="2"/>
  <c r="X125" i="2" s="1"/>
  <c r="B125" i="2"/>
  <c r="W124" i="2"/>
  <c r="X124" i="2" s="1"/>
  <c r="W123" i="2"/>
  <c r="X123" i="2" s="1"/>
  <c r="W122" i="2"/>
  <c r="X122" i="2" s="1"/>
  <c r="W121" i="2"/>
  <c r="X121" i="2" s="1"/>
  <c r="W120" i="2"/>
  <c r="X120" i="2" s="1"/>
  <c r="W119" i="2"/>
  <c r="X119" i="2" s="1"/>
  <c r="W118" i="2"/>
  <c r="X118" i="2" s="1"/>
  <c r="W117" i="2"/>
  <c r="X117" i="2" s="1"/>
  <c r="W116" i="2"/>
  <c r="X116" i="2" s="1"/>
  <c r="W115" i="2"/>
  <c r="X115" i="2" s="1"/>
  <c r="W114" i="2"/>
  <c r="X114" i="2" s="1"/>
  <c r="W113" i="2"/>
  <c r="X113" i="2" s="1"/>
  <c r="W112" i="2"/>
  <c r="X112" i="2" s="1"/>
  <c r="W111" i="2"/>
  <c r="X111" i="2" s="1"/>
  <c r="W110" i="2"/>
  <c r="X110" i="2" s="1"/>
  <c r="W109" i="2"/>
  <c r="X109" i="2" s="1"/>
  <c r="W108" i="2"/>
  <c r="X108" i="2" s="1"/>
  <c r="W107" i="2"/>
  <c r="X107" i="2" s="1"/>
  <c r="W106" i="2"/>
  <c r="X106" i="2" s="1"/>
  <c r="W105" i="2"/>
  <c r="X105" i="2" s="1"/>
  <c r="W104" i="2"/>
  <c r="X104" i="2" s="1"/>
  <c r="W103" i="2"/>
  <c r="X103" i="2" s="1"/>
  <c r="W102" i="2"/>
  <c r="X102" i="2" s="1"/>
  <c r="W101" i="2"/>
  <c r="X101" i="2" s="1"/>
  <c r="W100" i="2"/>
  <c r="X100" i="2" s="1"/>
  <c r="W99" i="2"/>
  <c r="X99" i="2" s="1"/>
  <c r="W98" i="2"/>
  <c r="X98" i="2" s="1"/>
  <c r="W97" i="2"/>
  <c r="X97" i="2" s="1"/>
  <c r="W96" i="2"/>
  <c r="X96" i="2" s="1"/>
  <c r="W95" i="2"/>
  <c r="X95" i="2" s="1"/>
  <c r="W94" i="2"/>
  <c r="X94" i="2" s="1"/>
  <c r="W93" i="2"/>
  <c r="X93" i="2" s="1"/>
  <c r="W92" i="2"/>
  <c r="X92" i="2" s="1"/>
  <c r="W91" i="2"/>
  <c r="X91" i="2" s="1"/>
  <c r="W90" i="2"/>
  <c r="X90" i="2" s="1"/>
  <c r="W89" i="2"/>
  <c r="X89" i="2" s="1"/>
  <c r="W88" i="2"/>
  <c r="X88" i="2" s="1"/>
  <c r="W87" i="2"/>
  <c r="X87" i="2" s="1"/>
  <c r="W86" i="2"/>
  <c r="X86" i="2" s="1"/>
  <c r="W85" i="2"/>
  <c r="X85" i="2" s="1"/>
  <c r="W84" i="2"/>
  <c r="X84" i="2" s="1"/>
  <c r="W83" i="2"/>
  <c r="X83" i="2" s="1"/>
  <c r="W82" i="2"/>
  <c r="X82" i="2" s="1"/>
  <c r="W81" i="2"/>
  <c r="X81" i="2" s="1"/>
  <c r="W80" i="2"/>
  <c r="X80" i="2" s="1"/>
  <c r="W79" i="2"/>
  <c r="X79" i="2" s="1"/>
  <c r="W78" i="2"/>
  <c r="X78" i="2" s="1"/>
  <c r="W77" i="2"/>
  <c r="X77" i="2" s="1"/>
  <c r="W76" i="2"/>
  <c r="X76" i="2" s="1"/>
  <c r="W75" i="2"/>
  <c r="X75" i="2" s="1"/>
  <c r="W74" i="2"/>
  <c r="X74" i="2" s="1"/>
  <c r="W73" i="2"/>
  <c r="X73" i="2" s="1"/>
  <c r="W72" i="2"/>
  <c r="X72" i="2" s="1"/>
  <c r="W71" i="2"/>
  <c r="X71" i="2" s="1"/>
  <c r="W70" i="2"/>
  <c r="X70" i="2" s="1"/>
  <c r="W69" i="2"/>
  <c r="X69" i="2" s="1"/>
  <c r="W68" i="2"/>
  <c r="X68" i="2" s="1"/>
  <c r="W67" i="2"/>
  <c r="X67" i="2" s="1"/>
  <c r="W66" i="2"/>
  <c r="X66" i="2" s="1"/>
  <c r="W65" i="2"/>
  <c r="X65" i="2" s="1"/>
  <c r="W64" i="2"/>
  <c r="X64" i="2" s="1"/>
  <c r="W63" i="2"/>
  <c r="X63" i="2" s="1"/>
  <c r="W62" i="2"/>
  <c r="X62" i="2" s="1"/>
  <c r="W61" i="2"/>
  <c r="X61" i="2" s="1"/>
  <c r="W60" i="2"/>
  <c r="X60" i="2" s="1"/>
  <c r="W59" i="2"/>
  <c r="X59" i="2" s="1"/>
  <c r="W58" i="2"/>
  <c r="X58" i="2" s="1"/>
  <c r="W57" i="2"/>
  <c r="X57" i="2" s="1"/>
  <c r="W56" i="2"/>
  <c r="X56" i="2" s="1"/>
  <c r="W55" i="2"/>
  <c r="X55" i="2" s="1"/>
  <c r="W54" i="2"/>
  <c r="X54" i="2" s="1"/>
  <c r="W53" i="2"/>
  <c r="X53" i="2" s="1"/>
  <c r="W52" i="2"/>
  <c r="X52" i="2" s="1"/>
  <c r="W51" i="2"/>
  <c r="X51" i="2" s="1"/>
  <c r="W50" i="2"/>
  <c r="X50" i="2" s="1"/>
  <c r="W49" i="2"/>
  <c r="X49" i="2" s="1"/>
  <c r="W48" i="2"/>
  <c r="X48" i="2" s="1"/>
  <c r="W47" i="2"/>
  <c r="X47" i="2" s="1"/>
  <c r="W46" i="2"/>
  <c r="X46" i="2" s="1"/>
  <c r="W45" i="2"/>
  <c r="X45" i="2" s="1"/>
  <c r="W44" i="2"/>
  <c r="X44" i="2" s="1"/>
  <c r="W43" i="2"/>
  <c r="X43" i="2" s="1"/>
  <c r="W42" i="2"/>
  <c r="X42" i="2" s="1"/>
  <c r="W41" i="2"/>
  <c r="X41" i="2" s="1"/>
  <c r="W40" i="2"/>
  <c r="X40" i="2" s="1"/>
  <c r="W39" i="2"/>
  <c r="X39" i="2" s="1"/>
  <c r="W38" i="2"/>
  <c r="X38" i="2" s="1"/>
  <c r="W37" i="2"/>
  <c r="X37" i="2" s="1"/>
  <c r="W36" i="2"/>
  <c r="X36" i="2" s="1"/>
  <c r="W35" i="2"/>
  <c r="X35" i="2" s="1"/>
  <c r="W34" i="2"/>
  <c r="X34" i="2" s="1"/>
  <c r="W33" i="2"/>
  <c r="X33" i="2" s="1"/>
  <c r="W32" i="2"/>
  <c r="X32" i="2" s="1"/>
  <c r="W31" i="2"/>
  <c r="X31" i="2" s="1"/>
  <c r="W30" i="2"/>
  <c r="X30" i="2" s="1"/>
  <c r="W29" i="2"/>
  <c r="X29" i="2" s="1"/>
  <c r="W28" i="2"/>
  <c r="X28" i="2" s="1"/>
  <c r="W27" i="2"/>
  <c r="X27" i="2" s="1"/>
  <c r="W26" i="2"/>
  <c r="X26" i="2" s="1"/>
  <c r="W25" i="2"/>
  <c r="X25" i="2" s="1"/>
  <c r="W24" i="2"/>
  <c r="X24" i="2" s="1"/>
  <c r="W23" i="2"/>
  <c r="X23" i="2" s="1"/>
  <c r="W22" i="2"/>
  <c r="X22" i="2" s="1"/>
  <c r="W21" i="2"/>
  <c r="X21" i="2" s="1"/>
  <c r="W20" i="2"/>
  <c r="X20" i="2" s="1"/>
  <c r="W19" i="2"/>
  <c r="X19" i="2" s="1"/>
  <c r="W18" i="2"/>
  <c r="X18" i="2" s="1"/>
  <c r="W17" i="2"/>
  <c r="X17" i="2" s="1"/>
  <c r="W16" i="2"/>
  <c r="X16" i="2" s="1"/>
  <c r="W15" i="2"/>
  <c r="X15" i="2" s="1"/>
  <c r="W14" i="2"/>
  <c r="X14" i="2" s="1"/>
  <c r="W13" i="2"/>
  <c r="X13" i="2" s="1"/>
  <c r="W12" i="2"/>
  <c r="X12" i="2" s="1"/>
  <c r="W11" i="2"/>
  <c r="X11" i="2" s="1"/>
  <c r="W10" i="2"/>
  <c r="X10" i="2" s="1"/>
  <c r="W9" i="2"/>
  <c r="X9" i="2" s="1"/>
  <c r="W8" i="2"/>
  <c r="X8" i="2" s="1"/>
  <c r="W7" i="2"/>
  <c r="X7" i="2" s="1"/>
  <c r="W6" i="2"/>
  <c r="X6" i="2" s="1"/>
  <c r="W5" i="2"/>
  <c r="X5" i="2" s="1"/>
  <c r="W4" i="2"/>
  <c r="X4" i="2" s="1"/>
  <c r="W3" i="2"/>
  <c r="X3" i="2" s="1"/>
  <c r="W2" i="2"/>
  <c r="X2" i="2" s="1"/>
  <c r="W1441" i="1"/>
  <c r="X1441" i="1" s="1"/>
  <c r="W1440" i="1"/>
  <c r="X1440" i="1" s="1"/>
  <c r="W1439" i="1"/>
  <c r="X1439" i="1" s="1"/>
  <c r="W1438" i="1"/>
  <c r="X1438" i="1" s="1"/>
  <c r="W1437" i="1"/>
  <c r="X1437" i="1" s="1"/>
  <c r="W1436" i="1"/>
  <c r="X1436" i="1" s="1"/>
  <c r="W1435" i="1"/>
  <c r="X1435" i="1" s="1"/>
  <c r="W1434" i="1"/>
  <c r="X1434" i="1" s="1"/>
  <c r="W1433" i="1"/>
  <c r="X1433" i="1" s="1"/>
  <c r="W1432" i="1"/>
  <c r="X1432" i="1" s="1"/>
  <c r="W1431" i="1"/>
  <c r="X1431" i="1" s="1"/>
  <c r="W1430" i="1"/>
  <c r="X1430" i="1" s="1"/>
  <c r="W1429" i="1"/>
  <c r="X1429" i="1" s="1"/>
  <c r="W1428" i="1"/>
  <c r="X1428" i="1" s="1"/>
  <c r="W1427" i="1"/>
  <c r="X1427" i="1" s="1"/>
  <c r="W1426" i="1"/>
  <c r="X1426" i="1" s="1"/>
  <c r="W1425" i="1"/>
  <c r="X1425" i="1" s="1"/>
  <c r="W1424" i="1"/>
  <c r="X1424" i="1" s="1"/>
  <c r="W1423" i="1"/>
  <c r="X1423" i="1" s="1"/>
  <c r="W1422" i="1"/>
  <c r="X1422" i="1" s="1"/>
  <c r="W1421" i="1"/>
  <c r="X1421" i="1" s="1"/>
  <c r="W1420" i="1"/>
  <c r="X1420" i="1" s="1"/>
  <c r="W1419" i="1"/>
  <c r="X1419" i="1" s="1"/>
  <c r="W1418" i="1"/>
  <c r="X1418" i="1" s="1"/>
  <c r="W1417" i="1"/>
  <c r="X1417" i="1" s="1"/>
  <c r="W1416" i="1"/>
  <c r="X1416" i="1" s="1"/>
  <c r="W1415" i="1"/>
  <c r="X1415" i="1" s="1"/>
  <c r="W1414" i="1"/>
  <c r="X1414" i="1" s="1"/>
  <c r="W1413" i="1"/>
  <c r="X1413" i="1" s="1"/>
  <c r="W1412" i="1"/>
  <c r="X1412" i="1" s="1"/>
  <c r="W1411" i="1"/>
  <c r="X1411" i="1" s="1"/>
  <c r="W1410" i="1"/>
  <c r="X1410" i="1" s="1"/>
  <c r="W1409" i="1"/>
  <c r="X1409" i="1" s="1"/>
  <c r="W1408" i="1"/>
  <c r="X1408" i="1" s="1"/>
  <c r="W1407" i="1"/>
  <c r="X1407" i="1" s="1"/>
  <c r="W1406" i="1"/>
  <c r="X1406" i="1" s="1"/>
  <c r="W1405" i="1"/>
  <c r="X1405" i="1" s="1"/>
  <c r="W1404" i="1"/>
  <c r="X1404" i="1" s="1"/>
  <c r="W1403" i="1"/>
  <c r="X1403" i="1" s="1"/>
  <c r="W1402" i="1"/>
  <c r="X1402" i="1" s="1"/>
  <c r="W1401" i="1"/>
  <c r="X1401" i="1" s="1"/>
  <c r="W1400" i="1"/>
  <c r="X1400" i="1" s="1"/>
  <c r="W1399" i="1"/>
  <c r="X1399" i="1" s="1"/>
  <c r="W1398" i="1"/>
  <c r="X1398" i="1" s="1"/>
  <c r="W1397" i="1"/>
  <c r="X1397" i="1" s="1"/>
  <c r="W1396" i="1"/>
  <c r="X1396" i="1" s="1"/>
  <c r="W1395" i="1"/>
  <c r="X1395" i="1" s="1"/>
  <c r="W1394" i="1"/>
  <c r="X1394" i="1" s="1"/>
  <c r="W1393" i="1"/>
  <c r="X1393" i="1" s="1"/>
  <c r="W1392" i="1"/>
  <c r="X1392" i="1" s="1"/>
  <c r="W1391" i="1"/>
  <c r="X1391" i="1" s="1"/>
  <c r="W1390" i="1"/>
  <c r="X1390" i="1" s="1"/>
  <c r="W1389" i="1"/>
  <c r="X1389" i="1" s="1"/>
  <c r="W1388" i="1"/>
  <c r="X1388" i="1" s="1"/>
  <c r="W1387" i="1"/>
  <c r="X1387" i="1" s="1"/>
  <c r="W1386" i="1"/>
  <c r="X1386" i="1" s="1"/>
  <c r="W1385" i="1"/>
  <c r="X1385" i="1" s="1"/>
  <c r="W1384" i="1"/>
  <c r="X1384" i="1" s="1"/>
  <c r="W1383" i="1"/>
  <c r="X1383" i="1" s="1"/>
  <c r="W1382" i="1"/>
  <c r="X1382" i="1" s="1"/>
  <c r="W1381" i="1"/>
  <c r="X1381" i="1" s="1"/>
  <c r="W1380" i="1"/>
  <c r="X1380" i="1" s="1"/>
  <c r="W1379" i="1"/>
  <c r="X1379" i="1" s="1"/>
  <c r="W1378" i="1"/>
  <c r="X1378" i="1" s="1"/>
  <c r="W1377" i="1"/>
  <c r="X1377" i="1" s="1"/>
  <c r="W1376" i="1"/>
  <c r="X1376" i="1" s="1"/>
  <c r="W1375" i="1"/>
  <c r="X1375" i="1" s="1"/>
  <c r="W1374" i="1"/>
  <c r="X1374" i="1" s="1"/>
  <c r="W1373" i="1"/>
  <c r="X1373" i="1" s="1"/>
  <c r="W1372" i="1"/>
  <c r="X1372" i="1" s="1"/>
  <c r="W1371" i="1"/>
  <c r="X1371" i="1" s="1"/>
  <c r="W1370" i="1"/>
  <c r="X1370" i="1" s="1"/>
  <c r="W1369" i="1"/>
  <c r="X1369" i="1" s="1"/>
  <c r="W1368" i="1"/>
  <c r="X1368" i="1" s="1"/>
  <c r="W1367" i="1"/>
  <c r="X1367" i="1" s="1"/>
  <c r="W1366" i="1"/>
  <c r="X1366" i="1" s="1"/>
  <c r="W1365" i="1"/>
  <c r="X1365" i="1" s="1"/>
  <c r="W1364" i="1"/>
  <c r="X1364" i="1" s="1"/>
  <c r="W1363" i="1"/>
  <c r="X1363" i="1" s="1"/>
  <c r="W1362" i="1"/>
  <c r="X1362" i="1" s="1"/>
  <c r="W1361" i="1"/>
  <c r="X1361" i="1" s="1"/>
  <c r="B1361" i="1"/>
  <c r="W1360" i="1"/>
  <c r="X1360" i="1" s="1"/>
  <c r="W1359" i="1"/>
  <c r="X1359" i="1" s="1"/>
  <c r="W1358" i="1"/>
  <c r="X1358" i="1" s="1"/>
  <c r="W1357" i="1"/>
  <c r="X1357" i="1" s="1"/>
  <c r="W1356" i="1"/>
  <c r="X1356" i="1" s="1"/>
  <c r="W1355" i="1"/>
  <c r="X1355" i="1" s="1"/>
  <c r="W1354" i="1"/>
  <c r="X1354" i="1" s="1"/>
  <c r="W1353" i="1"/>
  <c r="X1353" i="1" s="1"/>
  <c r="W1352" i="1"/>
  <c r="X1352" i="1" s="1"/>
  <c r="W1351" i="1"/>
  <c r="X1351" i="1" s="1"/>
  <c r="W1350" i="1"/>
  <c r="X1350" i="1" s="1"/>
  <c r="W1349" i="1"/>
  <c r="X1349" i="1" s="1"/>
  <c r="W1348" i="1"/>
  <c r="X1348" i="1" s="1"/>
  <c r="W1347" i="1"/>
  <c r="X1347" i="1" s="1"/>
  <c r="W1346" i="1"/>
  <c r="X1346" i="1" s="1"/>
  <c r="W1345" i="1"/>
  <c r="X1345" i="1" s="1"/>
  <c r="W1344" i="1"/>
  <c r="X1344" i="1" s="1"/>
  <c r="W1343" i="1"/>
  <c r="X1343" i="1" s="1"/>
  <c r="W1342" i="1"/>
  <c r="X1342" i="1" s="1"/>
  <c r="W1341" i="1"/>
  <c r="X1341" i="1" s="1"/>
  <c r="W1340" i="1"/>
  <c r="X1340" i="1" s="1"/>
  <c r="W1339" i="1"/>
  <c r="X1339" i="1" s="1"/>
  <c r="W1338" i="1"/>
  <c r="X1338" i="1" s="1"/>
  <c r="W1337" i="1"/>
  <c r="X1337" i="1" s="1"/>
  <c r="W1336" i="1"/>
  <c r="X1336" i="1" s="1"/>
  <c r="W1335" i="1"/>
  <c r="X1335" i="1" s="1"/>
  <c r="W1334" i="1"/>
  <c r="X1334" i="1" s="1"/>
  <c r="W1333" i="1"/>
  <c r="X1333" i="1" s="1"/>
  <c r="W1332" i="1"/>
  <c r="X1332" i="1" s="1"/>
  <c r="W1331" i="1"/>
  <c r="X1331" i="1" s="1"/>
  <c r="W1330" i="1"/>
  <c r="X1330" i="1" s="1"/>
  <c r="W1329" i="1"/>
  <c r="X1329" i="1" s="1"/>
  <c r="W1328" i="1"/>
  <c r="X1328" i="1" s="1"/>
  <c r="W1327" i="1"/>
  <c r="X1327" i="1" s="1"/>
  <c r="W1326" i="1"/>
  <c r="X1326" i="1" s="1"/>
  <c r="W1325" i="1"/>
  <c r="X1325" i="1" s="1"/>
  <c r="W1324" i="1"/>
  <c r="X1324" i="1" s="1"/>
  <c r="W1323" i="1"/>
  <c r="X1323" i="1" s="1"/>
  <c r="W1322" i="1"/>
  <c r="X1322" i="1" s="1"/>
  <c r="W1321" i="1"/>
  <c r="X1321" i="1" s="1"/>
  <c r="W1320" i="1"/>
  <c r="X1320" i="1" s="1"/>
  <c r="W1319" i="1"/>
  <c r="X1319" i="1" s="1"/>
  <c r="B1319" i="1"/>
  <c r="W1318" i="1"/>
  <c r="X1318" i="1" s="1"/>
  <c r="B1318" i="1"/>
  <c r="W1317" i="1"/>
  <c r="X1317" i="1" s="1"/>
  <c r="W1316" i="1"/>
  <c r="X1316" i="1" s="1"/>
  <c r="W1315" i="1"/>
  <c r="X1315" i="1" s="1"/>
  <c r="W1314" i="1"/>
  <c r="X1314" i="1" s="1"/>
  <c r="W1313" i="1"/>
  <c r="X1313" i="1" s="1"/>
  <c r="W1312" i="1"/>
  <c r="X1312" i="1" s="1"/>
  <c r="W1311" i="1"/>
  <c r="X1311" i="1" s="1"/>
  <c r="W1310" i="1"/>
  <c r="X1310" i="1" s="1"/>
  <c r="W1309" i="1"/>
  <c r="X1309" i="1" s="1"/>
  <c r="W1308" i="1"/>
  <c r="X1308" i="1" s="1"/>
  <c r="W1307" i="1"/>
  <c r="X1307" i="1" s="1"/>
  <c r="W1306" i="1"/>
  <c r="X1306" i="1" s="1"/>
  <c r="W1305" i="1"/>
  <c r="X1305" i="1" s="1"/>
  <c r="W1304" i="1"/>
  <c r="X1304" i="1" s="1"/>
  <c r="W1303" i="1"/>
  <c r="X1303" i="1" s="1"/>
  <c r="W1302" i="1"/>
  <c r="X1302" i="1" s="1"/>
  <c r="W1301" i="1"/>
  <c r="X1301" i="1" s="1"/>
  <c r="W1300" i="1"/>
  <c r="X1300" i="1" s="1"/>
  <c r="W1299" i="1"/>
  <c r="X1299" i="1" s="1"/>
  <c r="W1298" i="1"/>
  <c r="X1298" i="1" s="1"/>
  <c r="W1297" i="1"/>
  <c r="X1297" i="1" s="1"/>
  <c r="B1297" i="1"/>
  <c r="W1296" i="1"/>
  <c r="X1296" i="1" s="1"/>
  <c r="B1296" i="1"/>
  <c r="W1295" i="1"/>
  <c r="X1295" i="1" s="1"/>
  <c r="W1294" i="1"/>
  <c r="X1294" i="1" s="1"/>
  <c r="W1293" i="1"/>
  <c r="X1293" i="1" s="1"/>
  <c r="W1292" i="1"/>
  <c r="X1292" i="1" s="1"/>
  <c r="W1291" i="1"/>
  <c r="X1291" i="1" s="1"/>
  <c r="W1290" i="1"/>
  <c r="X1290" i="1" s="1"/>
  <c r="W1289" i="1"/>
  <c r="X1289" i="1" s="1"/>
  <c r="W1288" i="1"/>
  <c r="X1288" i="1" s="1"/>
  <c r="W1287" i="1"/>
  <c r="X1287" i="1" s="1"/>
  <c r="W1286" i="1"/>
  <c r="X1286" i="1" s="1"/>
  <c r="W1285" i="1"/>
  <c r="X1285" i="1" s="1"/>
  <c r="W1284" i="1"/>
  <c r="X1284" i="1" s="1"/>
  <c r="W1283" i="1"/>
  <c r="X1283" i="1" s="1"/>
  <c r="W1282" i="1"/>
  <c r="X1282" i="1" s="1"/>
  <c r="W1281" i="1"/>
  <c r="X1281" i="1" s="1"/>
  <c r="W1280" i="1"/>
  <c r="X1280" i="1" s="1"/>
  <c r="W1279" i="1"/>
  <c r="X1279" i="1" s="1"/>
  <c r="W1278" i="1"/>
  <c r="X1278" i="1" s="1"/>
  <c r="W1277" i="1"/>
  <c r="X1277" i="1" s="1"/>
  <c r="W1276" i="1"/>
  <c r="X1276" i="1" s="1"/>
  <c r="W1275" i="1"/>
  <c r="X1275" i="1" s="1"/>
  <c r="W1274" i="1"/>
  <c r="X1274" i="1" s="1"/>
  <c r="W1273" i="1"/>
  <c r="X1273" i="1" s="1"/>
  <c r="W1272" i="1"/>
  <c r="X1272" i="1" s="1"/>
  <c r="W1271" i="1"/>
  <c r="X1271" i="1" s="1"/>
  <c r="W1270" i="1"/>
  <c r="X1270" i="1" s="1"/>
  <c r="W1269" i="1"/>
  <c r="X1269" i="1" s="1"/>
  <c r="W1268" i="1"/>
  <c r="X1268" i="1" s="1"/>
  <c r="W1267" i="1"/>
  <c r="X1267" i="1" s="1"/>
  <c r="W1266" i="1"/>
  <c r="X1266" i="1" s="1"/>
  <c r="W1265" i="1"/>
  <c r="X1265" i="1" s="1"/>
  <c r="W1264" i="1"/>
  <c r="X1264" i="1" s="1"/>
  <c r="W1263" i="1"/>
  <c r="X1263" i="1" s="1"/>
  <c r="W1262" i="1"/>
  <c r="X1262" i="1" s="1"/>
  <c r="W1261" i="1"/>
  <c r="X1261" i="1" s="1"/>
  <c r="W1260" i="1"/>
  <c r="X1260" i="1" s="1"/>
  <c r="W1259" i="1"/>
  <c r="X1259" i="1" s="1"/>
  <c r="W1258" i="1"/>
  <c r="X1258" i="1" s="1"/>
  <c r="W1257" i="1"/>
  <c r="X1257" i="1" s="1"/>
  <c r="W1256" i="1"/>
  <c r="X1256" i="1" s="1"/>
  <c r="W1255" i="1"/>
  <c r="X1255" i="1" s="1"/>
  <c r="W1254" i="1"/>
  <c r="X1254" i="1" s="1"/>
  <c r="W1253" i="1"/>
  <c r="X1253" i="1" s="1"/>
  <c r="W1252" i="1"/>
  <c r="X1252" i="1" s="1"/>
  <c r="W1251" i="1"/>
  <c r="X1251" i="1" s="1"/>
  <c r="W1250" i="1"/>
  <c r="X1250" i="1" s="1"/>
  <c r="W1249" i="1"/>
  <c r="X1249" i="1" s="1"/>
  <c r="W1248" i="1"/>
  <c r="X1248" i="1" s="1"/>
  <c r="W1247" i="1"/>
  <c r="X1247" i="1" s="1"/>
  <c r="W1246" i="1"/>
  <c r="X1246" i="1" s="1"/>
  <c r="W1245" i="1"/>
  <c r="X1245" i="1" s="1"/>
  <c r="W1244" i="1"/>
  <c r="X1244" i="1" s="1"/>
  <c r="W1243" i="1"/>
  <c r="X1243" i="1" s="1"/>
  <c r="W1242" i="1"/>
  <c r="X1242" i="1" s="1"/>
  <c r="W1241" i="1"/>
  <c r="X1241" i="1" s="1"/>
  <c r="W1240" i="1"/>
  <c r="X1240" i="1" s="1"/>
  <c r="W1239" i="1"/>
  <c r="X1239" i="1" s="1"/>
  <c r="W1238" i="1"/>
  <c r="X1238" i="1" s="1"/>
  <c r="W1237" i="1"/>
  <c r="X1237" i="1" s="1"/>
  <c r="W1236" i="1"/>
  <c r="X1236" i="1" s="1"/>
  <c r="W1235" i="1"/>
  <c r="X1235" i="1" s="1"/>
  <c r="W1234" i="1"/>
  <c r="X1234" i="1" s="1"/>
  <c r="W1233" i="1"/>
  <c r="X1233" i="1" s="1"/>
  <c r="W1232" i="1"/>
  <c r="X1232" i="1" s="1"/>
  <c r="W1231" i="1"/>
  <c r="X1231" i="1" s="1"/>
  <c r="W1230" i="1"/>
  <c r="X1230" i="1" s="1"/>
  <c r="W1229" i="1"/>
  <c r="X1229" i="1" s="1"/>
  <c r="W1228" i="1"/>
  <c r="X1228" i="1" s="1"/>
  <c r="W1227" i="1"/>
  <c r="X1227" i="1" s="1"/>
  <c r="W1226" i="1"/>
  <c r="X1226" i="1" s="1"/>
  <c r="W1225" i="1"/>
  <c r="X1225" i="1" s="1"/>
  <c r="W1224" i="1"/>
  <c r="X1224" i="1" s="1"/>
  <c r="W1223" i="1"/>
  <c r="X1223" i="1" s="1"/>
  <c r="W1222" i="1"/>
  <c r="X1222" i="1" s="1"/>
  <c r="W1221" i="1"/>
  <c r="X1221" i="1" s="1"/>
  <c r="W1220" i="1"/>
  <c r="X1220" i="1" s="1"/>
  <c r="B1220" i="1"/>
  <c r="W1219" i="1"/>
  <c r="X1219" i="1" s="1"/>
  <c r="B1219" i="1"/>
  <c r="W1218" i="1"/>
  <c r="X1218" i="1" s="1"/>
  <c r="W1217" i="1"/>
  <c r="X1217" i="1" s="1"/>
  <c r="W1216" i="1"/>
  <c r="X1216" i="1" s="1"/>
  <c r="W1215" i="1"/>
  <c r="X1215" i="1" s="1"/>
  <c r="W1214" i="1"/>
  <c r="X1214" i="1" s="1"/>
  <c r="W1213" i="1"/>
  <c r="X1213" i="1" s="1"/>
  <c r="W1212" i="1"/>
  <c r="X1212" i="1" s="1"/>
  <c r="W1211" i="1"/>
  <c r="X1211" i="1" s="1"/>
  <c r="W1210" i="1"/>
  <c r="X1210" i="1" s="1"/>
  <c r="W1209" i="1"/>
  <c r="X1209" i="1" s="1"/>
  <c r="W1208" i="1"/>
  <c r="X1208" i="1" s="1"/>
  <c r="W1207" i="1"/>
  <c r="X1207" i="1" s="1"/>
  <c r="W1206" i="1"/>
  <c r="X1206" i="1" s="1"/>
  <c r="W1205" i="1"/>
  <c r="X1205" i="1" s="1"/>
  <c r="W1204" i="1"/>
  <c r="X1204" i="1" s="1"/>
  <c r="W1203" i="1"/>
  <c r="X1203" i="1" s="1"/>
  <c r="W1202" i="1"/>
  <c r="X1202" i="1" s="1"/>
  <c r="W1201" i="1"/>
  <c r="X1201" i="1" s="1"/>
  <c r="W1200" i="1"/>
  <c r="X1200" i="1" s="1"/>
  <c r="W1199" i="1"/>
  <c r="X1199" i="1" s="1"/>
  <c r="W1198" i="1"/>
  <c r="X1198" i="1" s="1"/>
  <c r="W1197" i="1"/>
  <c r="X1197" i="1" s="1"/>
  <c r="W1196" i="1"/>
  <c r="X1196" i="1" s="1"/>
  <c r="W1195" i="1"/>
  <c r="X1195" i="1" s="1"/>
  <c r="W1194" i="1"/>
  <c r="X1194" i="1" s="1"/>
  <c r="W1193" i="1"/>
  <c r="X1193" i="1" s="1"/>
  <c r="W1192" i="1"/>
  <c r="X1192" i="1" s="1"/>
  <c r="W1191" i="1"/>
  <c r="X1191" i="1" s="1"/>
  <c r="W1190" i="1"/>
  <c r="X1190" i="1" s="1"/>
  <c r="W1189" i="1"/>
  <c r="X1189" i="1" s="1"/>
  <c r="W1188" i="1"/>
  <c r="X1188" i="1" s="1"/>
  <c r="W1187" i="1"/>
  <c r="X1187" i="1" s="1"/>
  <c r="W1186" i="1"/>
  <c r="X1186" i="1" s="1"/>
  <c r="W1185" i="1"/>
  <c r="X1185" i="1" s="1"/>
  <c r="W1184" i="1"/>
  <c r="X1184" i="1" s="1"/>
  <c r="W1183" i="1"/>
  <c r="X1183" i="1" s="1"/>
  <c r="W1182" i="1"/>
  <c r="X1182" i="1" s="1"/>
  <c r="W1181" i="1"/>
  <c r="X1181" i="1" s="1"/>
  <c r="W1180" i="1"/>
  <c r="X1180" i="1" s="1"/>
  <c r="W1179" i="1"/>
  <c r="X1179" i="1" s="1"/>
  <c r="W1178" i="1"/>
  <c r="X1178" i="1" s="1"/>
  <c r="W1177" i="1"/>
  <c r="X1177" i="1" s="1"/>
  <c r="W1176" i="1"/>
  <c r="X1176" i="1" s="1"/>
  <c r="W1175" i="1"/>
  <c r="X1175" i="1" s="1"/>
  <c r="W1174" i="1"/>
  <c r="X1174" i="1" s="1"/>
  <c r="W1173" i="1"/>
  <c r="X1173" i="1" s="1"/>
  <c r="W1172" i="1"/>
  <c r="X1172" i="1" s="1"/>
  <c r="W1171" i="1"/>
  <c r="X1171" i="1" s="1"/>
  <c r="W1170" i="1"/>
  <c r="X1170" i="1" s="1"/>
  <c r="W1169" i="1"/>
  <c r="X1169" i="1" s="1"/>
  <c r="W1168" i="1"/>
  <c r="X1168" i="1" s="1"/>
  <c r="W1167" i="1"/>
  <c r="X1167" i="1" s="1"/>
  <c r="W1166" i="1"/>
  <c r="X1166" i="1" s="1"/>
  <c r="W1165" i="1"/>
  <c r="X1165" i="1" s="1"/>
  <c r="W1164" i="1"/>
  <c r="X1164" i="1" s="1"/>
  <c r="W1163" i="1"/>
  <c r="X1163" i="1" s="1"/>
  <c r="W1162" i="1"/>
  <c r="X1162" i="1" s="1"/>
  <c r="W1161" i="1"/>
  <c r="X1161" i="1" s="1"/>
  <c r="W1160" i="1"/>
  <c r="X1160" i="1" s="1"/>
  <c r="W1159" i="1"/>
  <c r="X1159" i="1" s="1"/>
  <c r="W1158" i="1"/>
  <c r="X1158" i="1" s="1"/>
  <c r="W1157" i="1"/>
  <c r="X1157" i="1" s="1"/>
  <c r="W1156" i="1"/>
  <c r="X1156" i="1" s="1"/>
  <c r="W1155" i="1"/>
  <c r="X1155" i="1" s="1"/>
  <c r="W1154" i="1"/>
  <c r="X1154" i="1" s="1"/>
  <c r="W1153" i="1"/>
  <c r="X1153" i="1" s="1"/>
  <c r="W1152" i="1"/>
  <c r="X1152" i="1" s="1"/>
  <c r="W1151" i="1"/>
  <c r="X1151" i="1" s="1"/>
  <c r="W1150" i="1"/>
  <c r="X1150" i="1" s="1"/>
  <c r="W1149" i="1"/>
  <c r="X1149" i="1" s="1"/>
  <c r="W1148" i="1"/>
  <c r="X1148" i="1" s="1"/>
  <c r="W1147" i="1"/>
  <c r="X1147" i="1" s="1"/>
  <c r="W1146" i="1"/>
  <c r="X1146" i="1" s="1"/>
  <c r="W1145" i="1"/>
  <c r="X1145" i="1" s="1"/>
  <c r="W1144" i="1"/>
  <c r="X1144" i="1" s="1"/>
  <c r="W1143" i="1"/>
  <c r="X1143" i="1" s="1"/>
  <c r="W1142" i="1"/>
  <c r="X1142" i="1" s="1"/>
  <c r="W1141" i="1"/>
  <c r="X1141" i="1" s="1"/>
  <c r="W1140" i="1"/>
  <c r="X1140" i="1" s="1"/>
  <c r="W1139" i="1"/>
  <c r="X1139" i="1" s="1"/>
  <c r="W1138" i="1"/>
  <c r="X1138" i="1" s="1"/>
  <c r="W1137" i="1"/>
  <c r="X1137" i="1" s="1"/>
  <c r="W1136" i="1"/>
  <c r="X1136" i="1" s="1"/>
  <c r="W1135" i="1"/>
  <c r="X1135" i="1" s="1"/>
  <c r="W1134" i="1"/>
  <c r="X1134" i="1" s="1"/>
  <c r="W1133" i="1"/>
  <c r="X1133" i="1" s="1"/>
  <c r="W1132" i="1"/>
  <c r="X1132" i="1" s="1"/>
  <c r="W1131" i="1"/>
  <c r="X1131" i="1" s="1"/>
  <c r="W1130" i="1"/>
  <c r="X1130" i="1" s="1"/>
  <c r="W1129" i="1"/>
  <c r="X1129" i="1" s="1"/>
  <c r="W1128" i="1"/>
  <c r="X1128" i="1" s="1"/>
  <c r="W1127" i="1"/>
  <c r="X1127" i="1" s="1"/>
  <c r="W1126" i="1"/>
  <c r="X1126" i="1" s="1"/>
  <c r="W1125" i="1"/>
  <c r="X1125" i="1" s="1"/>
  <c r="W1124" i="1"/>
  <c r="X1124" i="1" s="1"/>
  <c r="W1123" i="1"/>
  <c r="X1123" i="1" s="1"/>
  <c r="W1122" i="1"/>
  <c r="X1122" i="1" s="1"/>
  <c r="W1121" i="1"/>
  <c r="X1121" i="1" s="1"/>
  <c r="W1120" i="1"/>
  <c r="X1120" i="1" s="1"/>
  <c r="W1119" i="1"/>
  <c r="X1119" i="1" s="1"/>
  <c r="W1118" i="1"/>
  <c r="X1118" i="1" s="1"/>
  <c r="W1117" i="1"/>
  <c r="X1117" i="1" s="1"/>
  <c r="W1116" i="1"/>
  <c r="X1116" i="1" s="1"/>
  <c r="W1115" i="1"/>
  <c r="X1115" i="1" s="1"/>
  <c r="W1114" i="1"/>
  <c r="X1114" i="1" s="1"/>
  <c r="W1113" i="1"/>
  <c r="X1113" i="1" s="1"/>
  <c r="W1112" i="1"/>
  <c r="X1112" i="1" s="1"/>
  <c r="W1111" i="1"/>
  <c r="X1111" i="1" s="1"/>
  <c r="W1110" i="1"/>
  <c r="X1110" i="1" s="1"/>
  <c r="W1109" i="1"/>
  <c r="X1109" i="1" s="1"/>
  <c r="W1108" i="1"/>
  <c r="X1108" i="1" s="1"/>
  <c r="W1107" i="1"/>
  <c r="X1107" i="1" s="1"/>
  <c r="W1106" i="1"/>
  <c r="X1106" i="1" s="1"/>
  <c r="W1105" i="1"/>
  <c r="X1105" i="1" s="1"/>
  <c r="W1104" i="1"/>
  <c r="X1104" i="1" s="1"/>
  <c r="W1103" i="1"/>
  <c r="X1103" i="1" s="1"/>
  <c r="W1102" i="1"/>
  <c r="X1102" i="1" s="1"/>
  <c r="W1101" i="1"/>
  <c r="X1101" i="1" s="1"/>
  <c r="W1100" i="1"/>
  <c r="X1100" i="1" s="1"/>
  <c r="W1099" i="1"/>
  <c r="X1099" i="1" s="1"/>
  <c r="W1098" i="1"/>
  <c r="X1098" i="1" s="1"/>
  <c r="W1097" i="1"/>
  <c r="X1097" i="1" s="1"/>
  <c r="W1096" i="1"/>
  <c r="X1096" i="1" s="1"/>
  <c r="W1095" i="1"/>
  <c r="X1095" i="1" s="1"/>
  <c r="W1094" i="1"/>
  <c r="X1094" i="1" s="1"/>
  <c r="W1093" i="1"/>
  <c r="X1093" i="1" s="1"/>
  <c r="W1092" i="1"/>
  <c r="X1092" i="1" s="1"/>
  <c r="W1091" i="1"/>
  <c r="X1091" i="1" s="1"/>
  <c r="W1090" i="1"/>
  <c r="X1090" i="1" s="1"/>
  <c r="W1089" i="1"/>
  <c r="X1089" i="1" s="1"/>
  <c r="W1088" i="1"/>
  <c r="X1088" i="1" s="1"/>
  <c r="W1087" i="1"/>
  <c r="X1087" i="1" s="1"/>
  <c r="W1086" i="1"/>
  <c r="X1086" i="1" s="1"/>
  <c r="W1085" i="1"/>
  <c r="X1085" i="1" s="1"/>
  <c r="W1084" i="1"/>
  <c r="X1084" i="1" s="1"/>
  <c r="W1083" i="1"/>
  <c r="X1083" i="1" s="1"/>
  <c r="W1082" i="1"/>
  <c r="X1082" i="1" s="1"/>
  <c r="B1082" i="1"/>
  <c r="W1081" i="1"/>
  <c r="X1081" i="1" s="1"/>
  <c r="B1081" i="1"/>
  <c r="W1080" i="1"/>
  <c r="X1080" i="1" s="1"/>
  <c r="W1079" i="1"/>
  <c r="X1079" i="1" s="1"/>
  <c r="W1078" i="1"/>
  <c r="X1078" i="1" s="1"/>
  <c r="W1077" i="1"/>
  <c r="X1077" i="1" s="1"/>
  <c r="W1076" i="1"/>
  <c r="X1076" i="1" s="1"/>
  <c r="W1075" i="1"/>
  <c r="X1075" i="1" s="1"/>
  <c r="W1074" i="1"/>
  <c r="X1074" i="1" s="1"/>
  <c r="W1073" i="1"/>
  <c r="X1073" i="1" s="1"/>
  <c r="W1072" i="1"/>
  <c r="X1072" i="1" s="1"/>
  <c r="W1071" i="1"/>
  <c r="X1071" i="1" s="1"/>
  <c r="W1070" i="1"/>
  <c r="X1070" i="1" s="1"/>
  <c r="W1069" i="1"/>
  <c r="X1069" i="1" s="1"/>
  <c r="W1068" i="1"/>
  <c r="X1068" i="1" s="1"/>
  <c r="W1067" i="1"/>
  <c r="X1067" i="1" s="1"/>
  <c r="W1066" i="1"/>
  <c r="X1066" i="1" s="1"/>
  <c r="W1065" i="1"/>
  <c r="X1065" i="1" s="1"/>
  <c r="W1064" i="1"/>
  <c r="X1064" i="1" s="1"/>
  <c r="W1063" i="1"/>
  <c r="X1063" i="1" s="1"/>
  <c r="W1062" i="1"/>
  <c r="X1062" i="1" s="1"/>
  <c r="W1061" i="1"/>
  <c r="X1061" i="1" s="1"/>
  <c r="W1060" i="1"/>
  <c r="X1060" i="1" s="1"/>
  <c r="W1059" i="1"/>
  <c r="X1059" i="1" s="1"/>
  <c r="W1058" i="1"/>
  <c r="X1058" i="1" s="1"/>
  <c r="W1057" i="1"/>
  <c r="X1057" i="1" s="1"/>
  <c r="W1056" i="1"/>
  <c r="X1056" i="1" s="1"/>
  <c r="W1055" i="1"/>
  <c r="X1055" i="1" s="1"/>
  <c r="W1054" i="1"/>
  <c r="X1054" i="1" s="1"/>
  <c r="W1053" i="1"/>
  <c r="X1053" i="1" s="1"/>
  <c r="W1052" i="1"/>
  <c r="X1052" i="1" s="1"/>
  <c r="W1051" i="1"/>
  <c r="X1051" i="1" s="1"/>
  <c r="W1050" i="1"/>
  <c r="X1050" i="1" s="1"/>
  <c r="W1049" i="1"/>
  <c r="X1049" i="1" s="1"/>
  <c r="W1048" i="1"/>
  <c r="X1048" i="1" s="1"/>
  <c r="W1047" i="1"/>
  <c r="X1047" i="1" s="1"/>
  <c r="W1046" i="1"/>
  <c r="X1046" i="1" s="1"/>
  <c r="B1046" i="1"/>
  <c r="W1045" i="1"/>
  <c r="X1045" i="1" s="1"/>
  <c r="W1044" i="1"/>
  <c r="X1044" i="1" s="1"/>
  <c r="W1043" i="1"/>
  <c r="X1043" i="1" s="1"/>
  <c r="W1042" i="1"/>
  <c r="X1042" i="1" s="1"/>
  <c r="W1041" i="1"/>
  <c r="X1041" i="1" s="1"/>
  <c r="W1040" i="1"/>
  <c r="X1040" i="1" s="1"/>
  <c r="W1039" i="1"/>
  <c r="X1039" i="1" s="1"/>
  <c r="W1038" i="1"/>
  <c r="X1038" i="1" s="1"/>
  <c r="W1037" i="1"/>
  <c r="X1037" i="1" s="1"/>
  <c r="W1036" i="1"/>
  <c r="X1036" i="1" s="1"/>
  <c r="W1035" i="1"/>
  <c r="X1035" i="1" s="1"/>
  <c r="W1034" i="1"/>
  <c r="X1034" i="1" s="1"/>
  <c r="W1033" i="1"/>
  <c r="X1033" i="1" s="1"/>
  <c r="W1032" i="1"/>
  <c r="X1032" i="1" s="1"/>
  <c r="W1031" i="1"/>
  <c r="X1031" i="1" s="1"/>
  <c r="W1030" i="1"/>
  <c r="X1030" i="1" s="1"/>
  <c r="W1029" i="1"/>
  <c r="X1029" i="1" s="1"/>
  <c r="W1028" i="1"/>
  <c r="X1028" i="1" s="1"/>
  <c r="W1027" i="1"/>
  <c r="X1027" i="1" s="1"/>
  <c r="W1026" i="1"/>
  <c r="X1026" i="1" s="1"/>
  <c r="W1025" i="1"/>
  <c r="X1025" i="1" s="1"/>
  <c r="W1024" i="1"/>
  <c r="X1024" i="1" s="1"/>
  <c r="W1023" i="1"/>
  <c r="X1023" i="1" s="1"/>
  <c r="W1022" i="1"/>
  <c r="X1022" i="1" s="1"/>
  <c r="W1021" i="1"/>
  <c r="X1021" i="1" s="1"/>
  <c r="W1020" i="1"/>
  <c r="X1020" i="1" s="1"/>
  <c r="W1019" i="1"/>
  <c r="X1019" i="1" s="1"/>
  <c r="W1018" i="1"/>
  <c r="X1018" i="1" s="1"/>
  <c r="W1017" i="1"/>
  <c r="X1017" i="1" s="1"/>
  <c r="W1016" i="1"/>
  <c r="X1016" i="1" s="1"/>
  <c r="W1015" i="1"/>
  <c r="X1015" i="1" s="1"/>
  <c r="W1014" i="1"/>
  <c r="X1014" i="1" s="1"/>
  <c r="W1013" i="1"/>
  <c r="X1013" i="1" s="1"/>
  <c r="W1012" i="1"/>
  <c r="X1012" i="1" s="1"/>
  <c r="W1011" i="1"/>
  <c r="X1011" i="1" s="1"/>
  <c r="W1010" i="1"/>
  <c r="X1010" i="1" s="1"/>
  <c r="B1010" i="1"/>
  <c r="W1009" i="1"/>
  <c r="X1009" i="1" s="1"/>
  <c r="W1008" i="1"/>
  <c r="X1008" i="1" s="1"/>
  <c r="W1007" i="1"/>
  <c r="X1007" i="1" s="1"/>
  <c r="W1006" i="1"/>
  <c r="X1006" i="1" s="1"/>
  <c r="W1005" i="1"/>
  <c r="X1005" i="1" s="1"/>
  <c r="W1004" i="1"/>
  <c r="X1004" i="1" s="1"/>
  <c r="W1003" i="1"/>
  <c r="X1003" i="1" s="1"/>
  <c r="W1002" i="1"/>
  <c r="X1002" i="1" s="1"/>
  <c r="W1001" i="1"/>
  <c r="X1001" i="1" s="1"/>
  <c r="W1000" i="1"/>
  <c r="X1000" i="1" s="1"/>
  <c r="W999" i="1"/>
  <c r="X999" i="1" s="1"/>
  <c r="W998" i="1"/>
  <c r="X998" i="1" s="1"/>
  <c r="W997" i="1"/>
  <c r="X997" i="1" s="1"/>
  <c r="W996" i="1"/>
  <c r="X996" i="1" s="1"/>
  <c r="W995" i="1"/>
  <c r="X995" i="1" s="1"/>
  <c r="W994" i="1"/>
  <c r="X994" i="1" s="1"/>
  <c r="W993" i="1"/>
  <c r="X993" i="1" s="1"/>
  <c r="W992" i="1"/>
  <c r="X992" i="1" s="1"/>
  <c r="W991" i="1"/>
  <c r="X991" i="1" s="1"/>
  <c r="W990" i="1"/>
  <c r="X990" i="1" s="1"/>
  <c r="W989" i="1"/>
  <c r="X989" i="1" s="1"/>
  <c r="W988" i="1"/>
  <c r="X988" i="1" s="1"/>
  <c r="W987" i="1"/>
  <c r="X987" i="1" s="1"/>
  <c r="W986" i="1"/>
  <c r="X986" i="1" s="1"/>
  <c r="W985" i="1"/>
  <c r="X985" i="1" s="1"/>
  <c r="W984" i="1"/>
  <c r="X984" i="1" s="1"/>
  <c r="W983" i="1"/>
  <c r="X983" i="1" s="1"/>
  <c r="W982" i="1"/>
  <c r="X982" i="1" s="1"/>
  <c r="W981" i="1"/>
  <c r="X981" i="1" s="1"/>
  <c r="W980" i="1"/>
  <c r="X980" i="1" s="1"/>
  <c r="W979" i="1"/>
  <c r="X979" i="1" s="1"/>
  <c r="W978" i="1"/>
  <c r="X978" i="1" s="1"/>
  <c r="W977" i="1"/>
  <c r="X977" i="1" s="1"/>
  <c r="W976" i="1"/>
  <c r="X976" i="1" s="1"/>
  <c r="W975" i="1"/>
  <c r="X975" i="1" s="1"/>
  <c r="W974" i="1"/>
  <c r="X974" i="1" s="1"/>
  <c r="W973" i="1"/>
  <c r="X973" i="1" s="1"/>
  <c r="W972" i="1"/>
  <c r="X972" i="1" s="1"/>
  <c r="W971" i="1"/>
  <c r="X971" i="1" s="1"/>
  <c r="W970" i="1"/>
  <c r="X970" i="1" s="1"/>
  <c r="W969" i="1"/>
  <c r="X969" i="1" s="1"/>
  <c r="W968" i="1"/>
  <c r="X968" i="1" s="1"/>
  <c r="W967" i="1"/>
  <c r="X967" i="1" s="1"/>
  <c r="W966" i="1"/>
  <c r="X966" i="1" s="1"/>
  <c r="W965" i="1"/>
  <c r="X965" i="1" s="1"/>
  <c r="W964" i="1"/>
  <c r="X964" i="1" s="1"/>
  <c r="W963" i="1"/>
  <c r="X963" i="1" s="1"/>
  <c r="W962" i="1"/>
  <c r="X962" i="1" s="1"/>
  <c r="W961" i="1"/>
  <c r="X961" i="1" s="1"/>
  <c r="W960" i="1"/>
  <c r="X960" i="1" s="1"/>
  <c r="W959" i="1"/>
  <c r="X959" i="1" s="1"/>
  <c r="W958" i="1"/>
  <c r="X958" i="1" s="1"/>
  <c r="W957" i="1"/>
  <c r="X957" i="1" s="1"/>
  <c r="W956" i="1"/>
  <c r="X956" i="1" s="1"/>
  <c r="W955" i="1"/>
  <c r="X955" i="1" s="1"/>
  <c r="W954" i="1"/>
  <c r="X954" i="1" s="1"/>
  <c r="W953" i="1"/>
  <c r="X953" i="1" s="1"/>
  <c r="W952" i="1"/>
  <c r="X952" i="1" s="1"/>
  <c r="W951" i="1"/>
  <c r="X951" i="1" s="1"/>
  <c r="W950" i="1"/>
  <c r="X950" i="1" s="1"/>
  <c r="W949" i="1"/>
  <c r="X949" i="1" s="1"/>
  <c r="W948" i="1"/>
  <c r="X948" i="1" s="1"/>
  <c r="W947" i="1"/>
  <c r="X947" i="1" s="1"/>
  <c r="W946" i="1"/>
  <c r="X946" i="1" s="1"/>
  <c r="W945" i="1"/>
  <c r="X945" i="1" s="1"/>
  <c r="W944" i="1"/>
  <c r="X944" i="1" s="1"/>
  <c r="W943" i="1"/>
  <c r="X943" i="1" s="1"/>
  <c r="W942" i="1"/>
  <c r="X942" i="1" s="1"/>
  <c r="W941" i="1"/>
  <c r="X941" i="1" s="1"/>
  <c r="W940" i="1"/>
  <c r="X940" i="1" s="1"/>
  <c r="W939" i="1"/>
  <c r="X939" i="1" s="1"/>
  <c r="W938" i="1"/>
  <c r="X938" i="1" s="1"/>
  <c r="W937" i="1"/>
  <c r="X937" i="1" s="1"/>
  <c r="W936" i="1"/>
  <c r="X936" i="1" s="1"/>
  <c r="W935" i="1"/>
  <c r="X935" i="1" s="1"/>
  <c r="W934" i="1"/>
  <c r="X934" i="1" s="1"/>
  <c r="W933" i="1"/>
  <c r="X933" i="1" s="1"/>
  <c r="W932" i="1"/>
  <c r="X932" i="1" s="1"/>
  <c r="W931" i="1"/>
  <c r="X931" i="1" s="1"/>
  <c r="W930" i="1"/>
  <c r="X930" i="1" s="1"/>
  <c r="W929" i="1"/>
  <c r="X929" i="1" s="1"/>
  <c r="W928" i="1"/>
  <c r="X928" i="1" s="1"/>
  <c r="W927" i="1"/>
  <c r="X927" i="1" s="1"/>
  <c r="W926" i="1"/>
  <c r="X926" i="1" s="1"/>
  <c r="W925" i="1"/>
  <c r="X925" i="1" s="1"/>
  <c r="W924" i="1"/>
  <c r="X924" i="1" s="1"/>
  <c r="W923" i="1"/>
  <c r="X923" i="1" s="1"/>
  <c r="W922" i="1"/>
  <c r="X922" i="1" s="1"/>
  <c r="W921" i="1"/>
  <c r="X921" i="1" s="1"/>
  <c r="W920" i="1"/>
  <c r="X920" i="1" s="1"/>
  <c r="W919" i="1"/>
  <c r="X919" i="1" s="1"/>
  <c r="B919" i="1"/>
  <c r="W918" i="1"/>
  <c r="X918" i="1" s="1"/>
  <c r="B918" i="1"/>
  <c r="W917" i="1"/>
  <c r="X917" i="1" s="1"/>
  <c r="B917" i="1"/>
  <c r="W916" i="1"/>
  <c r="X916" i="1" s="1"/>
  <c r="W915" i="1"/>
  <c r="X915" i="1" s="1"/>
  <c r="W914" i="1"/>
  <c r="X914" i="1" s="1"/>
  <c r="W913" i="1"/>
  <c r="X913" i="1" s="1"/>
  <c r="W912" i="1"/>
  <c r="X912" i="1" s="1"/>
  <c r="W911" i="1"/>
  <c r="X911" i="1" s="1"/>
  <c r="W910" i="1"/>
  <c r="X910" i="1" s="1"/>
  <c r="W909" i="1"/>
  <c r="X909" i="1" s="1"/>
  <c r="W908" i="1"/>
  <c r="X908" i="1" s="1"/>
  <c r="W907" i="1"/>
  <c r="X907" i="1" s="1"/>
  <c r="W906" i="1"/>
  <c r="X906" i="1" s="1"/>
  <c r="W905" i="1"/>
  <c r="X905" i="1" s="1"/>
  <c r="W904" i="1"/>
  <c r="X904" i="1" s="1"/>
  <c r="W903" i="1"/>
  <c r="X903" i="1" s="1"/>
  <c r="W902" i="1"/>
  <c r="X902" i="1" s="1"/>
  <c r="W901" i="1"/>
  <c r="X901" i="1" s="1"/>
  <c r="W900" i="1"/>
  <c r="X900" i="1" s="1"/>
  <c r="W899" i="1"/>
  <c r="X899" i="1" s="1"/>
  <c r="W898" i="1"/>
  <c r="X898" i="1" s="1"/>
  <c r="W897" i="1"/>
  <c r="X897" i="1" s="1"/>
  <c r="W896" i="1"/>
  <c r="X896" i="1" s="1"/>
  <c r="W895" i="1"/>
  <c r="X895" i="1" s="1"/>
  <c r="W894" i="1"/>
  <c r="X894" i="1" s="1"/>
  <c r="W893" i="1"/>
  <c r="X893" i="1" s="1"/>
  <c r="W892" i="1"/>
  <c r="X892" i="1" s="1"/>
  <c r="W891" i="1"/>
  <c r="X891" i="1" s="1"/>
  <c r="W890" i="1"/>
  <c r="X890" i="1" s="1"/>
  <c r="W889" i="1"/>
  <c r="X889" i="1" s="1"/>
  <c r="W888" i="1"/>
  <c r="X888" i="1" s="1"/>
  <c r="W887" i="1"/>
  <c r="X887" i="1" s="1"/>
  <c r="W886" i="1"/>
  <c r="X886" i="1" s="1"/>
  <c r="W885" i="1"/>
  <c r="X885" i="1" s="1"/>
  <c r="W884" i="1"/>
  <c r="X884" i="1" s="1"/>
  <c r="W883" i="1"/>
  <c r="X883" i="1" s="1"/>
  <c r="W882" i="1"/>
  <c r="X882" i="1" s="1"/>
  <c r="W881" i="1"/>
  <c r="X881" i="1" s="1"/>
  <c r="W880" i="1"/>
  <c r="X880" i="1" s="1"/>
  <c r="W879" i="1"/>
  <c r="X879" i="1" s="1"/>
  <c r="W878" i="1"/>
  <c r="X878" i="1" s="1"/>
  <c r="W877" i="1"/>
  <c r="X877" i="1" s="1"/>
  <c r="W876" i="1"/>
  <c r="X876" i="1" s="1"/>
  <c r="W875" i="1"/>
  <c r="X875" i="1" s="1"/>
  <c r="W874" i="1"/>
  <c r="X874" i="1" s="1"/>
  <c r="W873" i="1"/>
  <c r="X873" i="1" s="1"/>
  <c r="W872" i="1"/>
  <c r="X872" i="1" s="1"/>
  <c r="W871" i="1"/>
  <c r="X871" i="1" s="1"/>
  <c r="W870" i="1"/>
  <c r="X870" i="1" s="1"/>
  <c r="W869" i="1"/>
  <c r="X869" i="1" s="1"/>
  <c r="W868" i="1"/>
  <c r="X868" i="1" s="1"/>
  <c r="W867" i="1"/>
  <c r="X867" i="1" s="1"/>
  <c r="W866" i="1"/>
  <c r="X866" i="1" s="1"/>
  <c r="W865" i="1"/>
  <c r="X865" i="1" s="1"/>
  <c r="W864" i="1"/>
  <c r="X864" i="1" s="1"/>
  <c r="W863" i="1"/>
  <c r="X863" i="1" s="1"/>
  <c r="W862" i="1"/>
  <c r="X862" i="1" s="1"/>
  <c r="W861" i="1"/>
  <c r="X861" i="1" s="1"/>
  <c r="W860" i="1"/>
  <c r="X860" i="1" s="1"/>
  <c r="W859" i="1"/>
  <c r="X859" i="1" s="1"/>
  <c r="W858" i="1"/>
  <c r="X858" i="1" s="1"/>
  <c r="W857" i="1"/>
  <c r="X857" i="1" s="1"/>
  <c r="W856" i="1"/>
  <c r="X856" i="1" s="1"/>
  <c r="W855" i="1"/>
  <c r="X855" i="1" s="1"/>
  <c r="W854" i="1"/>
  <c r="X854" i="1" s="1"/>
  <c r="W853" i="1"/>
  <c r="X853" i="1" s="1"/>
  <c r="W852" i="1"/>
  <c r="X852" i="1" s="1"/>
  <c r="W851" i="1"/>
  <c r="X851" i="1" s="1"/>
  <c r="W850" i="1"/>
  <c r="X850" i="1" s="1"/>
  <c r="W849" i="1"/>
  <c r="X849" i="1" s="1"/>
  <c r="W848" i="1"/>
  <c r="X848" i="1" s="1"/>
  <c r="B848" i="1"/>
  <c r="W847" i="1"/>
  <c r="X847" i="1" s="1"/>
  <c r="W846" i="1"/>
  <c r="X846" i="1" s="1"/>
  <c r="W845" i="1"/>
  <c r="X845" i="1" s="1"/>
  <c r="W844" i="1"/>
  <c r="X844" i="1" s="1"/>
  <c r="W843" i="1"/>
  <c r="X843" i="1" s="1"/>
  <c r="W842" i="1"/>
  <c r="X842" i="1" s="1"/>
  <c r="W841" i="1"/>
  <c r="X841" i="1" s="1"/>
  <c r="B841" i="1"/>
  <c r="W840" i="1"/>
  <c r="X840" i="1" s="1"/>
  <c r="W839" i="1"/>
  <c r="X839" i="1" s="1"/>
  <c r="W838" i="1"/>
  <c r="X838" i="1" s="1"/>
  <c r="W837" i="1"/>
  <c r="X837" i="1" s="1"/>
  <c r="W836" i="1"/>
  <c r="X836" i="1" s="1"/>
  <c r="W835" i="1"/>
  <c r="X835" i="1" s="1"/>
  <c r="W834" i="1"/>
  <c r="X834" i="1" s="1"/>
  <c r="W833" i="1"/>
  <c r="X833" i="1" s="1"/>
  <c r="W832" i="1"/>
  <c r="X832" i="1" s="1"/>
  <c r="W831" i="1"/>
  <c r="X831" i="1" s="1"/>
  <c r="W830" i="1"/>
  <c r="X830" i="1" s="1"/>
  <c r="W829" i="1"/>
  <c r="X829" i="1" s="1"/>
  <c r="W828" i="1"/>
  <c r="X828" i="1" s="1"/>
  <c r="W827" i="1"/>
  <c r="X827" i="1" s="1"/>
  <c r="W826" i="1"/>
  <c r="X826" i="1" s="1"/>
  <c r="W825" i="1"/>
  <c r="X825" i="1" s="1"/>
  <c r="W824" i="1"/>
  <c r="X824" i="1" s="1"/>
  <c r="W823" i="1"/>
  <c r="X823" i="1" s="1"/>
  <c r="W822" i="1"/>
  <c r="X822" i="1" s="1"/>
  <c r="W821" i="1"/>
  <c r="X821" i="1" s="1"/>
  <c r="W820" i="1"/>
  <c r="X820" i="1" s="1"/>
  <c r="W819" i="1"/>
  <c r="X819" i="1" s="1"/>
  <c r="W818" i="1"/>
  <c r="X818" i="1" s="1"/>
  <c r="W817" i="1"/>
  <c r="X817" i="1" s="1"/>
  <c r="W816" i="1"/>
  <c r="X816" i="1" s="1"/>
  <c r="W815" i="1"/>
  <c r="X815" i="1" s="1"/>
  <c r="W814" i="1"/>
  <c r="X814" i="1" s="1"/>
  <c r="W813" i="1"/>
  <c r="X813" i="1" s="1"/>
  <c r="W812" i="1"/>
  <c r="X812" i="1" s="1"/>
  <c r="W811" i="1"/>
  <c r="X811" i="1" s="1"/>
  <c r="W810" i="1"/>
  <c r="X810" i="1" s="1"/>
  <c r="W809" i="1"/>
  <c r="X809" i="1" s="1"/>
  <c r="W808" i="1"/>
  <c r="X808" i="1" s="1"/>
  <c r="W807" i="1"/>
  <c r="X807" i="1" s="1"/>
  <c r="W806" i="1"/>
  <c r="X806" i="1" s="1"/>
  <c r="W805" i="1"/>
  <c r="X805" i="1" s="1"/>
  <c r="W804" i="1"/>
  <c r="X804" i="1" s="1"/>
  <c r="W803" i="1"/>
  <c r="X803" i="1" s="1"/>
  <c r="W802" i="1"/>
  <c r="X802" i="1" s="1"/>
  <c r="W801" i="1"/>
  <c r="X801" i="1" s="1"/>
  <c r="W800" i="1"/>
  <c r="X800" i="1" s="1"/>
  <c r="W799" i="1"/>
  <c r="X799" i="1" s="1"/>
  <c r="W798" i="1"/>
  <c r="X798" i="1" s="1"/>
  <c r="W797" i="1"/>
  <c r="X797" i="1" s="1"/>
  <c r="W796" i="1"/>
  <c r="X796" i="1" s="1"/>
  <c r="W795" i="1"/>
  <c r="X795" i="1" s="1"/>
  <c r="W794" i="1"/>
  <c r="X794" i="1" s="1"/>
  <c r="W793" i="1"/>
  <c r="X793" i="1" s="1"/>
  <c r="W792" i="1"/>
  <c r="X792" i="1" s="1"/>
  <c r="W791" i="1"/>
  <c r="X791" i="1" s="1"/>
  <c r="W790" i="1"/>
  <c r="X790" i="1" s="1"/>
  <c r="W789" i="1"/>
  <c r="X789" i="1" s="1"/>
  <c r="W788" i="1"/>
  <c r="X788" i="1" s="1"/>
  <c r="W787" i="1"/>
  <c r="X787" i="1" s="1"/>
  <c r="W786" i="1"/>
  <c r="X786" i="1" s="1"/>
  <c r="W785" i="1"/>
  <c r="X785" i="1" s="1"/>
  <c r="W784" i="1"/>
  <c r="X784" i="1" s="1"/>
  <c r="W783" i="1"/>
  <c r="X783" i="1" s="1"/>
  <c r="W782" i="1"/>
  <c r="X782" i="1" s="1"/>
  <c r="W781" i="1"/>
  <c r="X781" i="1" s="1"/>
  <c r="W780" i="1"/>
  <c r="X780" i="1" s="1"/>
  <c r="W779" i="1"/>
  <c r="X779" i="1" s="1"/>
  <c r="W778" i="1"/>
  <c r="X778" i="1" s="1"/>
  <c r="W777" i="1"/>
  <c r="X777" i="1" s="1"/>
  <c r="W776" i="1"/>
  <c r="X776" i="1" s="1"/>
  <c r="W775" i="1"/>
  <c r="X775" i="1" s="1"/>
  <c r="W774" i="1"/>
  <c r="X774" i="1" s="1"/>
  <c r="W773" i="1"/>
  <c r="X773" i="1" s="1"/>
  <c r="W772" i="1"/>
  <c r="X772" i="1" s="1"/>
  <c r="B772" i="1"/>
  <c r="W771" i="1"/>
  <c r="X771" i="1" s="1"/>
  <c r="B771" i="1"/>
  <c r="W770" i="1"/>
  <c r="X770" i="1" s="1"/>
  <c r="W769" i="1"/>
  <c r="X769" i="1" s="1"/>
  <c r="W768" i="1"/>
  <c r="X768" i="1" s="1"/>
  <c r="W767" i="1"/>
  <c r="X767" i="1" s="1"/>
  <c r="W766" i="1"/>
  <c r="X766" i="1" s="1"/>
  <c r="W765" i="1"/>
  <c r="X765" i="1" s="1"/>
  <c r="W764" i="1"/>
  <c r="X764" i="1" s="1"/>
  <c r="W763" i="1"/>
  <c r="X763" i="1" s="1"/>
  <c r="W762" i="1"/>
  <c r="X762" i="1" s="1"/>
  <c r="W761" i="1"/>
  <c r="X761" i="1" s="1"/>
  <c r="W760" i="1"/>
  <c r="X760" i="1" s="1"/>
  <c r="W759" i="1"/>
  <c r="X759" i="1" s="1"/>
  <c r="W758" i="1"/>
  <c r="X758" i="1" s="1"/>
  <c r="W757" i="1"/>
  <c r="X757" i="1" s="1"/>
  <c r="W756" i="1"/>
  <c r="X756" i="1" s="1"/>
  <c r="W755" i="1"/>
  <c r="X755" i="1" s="1"/>
  <c r="W754" i="1"/>
  <c r="X754" i="1" s="1"/>
  <c r="W753" i="1"/>
  <c r="X753" i="1" s="1"/>
  <c r="W752" i="1"/>
  <c r="X752" i="1" s="1"/>
  <c r="W751" i="1"/>
  <c r="X751" i="1" s="1"/>
  <c r="W750" i="1"/>
  <c r="X750" i="1" s="1"/>
  <c r="W749" i="1"/>
  <c r="X749" i="1" s="1"/>
  <c r="W748" i="1"/>
  <c r="X748" i="1" s="1"/>
  <c r="W747" i="1"/>
  <c r="X747" i="1" s="1"/>
  <c r="W746" i="1"/>
  <c r="X746" i="1" s="1"/>
  <c r="W745" i="1"/>
  <c r="X745" i="1" s="1"/>
  <c r="W744" i="1"/>
  <c r="X744" i="1" s="1"/>
  <c r="W743" i="1"/>
  <c r="X743" i="1" s="1"/>
  <c r="W742" i="1"/>
  <c r="X742" i="1" s="1"/>
  <c r="W741" i="1"/>
  <c r="X741" i="1" s="1"/>
  <c r="W740" i="1"/>
  <c r="X740" i="1" s="1"/>
  <c r="W739" i="1"/>
  <c r="X739" i="1" s="1"/>
  <c r="W738" i="1"/>
  <c r="X738" i="1" s="1"/>
  <c r="W737" i="1"/>
  <c r="X737" i="1" s="1"/>
  <c r="W736" i="1"/>
  <c r="X736" i="1" s="1"/>
  <c r="W735" i="1"/>
  <c r="X735" i="1" s="1"/>
  <c r="W734" i="1"/>
  <c r="X734" i="1" s="1"/>
  <c r="W733" i="1"/>
  <c r="X733" i="1" s="1"/>
  <c r="W732" i="1"/>
  <c r="X732" i="1" s="1"/>
  <c r="W731" i="1"/>
  <c r="X731" i="1" s="1"/>
  <c r="W730" i="1"/>
  <c r="X730" i="1" s="1"/>
  <c r="W729" i="1"/>
  <c r="X729" i="1" s="1"/>
  <c r="W728" i="1"/>
  <c r="X728" i="1" s="1"/>
  <c r="W727" i="1"/>
  <c r="X727" i="1" s="1"/>
  <c r="W726" i="1"/>
  <c r="X726" i="1" s="1"/>
  <c r="W725" i="1"/>
  <c r="X725" i="1" s="1"/>
  <c r="W724" i="1"/>
  <c r="X724" i="1" s="1"/>
  <c r="W723" i="1"/>
  <c r="X723" i="1" s="1"/>
  <c r="W722" i="1"/>
  <c r="X722" i="1" s="1"/>
  <c r="W721" i="1"/>
  <c r="X721" i="1" s="1"/>
  <c r="W720" i="1"/>
  <c r="X720" i="1" s="1"/>
  <c r="W719" i="1"/>
  <c r="X719" i="1" s="1"/>
  <c r="W718" i="1"/>
  <c r="X718" i="1" s="1"/>
  <c r="W717" i="1"/>
  <c r="X717" i="1" s="1"/>
  <c r="W716" i="1"/>
  <c r="X716" i="1" s="1"/>
  <c r="W715" i="1"/>
  <c r="X715" i="1" s="1"/>
  <c r="W714" i="1"/>
  <c r="X714" i="1" s="1"/>
  <c r="W713" i="1"/>
  <c r="X713" i="1" s="1"/>
  <c r="W712" i="1"/>
  <c r="X712" i="1" s="1"/>
  <c r="W711" i="1"/>
  <c r="X711" i="1" s="1"/>
  <c r="W710" i="1"/>
  <c r="X710" i="1" s="1"/>
  <c r="W709" i="1"/>
  <c r="X709" i="1" s="1"/>
  <c r="W708" i="1"/>
  <c r="X708" i="1" s="1"/>
  <c r="W707" i="1"/>
  <c r="X707" i="1" s="1"/>
  <c r="W706" i="1"/>
  <c r="X706" i="1" s="1"/>
  <c r="W705" i="1"/>
  <c r="X705" i="1" s="1"/>
  <c r="W704" i="1"/>
  <c r="X704" i="1" s="1"/>
  <c r="W703" i="1"/>
  <c r="X703" i="1" s="1"/>
  <c r="W702" i="1"/>
  <c r="X702" i="1" s="1"/>
  <c r="W701" i="1"/>
  <c r="X701" i="1" s="1"/>
  <c r="W700" i="1"/>
  <c r="X700" i="1" s="1"/>
  <c r="W699" i="1"/>
  <c r="X699" i="1" s="1"/>
  <c r="W698" i="1"/>
  <c r="X698" i="1" s="1"/>
  <c r="W697" i="1"/>
  <c r="X697" i="1" s="1"/>
  <c r="W696" i="1"/>
  <c r="X696" i="1" s="1"/>
  <c r="W695" i="1"/>
  <c r="X695" i="1" s="1"/>
  <c r="W694" i="1"/>
  <c r="X694" i="1" s="1"/>
  <c r="W693" i="1"/>
  <c r="X693" i="1" s="1"/>
  <c r="W692" i="1"/>
  <c r="X692" i="1" s="1"/>
  <c r="W691" i="1"/>
  <c r="X691" i="1" s="1"/>
  <c r="W690" i="1"/>
  <c r="X690" i="1" s="1"/>
  <c r="W689" i="1"/>
  <c r="X689" i="1" s="1"/>
  <c r="W688" i="1"/>
  <c r="X688" i="1" s="1"/>
  <c r="W687" i="1"/>
  <c r="X687" i="1" s="1"/>
  <c r="W686" i="1"/>
  <c r="X686" i="1" s="1"/>
  <c r="W685" i="1"/>
  <c r="X685" i="1" s="1"/>
  <c r="W684" i="1"/>
  <c r="X684" i="1" s="1"/>
  <c r="W683" i="1"/>
  <c r="X683" i="1" s="1"/>
  <c r="W682" i="1"/>
  <c r="X682" i="1" s="1"/>
  <c r="W681" i="1"/>
  <c r="X681" i="1" s="1"/>
  <c r="W680" i="1"/>
  <c r="X680" i="1" s="1"/>
  <c r="W679" i="1"/>
  <c r="X679" i="1" s="1"/>
  <c r="W678" i="1"/>
  <c r="X678" i="1" s="1"/>
  <c r="W677" i="1"/>
  <c r="X677" i="1" s="1"/>
  <c r="W676" i="1"/>
  <c r="X676" i="1" s="1"/>
  <c r="W675" i="1"/>
  <c r="X675" i="1" s="1"/>
  <c r="W674" i="1"/>
  <c r="X674" i="1" s="1"/>
  <c r="W673" i="1"/>
  <c r="X673" i="1" s="1"/>
  <c r="W672" i="1"/>
  <c r="X672" i="1" s="1"/>
  <c r="W671" i="1"/>
  <c r="X671" i="1" s="1"/>
  <c r="W670" i="1"/>
  <c r="X670" i="1" s="1"/>
  <c r="W669" i="1"/>
  <c r="X669" i="1" s="1"/>
  <c r="W668" i="1"/>
  <c r="X668" i="1" s="1"/>
  <c r="W667" i="1"/>
  <c r="X667" i="1" s="1"/>
  <c r="W666" i="1"/>
  <c r="X666" i="1" s="1"/>
  <c r="W665" i="1"/>
  <c r="X665" i="1" s="1"/>
  <c r="W664" i="1"/>
  <c r="X664" i="1" s="1"/>
  <c r="W663" i="1"/>
  <c r="X663" i="1" s="1"/>
  <c r="W662" i="1"/>
  <c r="X662" i="1" s="1"/>
  <c r="W661" i="1"/>
  <c r="X661" i="1" s="1"/>
  <c r="W660" i="1"/>
  <c r="X660" i="1" s="1"/>
  <c r="B660" i="1"/>
  <c r="W659" i="1"/>
  <c r="X659" i="1" s="1"/>
  <c r="B659" i="1"/>
  <c r="W658" i="1"/>
  <c r="X658" i="1" s="1"/>
  <c r="W657" i="1"/>
  <c r="X657" i="1" s="1"/>
  <c r="W656" i="1"/>
  <c r="X656" i="1" s="1"/>
  <c r="W655" i="1"/>
  <c r="X655" i="1" s="1"/>
  <c r="W654" i="1"/>
  <c r="X654" i="1" s="1"/>
  <c r="W653" i="1"/>
  <c r="X653" i="1" s="1"/>
  <c r="W652" i="1"/>
  <c r="X652" i="1" s="1"/>
  <c r="W651" i="1"/>
  <c r="X651" i="1" s="1"/>
  <c r="W650" i="1"/>
  <c r="X650" i="1" s="1"/>
  <c r="W649" i="1"/>
  <c r="X649" i="1" s="1"/>
  <c r="W648" i="1"/>
  <c r="X648" i="1" s="1"/>
  <c r="W647" i="1"/>
  <c r="X647" i="1" s="1"/>
  <c r="W646" i="1"/>
  <c r="X646" i="1" s="1"/>
  <c r="W645" i="1"/>
  <c r="X645" i="1" s="1"/>
  <c r="W644" i="1"/>
  <c r="X644" i="1" s="1"/>
  <c r="W643" i="1"/>
  <c r="X643" i="1" s="1"/>
  <c r="W642" i="1"/>
  <c r="X642" i="1" s="1"/>
  <c r="W641" i="1"/>
  <c r="X641" i="1" s="1"/>
  <c r="W640" i="1"/>
  <c r="X640" i="1" s="1"/>
  <c r="W639" i="1"/>
  <c r="X639" i="1" s="1"/>
  <c r="B639" i="1"/>
  <c r="W638" i="1"/>
  <c r="X638" i="1" s="1"/>
  <c r="W637" i="1"/>
  <c r="X637" i="1" s="1"/>
  <c r="W636" i="1"/>
  <c r="X636" i="1" s="1"/>
  <c r="W635" i="1"/>
  <c r="X635" i="1" s="1"/>
  <c r="W634" i="1"/>
  <c r="X634" i="1" s="1"/>
  <c r="W633" i="1"/>
  <c r="X633" i="1" s="1"/>
  <c r="W632" i="1"/>
  <c r="X632" i="1" s="1"/>
  <c r="W631" i="1"/>
  <c r="X631" i="1" s="1"/>
  <c r="W630" i="1"/>
  <c r="X630" i="1" s="1"/>
  <c r="W629" i="1"/>
  <c r="X629" i="1" s="1"/>
  <c r="W628" i="1"/>
  <c r="X628" i="1" s="1"/>
  <c r="W627" i="1"/>
  <c r="X627" i="1" s="1"/>
  <c r="W626" i="1"/>
  <c r="X626" i="1" s="1"/>
  <c r="W625" i="1"/>
  <c r="X625" i="1" s="1"/>
  <c r="W624" i="1"/>
  <c r="X624" i="1" s="1"/>
  <c r="W623" i="1"/>
  <c r="X623" i="1" s="1"/>
  <c r="W622" i="1"/>
  <c r="X622" i="1" s="1"/>
  <c r="B622" i="1"/>
  <c r="W621" i="1"/>
  <c r="X621" i="1" s="1"/>
  <c r="B621" i="1"/>
  <c r="W620" i="1"/>
  <c r="X620" i="1" s="1"/>
  <c r="B620" i="1"/>
  <c r="W619" i="1"/>
  <c r="X619" i="1" s="1"/>
  <c r="B619" i="1"/>
  <c r="W618" i="1"/>
  <c r="X618" i="1" s="1"/>
  <c r="W617" i="1"/>
  <c r="X617" i="1" s="1"/>
  <c r="W616" i="1"/>
  <c r="X616" i="1" s="1"/>
  <c r="W615" i="1"/>
  <c r="X615" i="1" s="1"/>
  <c r="W614" i="1"/>
  <c r="X614" i="1" s="1"/>
  <c r="W613" i="1"/>
  <c r="X613" i="1" s="1"/>
  <c r="W612" i="1"/>
  <c r="X612" i="1" s="1"/>
  <c r="W611" i="1"/>
  <c r="X611" i="1" s="1"/>
  <c r="W610" i="1"/>
  <c r="X610" i="1" s="1"/>
  <c r="W609" i="1"/>
  <c r="X609" i="1" s="1"/>
  <c r="W608" i="1"/>
  <c r="X608" i="1" s="1"/>
  <c r="W607" i="1"/>
  <c r="X607" i="1" s="1"/>
  <c r="B607" i="1"/>
  <c r="W606" i="1"/>
  <c r="X606" i="1" s="1"/>
  <c r="B606" i="1"/>
  <c r="W605" i="1"/>
  <c r="X605" i="1" s="1"/>
  <c r="B605" i="1"/>
  <c r="W604" i="1"/>
  <c r="X604" i="1" s="1"/>
  <c r="W603" i="1"/>
  <c r="X603" i="1" s="1"/>
  <c r="T603" i="1"/>
  <c r="W602" i="1"/>
  <c r="X602" i="1" s="1"/>
  <c r="W601" i="1"/>
  <c r="X601" i="1" s="1"/>
  <c r="W600" i="1"/>
  <c r="X600" i="1" s="1"/>
  <c r="W599" i="1"/>
  <c r="X599" i="1" s="1"/>
  <c r="W598" i="1"/>
  <c r="X598" i="1" s="1"/>
  <c r="W597" i="1"/>
  <c r="X597" i="1" s="1"/>
  <c r="W596" i="1"/>
  <c r="X596" i="1" s="1"/>
  <c r="W595" i="1"/>
  <c r="X595" i="1" s="1"/>
  <c r="W594" i="1"/>
  <c r="X594" i="1" s="1"/>
  <c r="W593" i="1"/>
  <c r="X593" i="1" s="1"/>
  <c r="W592" i="1"/>
  <c r="X592" i="1" s="1"/>
  <c r="W591" i="1"/>
  <c r="X591" i="1" s="1"/>
  <c r="W590" i="1"/>
  <c r="X590" i="1" s="1"/>
  <c r="W589" i="1"/>
  <c r="X589" i="1" s="1"/>
  <c r="W588" i="1"/>
  <c r="X588" i="1" s="1"/>
  <c r="W587" i="1"/>
  <c r="X587" i="1" s="1"/>
  <c r="W586" i="1"/>
  <c r="X586" i="1" s="1"/>
  <c r="W585" i="1"/>
  <c r="X585" i="1" s="1"/>
  <c r="W584" i="1"/>
  <c r="X584" i="1" s="1"/>
  <c r="W583" i="1"/>
  <c r="X583" i="1" s="1"/>
  <c r="W582" i="1"/>
  <c r="X582" i="1" s="1"/>
  <c r="W581" i="1"/>
  <c r="X581" i="1" s="1"/>
  <c r="W580" i="1"/>
  <c r="X580" i="1" s="1"/>
  <c r="W579" i="1"/>
  <c r="X579" i="1" s="1"/>
  <c r="W578" i="1"/>
  <c r="X578" i="1" s="1"/>
  <c r="W577" i="1"/>
  <c r="X577" i="1" s="1"/>
  <c r="W576" i="1"/>
  <c r="X576" i="1" s="1"/>
  <c r="W575" i="1"/>
  <c r="X575" i="1" s="1"/>
  <c r="W574" i="1"/>
  <c r="X574" i="1" s="1"/>
  <c r="W573" i="1"/>
  <c r="X573" i="1" s="1"/>
  <c r="W572" i="1"/>
  <c r="X572" i="1" s="1"/>
  <c r="W571" i="1"/>
  <c r="X571" i="1" s="1"/>
  <c r="W570" i="1"/>
  <c r="X570" i="1" s="1"/>
  <c r="W569" i="1"/>
  <c r="X569" i="1" s="1"/>
  <c r="W568" i="1"/>
  <c r="X568" i="1" s="1"/>
  <c r="W567" i="1"/>
  <c r="X567" i="1" s="1"/>
  <c r="W566" i="1"/>
  <c r="X566" i="1" s="1"/>
  <c r="W565" i="1"/>
  <c r="X565" i="1" s="1"/>
  <c r="W564" i="1"/>
  <c r="X564" i="1" s="1"/>
  <c r="W563" i="1"/>
  <c r="X563" i="1" s="1"/>
  <c r="W562" i="1"/>
  <c r="X562" i="1" s="1"/>
  <c r="W561" i="1"/>
  <c r="X561" i="1" s="1"/>
  <c r="W560" i="1"/>
  <c r="X560" i="1" s="1"/>
  <c r="W559" i="1"/>
  <c r="X559" i="1" s="1"/>
  <c r="W558" i="1"/>
  <c r="X558" i="1" s="1"/>
  <c r="W557" i="1"/>
  <c r="X557" i="1" s="1"/>
  <c r="W556" i="1"/>
  <c r="X556" i="1" s="1"/>
  <c r="W555" i="1"/>
  <c r="X555" i="1" s="1"/>
  <c r="W554" i="1"/>
  <c r="X554" i="1" s="1"/>
  <c r="W553" i="1"/>
  <c r="X553" i="1" s="1"/>
  <c r="W552" i="1"/>
  <c r="X552" i="1" s="1"/>
  <c r="W551" i="1"/>
  <c r="X551" i="1" s="1"/>
  <c r="W550" i="1"/>
  <c r="X550" i="1" s="1"/>
  <c r="W549" i="1"/>
  <c r="X549" i="1" s="1"/>
  <c r="W548" i="1"/>
  <c r="X548" i="1" s="1"/>
  <c r="W547" i="1"/>
  <c r="X547" i="1" s="1"/>
  <c r="W546" i="1"/>
  <c r="X546" i="1" s="1"/>
  <c r="W545" i="1"/>
  <c r="X545" i="1" s="1"/>
  <c r="W544" i="1"/>
  <c r="X544" i="1" s="1"/>
  <c r="W543" i="1"/>
  <c r="X543" i="1" s="1"/>
  <c r="W542" i="1"/>
  <c r="X542" i="1" s="1"/>
  <c r="W541" i="1"/>
  <c r="X541" i="1" s="1"/>
  <c r="W540" i="1"/>
  <c r="X540" i="1" s="1"/>
  <c r="W539" i="1"/>
  <c r="X539" i="1" s="1"/>
  <c r="W538" i="1"/>
  <c r="X538" i="1" s="1"/>
  <c r="W537" i="1"/>
  <c r="X537" i="1" s="1"/>
  <c r="W536" i="1"/>
  <c r="X536" i="1" s="1"/>
  <c r="W535" i="1"/>
  <c r="X535" i="1" s="1"/>
  <c r="W534" i="1"/>
  <c r="X534" i="1" s="1"/>
  <c r="W533" i="1"/>
  <c r="X533" i="1" s="1"/>
  <c r="W532" i="1"/>
  <c r="X532" i="1" s="1"/>
  <c r="W531" i="1"/>
  <c r="X531" i="1" s="1"/>
  <c r="W530" i="1"/>
  <c r="X530" i="1" s="1"/>
  <c r="W529" i="1"/>
  <c r="X529" i="1" s="1"/>
  <c r="W528" i="1"/>
  <c r="X528" i="1" s="1"/>
  <c r="W527" i="1"/>
  <c r="X527" i="1" s="1"/>
  <c r="W526" i="1"/>
  <c r="X526" i="1" s="1"/>
  <c r="W525" i="1"/>
  <c r="X525" i="1" s="1"/>
  <c r="W524" i="1"/>
  <c r="X524" i="1" s="1"/>
  <c r="W523" i="1"/>
  <c r="X523" i="1" s="1"/>
  <c r="W522" i="1"/>
  <c r="X522" i="1" s="1"/>
  <c r="W521" i="1"/>
  <c r="X521" i="1" s="1"/>
  <c r="W520" i="1"/>
  <c r="X520" i="1" s="1"/>
  <c r="W519" i="1"/>
  <c r="X519" i="1" s="1"/>
  <c r="W518" i="1"/>
  <c r="X518" i="1" s="1"/>
  <c r="W517" i="1"/>
  <c r="X517" i="1" s="1"/>
  <c r="W516" i="1"/>
  <c r="X516" i="1" s="1"/>
  <c r="W515" i="1"/>
  <c r="X515" i="1" s="1"/>
  <c r="W514" i="1"/>
  <c r="X514" i="1" s="1"/>
  <c r="W513" i="1"/>
  <c r="X513" i="1" s="1"/>
  <c r="W512" i="1"/>
  <c r="X512" i="1" s="1"/>
  <c r="W511" i="1"/>
  <c r="X511" i="1" s="1"/>
  <c r="W510" i="1"/>
  <c r="X510" i="1" s="1"/>
  <c r="W509" i="1"/>
  <c r="X509" i="1" s="1"/>
  <c r="W508" i="1"/>
  <c r="X508" i="1" s="1"/>
  <c r="W507" i="1"/>
  <c r="X507" i="1" s="1"/>
  <c r="W506" i="1"/>
  <c r="X506" i="1" s="1"/>
  <c r="W505" i="1"/>
  <c r="X505" i="1" s="1"/>
  <c r="W504" i="1"/>
  <c r="X504" i="1" s="1"/>
  <c r="W503" i="1"/>
  <c r="X503" i="1" s="1"/>
  <c r="W502" i="1"/>
  <c r="X502" i="1" s="1"/>
  <c r="W501" i="1"/>
  <c r="X501" i="1" s="1"/>
  <c r="W500" i="1"/>
  <c r="X500" i="1" s="1"/>
  <c r="W499" i="1"/>
  <c r="X499" i="1" s="1"/>
  <c r="W498" i="1"/>
  <c r="X498" i="1" s="1"/>
  <c r="W497" i="1"/>
  <c r="X497" i="1" s="1"/>
  <c r="W496" i="1"/>
  <c r="X496" i="1" s="1"/>
  <c r="W495" i="1"/>
  <c r="X495" i="1" s="1"/>
  <c r="W494" i="1"/>
  <c r="X494" i="1" s="1"/>
  <c r="W493" i="1"/>
  <c r="X493" i="1" s="1"/>
  <c r="W492" i="1"/>
  <c r="X492" i="1" s="1"/>
  <c r="W491" i="1"/>
  <c r="X491" i="1" s="1"/>
  <c r="W490" i="1"/>
  <c r="X490" i="1" s="1"/>
  <c r="W489" i="1"/>
  <c r="X489" i="1" s="1"/>
  <c r="W488" i="1"/>
  <c r="X488" i="1" s="1"/>
  <c r="W487" i="1"/>
  <c r="X487" i="1" s="1"/>
  <c r="W486" i="1"/>
  <c r="X486" i="1" s="1"/>
  <c r="W485" i="1"/>
  <c r="X485" i="1" s="1"/>
  <c r="W484" i="1"/>
  <c r="X484" i="1" s="1"/>
  <c r="W483" i="1"/>
  <c r="X483" i="1" s="1"/>
  <c r="W482" i="1"/>
  <c r="X482" i="1" s="1"/>
  <c r="W481" i="1"/>
  <c r="X481" i="1" s="1"/>
  <c r="W480" i="1"/>
  <c r="X480" i="1" s="1"/>
  <c r="W479" i="1"/>
  <c r="X479" i="1" s="1"/>
  <c r="W478" i="1"/>
  <c r="X478" i="1" s="1"/>
  <c r="W477" i="1"/>
  <c r="X477" i="1" s="1"/>
  <c r="W476" i="1"/>
  <c r="X476" i="1" s="1"/>
  <c r="W475" i="1"/>
  <c r="X475" i="1" s="1"/>
  <c r="W474" i="1"/>
  <c r="X474" i="1" s="1"/>
  <c r="W473" i="1"/>
  <c r="X473" i="1" s="1"/>
  <c r="W472" i="1"/>
  <c r="X472" i="1" s="1"/>
  <c r="W471" i="1"/>
  <c r="X471" i="1" s="1"/>
  <c r="W470" i="1"/>
  <c r="X470" i="1" s="1"/>
  <c r="W469" i="1"/>
  <c r="X469" i="1" s="1"/>
  <c r="B469" i="1"/>
  <c r="W468" i="1"/>
  <c r="X468" i="1" s="1"/>
  <c r="B468" i="1"/>
  <c r="W467" i="1"/>
  <c r="X467" i="1" s="1"/>
  <c r="B467" i="1"/>
  <c r="W466" i="1"/>
  <c r="X466" i="1" s="1"/>
  <c r="B466" i="1"/>
  <c r="W465" i="1"/>
  <c r="X465" i="1" s="1"/>
  <c r="B465" i="1"/>
  <c r="W464" i="1"/>
  <c r="X464" i="1" s="1"/>
  <c r="B464" i="1"/>
  <c r="W463" i="1"/>
  <c r="X463" i="1" s="1"/>
  <c r="W462" i="1"/>
  <c r="X462" i="1" s="1"/>
  <c r="W461" i="1"/>
  <c r="X461" i="1" s="1"/>
  <c r="W460" i="1"/>
  <c r="X460" i="1" s="1"/>
  <c r="W459" i="1"/>
  <c r="X459" i="1" s="1"/>
  <c r="W458" i="1"/>
  <c r="X458" i="1" s="1"/>
  <c r="W457" i="1"/>
  <c r="X457" i="1" s="1"/>
  <c r="W456" i="1"/>
  <c r="X456" i="1" s="1"/>
  <c r="W455" i="1"/>
  <c r="X455" i="1" s="1"/>
  <c r="W454" i="1"/>
  <c r="X454" i="1" s="1"/>
  <c r="W453" i="1"/>
  <c r="X453" i="1" s="1"/>
  <c r="W452" i="1"/>
  <c r="X452" i="1" s="1"/>
  <c r="W451" i="1"/>
  <c r="X451" i="1" s="1"/>
  <c r="W450" i="1"/>
  <c r="X450" i="1" s="1"/>
  <c r="W449" i="1"/>
  <c r="X449" i="1" s="1"/>
  <c r="W448" i="1"/>
  <c r="X448" i="1" s="1"/>
  <c r="W447" i="1"/>
  <c r="X447" i="1" s="1"/>
  <c r="W446" i="1"/>
  <c r="X446" i="1" s="1"/>
  <c r="W445" i="1"/>
  <c r="X445" i="1" s="1"/>
  <c r="W444" i="1"/>
  <c r="X444" i="1" s="1"/>
  <c r="W443" i="1"/>
  <c r="X443" i="1" s="1"/>
  <c r="W442" i="1"/>
  <c r="X442" i="1" s="1"/>
  <c r="W441" i="1"/>
  <c r="X441" i="1" s="1"/>
  <c r="W440" i="1"/>
  <c r="X440" i="1" s="1"/>
  <c r="W439" i="1"/>
  <c r="X439" i="1" s="1"/>
  <c r="W438" i="1"/>
  <c r="X438" i="1" s="1"/>
  <c r="W437" i="1"/>
  <c r="X437" i="1" s="1"/>
  <c r="W436" i="1"/>
  <c r="X436" i="1" s="1"/>
  <c r="W435" i="1"/>
  <c r="X435" i="1" s="1"/>
  <c r="W434" i="1"/>
  <c r="X434" i="1" s="1"/>
  <c r="W433" i="1"/>
  <c r="X433" i="1" s="1"/>
  <c r="W432" i="1"/>
  <c r="X432" i="1" s="1"/>
  <c r="W431" i="1"/>
  <c r="X431" i="1" s="1"/>
  <c r="W430" i="1"/>
  <c r="X430" i="1" s="1"/>
  <c r="W429" i="1"/>
  <c r="X429" i="1" s="1"/>
  <c r="W428" i="1"/>
  <c r="X428" i="1" s="1"/>
  <c r="W427" i="1"/>
  <c r="X427" i="1" s="1"/>
  <c r="W426" i="1"/>
  <c r="X426" i="1" s="1"/>
  <c r="W425" i="1"/>
  <c r="X425" i="1" s="1"/>
  <c r="W424" i="1"/>
  <c r="X424" i="1" s="1"/>
  <c r="W423" i="1"/>
  <c r="X423" i="1" s="1"/>
  <c r="W422" i="1"/>
  <c r="X422" i="1" s="1"/>
  <c r="W421" i="1"/>
  <c r="X421" i="1" s="1"/>
  <c r="W420" i="1"/>
  <c r="X420" i="1" s="1"/>
  <c r="W419" i="1"/>
  <c r="X419" i="1" s="1"/>
  <c r="W418" i="1"/>
  <c r="X418" i="1" s="1"/>
  <c r="W417" i="1"/>
  <c r="X417" i="1" s="1"/>
  <c r="W416" i="1"/>
  <c r="X416" i="1" s="1"/>
  <c r="W415" i="1"/>
  <c r="X415" i="1" s="1"/>
  <c r="W414" i="1"/>
  <c r="X414" i="1" s="1"/>
  <c r="W413" i="1"/>
  <c r="X413" i="1" s="1"/>
  <c r="W412" i="1"/>
  <c r="X412" i="1" s="1"/>
  <c r="W411" i="1"/>
  <c r="X411" i="1" s="1"/>
  <c r="W410" i="1"/>
  <c r="X410" i="1" s="1"/>
  <c r="W409" i="1"/>
  <c r="X409" i="1" s="1"/>
  <c r="W408" i="1"/>
  <c r="X408" i="1" s="1"/>
  <c r="W407" i="1"/>
  <c r="X407" i="1" s="1"/>
  <c r="W406" i="1"/>
  <c r="X406" i="1" s="1"/>
  <c r="W405" i="1"/>
  <c r="X405" i="1" s="1"/>
  <c r="W404" i="1"/>
  <c r="X404" i="1" s="1"/>
  <c r="W403" i="1"/>
  <c r="X403" i="1" s="1"/>
  <c r="W402" i="1"/>
  <c r="X402" i="1" s="1"/>
  <c r="W401" i="1"/>
  <c r="X401" i="1" s="1"/>
  <c r="W400" i="1"/>
  <c r="X400" i="1" s="1"/>
  <c r="W399" i="1"/>
  <c r="X399" i="1" s="1"/>
  <c r="W398" i="1"/>
  <c r="X398" i="1" s="1"/>
  <c r="W397" i="1"/>
  <c r="X397" i="1" s="1"/>
  <c r="W396" i="1"/>
  <c r="X396" i="1" s="1"/>
  <c r="W395" i="1"/>
  <c r="X395" i="1" s="1"/>
  <c r="W394" i="1"/>
  <c r="X394" i="1" s="1"/>
  <c r="W393" i="1"/>
  <c r="X393" i="1" s="1"/>
  <c r="W392" i="1"/>
  <c r="X392" i="1" s="1"/>
  <c r="W391" i="1"/>
  <c r="X391" i="1" s="1"/>
  <c r="W390" i="1"/>
  <c r="X390" i="1" s="1"/>
  <c r="W389" i="1"/>
  <c r="X389" i="1" s="1"/>
  <c r="W388" i="1"/>
  <c r="X388" i="1" s="1"/>
  <c r="W387" i="1"/>
  <c r="X387" i="1" s="1"/>
  <c r="W386" i="1"/>
  <c r="X386" i="1" s="1"/>
  <c r="W385" i="1"/>
  <c r="X385" i="1" s="1"/>
  <c r="W384" i="1"/>
  <c r="X384" i="1" s="1"/>
  <c r="W383" i="1"/>
  <c r="X383" i="1" s="1"/>
  <c r="W382" i="1"/>
  <c r="X382" i="1" s="1"/>
  <c r="W381" i="1"/>
  <c r="X381" i="1" s="1"/>
  <c r="W380" i="1"/>
  <c r="X380" i="1" s="1"/>
  <c r="W379" i="1"/>
  <c r="X379" i="1" s="1"/>
  <c r="W378" i="1"/>
  <c r="X378" i="1" s="1"/>
  <c r="W377" i="1"/>
  <c r="X377" i="1" s="1"/>
  <c r="W376" i="1"/>
  <c r="X376" i="1" s="1"/>
  <c r="W375" i="1"/>
  <c r="X375" i="1" s="1"/>
  <c r="W374" i="1"/>
  <c r="X374" i="1" s="1"/>
  <c r="W373" i="1"/>
  <c r="X373" i="1" s="1"/>
  <c r="W372" i="1"/>
  <c r="X372" i="1" s="1"/>
  <c r="W371" i="1"/>
  <c r="X371" i="1" s="1"/>
  <c r="W370" i="1"/>
  <c r="X370" i="1" s="1"/>
  <c r="W369" i="1"/>
  <c r="X369" i="1" s="1"/>
  <c r="W368" i="1"/>
  <c r="X368" i="1" s="1"/>
  <c r="W367" i="1"/>
  <c r="X367" i="1" s="1"/>
  <c r="W366" i="1"/>
  <c r="X366" i="1" s="1"/>
  <c r="W365" i="1"/>
  <c r="X365" i="1" s="1"/>
  <c r="W364" i="1"/>
  <c r="X364" i="1" s="1"/>
  <c r="W363" i="1"/>
  <c r="X363" i="1" s="1"/>
  <c r="W362" i="1"/>
  <c r="X362" i="1" s="1"/>
  <c r="W361" i="1"/>
  <c r="X361" i="1" s="1"/>
  <c r="W360" i="1"/>
  <c r="X360" i="1" s="1"/>
  <c r="W359" i="1"/>
  <c r="X359" i="1" s="1"/>
  <c r="W358" i="1"/>
  <c r="X358" i="1" s="1"/>
  <c r="W357" i="1"/>
  <c r="X357" i="1" s="1"/>
  <c r="W356" i="1"/>
  <c r="X356" i="1" s="1"/>
  <c r="W355" i="1"/>
  <c r="X355" i="1" s="1"/>
  <c r="W354" i="1"/>
  <c r="X354" i="1" s="1"/>
  <c r="W353" i="1"/>
  <c r="X353" i="1" s="1"/>
  <c r="W352" i="1"/>
  <c r="X352" i="1" s="1"/>
  <c r="W351" i="1"/>
  <c r="X351" i="1" s="1"/>
  <c r="W350" i="1"/>
  <c r="X350" i="1" s="1"/>
  <c r="W349" i="1"/>
  <c r="X349" i="1" s="1"/>
  <c r="W348" i="1"/>
  <c r="X348" i="1" s="1"/>
  <c r="W347" i="1"/>
  <c r="X347" i="1" s="1"/>
  <c r="W346" i="1"/>
  <c r="X346" i="1" s="1"/>
  <c r="W345" i="1"/>
  <c r="X345" i="1" s="1"/>
  <c r="W344" i="1"/>
  <c r="X344" i="1" s="1"/>
  <c r="W343" i="1"/>
  <c r="X343" i="1" s="1"/>
  <c r="W342" i="1"/>
  <c r="X342" i="1" s="1"/>
  <c r="W341" i="1"/>
  <c r="X341" i="1" s="1"/>
  <c r="W340" i="1"/>
  <c r="X340" i="1" s="1"/>
  <c r="W339" i="1"/>
  <c r="X339" i="1" s="1"/>
  <c r="W338" i="1"/>
  <c r="X338" i="1" s="1"/>
  <c r="W337" i="1"/>
  <c r="X337" i="1" s="1"/>
  <c r="W336" i="1"/>
  <c r="X336" i="1" s="1"/>
  <c r="W335" i="1"/>
  <c r="X335" i="1" s="1"/>
  <c r="W334" i="1"/>
  <c r="X334" i="1" s="1"/>
  <c r="W333" i="1"/>
  <c r="X333" i="1" s="1"/>
  <c r="W332" i="1"/>
  <c r="X332" i="1" s="1"/>
  <c r="W331" i="1"/>
  <c r="X331" i="1" s="1"/>
  <c r="W330" i="1"/>
  <c r="X330" i="1" s="1"/>
  <c r="W329" i="1"/>
  <c r="X329" i="1" s="1"/>
  <c r="W328" i="1"/>
  <c r="X328" i="1" s="1"/>
  <c r="W327" i="1"/>
  <c r="X327" i="1" s="1"/>
  <c r="W326" i="1"/>
  <c r="X326" i="1" s="1"/>
  <c r="W325" i="1"/>
  <c r="X325" i="1" s="1"/>
  <c r="W324" i="1"/>
  <c r="X324" i="1" s="1"/>
  <c r="W323" i="1"/>
  <c r="X323" i="1" s="1"/>
  <c r="W322" i="1"/>
  <c r="X322" i="1" s="1"/>
  <c r="W321" i="1"/>
  <c r="X321" i="1" s="1"/>
  <c r="W320" i="1"/>
  <c r="X320" i="1" s="1"/>
  <c r="W319" i="1"/>
  <c r="X319" i="1" s="1"/>
  <c r="W318" i="1"/>
  <c r="X318" i="1" s="1"/>
  <c r="W317" i="1"/>
  <c r="X317" i="1" s="1"/>
  <c r="W316" i="1"/>
  <c r="X316" i="1" s="1"/>
  <c r="W315" i="1"/>
  <c r="X315" i="1" s="1"/>
  <c r="W314" i="1"/>
  <c r="X314" i="1" s="1"/>
  <c r="W313" i="1"/>
  <c r="X313" i="1" s="1"/>
  <c r="W312" i="1"/>
  <c r="X312" i="1" s="1"/>
  <c r="W311" i="1"/>
  <c r="X311" i="1" s="1"/>
  <c r="W310" i="1"/>
  <c r="X310" i="1" s="1"/>
  <c r="W309" i="1"/>
  <c r="X309" i="1" s="1"/>
  <c r="W308" i="1"/>
  <c r="X308" i="1" s="1"/>
  <c r="W307" i="1"/>
  <c r="X307" i="1" s="1"/>
  <c r="W306" i="1"/>
  <c r="X306" i="1" s="1"/>
  <c r="W305" i="1"/>
  <c r="X305" i="1" s="1"/>
  <c r="W304" i="1"/>
  <c r="X304" i="1" s="1"/>
  <c r="W303" i="1"/>
  <c r="X303" i="1" s="1"/>
  <c r="W302" i="1"/>
  <c r="X302" i="1" s="1"/>
  <c r="W301" i="1"/>
  <c r="X301" i="1" s="1"/>
  <c r="W300" i="1"/>
  <c r="X300" i="1" s="1"/>
  <c r="W299" i="1"/>
  <c r="X299" i="1" s="1"/>
  <c r="W298" i="1"/>
  <c r="X298" i="1" s="1"/>
  <c r="W297" i="1"/>
  <c r="X297" i="1" s="1"/>
  <c r="W296" i="1"/>
  <c r="X296" i="1" s="1"/>
  <c r="W295" i="1"/>
  <c r="X295" i="1" s="1"/>
  <c r="W294" i="1"/>
  <c r="X294" i="1" s="1"/>
  <c r="W293" i="1"/>
  <c r="X293" i="1" s="1"/>
  <c r="W292" i="1"/>
  <c r="X292" i="1" s="1"/>
  <c r="W291" i="1"/>
  <c r="X291" i="1" s="1"/>
  <c r="W290" i="1"/>
  <c r="X290" i="1" s="1"/>
  <c r="W289" i="1"/>
  <c r="X289" i="1" s="1"/>
  <c r="W288" i="1"/>
  <c r="X288" i="1" s="1"/>
  <c r="W287" i="1"/>
  <c r="X287" i="1" s="1"/>
  <c r="W286" i="1"/>
  <c r="X286" i="1" s="1"/>
  <c r="W285" i="1"/>
  <c r="X285" i="1" s="1"/>
  <c r="W284" i="1"/>
  <c r="X284" i="1" s="1"/>
  <c r="W283" i="1"/>
  <c r="X283" i="1" s="1"/>
  <c r="W282" i="1"/>
  <c r="X282" i="1" s="1"/>
  <c r="W281" i="1"/>
  <c r="X281" i="1" s="1"/>
  <c r="W280" i="1"/>
  <c r="X280" i="1" s="1"/>
  <c r="W279" i="1"/>
  <c r="X279" i="1" s="1"/>
  <c r="W278" i="1"/>
  <c r="X278" i="1" s="1"/>
  <c r="W277" i="1"/>
  <c r="X277" i="1" s="1"/>
  <c r="W276" i="1"/>
  <c r="X276" i="1" s="1"/>
  <c r="W275" i="1"/>
  <c r="X275" i="1" s="1"/>
  <c r="W274" i="1"/>
  <c r="X274" i="1" s="1"/>
  <c r="W273" i="1"/>
  <c r="X273" i="1" s="1"/>
  <c r="W272" i="1"/>
  <c r="X272" i="1" s="1"/>
  <c r="W271" i="1"/>
  <c r="X271" i="1" s="1"/>
  <c r="W270" i="1"/>
  <c r="X270" i="1" s="1"/>
  <c r="W269" i="1"/>
  <c r="X269" i="1" s="1"/>
  <c r="W268" i="1"/>
  <c r="X268" i="1" s="1"/>
  <c r="W267" i="1"/>
  <c r="X267" i="1" s="1"/>
  <c r="W266" i="1"/>
  <c r="X266" i="1" s="1"/>
  <c r="W265" i="1"/>
  <c r="X265" i="1" s="1"/>
  <c r="W264" i="1"/>
  <c r="X264" i="1" s="1"/>
  <c r="W263" i="1"/>
  <c r="X263" i="1" s="1"/>
  <c r="W262" i="1"/>
  <c r="X262" i="1" s="1"/>
  <c r="W261" i="1"/>
  <c r="X261" i="1" s="1"/>
  <c r="W260" i="1"/>
  <c r="X260" i="1" s="1"/>
  <c r="W259" i="1"/>
  <c r="X259" i="1" s="1"/>
  <c r="W258" i="1"/>
  <c r="X258" i="1" s="1"/>
  <c r="W257" i="1"/>
  <c r="X257" i="1" s="1"/>
  <c r="W256" i="1"/>
  <c r="X256" i="1" s="1"/>
  <c r="W255" i="1"/>
  <c r="X255" i="1" s="1"/>
  <c r="W254" i="1"/>
  <c r="X254" i="1" s="1"/>
  <c r="W253" i="1"/>
  <c r="X253" i="1" s="1"/>
  <c r="W252" i="1"/>
  <c r="X252" i="1" s="1"/>
  <c r="W251" i="1"/>
  <c r="X251" i="1" s="1"/>
  <c r="W250" i="1"/>
  <c r="X250" i="1" s="1"/>
  <c r="W249" i="1"/>
  <c r="X249" i="1" s="1"/>
  <c r="W248" i="1"/>
  <c r="X248" i="1" s="1"/>
  <c r="W247" i="1"/>
  <c r="X247" i="1" s="1"/>
  <c r="W246" i="1"/>
  <c r="X246" i="1" s="1"/>
  <c r="W245" i="1"/>
  <c r="X245" i="1" s="1"/>
  <c r="B245" i="1"/>
  <c r="W244" i="1"/>
  <c r="X244" i="1" s="1"/>
  <c r="B244" i="1"/>
  <c r="W243" i="1"/>
  <c r="X243" i="1" s="1"/>
  <c r="W242" i="1"/>
  <c r="X242" i="1" s="1"/>
  <c r="W241" i="1"/>
  <c r="X241" i="1" s="1"/>
  <c r="W240" i="1"/>
  <c r="X240" i="1" s="1"/>
  <c r="W239" i="1"/>
  <c r="X239" i="1" s="1"/>
  <c r="W238" i="1"/>
  <c r="X238" i="1" s="1"/>
  <c r="W237" i="1"/>
  <c r="X237" i="1" s="1"/>
  <c r="W236" i="1"/>
  <c r="X236" i="1" s="1"/>
  <c r="W235" i="1"/>
  <c r="X235" i="1" s="1"/>
  <c r="W234" i="1"/>
  <c r="X234" i="1" s="1"/>
  <c r="W233" i="1"/>
  <c r="X233" i="1" s="1"/>
  <c r="W232" i="1"/>
  <c r="X232" i="1" s="1"/>
  <c r="W231" i="1"/>
  <c r="X231" i="1" s="1"/>
  <c r="W230" i="1"/>
  <c r="X230" i="1" s="1"/>
  <c r="W229" i="1"/>
  <c r="X229" i="1" s="1"/>
  <c r="W228" i="1"/>
  <c r="X228" i="1" s="1"/>
  <c r="W227" i="1"/>
  <c r="X227" i="1" s="1"/>
  <c r="W226" i="1"/>
  <c r="X226" i="1" s="1"/>
  <c r="W225" i="1"/>
  <c r="X225" i="1" s="1"/>
  <c r="W224" i="1"/>
  <c r="X224" i="1" s="1"/>
  <c r="W223" i="1"/>
  <c r="X223" i="1" s="1"/>
  <c r="W222" i="1"/>
  <c r="X222" i="1" s="1"/>
  <c r="W221" i="1"/>
  <c r="X221" i="1" s="1"/>
  <c r="W220" i="1"/>
  <c r="X220" i="1" s="1"/>
  <c r="W219" i="1"/>
  <c r="X219" i="1" s="1"/>
  <c r="W218" i="1"/>
  <c r="X218" i="1" s="1"/>
  <c r="W217" i="1"/>
  <c r="X217" i="1" s="1"/>
  <c r="W216" i="1"/>
  <c r="X216" i="1" s="1"/>
  <c r="W215" i="1"/>
  <c r="X215" i="1" s="1"/>
  <c r="W214" i="1"/>
  <c r="X214" i="1" s="1"/>
  <c r="W213" i="1"/>
  <c r="X213" i="1" s="1"/>
  <c r="W212" i="1"/>
  <c r="X212" i="1" s="1"/>
  <c r="W211" i="1"/>
  <c r="X211" i="1" s="1"/>
  <c r="W210" i="1"/>
  <c r="X210" i="1" s="1"/>
  <c r="W209" i="1"/>
  <c r="X209" i="1" s="1"/>
  <c r="W208" i="1"/>
  <c r="X208" i="1" s="1"/>
  <c r="W207" i="1"/>
  <c r="X207" i="1" s="1"/>
  <c r="W206" i="1"/>
  <c r="X206" i="1" s="1"/>
  <c r="W205" i="1"/>
  <c r="X205" i="1" s="1"/>
  <c r="W204" i="1"/>
  <c r="X204" i="1" s="1"/>
  <c r="W203" i="1"/>
  <c r="X203" i="1" s="1"/>
  <c r="W202" i="1"/>
  <c r="X202" i="1" s="1"/>
  <c r="W201" i="1"/>
  <c r="X201" i="1" s="1"/>
  <c r="W200" i="1"/>
  <c r="X200" i="1" s="1"/>
  <c r="W199" i="1"/>
  <c r="X199" i="1" s="1"/>
  <c r="W198" i="1"/>
  <c r="X198" i="1" s="1"/>
  <c r="W197" i="1"/>
  <c r="X197" i="1" s="1"/>
  <c r="W196" i="1"/>
  <c r="X196" i="1" s="1"/>
  <c r="W195" i="1"/>
  <c r="X195" i="1" s="1"/>
  <c r="W194" i="1"/>
  <c r="X194" i="1" s="1"/>
  <c r="W193" i="1"/>
  <c r="X193" i="1" s="1"/>
  <c r="W192" i="1"/>
  <c r="X192" i="1" s="1"/>
  <c r="W191" i="1"/>
  <c r="X191" i="1" s="1"/>
  <c r="B191" i="1"/>
  <c r="W190" i="1"/>
  <c r="X190" i="1" s="1"/>
  <c r="W189" i="1"/>
  <c r="X189" i="1" s="1"/>
  <c r="W188" i="1"/>
  <c r="X188" i="1" s="1"/>
  <c r="W187" i="1"/>
  <c r="X187" i="1" s="1"/>
  <c r="W186" i="1"/>
  <c r="X186" i="1" s="1"/>
  <c r="W185" i="1"/>
  <c r="X185" i="1" s="1"/>
  <c r="W184" i="1"/>
  <c r="X184" i="1" s="1"/>
  <c r="W183" i="1"/>
  <c r="X183" i="1" s="1"/>
  <c r="W182" i="1"/>
  <c r="X182" i="1" s="1"/>
  <c r="W181" i="1"/>
  <c r="X181" i="1" s="1"/>
  <c r="W180" i="1"/>
  <c r="X180" i="1" s="1"/>
  <c r="W179" i="1"/>
  <c r="X179" i="1" s="1"/>
  <c r="W178" i="1"/>
  <c r="X178" i="1" s="1"/>
  <c r="W177" i="1"/>
  <c r="X177" i="1" s="1"/>
  <c r="W176" i="1"/>
  <c r="X176" i="1" s="1"/>
  <c r="W175" i="1"/>
  <c r="X175" i="1" s="1"/>
  <c r="W174" i="1"/>
  <c r="X174" i="1" s="1"/>
  <c r="W173" i="1"/>
  <c r="X173" i="1" s="1"/>
  <c r="W172" i="1"/>
  <c r="X172" i="1" s="1"/>
  <c r="W171" i="1"/>
  <c r="X171" i="1" s="1"/>
  <c r="W170" i="1"/>
  <c r="X170" i="1" s="1"/>
  <c r="W169" i="1"/>
  <c r="X169" i="1" s="1"/>
  <c r="W168" i="1"/>
  <c r="X168" i="1" s="1"/>
  <c r="W167" i="1"/>
  <c r="X167" i="1" s="1"/>
  <c r="W166" i="1"/>
  <c r="X166" i="1" s="1"/>
  <c r="W165" i="1"/>
  <c r="X165" i="1" s="1"/>
  <c r="W164" i="1"/>
  <c r="X164" i="1" s="1"/>
  <c r="W163" i="1"/>
  <c r="X163" i="1" s="1"/>
  <c r="W162" i="1"/>
  <c r="X162" i="1" s="1"/>
  <c r="W161" i="1"/>
  <c r="X161" i="1" s="1"/>
  <c r="W160" i="1"/>
  <c r="X160" i="1" s="1"/>
  <c r="W159" i="1"/>
  <c r="X159" i="1" s="1"/>
  <c r="W158" i="1"/>
  <c r="X158" i="1" s="1"/>
  <c r="W157" i="1"/>
  <c r="X157" i="1" s="1"/>
  <c r="W156" i="1"/>
  <c r="X156" i="1" s="1"/>
  <c r="W155" i="1"/>
  <c r="X155" i="1" s="1"/>
  <c r="W154" i="1"/>
  <c r="X154" i="1" s="1"/>
  <c r="W153" i="1"/>
  <c r="X153" i="1" s="1"/>
  <c r="W152" i="1"/>
  <c r="X152" i="1" s="1"/>
  <c r="W151" i="1"/>
  <c r="X151" i="1" s="1"/>
  <c r="W150" i="1"/>
  <c r="X150" i="1" s="1"/>
  <c r="W149" i="1"/>
  <c r="X149" i="1" s="1"/>
  <c r="W148" i="1"/>
  <c r="X148" i="1" s="1"/>
  <c r="W147" i="1"/>
  <c r="X147" i="1" s="1"/>
  <c r="W146" i="1"/>
  <c r="X146" i="1" s="1"/>
  <c r="W145" i="1"/>
  <c r="X145" i="1" s="1"/>
  <c r="W144" i="1"/>
  <c r="X144" i="1" s="1"/>
  <c r="W143" i="1"/>
  <c r="X143" i="1" s="1"/>
  <c r="W142" i="1"/>
  <c r="X142" i="1" s="1"/>
  <c r="W141" i="1"/>
  <c r="X141" i="1" s="1"/>
  <c r="W140" i="1"/>
  <c r="X140" i="1" s="1"/>
  <c r="W139" i="1"/>
  <c r="X139" i="1" s="1"/>
  <c r="W138" i="1"/>
  <c r="X138" i="1" s="1"/>
  <c r="W137" i="1"/>
  <c r="X137" i="1" s="1"/>
  <c r="W136" i="1"/>
  <c r="X136" i="1" s="1"/>
  <c r="W135" i="1"/>
  <c r="X135" i="1" s="1"/>
  <c r="W134" i="1"/>
  <c r="X134" i="1" s="1"/>
  <c r="W133" i="1"/>
  <c r="X133" i="1" s="1"/>
  <c r="W132" i="1"/>
  <c r="X132" i="1" s="1"/>
  <c r="W131" i="1"/>
  <c r="X131" i="1" s="1"/>
  <c r="W130" i="1"/>
  <c r="X130" i="1" s="1"/>
  <c r="W129" i="1"/>
  <c r="X129" i="1" s="1"/>
  <c r="W128" i="1"/>
  <c r="X128" i="1" s="1"/>
  <c r="W127" i="1"/>
  <c r="X127" i="1" s="1"/>
  <c r="W126" i="1"/>
  <c r="X126" i="1" s="1"/>
  <c r="B126" i="1"/>
  <c r="W125" i="1"/>
  <c r="X125" i="1" s="1"/>
  <c r="B125" i="1"/>
  <c r="W124" i="1"/>
  <c r="X124" i="1" s="1"/>
  <c r="W123" i="1"/>
  <c r="X123" i="1" s="1"/>
  <c r="W122" i="1"/>
  <c r="X122" i="1" s="1"/>
  <c r="W121" i="1"/>
  <c r="X121" i="1" s="1"/>
  <c r="W120" i="1"/>
  <c r="X120" i="1" s="1"/>
  <c r="W119" i="1"/>
  <c r="X119" i="1" s="1"/>
  <c r="W118" i="1"/>
  <c r="X118" i="1" s="1"/>
  <c r="W117" i="1"/>
  <c r="X117" i="1" s="1"/>
  <c r="W116" i="1"/>
  <c r="X116" i="1" s="1"/>
  <c r="W115" i="1"/>
  <c r="X115" i="1" s="1"/>
  <c r="W114" i="1"/>
  <c r="X114" i="1" s="1"/>
  <c r="W113" i="1"/>
  <c r="X113" i="1" s="1"/>
  <c r="W112" i="1"/>
  <c r="X112" i="1" s="1"/>
  <c r="W111" i="1"/>
  <c r="X111" i="1" s="1"/>
  <c r="W110" i="1"/>
  <c r="X110" i="1" s="1"/>
  <c r="W109" i="1"/>
  <c r="X109" i="1" s="1"/>
  <c r="W108" i="1"/>
  <c r="X108" i="1" s="1"/>
  <c r="W107" i="1"/>
  <c r="X107" i="1" s="1"/>
  <c r="W106" i="1"/>
  <c r="X106" i="1" s="1"/>
  <c r="W105" i="1"/>
  <c r="X105" i="1" s="1"/>
  <c r="W104" i="1"/>
  <c r="X104" i="1" s="1"/>
  <c r="W103" i="1"/>
  <c r="X103" i="1" s="1"/>
  <c r="W102" i="1"/>
  <c r="X102" i="1" s="1"/>
  <c r="W101" i="1"/>
  <c r="X101" i="1" s="1"/>
  <c r="W100" i="1"/>
  <c r="X100" i="1" s="1"/>
  <c r="W99" i="1"/>
  <c r="X99" i="1" s="1"/>
  <c r="W98" i="1"/>
  <c r="X98" i="1" s="1"/>
  <c r="W97" i="1"/>
  <c r="X97" i="1" s="1"/>
  <c r="W96" i="1"/>
  <c r="X96" i="1" s="1"/>
  <c r="W95" i="1"/>
  <c r="X95" i="1" s="1"/>
  <c r="W94" i="1"/>
  <c r="X94" i="1" s="1"/>
  <c r="W93" i="1"/>
  <c r="X93" i="1" s="1"/>
  <c r="W92" i="1"/>
  <c r="X92" i="1" s="1"/>
  <c r="W91" i="1"/>
  <c r="X91" i="1" s="1"/>
  <c r="W90" i="1"/>
  <c r="X90" i="1" s="1"/>
  <c r="W89" i="1"/>
  <c r="X89" i="1" s="1"/>
  <c r="W88" i="1"/>
  <c r="X88" i="1" s="1"/>
  <c r="W87" i="1"/>
  <c r="X87" i="1" s="1"/>
  <c r="W86" i="1"/>
  <c r="X86" i="1" s="1"/>
  <c r="W85" i="1"/>
  <c r="X85" i="1" s="1"/>
  <c r="W84" i="1"/>
  <c r="X84" i="1" s="1"/>
  <c r="W83" i="1"/>
  <c r="X83" i="1" s="1"/>
  <c r="W82" i="1"/>
  <c r="X82" i="1" s="1"/>
  <c r="W81" i="1"/>
  <c r="X81" i="1" s="1"/>
  <c r="W80" i="1"/>
  <c r="X80" i="1" s="1"/>
  <c r="W79" i="1"/>
  <c r="X79" i="1" s="1"/>
  <c r="W78" i="1"/>
  <c r="X78" i="1" s="1"/>
  <c r="W77" i="1"/>
  <c r="X77" i="1" s="1"/>
  <c r="W76" i="1"/>
  <c r="X76" i="1" s="1"/>
  <c r="W75" i="1"/>
  <c r="X75" i="1" s="1"/>
  <c r="W74" i="1"/>
  <c r="X74" i="1" s="1"/>
  <c r="W73" i="1"/>
  <c r="X73" i="1" s="1"/>
  <c r="W72" i="1"/>
  <c r="X72" i="1" s="1"/>
  <c r="W71" i="1"/>
  <c r="X71" i="1" s="1"/>
  <c r="W70" i="1"/>
  <c r="X70" i="1" s="1"/>
  <c r="W69" i="1"/>
  <c r="X69" i="1" s="1"/>
  <c r="W68" i="1"/>
  <c r="X68" i="1" s="1"/>
  <c r="W67" i="1"/>
  <c r="X67" i="1" s="1"/>
  <c r="W66" i="1"/>
  <c r="X66" i="1" s="1"/>
  <c r="W65" i="1"/>
  <c r="X65" i="1" s="1"/>
  <c r="W64" i="1"/>
  <c r="X64" i="1" s="1"/>
  <c r="W63" i="1"/>
  <c r="X63" i="1" s="1"/>
  <c r="W62" i="1"/>
  <c r="X62" i="1" s="1"/>
  <c r="W61" i="1"/>
  <c r="X61" i="1" s="1"/>
  <c r="W60" i="1"/>
  <c r="X60" i="1" s="1"/>
  <c r="W59" i="1"/>
  <c r="X59" i="1" s="1"/>
  <c r="W58" i="1"/>
  <c r="X58" i="1" s="1"/>
  <c r="W57" i="1"/>
  <c r="X57" i="1" s="1"/>
  <c r="W56" i="1"/>
  <c r="X56" i="1" s="1"/>
  <c r="W55" i="1"/>
  <c r="X55" i="1" s="1"/>
  <c r="W54" i="1"/>
  <c r="X54" i="1" s="1"/>
  <c r="W53" i="1"/>
  <c r="X53" i="1" s="1"/>
  <c r="W52" i="1"/>
  <c r="X52" i="1" s="1"/>
  <c r="W51" i="1"/>
  <c r="X51" i="1" s="1"/>
  <c r="W50" i="1"/>
  <c r="X50" i="1" s="1"/>
  <c r="W49" i="1"/>
  <c r="X49" i="1" s="1"/>
  <c r="W48" i="1"/>
  <c r="X48" i="1" s="1"/>
  <c r="W47" i="1"/>
  <c r="X47" i="1" s="1"/>
  <c r="W46" i="1"/>
  <c r="X46" i="1" s="1"/>
  <c r="W45" i="1"/>
  <c r="X45" i="1" s="1"/>
  <c r="W44" i="1"/>
  <c r="X44" i="1" s="1"/>
  <c r="W43" i="1"/>
  <c r="X43" i="1" s="1"/>
  <c r="W42" i="1"/>
  <c r="X42" i="1" s="1"/>
  <c r="W41" i="1"/>
  <c r="X41" i="1" s="1"/>
  <c r="W40" i="1"/>
  <c r="X40" i="1" s="1"/>
  <c r="W39" i="1"/>
  <c r="X39" i="1" s="1"/>
  <c r="W38" i="1"/>
  <c r="X38" i="1" s="1"/>
  <c r="W37" i="1"/>
  <c r="X37" i="1" s="1"/>
  <c r="W36" i="1"/>
  <c r="X36" i="1" s="1"/>
  <c r="W35" i="1"/>
  <c r="X35" i="1" s="1"/>
  <c r="W34" i="1"/>
  <c r="X34" i="1" s="1"/>
  <c r="W33" i="1"/>
  <c r="X33" i="1" s="1"/>
  <c r="W32" i="1"/>
  <c r="X32" i="1" s="1"/>
  <c r="W31" i="1"/>
  <c r="X31" i="1" s="1"/>
  <c r="W30" i="1"/>
  <c r="X30" i="1" s="1"/>
  <c r="W29" i="1"/>
  <c r="X29" i="1" s="1"/>
  <c r="W28" i="1"/>
  <c r="X28" i="1" s="1"/>
  <c r="W27" i="1"/>
  <c r="X27" i="1" s="1"/>
  <c r="W26" i="1"/>
  <c r="X26" i="1" s="1"/>
  <c r="W25" i="1"/>
  <c r="X25" i="1" s="1"/>
  <c r="W24" i="1"/>
  <c r="X24" i="1" s="1"/>
  <c r="W23" i="1"/>
  <c r="X23" i="1" s="1"/>
  <c r="W22" i="1"/>
  <c r="X22" i="1" s="1"/>
  <c r="W21" i="1"/>
  <c r="X21" i="1" s="1"/>
  <c r="W20" i="1"/>
  <c r="X20" i="1" s="1"/>
  <c r="W19" i="1"/>
  <c r="X19" i="1" s="1"/>
  <c r="W18" i="1"/>
  <c r="X18" i="1" s="1"/>
  <c r="W17" i="1"/>
  <c r="X17" i="1" s="1"/>
  <c r="W16" i="1"/>
  <c r="X16" i="1" s="1"/>
  <c r="W15" i="1"/>
  <c r="X15" i="1" s="1"/>
  <c r="W14" i="1"/>
  <c r="X14" i="1" s="1"/>
  <c r="W13" i="1"/>
  <c r="X13" i="1" s="1"/>
  <c r="W12" i="1"/>
  <c r="X12" i="1" s="1"/>
  <c r="W11" i="1"/>
  <c r="X11" i="1" s="1"/>
  <c r="W10" i="1"/>
  <c r="X10" i="1" s="1"/>
  <c r="W9" i="1"/>
  <c r="X9" i="1" s="1"/>
  <c r="W8" i="1"/>
  <c r="X8" i="1" s="1"/>
  <c r="W7" i="1"/>
  <c r="X7" i="1" s="1"/>
  <c r="W6" i="1"/>
  <c r="X6" i="1" s="1"/>
  <c r="W5" i="1"/>
  <c r="X5" i="1" s="1"/>
  <c r="W4" i="1"/>
  <c r="X4" i="1" s="1"/>
  <c r="W3" i="1"/>
  <c r="X3" i="1" s="1"/>
  <c r="W2" i="1"/>
  <c r="X2" i="1" s="1"/>
</calcChain>
</file>

<file path=xl/sharedStrings.xml><?xml version="1.0" encoding="utf-8"?>
<sst xmlns="http://schemas.openxmlformats.org/spreadsheetml/2006/main" count="56342" uniqueCount="4913">
  <si>
    <t>سعر الترسية للوحدة</t>
  </si>
  <si>
    <t xml:space="preserve">سعر السوق الحالي بالوحدة </t>
  </si>
  <si>
    <t>الوحدة</t>
  </si>
  <si>
    <t>محلي/ مستورد</t>
  </si>
  <si>
    <t>الشركة المنتجة</t>
  </si>
  <si>
    <t>الاسم التجارى</t>
  </si>
  <si>
    <t>اسم الشركة الموزعة</t>
  </si>
  <si>
    <t>العبوة</t>
  </si>
  <si>
    <t>الاسم العلمى</t>
  </si>
  <si>
    <t>الاسم العام</t>
  </si>
  <si>
    <t>رقم البند</t>
  </si>
  <si>
    <t>Serial of Trade</t>
  </si>
  <si>
    <t>اسم المناقصة</t>
  </si>
  <si>
    <t>عام المناقصة</t>
  </si>
  <si>
    <t>رقم المناقصة</t>
  </si>
  <si>
    <t>تخصص المناقصة</t>
  </si>
  <si>
    <t>مناقصة / استكمال / ممارسة</t>
  </si>
  <si>
    <t>Life Saving</t>
  </si>
  <si>
    <t>Category</t>
  </si>
  <si>
    <t>حالة البند</t>
  </si>
  <si>
    <t>الرصيد</t>
  </si>
  <si>
    <t>متوسط الاستهلاك الشهري</t>
  </si>
  <si>
    <t>معدل التغطية باليوم</t>
  </si>
  <si>
    <t>Class</t>
  </si>
  <si>
    <t>Tablet</t>
  </si>
  <si>
    <t>Amoun</t>
  </si>
  <si>
    <t>إم - إكس   أقراص</t>
  </si>
  <si>
    <t>رامكو فارم لتجارة الادوية</t>
  </si>
  <si>
    <t>Capsule or Tablet</t>
  </si>
  <si>
    <t>مثبطات السيريتونين ضد القئ</t>
  </si>
  <si>
    <t>5 HT antagonist antiemtic</t>
  </si>
  <si>
    <t>A</t>
  </si>
  <si>
    <t>المناقصة الخامسة 2015-2016</t>
  </si>
  <si>
    <t>2015-2016</t>
  </si>
  <si>
    <t>مناقصة</t>
  </si>
  <si>
    <t>ساري</t>
  </si>
  <si>
    <t>Ampoule</t>
  </si>
  <si>
    <t>Hikma - EUP</t>
  </si>
  <si>
    <t>Utoral 250 mg</t>
  </si>
  <si>
    <t>فارما أوفر سيز</t>
  </si>
  <si>
    <t>Injection</t>
  </si>
  <si>
    <t>5فلورويوراسيل 250مجم</t>
  </si>
  <si>
    <t>5-Fluorouracil 250 mg</t>
  </si>
  <si>
    <t>شراء موحد أدوية الأورام List 51</t>
  </si>
  <si>
    <t>Oncology</t>
  </si>
  <si>
    <t>Yes</t>
  </si>
  <si>
    <t>المتحدة للصيادلة</t>
  </si>
  <si>
    <t>B</t>
  </si>
  <si>
    <t>C</t>
  </si>
  <si>
    <t>Vial</t>
  </si>
  <si>
    <t>Utoral 500 mg</t>
  </si>
  <si>
    <t>5فلورويوراسيل 500مجم</t>
  </si>
  <si>
    <t>5-Fluorouracil 500 mg</t>
  </si>
  <si>
    <t>4.000</t>
  </si>
  <si>
    <t>Cortilon  0.1mg</t>
  </si>
  <si>
    <t>فلودروهيدروكورتيزون 0.1 مجم</t>
  </si>
  <si>
    <t>9-alpha fludrohydrocortisone 0.1mg</t>
  </si>
  <si>
    <t>المناقصة الثالثة 2010-2011</t>
  </si>
  <si>
    <t>2010-2011</t>
  </si>
  <si>
    <t>Hikma Pharma</t>
  </si>
  <si>
    <t>glucobay 50mg</t>
  </si>
  <si>
    <t xml:space="preserve">سوفيكو فارم </t>
  </si>
  <si>
    <t>اكربوز 50 مجم</t>
  </si>
  <si>
    <t>Acarbose 50 mg</t>
  </si>
  <si>
    <t>ممارسة استكمال الاورام و أدوية متنوعة 2012-2013</t>
  </si>
  <si>
    <t>2012-2013</t>
  </si>
  <si>
    <t>استكمال</t>
  </si>
  <si>
    <t>CID</t>
  </si>
  <si>
    <t>Cidamex</t>
  </si>
  <si>
    <t>المصرية لتجارة الأدوية</t>
  </si>
  <si>
    <t>اسيتازولاميد 250 مجم</t>
  </si>
  <si>
    <t>Acetazolamide 250 mg</t>
  </si>
  <si>
    <t>المناقصة الثامنة 2015-2016</t>
  </si>
  <si>
    <t>Alexandria</t>
  </si>
  <si>
    <t>Aspin</t>
  </si>
  <si>
    <t>اسيتيل ساليسيك اسيد 300 مجم</t>
  </si>
  <si>
    <t>Acetyl salicylic acid 300mg</t>
  </si>
  <si>
    <t>المناقصة الاولي 2013-2014</t>
  </si>
  <si>
    <t>2013-2014</t>
  </si>
  <si>
    <t>Adco</t>
  </si>
  <si>
    <t>Rivo</t>
  </si>
  <si>
    <t>391.70/1000tab.</t>
  </si>
  <si>
    <t>Rivo 75 mg</t>
  </si>
  <si>
    <t>الشركة المصرية لتجارة الأدوية</t>
  </si>
  <si>
    <t>Capsules or Tablets</t>
  </si>
  <si>
    <t>اسيتيل ساليسيك اسيد 75 مجم</t>
  </si>
  <si>
    <t>Acetyl Salicylic Acid 75 mg</t>
  </si>
  <si>
    <t xml:space="preserve">المناقصة الثالثة 2018-2019 </t>
  </si>
  <si>
    <t>2018/2019</t>
  </si>
  <si>
    <t>85</t>
  </si>
  <si>
    <t>vial</t>
  </si>
  <si>
    <t>الشركة العربية للمستحضرات الطبية (ارابكوميد) لصالح شركة بيوكابيتال توزيع شركة ايجي فارما</t>
  </si>
  <si>
    <t>Rotacysteine 20% I.V Infusion</t>
  </si>
  <si>
    <t xml:space="preserve">فارما اوفر سيز </t>
  </si>
  <si>
    <t>اسيتيل سيستايين</t>
  </si>
  <si>
    <t>ACETYL CYSTIENE</t>
  </si>
  <si>
    <t>المناقصة العامة لتوريد أدوية علاج السموم جلسة 13/11/2016</t>
  </si>
  <si>
    <t>Sachet</t>
  </si>
  <si>
    <t>Sedico</t>
  </si>
  <si>
    <t>Acetylcistein</t>
  </si>
  <si>
    <t xml:space="preserve"> سيديكو </t>
  </si>
  <si>
    <t>اسيتيل سيستايين 200مجم</t>
  </si>
  <si>
    <t>acetylcysteine 200mg</t>
  </si>
  <si>
    <t>المناقصة السابعة 2015-2016</t>
  </si>
  <si>
    <t>Pharco</t>
  </si>
  <si>
    <t>Windy Effervescent</t>
  </si>
  <si>
    <t>فاركو للأدوية</t>
  </si>
  <si>
    <t>Bottle 250 ml</t>
  </si>
  <si>
    <t>Mash Premiere</t>
  </si>
  <si>
    <t>DOUCHEAL</t>
  </si>
  <si>
    <t>ابن سينا فارما</t>
  </si>
  <si>
    <t>Sachet or Bottle</t>
  </si>
  <si>
    <t>غسول مهبلى حامضى</t>
  </si>
  <si>
    <t>Acidic vaginal douche</t>
  </si>
  <si>
    <t>25.20</t>
  </si>
  <si>
    <t>Tab</t>
  </si>
  <si>
    <t>Cycloviral</t>
  </si>
  <si>
    <t>أسيكلوفير 200 مجم</t>
  </si>
  <si>
    <t>Acyclovir 200 mg</t>
  </si>
  <si>
    <t>المناقصة الثانية 2015-2016</t>
  </si>
  <si>
    <t>16.20</t>
  </si>
  <si>
    <t>tablet</t>
  </si>
  <si>
    <t>pharo pharma</t>
  </si>
  <si>
    <t>Virustat 200</t>
  </si>
  <si>
    <t>35.00</t>
  </si>
  <si>
    <t>Virustat 400 mg</t>
  </si>
  <si>
    <t>أسيكلوفير 400 مجم</t>
  </si>
  <si>
    <t>Acyclovir 400 mg</t>
  </si>
  <si>
    <t>المناقصة الثانية 2018-2019</t>
  </si>
  <si>
    <t>2019-2018</t>
  </si>
  <si>
    <t>Mylan</t>
  </si>
  <si>
    <t>Acyclovir 250 mg</t>
  </si>
  <si>
    <t>اسيكلوفير250 مجم</t>
  </si>
  <si>
    <t xml:space="preserve"> مناقصة الاستكمال الرابعة  2014-2015 </t>
  </si>
  <si>
    <t>2014-2015</t>
  </si>
  <si>
    <t>80/ViaL</t>
  </si>
  <si>
    <t>VL</t>
  </si>
  <si>
    <t>MYLAN</t>
  </si>
  <si>
    <t>Acyclovir 500 mg</t>
  </si>
  <si>
    <t>أسيكلوفير 500 مجم</t>
  </si>
  <si>
    <t>47.00 L.E</t>
  </si>
  <si>
    <t>BOTTLE 100 ML</t>
  </si>
  <si>
    <t>GSK - E</t>
  </si>
  <si>
    <t>Zovirax Double strength</t>
  </si>
  <si>
    <t>Bottle (100ml)</t>
  </si>
  <si>
    <t>أسيكلوفير 400 مجم / 5 مللي معلق</t>
  </si>
  <si>
    <t>Acyclovir 400 mg / 5 ml Suspension</t>
  </si>
  <si>
    <t>5.5</t>
  </si>
  <si>
    <t>Tube 10 gm</t>
  </si>
  <si>
    <t>Virustat 5% Cream</t>
  </si>
  <si>
    <t>Tube (10gm)</t>
  </si>
  <si>
    <t>أسيكلوفير 5% كريم</t>
  </si>
  <si>
    <t>Acyclovir 5% Cream</t>
  </si>
  <si>
    <t>المناقصة الرابعة 2018-2019</t>
  </si>
  <si>
    <t>268.00/100A</t>
  </si>
  <si>
    <t>ampule</t>
  </si>
  <si>
    <t>misr</t>
  </si>
  <si>
    <t>Epinephrine</t>
  </si>
  <si>
    <t>أدرينالين1مجم/مللي</t>
  </si>
  <si>
    <t>Adrenaline 1 mg / ml</t>
  </si>
  <si>
    <t>26.00/10 amp.</t>
  </si>
  <si>
    <t>Chemipharm</t>
  </si>
  <si>
    <t>Adrenamax</t>
  </si>
  <si>
    <t>tender price</t>
  </si>
  <si>
    <t>Carton box containing aluminium tube</t>
  </si>
  <si>
    <t>zad industrial pharma</t>
  </si>
  <si>
    <t>Zadema</t>
  </si>
  <si>
    <t>Tube (40mg)</t>
  </si>
  <si>
    <t>آيسين 1% + داي ايثيل أمينو ساليسيلات 5% جل</t>
  </si>
  <si>
    <t>Aescin 1% + Diethylamino Salicylate 5% gel</t>
  </si>
  <si>
    <t>المناقصة الأولى 2018-2019</t>
  </si>
  <si>
    <t>محلي</t>
  </si>
  <si>
    <t>Reparil</t>
  </si>
  <si>
    <t>آيسين 40 مجم</t>
  </si>
  <si>
    <t>Aescin 40mg</t>
  </si>
  <si>
    <t>المناقصة الأولى 2015-2016</t>
  </si>
  <si>
    <t>6.75زجاجة20 مللي</t>
  </si>
  <si>
    <t>20 ml</t>
  </si>
  <si>
    <t>Eipico</t>
  </si>
  <si>
    <t>Alzental</t>
  </si>
  <si>
    <t>ايبيكو</t>
  </si>
  <si>
    <t>Bottle (20ml)</t>
  </si>
  <si>
    <t>ألبيندازول 100 مجم / 5 مللي شراب</t>
  </si>
  <si>
    <t>Albendazole 100mg/5ml syrup</t>
  </si>
  <si>
    <t>مناقصة الأستكمال الثانية 2017-2018</t>
  </si>
  <si>
    <t>2017-2018</t>
  </si>
  <si>
    <t>2.625/ tab</t>
  </si>
  <si>
    <t>ألبيندازول 200 مجم</t>
  </si>
  <si>
    <t>Albendazole 200mg Capsules or Tablets</t>
  </si>
  <si>
    <t>1.5/ tab</t>
  </si>
  <si>
    <t>Mina Pharm</t>
  </si>
  <si>
    <t>Bon-One 0.25 mcg Tablets</t>
  </si>
  <si>
    <t xml:space="preserve">مينا فارم </t>
  </si>
  <si>
    <t>الفاكلسيدول 0,25 ميكروجرام</t>
  </si>
  <si>
    <t>Alfacalcidol 0.25mcg</t>
  </si>
  <si>
    <t>Capsule</t>
  </si>
  <si>
    <t>Arab Company for Gelatin لصالح مالتى كير</t>
  </si>
  <si>
    <t>BoneCare 0.5</t>
  </si>
  <si>
    <t>الفاكلسيدول 0,5 ميكروجرام</t>
  </si>
  <si>
    <t>AlfaCalcidol 0.5 mcg</t>
  </si>
  <si>
    <t>BoneCare 1</t>
  </si>
  <si>
    <t>الفاكلسيدول 1 ميكروجرام</t>
  </si>
  <si>
    <t>AlfaCalcidol 1 mcg</t>
  </si>
  <si>
    <t>Alexandria for Rotabiogen</t>
  </si>
  <si>
    <t>Alfabonid</t>
  </si>
  <si>
    <t>الفاكلسيدول 2 ميكروجرام/مللي</t>
  </si>
  <si>
    <t>AlfaCalcidol 2 mcg / ml</t>
  </si>
  <si>
    <t>Bottle</t>
  </si>
  <si>
    <t>Alesraa for Rotabiogen</t>
  </si>
  <si>
    <t>Bottle 20 ml</t>
  </si>
  <si>
    <t>الفاكلسيدول  2ميكروجرام/مللي نقط</t>
  </si>
  <si>
    <t>AlfaCalcidol 2 mcg / ml Oral Drops</t>
  </si>
  <si>
    <t>12.00 علبة 50 قرص</t>
  </si>
  <si>
    <t>Nouric</t>
  </si>
  <si>
    <t>أللوبيورينول 100 مجم</t>
  </si>
  <si>
    <t>Allopurinol 100 mg</t>
  </si>
  <si>
    <t>5.25/10tab.</t>
  </si>
  <si>
    <t>Memphis</t>
  </si>
  <si>
    <t>Crystazol</t>
  </si>
  <si>
    <t>أللوبيورينول 300 مجم</t>
  </si>
  <si>
    <t>Allopurinol 300 mg</t>
  </si>
  <si>
    <t>4050</t>
  </si>
  <si>
    <t>injection</t>
  </si>
  <si>
    <t>Boehringer Ingelheim</t>
  </si>
  <si>
    <t>Actilyse 50mg injection</t>
  </si>
  <si>
    <t>التيبلاز 50مجم</t>
  </si>
  <si>
    <t>Alteplase 50mg</t>
  </si>
  <si>
    <t>مناقصة بدائل الاستربتوكينياز 2017-2018</t>
  </si>
  <si>
    <t>Streptokinase بدائل</t>
  </si>
  <si>
    <t>Thrombolytics</t>
  </si>
  <si>
    <t>sedico</t>
  </si>
  <si>
    <t>Magaldrate Chewable</t>
  </si>
  <si>
    <t>مضاد للحموضة أقراص تحتوي على ألومونيوم هيدروكسيد و ماجنيزيوم هيدروكسيد</t>
  </si>
  <si>
    <t>Aluminum Hydroxide Gel &amp; Magnesium Salts Or Comb. Antacid</t>
  </si>
  <si>
    <t>المناقصة الخامسة 2018-2019</t>
  </si>
  <si>
    <t>Bottle 100 ml</t>
  </si>
  <si>
    <t>Miopan susp.</t>
  </si>
  <si>
    <t>مضاد للحموضةشراب تحتوي على ألومونيوم هيدروكسيد و ماجنيزيوم هيدروكسيد</t>
  </si>
  <si>
    <t>Aluminum Hydroxide Gel &amp; Magnesium salts or comb. antacid syrup</t>
  </si>
  <si>
    <t>Rameda</t>
  </si>
  <si>
    <t>Adamin</t>
  </si>
  <si>
    <t>أمانتادين  100 مجم</t>
  </si>
  <si>
    <t>Amantadine  100mg</t>
  </si>
  <si>
    <t>5.00 LE /Bottle 15 ml</t>
  </si>
  <si>
    <t>Bottle 15 ml</t>
  </si>
  <si>
    <t>Mucosin Oral Drops</t>
  </si>
  <si>
    <t>Bottle (15ml)</t>
  </si>
  <si>
    <t>امبروكسول نقط فم</t>
  </si>
  <si>
    <t>Ambroxol oral drops</t>
  </si>
  <si>
    <t>مناقصة الاستكمال الثالثة 2017-2018</t>
  </si>
  <si>
    <t>5.00للفيال</t>
  </si>
  <si>
    <t xml:space="preserve"> Vial 2ml</t>
  </si>
  <si>
    <t>Amikacin</t>
  </si>
  <si>
    <t>أميكاسين 100 مجم</t>
  </si>
  <si>
    <t>Amikacin  100mg Injection</t>
  </si>
  <si>
    <t>مناقصةا الاستكمال الاولى  2017-2018</t>
  </si>
  <si>
    <t>11</t>
  </si>
  <si>
    <t>HSPحكمة المتخصصة</t>
  </si>
  <si>
    <t>Emijectacin 500 mg</t>
  </si>
  <si>
    <t>أميكاسين 500 مجم</t>
  </si>
  <si>
    <t>Amikacin 500 mg</t>
  </si>
  <si>
    <t>Bottle 100ml</t>
  </si>
  <si>
    <t>ACDIMA</t>
  </si>
  <si>
    <t>Amikacin Lotion Spray</t>
  </si>
  <si>
    <t>بخاخة مضاد حيوى تحتوي على اميكاسين</t>
  </si>
  <si>
    <t>Amikacin antibiotic spray</t>
  </si>
  <si>
    <t>9.5/30 tab.</t>
  </si>
  <si>
    <t>Kahira</t>
  </si>
  <si>
    <t>Moduretic</t>
  </si>
  <si>
    <t>اميلورايد 5 مجم+هيدروكلوروثيازيد 50 مجم</t>
  </si>
  <si>
    <t>Amiloride 5 mg + Hydrochlorothiazide 50 mg</t>
  </si>
  <si>
    <t>Bottle 500 ml WITH rubber cap</t>
  </si>
  <si>
    <t>مصر اوتسوكا</t>
  </si>
  <si>
    <t>امينوليبان</t>
  </si>
  <si>
    <t>مصر اوتسوكا للمستحضرات الطبية</t>
  </si>
  <si>
    <t>Bottle 500 ml WITH Rubber Cap</t>
  </si>
  <si>
    <t>احمااض أمنية للحقن الوريدي لمرضى الكبد</t>
  </si>
  <si>
    <t>Amino acid Combination I.V. Solution for Hepatic Patient</t>
  </si>
  <si>
    <t>Fresenius Kabi</t>
  </si>
  <si>
    <t>Aminoven Infant 10%</t>
  </si>
  <si>
    <t>Bottle 100ml WITH Rubber Cap</t>
  </si>
  <si>
    <t>احماض امينية للحقن الوريدى أطفال</t>
  </si>
  <si>
    <t>Amino acid Combination I.V. Solution for infants</t>
  </si>
  <si>
    <t>Tenders</t>
  </si>
  <si>
    <t>كيدمين</t>
  </si>
  <si>
    <t>احمااض أمنية لمرضى الكلى</t>
  </si>
  <si>
    <t>Amino acid Combination I.V. Solution for Renal Patient</t>
  </si>
  <si>
    <t>7.50/120 ml</t>
  </si>
  <si>
    <t>Neo- minophylline</t>
  </si>
  <si>
    <t>امينوفيللين او الثيوفيللين شراب</t>
  </si>
  <si>
    <t>Aminophylline or other theophylline  syrup</t>
  </si>
  <si>
    <t>Amriya</t>
  </si>
  <si>
    <t>Theophylline, S.R</t>
  </si>
  <si>
    <t>أبوقير للتجارة الدولية</t>
  </si>
  <si>
    <t>امينوفيللين اوالثيوفيللين 200مجم</t>
  </si>
  <si>
    <t>Aminophylline or other theophylline 200mg Capsules or Tablets</t>
  </si>
  <si>
    <t>Tender</t>
  </si>
  <si>
    <t>Pharo Pharma</t>
  </si>
  <si>
    <t>Retaphylline 300 mg tablets</t>
  </si>
  <si>
    <t>امينوفيللين اوالثيوفيللين 300مجم</t>
  </si>
  <si>
    <t>Aminophylline or other theophylline 300mg Capsules or Tablets</t>
  </si>
  <si>
    <t>12</t>
  </si>
  <si>
    <t>ElNileلصالح موندى</t>
  </si>
  <si>
    <t>Uniphylline continus 400 mg</t>
  </si>
  <si>
    <t>الثيوفيللين 400مجم طويل المفعول</t>
  </si>
  <si>
    <t>Theophylline 400 mg SR</t>
  </si>
  <si>
    <t>المناقصة السابعة 2018-2019</t>
  </si>
  <si>
    <t>2.5</t>
  </si>
  <si>
    <t>Aminophylline</t>
  </si>
  <si>
    <t>امينوفيللين او الثيوفيللين</t>
  </si>
  <si>
    <t>Aminophylline or other theophylline Injection</t>
  </si>
  <si>
    <t>Suppository</t>
  </si>
  <si>
    <t>Minophylline</t>
  </si>
  <si>
    <t>امينوفيللين اوالثيوفيللين بحد أقصي 500مجم (كبار)</t>
  </si>
  <si>
    <t>Aminophylline or other theophylline up to 500mg (adult)</t>
  </si>
  <si>
    <t>Amiron</t>
  </si>
  <si>
    <t>أميودارون 150 مجم</t>
  </si>
  <si>
    <t>Amiodarone 150mg</t>
  </si>
  <si>
    <t>المناقصة الثالثة 2015-2016</t>
  </si>
  <si>
    <t>Mepaco</t>
  </si>
  <si>
    <t>Cardio-mep Tab.</t>
  </si>
  <si>
    <t xml:space="preserve">ايمك </t>
  </si>
  <si>
    <t>أميودارون 200 مجم</t>
  </si>
  <si>
    <t>Amiodarone 200mg</t>
  </si>
  <si>
    <t>.4/ tab</t>
  </si>
  <si>
    <t>El Kahira</t>
  </si>
  <si>
    <t>Tryptizol 25 mg</t>
  </si>
  <si>
    <t>اميتربتيلين 25 مجم</t>
  </si>
  <si>
    <t>Amitriptyline  25mg</t>
  </si>
  <si>
    <t>Psychoactive Drugs</t>
  </si>
  <si>
    <t>0.2125/ tab</t>
  </si>
  <si>
    <t>Tryptizole 10 mg</t>
  </si>
  <si>
    <t>اميتربتيلين 10 مجم</t>
  </si>
  <si>
    <t>Amitriptyline 10mg</t>
  </si>
  <si>
    <t>8.00/10tab.</t>
  </si>
  <si>
    <t>Vazopin</t>
  </si>
  <si>
    <t>املوديبين 5 مجم</t>
  </si>
  <si>
    <t>Amlodipine 5 mg</t>
  </si>
  <si>
    <t>11.00علبة10 قرص</t>
  </si>
  <si>
    <t>Regcor</t>
  </si>
  <si>
    <t>املوديبين 10 مجم</t>
  </si>
  <si>
    <t>Amlodipine 10 mg</t>
  </si>
  <si>
    <t>36.00</t>
  </si>
  <si>
    <t>Apex Pharma</t>
  </si>
  <si>
    <t>ErastapexCo 5 mg/ 20 mg</t>
  </si>
  <si>
    <t>Film coated tablets</t>
  </si>
  <si>
    <t>مثبطات مستقبلات الانجيوتنسين + أملوديبين 5 مجم</t>
  </si>
  <si>
    <t>ARBs + Amlodipine 5 mg</t>
  </si>
  <si>
    <t>tab</t>
  </si>
  <si>
    <t>أفروس</t>
  </si>
  <si>
    <t>Mesartanveros</t>
  </si>
  <si>
    <t>مثبطات مستقبلات الانجيوتنسين + أملوديبين 10 مجم</t>
  </si>
  <si>
    <t>ARBs + Amlodipine 10 mg</t>
  </si>
  <si>
    <t>Averothiazide</t>
  </si>
  <si>
    <t>مثبطات مستقبلات الانجيوتنسين + أملوديبين 5 مجم + هيدروكلوروثيازيد 12.5 مجم</t>
  </si>
  <si>
    <t>ARBs + Amlodipine 5 mg + hydrochlorthiazide 12.5 mg</t>
  </si>
  <si>
    <t>78.00</t>
  </si>
  <si>
    <t>Erastapex Trio 10/40/25 mg</t>
  </si>
  <si>
    <t>مثبطات مستقبلات الانجيوتنسين + أملوديبين 10 مجم + هيدروكلوروثيازيد 25</t>
  </si>
  <si>
    <t>ARBs + Amlodipine 10 mg + hydrochlorthiazide 25 mg</t>
  </si>
  <si>
    <t>11.25</t>
  </si>
  <si>
    <t>bottle 80 ml</t>
  </si>
  <si>
    <t>Flucamox</t>
  </si>
  <si>
    <t>Bottle 80 ml + Water for Reconstitution</t>
  </si>
  <si>
    <t>أموكسيسيللين 125 مجم + فلوكساسيللين 125 مجم معلق</t>
  </si>
  <si>
    <t>Amoxicillin  125mg + Fluoxacillin 125mg Suspension</t>
  </si>
  <si>
    <t>21.75</t>
  </si>
  <si>
    <t>156.25 mg/5 ml</t>
  </si>
  <si>
    <t>Magna-biotic</t>
  </si>
  <si>
    <t>Bottle (80ml) + Water for reconstitution</t>
  </si>
  <si>
    <t>أموكسيسيللين 125 مجم + حمض كلافيولينيك 31 مجم / 5 مللي</t>
  </si>
  <si>
    <t>Amoxicillin 125 mg + Clavulanic acid 31 mg / 5 ml Suspension</t>
  </si>
  <si>
    <t>(80ml) + Water</t>
  </si>
  <si>
    <t>Emoxclave</t>
  </si>
  <si>
    <t>32.50</t>
  </si>
  <si>
    <t>312.5 mg/5 ml</t>
  </si>
  <si>
    <t>أموكسيسيللين 250 مجم + حمض كلافيولينيك  62 مجم /5 مللي</t>
  </si>
  <si>
    <t>Amoxicillin 250 mg + Clavulanic acid 62 mg / 5 ml Suspension</t>
  </si>
  <si>
    <t>أموكسيسيللين 125 مجم + فلوكساسيللين 125 مجم</t>
  </si>
  <si>
    <t>Amoxicillin 125mg +  Fluoxacillin 125mg</t>
  </si>
  <si>
    <t>Flumox</t>
  </si>
  <si>
    <t>عطاءات ومناقصات</t>
  </si>
  <si>
    <t>BOTTLE 80 ML</t>
  </si>
  <si>
    <t>M.U.P- TENDER</t>
  </si>
  <si>
    <t>MOXACIL125 MG DRY SUSPENSION</t>
  </si>
  <si>
    <t>أموكسيسيللين 125 مجم / 5 مللي معلق</t>
  </si>
  <si>
    <t>Amoxicillin 125 mg / 5 ml Suspension</t>
  </si>
  <si>
    <t>عطاءات</t>
  </si>
  <si>
    <t>Bottle 80ml</t>
  </si>
  <si>
    <t>ريفا فارما</t>
  </si>
  <si>
    <t>Rivamox 125 mg dry suspension</t>
  </si>
  <si>
    <t>8.25</t>
  </si>
  <si>
    <t>Biomox</t>
  </si>
  <si>
    <t>Vial + Solvent</t>
  </si>
  <si>
    <t>أموكسيسيللين 1 جم</t>
  </si>
  <si>
    <t>Amoxicillin 1 g</t>
  </si>
  <si>
    <t>Emox</t>
  </si>
  <si>
    <t>29.00</t>
  </si>
  <si>
    <t>أموكسيسيللين 1 جم + حمض كلافيولينيك  200 مجم</t>
  </si>
  <si>
    <t>Amoxicillin 1 g + Clavulanic acid 200 mg</t>
  </si>
  <si>
    <t>6.00</t>
  </si>
  <si>
    <t>أموكسيسيللين 250 مجم + فلوكساسيللين 250 مجم</t>
  </si>
  <si>
    <t>Amoxicillin 250 mg +  Fluoxacillin 250 mg</t>
  </si>
  <si>
    <t>9.00للفيال</t>
  </si>
  <si>
    <t>HiBiotic 375 mg</t>
  </si>
  <si>
    <t>أموكسيسيللين 250 مجم + حمض كلافيولينيك  125 مجم</t>
  </si>
  <si>
    <t>Amoxicillin 250mg + Clavulianic acid 125mg</t>
  </si>
  <si>
    <t>10.5</t>
  </si>
  <si>
    <t>Amofluxin500mg cap</t>
  </si>
  <si>
    <t>Amoxicillin 250mg + Fluoxacillin 250mg</t>
  </si>
  <si>
    <t>9.00/Bottle (80ml)</t>
  </si>
  <si>
    <t>Moxipen 250 mg / 5 ml suspension</t>
  </si>
  <si>
    <t>أموكسيسيللين 250 مجم / 5 مللي معلق</t>
  </si>
  <si>
    <t>Amoxicillin 250 mg / 5 ml Suspension</t>
  </si>
  <si>
    <t>28</t>
  </si>
  <si>
    <t>460 mg/5 ml</t>
  </si>
  <si>
    <t>أموكسيسيللين 400 مجم + حمض كلافيولينيك  57 مجم / 5 مللي معلق</t>
  </si>
  <si>
    <t>Amoxicillin 400 mg + Clavulanic acid 57 mg /5ml Suspension</t>
  </si>
  <si>
    <t>15.9</t>
  </si>
  <si>
    <t>Alfacure</t>
  </si>
  <si>
    <t>Gardinova</t>
  </si>
  <si>
    <t>36/70ml</t>
  </si>
  <si>
    <t>25.25</t>
  </si>
  <si>
    <t>bottle 80 ml+solvent</t>
  </si>
  <si>
    <t>Clavimox 457 mg Suspension</t>
  </si>
  <si>
    <t>D</t>
  </si>
  <si>
    <t>29 / 80ml</t>
  </si>
  <si>
    <t>bottle 80 ml + water for reconstitution</t>
  </si>
  <si>
    <t>شركة مصر للمستحضرات الطبية لصالح شركة الدبيكي للادوية</t>
  </si>
  <si>
    <t>amoxilanic</t>
  </si>
  <si>
    <t>E</t>
  </si>
  <si>
    <t>49.5</t>
  </si>
  <si>
    <t>Bottle (80 ml) + water for reconstitution</t>
  </si>
  <si>
    <t>Averobios</t>
  </si>
  <si>
    <t>أموكسيسيللين 600 مجم + حمض كلافيولينيك  42.9 مجم / 5 مللي معلق</t>
  </si>
  <si>
    <t>Amoxicillin 600 mg + Clavulanic acid 42.9 mg /5ml Suspension</t>
  </si>
  <si>
    <t>11.00</t>
  </si>
  <si>
    <t>Cap</t>
  </si>
  <si>
    <t>أموكسيسيللين 500 مجم</t>
  </si>
  <si>
    <t xml:space="preserve">Amoxicillin 500 mg </t>
  </si>
  <si>
    <t>6.5</t>
  </si>
  <si>
    <t>Amoxicillin 500 mg</t>
  </si>
  <si>
    <t>6</t>
  </si>
  <si>
    <t>16.5</t>
  </si>
  <si>
    <t>أموكسيسيللين 500 مجم + حمض كلافيولينيك  100 مجم</t>
  </si>
  <si>
    <t>Amoxicillin 500mg + Clavulianic acid 100mg Vial</t>
  </si>
  <si>
    <t>37.00</t>
  </si>
  <si>
    <t>أموكسيسيللين 500 مجم + حمض كلافيولينيك  125 مجم</t>
  </si>
  <si>
    <t xml:space="preserve">Amoxicillin 500 mg + Clavulanic acid 125 mg </t>
  </si>
  <si>
    <t>60.00</t>
  </si>
  <si>
    <t>hikma import</t>
  </si>
  <si>
    <t>Megamox 625 mg</t>
  </si>
  <si>
    <t>Amoxicillin 500 mg + Clavulanic acid 125 mg</t>
  </si>
  <si>
    <t>tab.</t>
  </si>
  <si>
    <t>Clavimox 625 mg Tab</t>
  </si>
  <si>
    <t>8.00</t>
  </si>
  <si>
    <t>أموكسيسيللين 500 مجم + فلوكساسيللين 500 مجم</t>
  </si>
  <si>
    <t>Amoxicillin  500 mg + Fluoxacillin 500 mg Vial + Solvent</t>
  </si>
  <si>
    <t>12.75للفيال</t>
  </si>
  <si>
    <t>26.40</t>
  </si>
  <si>
    <t>ماش بريمير</t>
  </si>
  <si>
    <t>Pencillimox 1 gm tab</t>
  </si>
  <si>
    <t>أموكسيسيللين 500 مجم + فلوكلوكساسيللين 500 مجم</t>
  </si>
  <si>
    <t>Amoxicillin 500 mg + Flucloxacillin 500 mg Capsules or Tablets</t>
  </si>
  <si>
    <t>48.75</t>
  </si>
  <si>
    <t>Gulf pharmaceutical indutries JULPHAR</t>
  </si>
  <si>
    <t>julmentin 2X</t>
  </si>
  <si>
    <t>أموكسيسيللين 875 مجم + حمض كلافيولينيك  125 مجم</t>
  </si>
  <si>
    <t>Amoxicillin 875 mg + Clavulanic acid 125 mg</t>
  </si>
  <si>
    <t>80 ml</t>
  </si>
  <si>
    <t>Bottle(80 ml) + Water for reconstitution</t>
  </si>
  <si>
    <t>أموكسيسيللين ترايهيدرات 200 مجم + حمض كلافيولينيك  28 مجم</t>
  </si>
  <si>
    <t>Amoxicillin trihydrate200 mg + Clavulianic acid 28mg</t>
  </si>
  <si>
    <t>24.50زجاجة75 مللي</t>
  </si>
  <si>
    <t>Bottle 80 ml</t>
  </si>
  <si>
    <t>Emoxclav</t>
  </si>
  <si>
    <t>28.80 LE / Bottle 80ml</t>
  </si>
  <si>
    <t>Delta Pharma</t>
  </si>
  <si>
    <t>Deltaclav 228.5</t>
  </si>
  <si>
    <t>21.00 LE / Bottle 80ml</t>
  </si>
  <si>
    <t>مصر للمستحضرات لصالح شركة الدبيكى</t>
  </si>
  <si>
    <t>55.00</t>
  </si>
  <si>
    <t>amp</t>
  </si>
  <si>
    <t>Cipla</t>
  </si>
  <si>
    <t>Photercin</t>
  </si>
  <si>
    <t>امفوتريسين ب 50 مجم</t>
  </si>
  <si>
    <t>Amphotericin B 50 mg</t>
  </si>
  <si>
    <t>5.50/  Vial</t>
  </si>
  <si>
    <t>Ampicillin 1 gm</t>
  </si>
  <si>
    <t>أمبيسيللين 1 جم</t>
  </si>
  <si>
    <t>Ampicillin  1 g</t>
  </si>
  <si>
    <t>tender</t>
  </si>
  <si>
    <t>Ampicillin 250 mg / 5 ml suspension</t>
  </si>
  <si>
    <t>أمبيسيللين 250 مجم / 5 مللي معلق</t>
  </si>
  <si>
    <t>Ampicillin  250 mg / 5 ml Suspension</t>
  </si>
  <si>
    <t>El Nasr</t>
  </si>
  <si>
    <t>Ampicillin</t>
  </si>
  <si>
    <t>امبيسيللين 125 مجم/5مللي معلق</t>
  </si>
  <si>
    <t>Ampicillin 125mg/5ml Suspension</t>
  </si>
  <si>
    <t>13.20</t>
  </si>
  <si>
    <t>Ultracillin</t>
  </si>
  <si>
    <t>أمبيسيللين 1  جم + سالبكتام 500 مجم</t>
  </si>
  <si>
    <t>Ampicillin 1 gm + Sulbactam 500 mg</t>
  </si>
  <si>
    <t>17.25/</t>
  </si>
  <si>
    <t>one vial +one amp.5ml distilled water</t>
  </si>
  <si>
    <t>Nile</t>
  </si>
  <si>
    <t>Ampictam</t>
  </si>
  <si>
    <t>17.25للفيال</t>
  </si>
  <si>
    <t>NOVACTA</t>
  </si>
  <si>
    <t>20.75</t>
  </si>
  <si>
    <t>vial+solvent</t>
  </si>
  <si>
    <t>Sulbin 1,5gm</t>
  </si>
  <si>
    <t>20.00</t>
  </si>
  <si>
    <t>ONE VIAL</t>
  </si>
  <si>
    <t>M U P</t>
  </si>
  <si>
    <t>UNICTAM 1.5 GM VIAL</t>
  </si>
  <si>
    <t>45/12tab</t>
  </si>
  <si>
    <t>MUP</t>
  </si>
  <si>
    <t>UNICTAM 375 MG TAB</t>
  </si>
  <si>
    <t>أمبيسيللين 250  مجم + سلباكتام 125 مجم</t>
  </si>
  <si>
    <t>Ampicillin 250mg+Sulbactam 125mg</t>
  </si>
  <si>
    <t>9.25/12CAP</t>
  </si>
  <si>
    <t>10 Capsules</t>
  </si>
  <si>
    <t>Ampicillin 500 mg</t>
  </si>
  <si>
    <t>أمبيسيللين  500 مجم</t>
  </si>
  <si>
    <t xml:space="preserve">Ampicillin 500 mg </t>
  </si>
  <si>
    <t>5.00/  Vial</t>
  </si>
  <si>
    <t>أمبيسيللين 500 مجم</t>
  </si>
  <si>
    <t>أمبيسيللين 500  مجم + سالبكتام 250 مجم</t>
  </si>
  <si>
    <t>Ampicillin 500 mg + Sulbactam 250 mg</t>
  </si>
  <si>
    <t>14.75</t>
  </si>
  <si>
    <t>Sabect</t>
  </si>
  <si>
    <t>12.00/</t>
  </si>
  <si>
    <t>one vial +one amp.2ml distilled water</t>
  </si>
  <si>
    <t>12.00للفيال</t>
  </si>
  <si>
    <t>12.00</t>
  </si>
  <si>
    <t>UNICTAM 750 MG VIAL</t>
  </si>
  <si>
    <t>38/60ml</t>
  </si>
  <si>
    <t>Bottle 60 ml</t>
  </si>
  <si>
    <t>UNICTAM 250 MG SUSPENSION</t>
  </si>
  <si>
    <t>Bottle (60ml) + Water for reconstitution</t>
  </si>
  <si>
    <t>Ampicillin125mg + Sulbactam 125mg</t>
  </si>
  <si>
    <t>أمبيسيللين 250  مجم + سالبكتام 125 مجم</t>
  </si>
  <si>
    <t xml:space="preserve">Ampicillin 250 mg + Sulbactam 125 mg </t>
  </si>
  <si>
    <t>8.75</t>
  </si>
  <si>
    <t>UNICTAM 375 MG VIAL</t>
  </si>
  <si>
    <t>Astrazeneca</t>
  </si>
  <si>
    <t>Arimidex 1 mg</t>
  </si>
  <si>
    <t>اناسترازول 1 مجم</t>
  </si>
  <si>
    <t>Anastrozole 1 mg</t>
  </si>
  <si>
    <t>9</t>
  </si>
  <si>
    <t>cap.</t>
  </si>
  <si>
    <t>pharco</t>
  </si>
  <si>
    <t>Urinex cap.</t>
  </si>
  <si>
    <t>انيثول + برونول + ببين  + كامبفين + فنكون  + سينول</t>
  </si>
  <si>
    <t>Anethole +Broneol +Pinene + Camphene + Fenchone + Cineole</t>
  </si>
  <si>
    <t>Flatidyl</t>
  </si>
  <si>
    <t>Chewable Tablet</t>
  </si>
  <si>
    <t>مضاد للحموضة يحتوي على سايميثيكون</t>
  </si>
  <si>
    <t>Antacids Containing Simethicone</t>
  </si>
  <si>
    <t>مناقصة الاستكمال الثانية 2013-2014</t>
  </si>
  <si>
    <t>Bottle 10 ml</t>
  </si>
  <si>
    <t>Orchidia Pharmaceutical Industries</t>
  </si>
  <si>
    <t>Trillerg</t>
  </si>
  <si>
    <t>Bottle (10ml)</t>
  </si>
  <si>
    <t>أنتازولين هيدروكلوريد + تيتريزولين هيدروكلوريد  قطرة عين</t>
  </si>
  <si>
    <t>Antazoline hydrochloride+ tetryzoline hydrochloride Eye drops</t>
  </si>
  <si>
    <t>27.600 / Can 150 ml</t>
  </si>
  <si>
    <t>Can 150 ml</t>
  </si>
  <si>
    <t>Dermotracin Spray</t>
  </si>
  <si>
    <t>بخاخة مضاد حيوى تحتوي على نيوميسن</t>
  </si>
  <si>
    <t>Antibiotic spray containing neomycin</t>
  </si>
  <si>
    <t>6.25</t>
  </si>
  <si>
    <t>Tube 20 gm</t>
  </si>
  <si>
    <t>El Nile</t>
  </si>
  <si>
    <t>Hemocure topical gel</t>
  </si>
  <si>
    <t>Tube (20gm)</t>
  </si>
  <si>
    <t>جل مضاد للتجلط</t>
  </si>
  <si>
    <t>Anticoagulant gel</t>
  </si>
  <si>
    <t>12.75</t>
  </si>
  <si>
    <t>اكتوبر فارما</t>
  </si>
  <si>
    <t>Collomak paint</t>
  </si>
  <si>
    <t>دهان لعلاج الكالو</t>
  </si>
  <si>
    <t>Anti-corn Paint</t>
  </si>
  <si>
    <t>4.550/120 ML</t>
  </si>
  <si>
    <t>Bottle 120 ml</t>
  </si>
  <si>
    <t>SIMETHICONE ADULT SUSPENSION</t>
  </si>
  <si>
    <t>شراب مضاد للإنتفاخ يحتوي على سايميثيكون</t>
  </si>
  <si>
    <t>Anti-flatulance syrup containing Simethicone</t>
  </si>
  <si>
    <t>.25 / lozenge</t>
  </si>
  <si>
    <t>Lozenge</t>
  </si>
  <si>
    <t>Medizen</t>
  </si>
  <si>
    <t>Bradozen Lozenges</t>
  </si>
  <si>
    <t>lozenge Tablet</t>
  </si>
  <si>
    <t>أقراص استحلاب مطهرة</t>
  </si>
  <si>
    <t>antiseptic lozenges</t>
  </si>
  <si>
    <t>5 L</t>
  </si>
  <si>
    <t>Cidexin</t>
  </si>
  <si>
    <t>Container 5 liter</t>
  </si>
  <si>
    <t>محلول لتعقيم المناظير و الأدوات الجراحية تحتوي علي الدهايد</t>
  </si>
  <si>
    <t>Antiseptic solution for endoscopy and surgical instruments contains aldhyde</t>
  </si>
  <si>
    <t>مناقصة الاستكمال الأولي 2013-2014</t>
  </si>
  <si>
    <t>plastic bottle 250 ml</t>
  </si>
  <si>
    <t>الدبيكى للصناعات الدوائية</t>
  </si>
  <si>
    <t>Microfree</t>
  </si>
  <si>
    <t>غسول مهبلى مطهر</t>
  </si>
  <si>
    <t>Antiseptic vaginal douche</t>
  </si>
  <si>
    <t>276.00</t>
  </si>
  <si>
    <t>Pfizer</t>
  </si>
  <si>
    <t>Eliquis 5 mg</t>
  </si>
  <si>
    <t xml:space="preserve">فايزر مصر للادويه </t>
  </si>
  <si>
    <t>أبيكسابان 5 مجم</t>
  </si>
  <si>
    <t>Apixaban 5 mg</t>
  </si>
  <si>
    <t>248.25</t>
  </si>
  <si>
    <t>Multi Apex</t>
  </si>
  <si>
    <t>Iksaront 2.5 mg</t>
  </si>
  <si>
    <t>أبيكسابان 2.5 مجم</t>
  </si>
  <si>
    <t>Apixaban 2.5 mg</t>
  </si>
  <si>
    <t>Adwia</t>
  </si>
  <si>
    <t>Adwiprazole 10mg tab</t>
  </si>
  <si>
    <t>أريبيبرازول 10 مجم</t>
  </si>
  <si>
    <t>Aripiprazole 10 mg</t>
  </si>
  <si>
    <t>المناقصة النفسية 2015-2016</t>
  </si>
  <si>
    <t>نفسية</t>
  </si>
  <si>
    <t>adwiprazole 30mg tab</t>
  </si>
  <si>
    <t>أريبيبرازول 30 مجم</t>
  </si>
  <si>
    <t>Aripiprazole 30 mg</t>
  </si>
  <si>
    <t>Orchatears Plus</t>
  </si>
  <si>
    <t>دموع صناعية نقط عين</t>
  </si>
  <si>
    <t>Artificial Tears Eye Drops</t>
  </si>
  <si>
    <t>Ruta - C</t>
  </si>
  <si>
    <t>فيتامين سي 160 مجم + روتن 60 مجم</t>
  </si>
  <si>
    <t>Ascorbic Acid 160 mg + Rutin 60 mg</t>
  </si>
  <si>
    <t>1.75</t>
  </si>
  <si>
    <t>Atenolol 50 mg</t>
  </si>
  <si>
    <t>أتينولول 50 مجم</t>
  </si>
  <si>
    <t>Cid</t>
  </si>
  <si>
    <t>Atenoblok</t>
  </si>
  <si>
    <t>5.25علبة20 قرص</t>
  </si>
  <si>
    <t>Ateno</t>
  </si>
  <si>
    <t>2.80</t>
  </si>
  <si>
    <t>Atenolol 100 mg</t>
  </si>
  <si>
    <t>أتينولول 100 مجم</t>
  </si>
  <si>
    <t>6.25علبة20 قرص</t>
  </si>
  <si>
    <t>Multi Apex Pharma</t>
  </si>
  <si>
    <t>Atomoxapex 10 mg</t>
  </si>
  <si>
    <t>اتوموكستين 10 مجم</t>
  </si>
  <si>
    <t>Atomoxtine 10 mg</t>
  </si>
  <si>
    <t>ATTENSERA</t>
  </si>
  <si>
    <t>اتوموكستين 40 مجم</t>
  </si>
  <si>
    <t>Atomoxtine 40 mg</t>
  </si>
  <si>
    <t>21.6</t>
  </si>
  <si>
    <t>lipicole 10</t>
  </si>
  <si>
    <t>اتورفاستاتين 10مجم</t>
  </si>
  <si>
    <t>Atorvastatin 10 mg</t>
  </si>
  <si>
    <t>24</t>
  </si>
  <si>
    <t>lipicole 20</t>
  </si>
  <si>
    <t>اتورفاستاتين 20مجم</t>
  </si>
  <si>
    <t>Atorvastatin 20 mg</t>
  </si>
  <si>
    <t>25.2</t>
  </si>
  <si>
    <t>Lipicole 40</t>
  </si>
  <si>
    <t>اتورفاستاتين 40مجم</t>
  </si>
  <si>
    <t>Atorvastatin 40 mg</t>
  </si>
  <si>
    <t>40</t>
  </si>
  <si>
    <t>DELTA PHARMA</t>
  </si>
  <si>
    <t>Atorstat 80mg</t>
  </si>
  <si>
    <t>اتورفاستاتين 80مجم</t>
  </si>
  <si>
    <t>Atorvastatin 80 mg</t>
  </si>
  <si>
    <t>127.50</t>
  </si>
  <si>
    <t>Amp</t>
  </si>
  <si>
    <t>شركة اسكندرية للأدوية لصالح ايجي فارما</t>
  </si>
  <si>
    <t>Atracurium Besylate50mg</t>
  </si>
  <si>
    <t>اتراكيوريوم 50 مجم</t>
  </si>
  <si>
    <t>Atracurium 50 mg</t>
  </si>
  <si>
    <t>86.00</t>
  </si>
  <si>
    <t>Atrabesylate 10mg/ml I.V</t>
  </si>
  <si>
    <t>اتراكيوريوم 25 مجم</t>
  </si>
  <si>
    <t>Atracurium 25 mg</t>
  </si>
  <si>
    <t>Atropine</t>
  </si>
  <si>
    <t>أتروبين 1 مجم / مللي</t>
  </si>
  <si>
    <t>Atropine 1 mg / ml</t>
  </si>
  <si>
    <t>Bottle 5 ml</t>
  </si>
  <si>
    <t>Alcon</t>
  </si>
  <si>
    <t>Isopto- Atropine  Eye  Drops</t>
  </si>
  <si>
    <t>أتروبين 0.1% قطرة عين</t>
  </si>
  <si>
    <t>Atropine 1% Eye Drops</t>
  </si>
  <si>
    <t>RBG استيراد المكتب التجاري الدولي</t>
  </si>
  <si>
    <t>Azathioprine 50 mg</t>
  </si>
  <si>
    <t>ازاثيوبرين 50 مجم</t>
  </si>
  <si>
    <t>21.600 /  30 GM</t>
  </si>
  <si>
    <t>TUBE 30 GM</t>
  </si>
  <si>
    <t>AZADERM CREAM</t>
  </si>
  <si>
    <t>Tube (30gm)</t>
  </si>
  <si>
    <t>حمض الأزيليك 20% كريم</t>
  </si>
  <si>
    <t>Azelaic Acid 20% Cream</t>
  </si>
  <si>
    <t>15</t>
  </si>
  <si>
    <t>bottle 15 ml+ Water for reconstitution</t>
  </si>
  <si>
    <t>riva pharma</t>
  </si>
  <si>
    <t>azatribact</t>
  </si>
  <si>
    <t>Bottle (15ml) + Water for reconstitution</t>
  </si>
  <si>
    <t>أزيثرومايسين 200 مجم /5 مللي معلق</t>
  </si>
  <si>
    <t>Azithromycin 200 mg / 5 ml Suspension</t>
  </si>
  <si>
    <t>Unipharma</t>
  </si>
  <si>
    <t>Unizithrin</t>
  </si>
  <si>
    <t>أزيثرومايسين 500 مجم</t>
  </si>
  <si>
    <t>Azithromycin 500 mg</t>
  </si>
  <si>
    <t>160</t>
  </si>
  <si>
    <t>Zithromax 500 mg vial</t>
  </si>
  <si>
    <t>ازيثروميسين 500 مجم للحقن بالوريد</t>
  </si>
  <si>
    <t>Azithromycin 500mg I.V</t>
  </si>
  <si>
    <t>6.50</t>
  </si>
  <si>
    <t>Mylobac</t>
  </si>
  <si>
    <t>باكلوفين 10مجم</t>
  </si>
  <si>
    <t>Baclofen 10 mg</t>
  </si>
  <si>
    <t>المناقصة الاولي 2018-2019</t>
  </si>
  <si>
    <t>شركة مصر للمستحضرات الطبية لصالح شركة الدلتا لتجارة الادوية</t>
  </si>
  <si>
    <t>Baclofen</t>
  </si>
  <si>
    <t>باكلوفين 25مجم</t>
  </si>
  <si>
    <t>Baclofen 25 mg</t>
  </si>
  <si>
    <t>بانامين جي</t>
  </si>
  <si>
    <t>احماض امينية متوازنة للحقن الوريدى</t>
  </si>
  <si>
    <t>Balanced Amino Acid Combination I.V Solution for Adults</t>
  </si>
  <si>
    <t>6.000 / 10 SCHT</t>
  </si>
  <si>
    <t>Vagyl Powder</t>
  </si>
  <si>
    <t>Sachets or Bottle</t>
  </si>
  <si>
    <t>غسول مهبلى قاعدى</t>
  </si>
  <si>
    <t>Basic vaginal douche</t>
  </si>
  <si>
    <t>22.5/ 200 dose</t>
  </si>
  <si>
    <t>inhaler</t>
  </si>
  <si>
    <t>Beclosonenon CFC</t>
  </si>
  <si>
    <t>بكلوميثازون 50 ميكروجم/جرعة</t>
  </si>
  <si>
    <t>Beclomethasone  50 mcg / Dose</t>
  </si>
  <si>
    <t>28.80</t>
  </si>
  <si>
    <t>Aerosolbottle</t>
  </si>
  <si>
    <t>Beclosone forte</t>
  </si>
  <si>
    <t>بيكلوميثازون استنشاق</t>
  </si>
  <si>
    <t>Beclomethasone 100 mcg/dose Inhalation</t>
  </si>
  <si>
    <t>Aerosol 200 doses</t>
  </si>
  <si>
    <t>Inhaler</t>
  </si>
  <si>
    <t>Beclomethasone 250 mcg/dose Inhalation</t>
  </si>
  <si>
    <t>Benox</t>
  </si>
  <si>
    <t>بينوكسينات هيدروكلورايد 0.4% نقط عين</t>
  </si>
  <si>
    <t>Benoxinate HCl 0.4 % Eye Drops</t>
  </si>
  <si>
    <t>7.00/ vial + solvent</t>
  </si>
  <si>
    <t>Durapen - S</t>
  </si>
  <si>
    <t>بنزاثين بنيسيللين 1200000 وحدة دولية</t>
  </si>
  <si>
    <t>Benzathine penicillin 1200000 I.U.</t>
  </si>
  <si>
    <t>Tube 15 gm</t>
  </si>
  <si>
    <t>مصر للمستحضرات الطبية لصالح شركة الدلتا لتجارة الادوية</t>
  </si>
  <si>
    <t>dermacure oint</t>
  </si>
  <si>
    <t>حمض البنزويك 6%+حمض الساليسيك 3%مرهم</t>
  </si>
  <si>
    <t>Benzoic acid 6% + Salicylic acid 3% Ointment</t>
  </si>
  <si>
    <t>المناقصة الرابعة 2015-2016</t>
  </si>
  <si>
    <t>4.250 / 20 GM</t>
  </si>
  <si>
    <t>TUBE 20 GM</t>
  </si>
  <si>
    <t>AKNEROXID-5 GEL</t>
  </si>
  <si>
    <t>بنزويل بيراوكسيد 5% جيل</t>
  </si>
  <si>
    <t>Benzoyl Peroxide 5% Gel</t>
  </si>
  <si>
    <t>Cogentol</t>
  </si>
  <si>
    <t>بينزتروبين 2 مجم</t>
  </si>
  <si>
    <t>Benztropine 2 mg</t>
  </si>
  <si>
    <t>6.75زجاجة125 مللي</t>
  </si>
  <si>
    <t>(125ml)</t>
  </si>
  <si>
    <t>Tantum verd</t>
  </si>
  <si>
    <t>بنزيدامين 0.15% غسول فم</t>
  </si>
  <si>
    <t>Benzydamine 0.15% Mouth Wash</t>
  </si>
  <si>
    <t>Tantm gel</t>
  </si>
  <si>
    <t>بنزيدامين 5%  جيل</t>
  </si>
  <si>
    <t>Benzydamine 5%  Gel</t>
  </si>
  <si>
    <t>UCCMA</t>
  </si>
  <si>
    <t>Scabidol lotion 25%</t>
  </si>
  <si>
    <t>المتحدة للكيماويات والمستحضرات الطبية</t>
  </si>
  <si>
    <t>بنزويل بيراوكسيد 25% لوسيون</t>
  </si>
  <si>
    <t>Benzyl benzoate  25% lotion</t>
  </si>
  <si>
    <t>Tube 40 gm</t>
  </si>
  <si>
    <t>Benzyl Benzoate Topical Cream</t>
  </si>
  <si>
    <t>Tube( 40gm)</t>
  </si>
  <si>
    <t>بنزيل بنزوات 20%  كريم</t>
  </si>
  <si>
    <t>benzyl benzoate 20% Cream</t>
  </si>
  <si>
    <t>7.5/ vial</t>
  </si>
  <si>
    <t>Benzyl penicillin G 1.000.000 I.U</t>
  </si>
  <si>
    <t>بنزيل بنسيللين ج صوديوم 1,000,000 وحدة دولية</t>
  </si>
  <si>
    <t>Benzyl Penicillin G Sodium 1,000,000 I.U.</t>
  </si>
  <si>
    <t>Versrc 16 mg</t>
  </si>
  <si>
    <t>بيتاهيستين 16مجم</t>
  </si>
  <si>
    <t>Betahistine 16 mg</t>
  </si>
  <si>
    <t>Future Pharmaceutical Industries</t>
  </si>
  <si>
    <t>Steady Futal 8mg</t>
  </si>
  <si>
    <t>بيتاهيستين 8مجم</t>
  </si>
  <si>
    <t>Betahistine 8 mg</t>
  </si>
  <si>
    <t>12.00 L.E</t>
  </si>
  <si>
    <t>Bottle 30 ml</t>
  </si>
  <si>
    <t>Gsk - E</t>
  </si>
  <si>
    <t>Betnovate Scalp Lotion.</t>
  </si>
  <si>
    <t>بيتاميتازون 0.1% لوسيون</t>
  </si>
  <si>
    <t>Betamethasone  0 .1% Lotion</t>
  </si>
  <si>
    <t>4.00</t>
  </si>
  <si>
    <t>Cronomesone cream</t>
  </si>
  <si>
    <t>Tube</t>
  </si>
  <si>
    <t>بيتاميتازون 0.1% كريم</t>
  </si>
  <si>
    <t>Betamethasone 0.1 % Cream</t>
  </si>
  <si>
    <t>Cronomesone ointment</t>
  </si>
  <si>
    <t>بيتاميتازون 0.1% مرهم</t>
  </si>
  <si>
    <t>Betamethasone 0.1 % Ointment</t>
  </si>
  <si>
    <t>Betasalic</t>
  </si>
  <si>
    <t>بيتاميتازون 0.05% +حمض الساليسليك 3% لوسيون</t>
  </si>
  <si>
    <t>Betamethasone 0.05%+ Salicylic acid  2% Lotion</t>
  </si>
  <si>
    <t>سعر الجمهور للامبول الواحد</t>
  </si>
  <si>
    <t>Marcyrl</t>
  </si>
  <si>
    <t>Dexaglobe ampoule</t>
  </si>
  <si>
    <t xml:space="preserve">شركة رامكو </t>
  </si>
  <si>
    <t>بيتاميثازون دايبروبيونات10مجم+ بيتاميثازون صوديوم فوسفات 4مجم</t>
  </si>
  <si>
    <t>Betamethasone dipropionate 10 mg+ Betamethasone Na PO4 4 mg</t>
  </si>
  <si>
    <t>Roche</t>
  </si>
  <si>
    <t>Avastin 100mg</t>
  </si>
  <si>
    <t>Bevacizumab 100mg</t>
  </si>
  <si>
    <t>Avastin 400mg</t>
  </si>
  <si>
    <t>Bevacizumab 400mg</t>
  </si>
  <si>
    <t>مستورد</t>
  </si>
  <si>
    <t>Casodex 50 mg</t>
  </si>
  <si>
    <t>بيكليوتامايد 50 مجم</t>
  </si>
  <si>
    <t>Bicalutamide 50 mg</t>
  </si>
  <si>
    <t>51 لضمان التوافر</t>
  </si>
  <si>
    <t>Biperiden Tab</t>
  </si>
  <si>
    <t>بيبريدين 2 مجم</t>
  </si>
  <si>
    <t>Biperiden 2 mg</t>
  </si>
  <si>
    <t>Kinoprid</t>
  </si>
  <si>
    <t>بيبريدين 5 مجم/ مللي</t>
  </si>
  <si>
    <t>Biperiden 5 mg / ml</t>
  </si>
  <si>
    <t>0.25/ tab</t>
  </si>
  <si>
    <t>Bisadyl</t>
  </si>
  <si>
    <t>بيساكوديل 5 مجم</t>
  </si>
  <si>
    <t>Bisacodyl 5mg Capsules or Tablets</t>
  </si>
  <si>
    <t>0.525</t>
  </si>
  <si>
    <t>hikma pharma</t>
  </si>
  <si>
    <t>Bistol 2.5 mg</t>
  </si>
  <si>
    <t>بيسوبرولول 2.5 مجم</t>
  </si>
  <si>
    <t>Bisoprolol 2.5 mg</t>
  </si>
  <si>
    <t>المناقصة الثالثة 2018-2019</t>
  </si>
  <si>
    <t>2018-2019</t>
  </si>
  <si>
    <t>0.65</t>
  </si>
  <si>
    <t>EGPI</t>
  </si>
  <si>
    <t>egypro 5mg</t>
  </si>
  <si>
    <t>بيسوبرولول 5 مجم</t>
  </si>
  <si>
    <t>Bisoprolol 5 mg</t>
  </si>
  <si>
    <t>400</t>
  </si>
  <si>
    <t>unipharma</t>
  </si>
  <si>
    <t>unibisol</t>
  </si>
  <si>
    <t>بيسوبرولول 10 مجم</t>
  </si>
  <si>
    <t>Bisoprolol 10 mg</t>
  </si>
  <si>
    <t>0.75</t>
  </si>
  <si>
    <t>Bistol plus 5/12.5 mg</t>
  </si>
  <si>
    <t>بيسوبرولول 5 مجم+ هيدروكلوروثيايد 12.5مجم</t>
  </si>
  <si>
    <t>Bisoprolol 5 mg + Hydrochlorothiazide 12.5 mg</t>
  </si>
  <si>
    <t>1 Vial</t>
  </si>
  <si>
    <t>Belocip</t>
  </si>
  <si>
    <t>ستار انترناشونال</t>
  </si>
  <si>
    <t>بليوميسين 15 وحدة</t>
  </si>
  <si>
    <t>Bleomycin 15 I.U.</t>
  </si>
  <si>
    <t>شراء موحد أدوية الأورام List 50</t>
  </si>
  <si>
    <t>50 لضمان التوافر</t>
  </si>
  <si>
    <t>5.9</t>
  </si>
  <si>
    <t>Bilicol cap.</t>
  </si>
  <si>
    <t>بورنيول +بينين +كامفين +مينيتول +سينيول +مينيتون</t>
  </si>
  <si>
    <t>Borneol + Pinene + Camphene + Menthol + Cineole + Menthone</t>
  </si>
  <si>
    <t>1 Vial 5ml</t>
  </si>
  <si>
    <t>Janssen</t>
  </si>
  <si>
    <t>Velcade 1mg</t>
  </si>
  <si>
    <t>Bortezomib 1mg</t>
  </si>
  <si>
    <t>Alphanova</t>
  </si>
  <si>
    <t>بريموندين  0.15% نقط عين</t>
  </si>
  <si>
    <t>Brimonidine 0.15 % Eye Drops</t>
  </si>
  <si>
    <t>Calmepam</t>
  </si>
  <si>
    <t>برومازيبام 1,5 مجم</t>
  </si>
  <si>
    <t>Bromazepam 1.5 mg</t>
  </si>
  <si>
    <t>برومازيبام 3 مجم</t>
  </si>
  <si>
    <t>Bromazepam 3 mg</t>
  </si>
  <si>
    <t>Bisolvon</t>
  </si>
  <si>
    <t>بروموهكسين</t>
  </si>
  <si>
    <t>Bromhexine</t>
  </si>
  <si>
    <t>مناقصة الاستكمال الثالثة 2014-2015</t>
  </si>
  <si>
    <t>4.55</t>
  </si>
  <si>
    <t>Tab.</t>
  </si>
  <si>
    <t>بروموهكسين 8 مجم</t>
  </si>
  <si>
    <t>Bromhexine 8 mg</t>
  </si>
  <si>
    <t>غير مسعر جبريا</t>
  </si>
  <si>
    <t>bottle 120 ml</t>
  </si>
  <si>
    <t>العبور للصناعات الدوائيه الحديثه</t>
  </si>
  <si>
    <t>Bromhexine Hcl</t>
  </si>
  <si>
    <t>بروموهكسين 4مجم/5مل شراب</t>
  </si>
  <si>
    <t>Bromhexine 4 mg / 5 ml Syrup</t>
  </si>
  <si>
    <t>11.30/20tab.</t>
  </si>
  <si>
    <t>Dopagon</t>
  </si>
  <si>
    <t>بروموكريبتين ميسيلات 2,5 مجم</t>
  </si>
  <si>
    <t>Bromocriptine 2.5 mg</t>
  </si>
  <si>
    <t>19.20</t>
  </si>
  <si>
    <t>oint 15 gm</t>
  </si>
  <si>
    <t>Penta Pharma Egypt</t>
  </si>
  <si>
    <t>Pentaburn Ointment 15gm</t>
  </si>
  <si>
    <t>Tube (15gm)</t>
  </si>
  <si>
    <t>بيتا-سيتوستيرول 0.25% مرهم</t>
  </si>
  <si>
    <t>B-Sitosterol 0.25% Ointment</t>
  </si>
  <si>
    <t>Vial for Nebuliser suspension</t>
  </si>
  <si>
    <t>أبوقير</t>
  </si>
  <si>
    <t>BUDEXAN</t>
  </si>
  <si>
    <t>بيوداسونيد 0.25 مجم / مل</t>
  </si>
  <si>
    <t>Budesonide 0.25 mg/ ml</t>
  </si>
  <si>
    <t>بيوداسونيد 0.50 مجم / مل</t>
  </si>
  <si>
    <t>Budesonide 0.5 mg/ ml</t>
  </si>
  <si>
    <t>turbo haller 60 dose</t>
  </si>
  <si>
    <t>Symbicort TBH 160 ug</t>
  </si>
  <si>
    <t>tubuhaler</t>
  </si>
  <si>
    <t>بيوداسونيد 160ميكروجرام + فورميتيرول  4.5ميكروجرام</t>
  </si>
  <si>
    <t>Budesonide 160mch + Formoterol 4.5mcg</t>
  </si>
  <si>
    <t>55 L.E.</t>
  </si>
  <si>
    <t>Metered dose inhaler , canister  contain 200 metered dose</t>
  </si>
  <si>
    <t>Budecort 200</t>
  </si>
  <si>
    <t>بيديسوناميد 100 ميكروجرام/ الجرعة</t>
  </si>
  <si>
    <t>Budesonide 200mcg/dose inhaler</t>
  </si>
  <si>
    <t>Bottle of 120 dose</t>
  </si>
  <si>
    <t>Rhinocort aqua 32 meg/dose( 0.64mg/ml)</t>
  </si>
  <si>
    <t>بيوديسونيد 32 مكجم/جرعة واحدة بخاخ للأنف</t>
  </si>
  <si>
    <t>Budesonide 32 mcg/dose Nasal Spray</t>
  </si>
  <si>
    <t>Symbicort 320 ug</t>
  </si>
  <si>
    <t>بيوداسونيد 320ميكروجرام + فورميتيرول  9ميكروجرام</t>
  </si>
  <si>
    <t>Budesonide 320mcg+ Formoterol 9mcg</t>
  </si>
  <si>
    <t>63</t>
  </si>
  <si>
    <t>Inhalation powder in capsule</t>
  </si>
  <si>
    <t>E.E.PH.I.</t>
  </si>
  <si>
    <t>Budelizer</t>
  </si>
  <si>
    <t>Inhalation powder in capsule + inhaler device</t>
  </si>
  <si>
    <t>بيديسونايد 400 ميكروجرام</t>
  </si>
  <si>
    <t>Budesonide 400 mcg</t>
  </si>
  <si>
    <t>Rhinocort Aqua 64</t>
  </si>
  <si>
    <t>مالتى فارما للادوية</t>
  </si>
  <si>
    <t>بيوديسونيد 64 مكجم/جرعة واحدة</t>
  </si>
  <si>
    <t>Budesonide 64 mcg/dose Nasal Spray</t>
  </si>
  <si>
    <t>المناقصة السابعة 2013-2014</t>
  </si>
  <si>
    <t>27.600 / BOX</t>
  </si>
  <si>
    <t>4TAB &amp; 4SCREW BOTTLES</t>
  </si>
  <si>
    <t>M.U.P</t>
  </si>
  <si>
    <t>ENEMA - CORT</t>
  </si>
  <si>
    <t>4 tablet + 4Bottles + 4 nozzles</t>
  </si>
  <si>
    <t>حقنة شرجية بيديسوناميد 0,02 مجم لكل مللي</t>
  </si>
  <si>
    <t>Budesonide Enema 0.02 mg / ml</t>
  </si>
  <si>
    <t>6.50/20 tab.</t>
  </si>
  <si>
    <t>Edemix</t>
  </si>
  <si>
    <t>بوماتينايد 1 مجم</t>
  </si>
  <si>
    <t>Bumetanide 1 mg</t>
  </si>
  <si>
    <t>14.25/amp.</t>
  </si>
  <si>
    <t>sunny</t>
  </si>
  <si>
    <t>Sunnypivacaine</t>
  </si>
  <si>
    <t>Injection (4ml)</t>
  </si>
  <si>
    <t>بيبوفيكين 0,5% (4مللي)</t>
  </si>
  <si>
    <t>Bupivacaine 0.5 %</t>
  </si>
  <si>
    <t>TENDER</t>
  </si>
  <si>
    <t>سيجماتك للصناعات الدوائية لصالح الدبيكي</t>
  </si>
  <si>
    <t>markyrene</t>
  </si>
  <si>
    <t>Injection (20ml)</t>
  </si>
  <si>
    <t>بيبوفيكين 0,5% (20مللي)</t>
  </si>
  <si>
    <t>11.0</t>
  </si>
  <si>
    <t>سيجماتك لصالح شركة فارماسل</t>
  </si>
  <si>
    <t>Watevacin 0.5% 20 ml vial</t>
  </si>
  <si>
    <t>13.5/ VIAL</t>
  </si>
  <si>
    <t>محلى انتاج مصنع صانى فارماسيوتيكال</t>
  </si>
  <si>
    <t>Sunnypivacainevial</t>
  </si>
  <si>
    <t>1.05/ tab</t>
  </si>
  <si>
    <t>NEUROBUS 10 TAB</t>
  </si>
  <si>
    <t>باسبيرون 10 مجم</t>
  </si>
  <si>
    <t>Buspirone  10mg</t>
  </si>
  <si>
    <t>Exupar 15mg</t>
  </si>
  <si>
    <t>باسبيرون 15 مجم</t>
  </si>
  <si>
    <t>Buspirone 15mg</t>
  </si>
  <si>
    <t>60</t>
  </si>
  <si>
    <t>كوباد</t>
  </si>
  <si>
    <t>Jakaranda 0.5 mg</t>
  </si>
  <si>
    <t>كابرجولين 0.5مجم</t>
  </si>
  <si>
    <t>Cabergoline 0.5 mg</t>
  </si>
  <si>
    <t>10.50/ (box / 30cap.)</t>
  </si>
  <si>
    <t>DILASAL 250mg</t>
  </si>
  <si>
    <t>كالسيوم دوبيسيلات250مجم</t>
  </si>
  <si>
    <t>Ca dobesilate 250mg</t>
  </si>
  <si>
    <t>المناقصة الرابعة 2010-2011</t>
  </si>
  <si>
    <t>30</t>
  </si>
  <si>
    <t>1vial</t>
  </si>
  <si>
    <t>Inspire</t>
  </si>
  <si>
    <t>Caffeinospire I V</t>
  </si>
  <si>
    <t>سترات الكافيين 20 مجم / مل</t>
  </si>
  <si>
    <t>Caffeine Citrate 20 mg / ml</t>
  </si>
  <si>
    <t>Utopia</t>
  </si>
  <si>
    <t>Plaqverazone</t>
  </si>
  <si>
    <t>كالسيبوتريول + بيتاميتازون  مرهم</t>
  </si>
  <si>
    <t>Calcipotriol  + Betamethasone  Ointment</t>
  </si>
  <si>
    <t>15 gm</t>
  </si>
  <si>
    <t>Zad Industrial Pharma</t>
  </si>
  <si>
    <t>Trument</t>
  </si>
  <si>
    <t>210.00/tube</t>
  </si>
  <si>
    <t>bottle</t>
  </si>
  <si>
    <t>LEO</t>
  </si>
  <si>
    <t>Xamiol Gel</t>
  </si>
  <si>
    <t>كالسيبوتريول + بيتاميتازون  جيل</t>
  </si>
  <si>
    <t>Calcipotriol + Betamethasone gel</t>
  </si>
  <si>
    <t>Pharocal tablet</t>
  </si>
  <si>
    <t>كالسيوم كاربونات 500 مجم</t>
  </si>
  <si>
    <t>Calcium Carbonate 500 mg</t>
  </si>
  <si>
    <t>Calcimat</t>
  </si>
  <si>
    <t>Ampoule 10 ml</t>
  </si>
  <si>
    <t>Calcionate</t>
  </si>
  <si>
    <t>كالسيوم جلوكونات 10%</t>
  </si>
  <si>
    <t>Calcium Gluconate  10%</t>
  </si>
  <si>
    <t>المناقصة الثامنة 2013-2014</t>
  </si>
  <si>
    <t>3250</t>
  </si>
  <si>
    <t>Folinobiogen 10mg/ml</t>
  </si>
  <si>
    <t>كالسيوم ليكوفرين</t>
  </si>
  <si>
    <t>CALCIUM LEUCOVERIN</t>
  </si>
  <si>
    <t>Bottle Plastic 250 ml</t>
  </si>
  <si>
    <t>المتحدون فارما (أوتسوكا)</t>
  </si>
  <si>
    <t>SHERIMENT 
(Pediment)</t>
  </si>
  <si>
    <t>كالسيوم جلوكونات + دكستروز + بوتاسيوم كلوريد + صوديوم كلورد</t>
  </si>
  <si>
    <t>Calcium gluconate + DextrosePotassium chloride + sodium chloride</t>
  </si>
  <si>
    <t>47.00/14 tabs</t>
  </si>
  <si>
    <t>candalkan 16+</t>
  </si>
  <si>
    <t>كانديسرتان16مجم + هيدروكلوروثيازيد 12.5مجم</t>
  </si>
  <si>
    <t>Candesartan Cilexetil 16 mg + Hydrochlorothiazide 12.5 mg</t>
  </si>
  <si>
    <t>18.00 / strip 10 tablet</t>
  </si>
  <si>
    <t>candyeblock -d</t>
  </si>
  <si>
    <t>Marcyrl for Geopharma</t>
  </si>
  <si>
    <t>Geocand Plus</t>
  </si>
  <si>
    <t>Candisar 4 mg Tablets</t>
  </si>
  <si>
    <t>كانديسرتان 4 مجم</t>
  </si>
  <si>
    <t>Candesartan Cilexetil 4 mg</t>
  </si>
  <si>
    <t>27.00/14 tabs</t>
  </si>
  <si>
    <t>Candalkan 8 mg</t>
  </si>
  <si>
    <t>كانديسرتان 8 مجم</t>
  </si>
  <si>
    <t>Candesartan Cilexetil 8 mg</t>
  </si>
  <si>
    <t>10.00 / strip 10 tablet</t>
  </si>
  <si>
    <t>future Pharmaceutical Industries</t>
  </si>
  <si>
    <t>candyeblock 8 mg</t>
  </si>
  <si>
    <t>Candisar 8 mg Tablets</t>
  </si>
  <si>
    <t>Xeloda 500 mg</t>
  </si>
  <si>
    <t>كابيسيتابين 500مجم</t>
  </si>
  <si>
    <t>Capecitabine 500 mg</t>
  </si>
  <si>
    <t>0.725/ tab</t>
  </si>
  <si>
    <t>Calcium D3 F</t>
  </si>
  <si>
    <t>فيتامين د + كالسيوم</t>
  </si>
  <si>
    <t>Capsules or Tablets Containing Vitamin D + Calcium</t>
  </si>
  <si>
    <t>20.4</t>
  </si>
  <si>
    <t>Angiopress Comp</t>
  </si>
  <si>
    <t>كابتوبريل 50مجم+هيدروكلوروثيازيد 25 مجم</t>
  </si>
  <si>
    <t>Captopril 50 mg + Hydrochlorothiazide 25 mg</t>
  </si>
  <si>
    <t>11.00/20tab.</t>
  </si>
  <si>
    <t>Lotensine</t>
  </si>
  <si>
    <t>كابتوبريل 25 مجم</t>
  </si>
  <si>
    <t>Captopril 25 mg</t>
  </si>
  <si>
    <t>8.40علبة20 قرص</t>
  </si>
  <si>
    <t>Capotril</t>
  </si>
  <si>
    <t>6.50/10tab.</t>
  </si>
  <si>
    <t>Alex.</t>
  </si>
  <si>
    <t>Captopril -Alex</t>
  </si>
  <si>
    <t>كابتوبريل 50 مجم</t>
  </si>
  <si>
    <t>Captopril 50 mg</t>
  </si>
  <si>
    <t>gerot pharmazeutika-vienna-austria</t>
  </si>
  <si>
    <t>Neurotop 300mg</t>
  </si>
  <si>
    <t>كارباميزابين 300 مجم</t>
  </si>
  <si>
    <t>Carbamazepine  300mg</t>
  </si>
  <si>
    <t>Arbateg  syrup</t>
  </si>
  <si>
    <t>كاربامزيبين 100 مجم / 5 مللي شراب</t>
  </si>
  <si>
    <t>Carbamazepine 100 mg / 5 ml syrup</t>
  </si>
  <si>
    <t>Tegral 200</t>
  </si>
  <si>
    <t>كاربامزيبين 200 مجم</t>
  </si>
  <si>
    <t>Carbamazepine 200 mg</t>
  </si>
  <si>
    <t>mazemal400mgcr</t>
  </si>
  <si>
    <t>كاربامازيبين 400 مجم س.ر</t>
  </si>
  <si>
    <t>carbamazepine 400 mg C.R</t>
  </si>
  <si>
    <t>Bottle 15 ml drop</t>
  </si>
  <si>
    <t>ear wax drop</t>
  </si>
  <si>
    <t>كاربامايد بيروكسايد 6.5% نقط اذن</t>
  </si>
  <si>
    <t>Carbamide peroxide 6.5% Ear Drops</t>
  </si>
  <si>
    <t>Alfacure Pharmaceuticals</t>
  </si>
  <si>
    <t>Levocar</t>
  </si>
  <si>
    <t>كاربيدوبا 25 مجم + ليفودوبا 250 مجم</t>
  </si>
  <si>
    <t>Carbidopa 25 mg + Levodopa 250 mg</t>
  </si>
  <si>
    <t>7.166 / tab</t>
  </si>
  <si>
    <t>Novartis</t>
  </si>
  <si>
    <t>Stalevo 150/37.5/200 mg</t>
  </si>
  <si>
    <t>كاربيدوبا 37.5مجم + ليفودوبا 150مجم+ انتاكابون 200مجم</t>
  </si>
  <si>
    <t>Carbidopa 37.5mg + Levodopa 150mg + Entacapone 200mg</t>
  </si>
  <si>
    <t>9.5لل 50 قرص</t>
  </si>
  <si>
    <t>قرص</t>
  </si>
  <si>
    <t>سيد</t>
  </si>
  <si>
    <t>Carbimazole 5 mg tab</t>
  </si>
  <si>
    <t>كاربيمازول 5 مجم</t>
  </si>
  <si>
    <t>Carbimazole 5 mg</t>
  </si>
  <si>
    <t>10</t>
  </si>
  <si>
    <t>Royal link pharma</t>
  </si>
  <si>
    <t>Thyrocarbin 5mg</t>
  </si>
  <si>
    <t>10.500 / 120 ML</t>
  </si>
  <si>
    <t>BOTTLE 120 ML</t>
  </si>
  <si>
    <t>MUCOSOL ADULT SYRUP</t>
  </si>
  <si>
    <t>كاربوسيستين 250مجم/5مللي شراب</t>
  </si>
  <si>
    <t>Carbocysteine 250 mg / 5 ml Syrup</t>
  </si>
  <si>
    <t>11.250 / 20 CAP</t>
  </si>
  <si>
    <t>CAP</t>
  </si>
  <si>
    <t>MUCOSOL CAPS</t>
  </si>
  <si>
    <t>كاربوسيستين 375مجم</t>
  </si>
  <si>
    <t>Carbocysteine 375 mg</t>
  </si>
  <si>
    <t>7.5</t>
  </si>
  <si>
    <t>Cap.</t>
  </si>
  <si>
    <t>Carbolase</t>
  </si>
  <si>
    <t>8.250 / 120 ML</t>
  </si>
  <si>
    <t>MUCOSOL PED. SYRUP</t>
  </si>
  <si>
    <t>كاربوسيستين  120مجم/5مللي شراب</t>
  </si>
  <si>
    <t>Carbocysteine 120 mg / 5 ml Syrup</t>
  </si>
  <si>
    <t>Carbotinol 150 mg / 15 ml</t>
  </si>
  <si>
    <t>كاربوبلاتين 150مجم/15مل</t>
  </si>
  <si>
    <t>Carboplatin 150 mg / 15 ml</t>
  </si>
  <si>
    <t>Carbotinol 450mg/45ml</t>
  </si>
  <si>
    <t>كاربوبلاتين 450مجم/45مل</t>
  </si>
  <si>
    <t>Carboplatin 450 mg / 45 ml</t>
  </si>
  <si>
    <t>0.60 LE /Tab</t>
  </si>
  <si>
    <t>Cardilol 6.25mg</t>
  </si>
  <si>
    <t>كارفيديلول 6.25 مجم</t>
  </si>
  <si>
    <t>Carvedilol 6.25 mg</t>
  </si>
  <si>
    <t>1.1000</t>
  </si>
  <si>
    <t>جلوبال نابى</t>
  </si>
  <si>
    <t>CARVIPRESS 12.5 MG (2Stp)</t>
  </si>
  <si>
    <t>كارفيديلول 12.5 مجم</t>
  </si>
  <si>
    <t>Carvedilol 12.5 mg</t>
  </si>
  <si>
    <t>1.20 LE /Tab</t>
  </si>
  <si>
    <t>Cardilol  25mg</t>
  </si>
  <si>
    <t>كارفيديلول 25مجم</t>
  </si>
  <si>
    <t>Carvedilol 25 mg</t>
  </si>
  <si>
    <t>EPCI</t>
  </si>
  <si>
    <t>Ceclor</t>
  </si>
  <si>
    <t>سيفاكلور 125 مجم معلق</t>
  </si>
  <si>
    <t>Cefaclor 125 mg suspension</t>
  </si>
  <si>
    <t>34.25</t>
  </si>
  <si>
    <t>Bottel 100ml</t>
  </si>
  <si>
    <t>Biomed</t>
  </si>
  <si>
    <t>Misaclor suspension</t>
  </si>
  <si>
    <t>سيفاكلور250 مجم معلق</t>
  </si>
  <si>
    <t>Cefaclor 250 mg suspension</t>
  </si>
  <si>
    <t>Bottle 80 ml + Solvent</t>
  </si>
  <si>
    <t>pharco B</t>
  </si>
  <si>
    <t>Curisafe 125 mg susp</t>
  </si>
  <si>
    <t>بي فاركو</t>
  </si>
  <si>
    <t>سيفادروكسيل 125 مجم معلق</t>
  </si>
  <si>
    <t>Cefadroxil 125mg Suspension</t>
  </si>
  <si>
    <t>9.00/8 cap.</t>
  </si>
  <si>
    <t>Longicef</t>
  </si>
  <si>
    <t>سيفادروكسيل 500 مجم</t>
  </si>
  <si>
    <t>Cefadroxil 500 mg</t>
  </si>
  <si>
    <t>18.00</t>
  </si>
  <si>
    <t>Curisafe 1gm</t>
  </si>
  <si>
    <t>سيفادروكسيل 1 جم</t>
  </si>
  <si>
    <t>Cefadroxil 1 g</t>
  </si>
  <si>
    <t>شركة بيوميد للصناعات الدوائية لصالح شركة المستقبل</t>
  </si>
  <si>
    <t>Cefex 1g</t>
  </si>
  <si>
    <t>15.00</t>
  </si>
  <si>
    <t>bottle 80 ml +Solvent</t>
  </si>
  <si>
    <t>Curisafe 250 mg susp</t>
  </si>
  <si>
    <t>سيفادروكسيل 250 / 5 مللي مجم معلق</t>
  </si>
  <si>
    <t>Cefadroxil 250 mg / 5 ml Suspension</t>
  </si>
  <si>
    <t>20 /bottle 60 ml</t>
  </si>
  <si>
    <t>Curisafe 500 mg susp</t>
  </si>
  <si>
    <t>سيفادروكسيل500 مجم / 5 مللي معلق</t>
  </si>
  <si>
    <t>Cefadroxil 500 mg / 5 ml Suspension</t>
  </si>
  <si>
    <t>Egyphar</t>
  </si>
  <si>
    <t>Gramocef 1gm</t>
  </si>
  <si>
    <t>سيفالكسين 1جم</t>
  </si>
  <si>
    <t>Cefalexin  1g</t>
  </si>
  <si>
    <t>Ceporex 250mg Tab.</t>
  </si>
  <si>
    <t>سيفالكسين 250 مجم</t>
  </si>
  <si>
    <t>Cefalexin  250mg</t>
  </si>
  <si>
    <t>14.25</t>
  </si>
  <si>
    <t>bottle 80 ml+ Water for reconstitution</t>
  </si>
  <si>
    <t>mediceflexin</t>
  </si>
  <si>
    <t>سيفالكسين 250 مجم معلق</t>
  </si>
  <si>
    <t>Cefalexin  250 mg Suspension</t>
  </si>
  <si>
    <t>Keflex</t>
  </si>
  <si>
    <t>60 ml</t>
  </si>
  <si>
    <t>Neocef 250 mg/ 5 ml</t>
  </si>
  <si>
    <t>12.625</t>
  </si>
  <si>
    <t>cap</t>
  </si>
  <si>
    <t>سيفالكسين 500 مجم</t>
  </si>
  <si>
    <t>Cefalexin 500 mg</t>
  </si>
  <si>
    <t>Neocef 500 mg</t>
  </si>
  <si>
    <t>1099.80</t>
  </si>
  <si>
    <t>Keflex 500</t>
  </si>
  <si>
    <t>8.50</t>
  </si>
  <si>
    <t>Zinol 500 mg</t>
  </si>
  <si>
    <t>سيفازولين 500 مجم</t>
  </si>
  <si>
    <t>Cefazolin 500 mg</t>
  </si>
  <si>
    <t>Zinol 1 gm</t>
  </si>
  <si>
    <t>سيفازولين 1جم</t>
  </si>
  <si>
    <t>Cefazolin 1 g</t>
  </si>
  <si>
    <t>25.25  LE/ Vial</t>
  </si>
  <si>
    <t>Vial +  1 Ampole 5 ml Solvent</t>
  </si>
  <si>
    <t>Wincef 0.5 gm</t>
  </si>
  <si>
    <t>سيفيبيم 500 مجم</t>
  </si>
  <si>
    <t>Cefepime 500 mg</t>
  </si>
  <si>
    <t>Vial + solvent</t>
  </si>
  <si>
    <t>Cinaverose</t>
  </si>
  <si>
    <t>16.80</t>
  </si>
  <si>
    <t>SPECTRACEF 500 MG VIAL</t>
  </si>
  <si>
    <t>38 LE/ Vial</t>
  </si>
  <si>
    <t>Vial +  2 Ampole 5 ml Solvent</t>
  </si>
  <si>
    <t>Wincef 1 gm</t>
  </si>
  <si>
    <t>سيفيبيم 1 جم</t>
  </si>
  <si>
    <t>Cefepime 1 gm</t>
  </si>
  <si>
    <t>38</t>
  </si>
  <si>
    <t>Vial Containing powder for Injection</t>
  </si>
  <si>
    <t>rameda</t>
  </si>
  <si>
    <t>Kempopim 1g vial</t>
  </si>
  <si>
    <t>38.00</t>
  </si>
  <si>
    <t>فيال</t>
  </si>
  <si>
    <t>راميدا لصالح دلتا فارما بيو</t>
  </si>
  <si>
    <t>Curafep 1 gm</t>
  </si>
  <si>
    <t>Pimfast 1gm vial</t>
  </si>
  <si>
    <t>SPECTRACEF 1 GM VIAL</t>
  </si>
  <si>
    <t>F</t>
  </si>
  <si>
    <t>54.00</t>
  </si>
  <si>
    <t>Cefepime 2 gm</t>
  </si>
  <si>
    <t>سيفيبيم 2 جم</t>
  </si>
  <si>
    <t>40.00</t>
  </si>
  <si>
    <t>SPECTRACEF 2 GM VIAL</t>
  </si>
  <si>
    <t>48.00</t>
  </si>
  <si>
    <t>Pimfast 2 gm 1 vial</t>
  </si>
  <si>
    <t>Wincef2 gm</t>
  </si>
  <si>
    <t>75.00</t>
  </si>
  <si>
    <t>Suprax 200</t>
  </si>
  <si>
    <t>سيفيكزيم 200 مجم</t>
  </si>
  <si>
    <t>Cefixime 200 mg</t>
  </si>
  <si>
    <t>85.00</t>
  </si>
  <si>
    <t>Suprax 400</t>
  </si>
  <si>
    <t>سيفيكزيم 400 مجم</t>
  </si>
  <si>
    <t>Cefixime 400 mg</t>
  </si>
  <si>
    <t>bottle 30 ml+ Water for reconstitution</t>
  </si>
  <si>
    <t>aerocef</t>
  </si>
  <si>
    <t>Bottle (30ml) + Water for reconstitution</t>
  </si>
  <si>
    <t>سيفيكزيم 100 مجم / 5 مللي معلق</t>
  </si>
  <si>
    <t>Cefixime 100 mg / 5 ml Suspension</t>
  </si>
  <si>
    <t>Cefozon</t>
  </si>
  <si>
    <t>سيفوبيرازون 500 مجم</t>
  </si>
  <si>
    <t>Cefoperazone 500 mg</t>
  </si>
  <si>
    <t>Cefazone 500 mg</t>
  </si>
  <si>
    <t>CEFRONE 500 MG VIAL</t>
  </si>
  <si>
    <t>14.40</t>
  </si>
  <si>
    <t>راميدا لصالح النصر</t>
  </si>
  <si>
    <t>Cefrazon</t>
  </si>
  <si>
    <t>سيفوبيرازون 1 جم</t>
  </si>
  <si>
    <t>Cefoperazone 1 g</t>
  </si>
  <si>
    <t>52.5</t>
  </si>
  <si>
    <t>شركة أدفوكيور</t>
  </si>
  <si>
    <t>Sulbacef</t>
  </si>
  <si>
    <t>سيفوبيرازون1 جم + سالبكتام 500 مجم</t>
  </si>
  <si>
    <t>Cefoperazone 1 g  + Sulbactam 500 mg</t>
  </si>
  <si>
    <t>25.00</t>
  </si>
  <si>
    <t>zonactam 1.5 gm</t>
  </si>
  <si>
    <t>30.00</t>
  </si>
  <si>
    <t>Trexotaz 1.5g vial</t>
  </si>
  <si>
    <t>19.000 / 1 VIAL</t>
  </si>
  <si>
    <t>VIAL</t>
  </si>
  <si>
    <t>XORIN 1 GM VIAL</t>
  </si>
  <si>
    <t>سيفوتاكسيم 1 جم</t>
  </si>
  <si>
    <t>Cefotaxime 1 gm</t>
  </si>
  <si>
    <t>10.50فيال+مذيب</t>
  </si>
  <si>
    <t>Cefotax</t>
  </si>
  <si>
    <t>سيفوتاكسيم 250 مجم</t>
  </si>
  <si>
    <t>Cefotaxime 250 mg</t>
  </si>
  <si>
    <t>1vial + 1amp 2ml water</t>
  </si>
  <si>
    <t>Rametax  0.5 gm vial .</t>
  </si>
  <si>
    <t>سيفوتاكسيم 500 مجم</t>
  </si>
  <si>
    <t>Cefotaxime 500 mg</t>
  </si>
  <si>
    <t>32.5</t>
  </si>
  <si>
    <t>تى ثري A لصالح دلتا فارما بيو</t>
  </si>
  <si>
    <t>Taximodel 2gm</t>
  </si>
  <si>
    <t>سيفوتاكسيم 2 جم</t>
  </si>
  <si>
    <t>Cefotaxime 2 gm</t>
  </si>
  <si>
    <t>32.50فيال+مذيب</t>
  </si>
  <si>
    <t>Ceforan 2 gm</t>
  </si>
  <si>
    <t>XORIN 2 GM VIAL</t>
  </si>
  <si>
    <t>cifoxitin 1gm in a vial + solvent</t>
  </si>
  <si>
    <t>Pharco B لصالح   ZAD INDUSTRIAL PHARMA</t>
  </si>
  <si>
    <t>Primafoxin 1 gm Vial</t>
  </si>
  <si>
    <t>سيفوكسيتين  1جم وريدى فقط</t>
  </si>
  <si>
    <t>Cefoxitin 1gm  i.v only</t>
  </si>
  <si>
    <t>SB - E</t>
  </si>
  <si>
    <t>Velosef 250mg Susp.</t>
  </si>
  <si>
    <t>الشرق الاوسط للكيماويات</t>
  </si>
  <si>
    <t>سيفرادين 250 مجم معلق</t>
  </si>
  <si>
    <t>Cephradine 250 mg Suspension</t>
  </si>
  <si>
    <t>36</t>
  </si>
  <si>
    <t>Velosef 500mg Cap.</t>
  </si>
  <si>
    <t>سيفرادين 500 مجم</t>
  </si>
  <si>
    <t xml:space="preserve">Cephradine 500 mg </t>
  </si>
  <si>
    <t>25.25 L.E</t>
  </si>
  <si>
    <t>Velosef 1gm Tab.</t>
  </si>
  <si>
    <t>سيفرادين 1 جم</t>
  </si>
  <si>
    <t>Cephradine 1 g</t>
  </si>
  <si>
    <t>Cephradine</t>
  </si>
  <si>
    <t>Cephradine 500 mg</t>
  </si>
  <si>
    <t>9.25علبةفيال + مذيب</t>
  </si>
  <si>
    <t xml:space="preserve">Cephradine 1 g </t>
  </si>
  <si>
    <t>19.00</t>
  </si>
  <si>
    <t>Cefzim 500 mg</t>
  </si>
  <si>
    <t>سيفتازيديم 500 مجم</t>
  </si>
  <si>
    <t>Ceftazidime 500 mg</t>
  </si>
  <si>
    <t>10.00</t>
  </si>
  <si>
    <t>FORTAZEDIM 500 MG VIAL</t>
  </si>
  <si>
    <t>سيجماتك لصالح المكتب التجاري الدولي</t>
  </si>
  <si>
    <t>Ceftidin 1 gm</t>
  </si>
  <si>
    <t>سيفتازيديم 1 جم</t>
  </si>
  <si>
    <t>Ceftazidime 1 gm</t>
  </si>
  <si>
    <t>47</t>
  </si>
  <si>
    <t>Kefadim</t>
  </si>
  <si>
    <t>vail</t>
  </si>
  <si>
    <t>Delta pharma</t>
  </si>
  <si>
    <t>Xtrazidime 1 gm</t>
  </si>
  <si>
    <t>30.75</t>
  </si>
  <si>
    <t>Cefzim 1 gm</t>
  </si>
  <si>
    <t>FORTAZEDIM1 GM VIAL</t>
  </si>
  <si>
    <t>27.00فيال+مذيب</t>
  </si>
  <si>
    <t>Epicfen</t>
  </si>
  <si>
    <t>Vial + Solvent(local anesthetic)</t>
  </si>
  <si>
    <t>سيفترايكسون 500 مجم  مع مذيب مخدر موضعى للحقن العضلي</t>
  </si>
  <si>
    <t>Ceftriaxone 500 mg with Local Anesthetic Solvent I.M.</t>
  </si>
  <si>
    <t>Vial +localanesthetic Solvent</t>
  </si>
  <si>
    <t>Cefaxone 500mg IM</t>
  </si>
  <si>
    <t>13.50</t>
  </si>
  <si>
    <t>XORAXON 500 MG IM VIAL</t>
  </si>
  <si>
    <t>Rameceftrax 500 mg vial IM</t>
  </si>
  <si>
    <t>سيفترايكسون 500 مجم للحقن بالوريد</t>
  </si>
  <si>
    <t>Ceftriaxone 500 mg I.V.</t>
  </si>
  <si>
    <t>Cefaxone 500 mg IV</t>
  </si>
  <si>
    <t>XORAXON 500 MG IV VIAL</t>
  </si>
  <si>
    <t>16.50</t>
  </si>
  <si>
    <t>Rameceftrax 500 mg vial IV</t>
  </si>
  <si>
    <t>24.75/vial +solvent</t>
  </si>
  <si>
    <t>Ceftriaxone sodium 1 g I.M</t>
  </si>
  <si>
    <t>سيفترايكسون 1 جم مع مذيب مخدر موضعى للحقن العضلي</t>
  </si>
  <si>
    <t>Ceftriaxone 1 gm with Local Anesthetic Solvent  I.M.</t>
  </si>
  <si>
    <t>Ceftriaxone I.V</t>
  </si>
  <si>
    <t>سيفترايكسون 1 جم للحقن بالوريد</t>
  </si>
  <si>
    <t>Ceftriaxone 1 g I.V.</t>
  </si>
  <si>
    <t>sigma</t>
  </si>
  <si>
    <t>Mesporin 1gm IV</t>
  </si>
  <si>
    <t>36.00فيال+مذيب</t>
  </si>
  <si>
    <t>Cefaxone 1 gm IV</t>
  </si>
  <si>
    <t>23.50</t>
  </si>
  <si>
    <t>Rameceftrax 1000 mg vial IV</t>
  </si>
  <si>
    <t>XORAXON 1 GM IV VIAL</t>
  </si>
  <si>
    <t>30.00 LE /Box 10 Tab</t>
  </si>
  <si>
    <t>Zimocefox</t>
  </si>
  <si>
    <t>سيفيوروكسيم 500 مجم</t>
  </si>
  <si>
    <t>Cefuroxime 500mg Capsules or Tablets</t>
  </si>
  <si>
    <t>19.2</t>
  </si>
  <si>
    <t>Hi Pharm</t>
  </si>
  <si>
    <t>Rheumamax</t>
  </si>
  <si>
    <t>سيلوكوكسيب 100مجم</t>
  </si>
  <si>
    <t>Celecoxib 100mg Capsules or Tablets</t>
  </si>
  <si>
    <t>25.80/10 cap.</t>
  </si>
  <si>
    <t>memphis</t>
  </si>
  <si>
    <t>Celecox</t>
  </si>
  <si>
    <t>سيلوكوكسيب 200مجم</t>
  </si>
  <si>
    <t>Celecoxib 200mg Capsules or Tablets</t>
  </si>
  <si>
    <t>6.50/10 tab.</t>
  </si>
  <si>
    <t>Myoflex</t>
  </si>
  <si>
    <t>باسط للعضلات(لا يحتوي علي الاورفينادرين)  + مسكن</t>
  </si>
  <si>
    <t>Central Muscle Relaxant (Except Orphenadrine) + Analgesic</t>
  </si>
  <si>
    <t>Ever Neuro Pharma GmbH - Austria</t>
  </si>
  <si>
    <t>cerebrolysin 215.2 mg/ml</t>
  </si>
  <si>
    <t>I.M. or I.V. Injection 1 ml</t>
  </si>
  <si>
    <t>سيربروليسن 215.2 مجم/مل</t>
  </si>
  <si>
    <t>cerebrolysin concentrate 215.2 mg/ml</t>
  </si>
  <si>
    <t>I.M. or I.V. Injection 5 ml</t>
  </si>
  <si>
    <t>10 gm</t>
  </si>
  <si>
    <t>Salcozadex</t>
  </si>
  <si>
    <t>سيتالكونيوم+  ساليسيلات الكولين جيل فم</t>
  </si>
  <si>
    <t>Cetalkonium + Choline Salicylate Oral Gel</t>
  </si>
  <si>
    <t>Merck</t>
  </si>
  <si>
    <t>Erbitux 5mg/ml solution for infusion (100mg)</t>
  </si>
  <si>
    <t>Cetuximab 5 mg/ml</t>
  </si>
  <si>
    <t>Isoptofenicol 0.5%</t>
  </si>
  <si>
    <t>كلورامفينيكول0.5 % نقط عين</t>
  </si>
  <si>
    <t>Chloramphenicol  0.5 % Eye Drops</t>
  </si>
  <si>
    <t>4.5</t>
  </si>
  <si>
    <t>Otophnicol 0.5%</t>
  </si>
  <si>
    <t>كلورامفينيكول قطره اذن</t>
  </si>
  <si>
    <t>Chloramphenicol  Ear Drops</t>
  </si>
  <si>
    <t>Misr</t>
  </si>
  <si>
    <t>Cortiphen</t>
  </si>
  <si>
    <t>Bottle 3ml</t>
  </si>
  <si>
    <t>كلورامفينيكول  0.2%+ بريدنيزولون 0.5% نقط عين</t>
  </si>
  <si>
    <t>Chloramphenicol 0.2% + Prednisolone  0.5% Eye Drops</t>
  </si>
  <si>
    <t>Tube 5 gm</t>
  </si>
  <si>
    <t>Epiphencol</t>
  </si>
  <si>
    <t>Tube (5gm)</t>
  </si>
  <si>
    <t>كلورامفينيكول 1 % مرهم عين</t>
  </si>
  <si>
    <t>Chloramphenicol 1 % Eye Ointment</t>
  </si>
  <si>
    <t>3.75/ 15 g</t>
  </si>
  <si>
    <t>Adcocetine oint.</t>
  </si>
  <si>
    <t>كلورامفينيكول 1% مرهم</t>
  </si>
  <si>
    <t>Chloramphenicol 1% Ointment</t>
  </si>
  <si>
    <t>Dropper 10 ml</t>
  </si>
  <si>
    <t>Otocalm Drops</t>
  </si>
  <si>
    <t>كلوروبيوتانول 1%+ فينازون 5% نقط اذن</t>
  </si>
  <si>
    <t>Chlorobutanol 1%+Phenazone 5% Ear Drops</t>
  </si>
  <si>
    <t>3.00/20 tab.</t>
  </si>
  <si>
    <t>Nasr</t>
  </si>
  <si>
    <t>Malarquine</t>
  </si>
  <si>
    <t>كلوروكين  250 مجم</t>
  </si>
  <si>
    <t>Chloroquine  250 mg</t>
  </si>
  <si>
    <t>4.50/120ml</t>
  </si>
  <si>
    <t>Pirafene</t>
  </si>
  <si>
    <t>كلورفينيرامين 2مجم/5ملل</t>
  </si>
  <si>
    <t>Chlorpheniramine 2 mg / 5 ml Syrup</t>
  </si>
  <si>
    <t>4.5/120 ml</t>
  </si>
  <si>
    <t>Allergyl</t>
  </si>
  <si>
    <t>9.00/60 tab.</t>
  </si>
  <si>
    <t>Anallerge</t>
  </si>
  <si>
    <t>كلورفينيرامين 4 مجم</t>
  </si>
  <si>
    <t>Chlorpheniramine 4 mg</t>
  </si>
  <si>
    <t>3.4 /20T</t>
  </si>
  <si>
    <t>chlorantine - M</t>
  </si>
  <si>
    <t>2.45/20tab.</t>
  </si>
  <si>
    <t>12.00/6 amp.</t>
  </si>
  <si>
    <t>كلورفينيرامين 5 مجم</t>
  </si>
  <si>
    <t>Chlorpheniramine 5mg Injection</t>
  </si>
  <si>
    <t>Neurazine</t>
  </si>
  <si>
    <t>كلوبرومازين 100 مجم</t>
  </si>
  <si>
    <t>Chlorpromazine 100 mg</t>
  </si>
  <si>
    <t>كلوبرومازين 25 مجم</t>
  </si>
  <si>
    <t>Chlorpromazine 25 mg</t>
  </si>
  <si>
    <t>Devarol-s</t>
  </si>
  <si>
    <t>كوليكالسيفيرول 200000وحدة دولية/مللي</t>
  </si>
  <si>
    <t>cholecalciferol (Vit. D3)  200000 I.U./ml</t>
  </si>
  <si>
    <t>VI - DROP</t>
  </si>
  <si>
    <t>كوليكالسيفيرول 2800و.د/مللي نقط</t>
  </si>
  <si>
    <t>Cholecalciferol 2,800 I.U. / ml Oral Drops</t>
  </si>
  <si>
    <t>13.20/20tab.</t>
  </si>
  <si>
    <t>Newbezim</t>
  </si>
  <si>
    <t>كيموتربسين + تربسين</t>
  </si>
  <si>
    <t>Chymotrypsin + Trypsin</t>
  </si>
  <si>
    <t>78</t>
  </si>
  <si>
    <t>One Actuator delivers 120 Actuations</t>
  </si>
  <si>
    <t>MDI pharma</t>
  </si>
  <si>
    <t>Tentavair 160 mcg</t>
  </si>
  <si>
    <t>سيسلليسونايد 160مجم</t>
  </si>
  <si>
    <t>Ciclesonide 160 mg</t>
  </si>
  <si>
    <t>195 /10 tab</t>
  </si>
  <si>
    <t>مالتى كير ايجبت للصناعات الدوائية</t>
  </si>
  <si>
    <t>Cinacalcet 30mg</t>
  </si>
  <si>
    <t>سيناكالسيت 30 مجم</t>
  </si>
  <si>
    <t>Cinacalcet 30 mg</t>
  </si>
  <si>
    <t>Cinnarizine</t>
  </si>
  <si>
    <t>سينارزين25مجم</t>
  </si>
  <si>
    <t>Cinnarizine 25 mg</t>
  </si>
  <si>
    <t>CEREBAL</t>
  </si>
  <si>
    <t>amoun</t>
  </si>
  <si>
    <t>AMOCEREBRAL PLUS 30TAB</t>
  </si>
  <si>
    <t>سينرازيين 20 مجم + دايميناهيدرين 40 مجم</t>
  </si>
  <si>
    <t>Cinnarzine 20 mg+ Dimenhydrinate 40 mg</t>
  </si>
  <si>
    <t>Plastic dropper of 5 ml</t>
  </si>
  <si>
    <t>Polyvision</t>
  </si>
  <si>
    <t>سيبروفلوكساسين 0.3% نقط عين</t>
  </si>
  <si>
    <t>Ciprofloxacin 0.3 % Eye drops</t>
  </si>
  <si>
    <t>Ciprocin</t>
  </si>
  <si>
    <t>سيبروفلوكساسين 0.3% مرهم عين</t>
  </si>
  <si>
    <t>Ciprofloxacin 0.3 % Eye Ointment</t>
  </si>
  <si>
    <t>32.50علبة10 قرص</t>
  </si>
  <si>
    <t>Tablets</t>
  </si>
  <si>
    <t>سيبروفلوكساسين 250 مجم</t>
  </si>
  <si>
    <t xml:space="preserve">Ciprofloxacin 250 mg </t>
  </si>
  <si>
    <t>2.7</t>
  </si>
  <si>
    <t>unipharam</t>
  </si>
  <si>
    <t>ciproquin500</t>
  </si>
  <si>
    <t>سيبروفلوكساسين 500 مجم</t>
  </si>
  <si>
    <t>Ciprofloxacin 500 mg</t>
  </si>
  <si>
    <t>ciproquin750</t>
  </si>
  <si>
    <t>سيبروفلوكساسين 750 مجم</t>
  </si>
  <si>
    <t>Ciprofloxacin 750 mg</t>
  </si>
  <si>
    <t>15.00للفيال</t>
  </si>
  <si>
    <t>سيبروفلوكساسين 200 مجم</t>
  </si>
  <si>
    <t>Ciprofloxacin 200 mg</t>
  </si>
  <si>
    <t>Unistin</t>
  </si>
  <si>
    <t>سيسبلاتين 10مجم</t>
  </si>
  <si>
    <t>Cisplatin 10mg</t>
  </si>
  <si>
    <t>Cytoplatin 50</t>
  </si>
  <si>
    <t xml:space="preserve"> ستار انترناشونال </t>
  </si>
  <si>
    <t>سيسبلاتين 50مجم</t>
  </si>
  <si>
    <t>Cisplatin 50 mg</t>
  </si>
  <si>
    <t xml:space="preserve"> أدوية الأورام  المناقصة السادسة 2010/2011</t>
  </si>
  <si>
    <t>Sedopram</t>
  </si>
  <si>
    <t>سيتالوبرام 20 مجم</t>
  </si>
  <si>
    <t>Citalopram 20 mg</t>
  </si>
  <si>
    <t>Copad</t>
  </si>
  <si>
    <t>Cipramax 40 mg</t>
  </si>
  <si>
    <t>سيتالوبرام 40 مجم</t>
  </si>
  <si>
    <t>Citalopram 40 mg</t>
  </si>
  <si>
    <t>Bottle 60 ml + Water for Reconstitution</t>
  </si>
  <si>
    <t>Sigma</t>
  </si>
  <si>
    <t>Klarimix125mg susp</t>
  </si>
  <si>
    <t>Bottle 30 ml + Water for Reconstitution</t>
  </si>
  <si>
    <t>كلاريثرومايسين 125 مجم /5 ملل</t>
  </si>
  <si>
    <t>Clarithromycin 125mg/5ml Suspension</t>
  </si>
  <si>
    <t>المناقصة الثانية 2013-2014</t>
  </si>
  <si>
    <t>Klarimix250mg susp</t>
  </si>
  <si>
    <t>كلاريثرومايسين 250 مجم /5 ملل</t>
  </si>
  <si>
    <t>Clarithromycin 250mg/5ml Suspension</t>
  </si>
  <si>
    <t>infectocure 250 mg tab</t>
  </si>
  <si>
    <t>كلاريثرومايسين250 مجم</t>
  </si>
  <si>
    <t>Clarithromycin 250 mg</t>
  </si>
  <si>
    <t>film coated tab</t>
  </si>
  <si>
    <t>infectocure 500 mg tab</t>
  </si>
  <si>
    <t>كلاريثرومايسين 500 مجم</t>
  </si>
  <si>
    <t>Clarithromycin 500 mg</t>
  </si>
  <si>
    <t>73.5</t>
  </si>
  <si>
    <t>Famar L'Aigle - Franceلصالح ابوت</t>
  </si>
  <si>
    <t>KLACID IV 500MG</t>
  </si>
  <si>
    <t>vial for infusion</t>
  </si>
  <si>
    <t>كلاريثروميسن 500 مجم</t>
  </si>
  <si>
    <t>13.2/60ml</t>
  </si>
  <si>
    <t>Clincin</t>
  </si>
  <si>
    <t>محلول موضعي كلينداميسن 1%</t>
  </si>
  <si>
    <t>Clindamycin 1% topical solution</t>
  </si>
  <si>
    <t>18.00/16cap.</t>
  </si>
  <si>
    <t>Mepaclind</t>
  </si>
  <si>
    <t>كلينداميسين 150 مجم</t>
  </si>
  <si>
    <t>Clindamycin 150 mg</t>
  </si>
  <si>
    <t>1200.00</t>
  </si>
  <si>
    <t>Clindatech 300 mg cap</t>
  </si>
  <si>
    <t>كلينداميسين 300 مجم</t>
  </si>
  <si>
    <t>Clindamycin 300 mg</t>
  </si>
  <si>
    <t>31.20</t>
  </si>
  <si>
    <t>شركة اسكندرية للأدوية لصالح روتابيوجين</t>
  </si>
  <si>
    <t>Alfaclindamycin 600mg/4ml</t>
  </si>
  <si>
    <t>كلينداميسين 600 مجم</t>
  </si>
  <si>
    <t>Clindamycin 600 mg</t>
  </si>
  <si>
    <t>سعر الجمهور للزجاجة الواحدة</t>
  </si>
  <si>
    <t>Viotic Drops 10Ml</t>
  </si>
  <si>
    <t>كليوكينول 1%+ فلوميثازون0.02%نقط اذن</t>
  </si>
  <si>
    <t>Clioquinol 1 % + Flumethasone 0.02 % Ear Drops</t>
  </si>
  <si>
    <t>Ointment</t>
  </si>
  <si>
    <t>E.E.P.I</t>
  </si>
  <si>
    <t>Clovacort</t>
  </si>
  <si>
    <t>كلوبيتاسول بروبيونات 0.05% مرهم</t>
  </si>
  <si>
    <t>Clobetasol 0.05% Ointment</t>
  </si>
  <si>
    <t>tube 15 gm</t>
  </si>
  <si>
    <t>clo-butra</t>
  </si>
  <si>
    <t>كلوبيتاسول بروبيونات 0.05% كريم</t>
  </si>
  <si>
    <t>Clobetasol 0.05% Cream</t>
  </si>
  <si>
    <t>25.5</t>
  </si>
  <si>
    <t>Techno Pharmaلصالح فاركو</t>
  </si>
  <si>
    <t>Tecnovula Tab</t>
  </si>
  <si>
    <t>كلوميفين 50 مجم</t>
  </si>
  <si>
    <t>Clomiphene 50 mg</t>
  </si>
  <si>
    <t>Supranil</t>
  </si>
  <si>
    <t>كلوميبرامين 25 مجم</t>
  </si>
  <si>
    <t>Clomipramine  25 mg</t>
  </si>
  <si>
    <t>Anapramine 75 mg</t>
  </si>
  <si>
    <t>كلوميبرامين 75 مجم</t>
  </si>
  <si>
    <t>Clomipramine  75mg</t>
  </si>
  <si>
    <t>المناقصة السادسة 2013-2014</t>
  </si>
  <si>
    <t>Amotrile 0.5 mg</t>
  </si>
  <si>
    <t>كلونازيبام 0,5 مجم</t>
  </si>
  <si>
    <t>Clonazepam 0.5 mg</t>
  </si>
  <si>
    <t>Clopam 2mg tab</t>
  </si>
  <si>
    <t>كلونازيبام 2 مجم</t>
  </si>
  <si>
    <t>Clonazepam 2 mg</t>
  </si>
  <si>
    <t>1.60 /tablet</t>
  </si>
  <si>
    <t>clatex</t>
  </si>
  <si>
    <t>كلوبيدوجريل75مجم</t>
  </si>
  <si>
    <t>Clopidogrel 75 mg</t>
  </si>
  <si>
    <t>Vaginal tab + applicator</t>
  </si>
  <si>
    <t>Locasten 1</t>
  </si>
  <si>
    <t>Vaginal tab+ applicator</t>
  </si>
  <si>
    <t>كلوتريمازول 500مجم</t>
  </si>
  <si>
    <t>Clotrimazole  500mg</t>
  </si>
  <si>
    <t>8.00/20ml</t>
  </si>
  <si>
    <t>Locastine lotion</t>
  </si>
  <si>
    <t>كلوتريمازول 1% محلول</t>
  </si>
  <si>
    <t>Clotrimazole 1% Lotion</t>
  </si>
  <si>
    <t>8.25/20ml</t>
  </si>
  <si>
    <t>Candistan lotion</t>
  </si>
  <si>
    <t>9.00/15gm</t>
  </si>
  <si>
    <t>tube</t>
  </si>
  <si>
    <t>Locastine</t>
  </si>
  <si>
    <t>كلوتريمازول 1% كريم</t>
  </si>
  <si>
    <t>Clotrimazole 1% Cream</t>
  </si>
  <si>
    <t>7.25/15gm</t>
  </si>
  <si>
    <t>Candistan</t>
  </si>
  <si>
    <t>4.25</t>
  </si>
  <si>
    <t>tube 15gm</t>
  </si>
  <si>
    <t>Dermatin cream</t>
  </si>
  <si>
    <t>12.7/bottle</t>
  </si>
  <si>
    <t>E.E.P</t>
  </si>
  <si>
    <t>Closol</t>
  </si>
  <si>
    <t>كلوتريمازول 1% بخاخة</t>
  </si>
  <si>
    <t>Clotrimazole 1% Spray</t>
  </si>
  <si>
    <t>Betapronate Plus cream</t>
  </si>
  <si>
    <t>كلوتريمازول 1%+ كورتيكوستيرويد كريم</t>
  </si>
  <si>
    <t>Clotrimazole 1% + Corticosteroid Cream</t>
  </si>
  <si>
    <t>KremaRosa</t>
  </si>
  <si>
    <t>كلوتريمازول 100مجم</t>
  </si>
  <si>
    <t>Clotrimazole 100mg</t>
  </si>
  <si>
    <t>الممارسة الرابعة 2012-2013</t>
  </si>
  <si>
    <t>ممارسة</t>
  </si>
  <si>
    <t>Clozapine 100 mg</t>
  </si>
  <si>
    <t>كلوزابين 100 مجم</t>
  </si>
  <si>
    <t>Clozapine 25 mg</t>
  </si>
  <si>
    <t>كلوزابين 25 مجم</t>
  </si>
  <si>
    <t>5.00/10 tab.</t>
  </si>
  <si>
    <t>Colmediten</t>
  </si>
  <si>
    <t>كولشيسين 0.5 مجم</t>
  </si>
  <si>
    <t>Colchicine 0.5 mg</t>
  </si>
  <si>
    <t>18.00 LE /strip 10Tab</t>
  </si>
  <si>
    <t>Multi Care for 4A Pharma</t>
  </si>
  <si>
    <t>Cludicat 50</t>
  </si>
  <si>
    <t>سيلوستازول 50مجم</t>
  </si>
  <si>
    <t>Cilostazole 50 mg</t>
  </si>
  <si>
    <t>23.00 LE /strip 10Tab</t>
  </si>
  <si>
    <t>Cludicat 100</t>
  </si>
  <si>
    <t>سيلوستازول 100مجم</t>
  </si>
  <si>
    <t>Cilostazole 100 mg</t>
  </si>
  <si>
    <t>0.45/tab</t>
  </si>
  <si>
    <t>Hi pharm</t>
  </si>
  <si>
    <t>Flustat</t>
  </si>
  <si>
    <t>أقراص او كبسولات تحتوي علي مزيل للإحتقان + مسكن +مضاد للهستامين</t>
  </si>
  <si>
    <t>Capsules or Tablets Containing Decongestant + Analgesic  + antihistaminic</t>
  </si>
  <si>
    <t>10علبة20 قرص</t>
  </si>
  <si>
    <t>CETAL COLD &amp; FLU</t>
  </si>
  <si>
    <t>33.00 LE /Box 30 Tab</t>
  </si>
  <si>
    <t>Elasticin DS Tablets</t>
  </si>
  <si>
    <t>تحتوي على جلوكوزامين 500مجم + كوندروتين 400مجم</t>
  </si>
  <si>
    <t>containing Glucosamine 500mg + Chondroitin 400mg</t>
  </si>
  <si>
    <t>propamethone</t>
  </si>
  <si>
    <t>كريم يحتوي على بيتاميتازون + جنتاميسين</t>
  </si>
  <si>
    <t>Cream Containing Betamethasone + Gentamicin</t>
  </si>
  <si>
    <t>Tube (40 gm)</t>
  </si>
  <si>
    <t>EVA Pharma</t>
  </si>
  <si>
    <t>Moov Massage Cream</t>
  </si>
  <si>
    <t>كريم او مرهم او جيل يحتوي على حمض الساليسليك +مينتول+كامفور</t>
  </si>
  <si>
    <t>Cream or Ointment or Gel Contain Salicylate + Menthol + Camphor</t>
  </si>
  <si>
    <t>Emetrex Amp.</t>
  </si>
  <si>
    <t>سيكليزين 50 مجم</t>
  </si>
  <si>
    <t>Cyclizine 50mg</t>
  </si>
  <si>
    <t>Swixolate</t>
  </si>
  <si>
    <t>سيكلوبنتولات 1% نقط عين</t>
  </si>
  <si>
    <t>Cyclopentolate 1 % Eye Drops</t>
  </si>
  <si>
    <t>EMIC</t>
  </si>
  <si>
    <t>Cycram</t>
  </si>
  <si>
    <t xml:space="preserve"> ايمك</t>
  </si>
  <si>
    <t>سيكلوفوسفامايد 1 جم</t>
  </si>
  <si>
    <t>Cyclophosphamide 1 gm</t>
  </si>
  <si>
    <t>سيكلوفوسفامايد 200مجم</t>
  </si>
  <si>
    <t>Cyclophosphamide 200 mg</t>
  </si>
  <si>
    <t>Baxter oncology</t>
  </si>
  <si>
    <t>Endoxan</t>
  </si>
  <si>
    <t>سيكلوفوسفامايد 50 مجم</t>
  </si>
  <si>
    <t>Cyclophosphamide 50 mg</t>
  </si>
  <si>
    <t xml:space="preserve"> مناقصة الإستكمال التانية 2010/2011 ( أدوية الأورام)           
</t>
  </si>
  <si>
    <t>ج.م 700.00</t>
  </si>
  <si>
    <t>Bottle of 50 ml</t>
  </si>
  <si>
    <t>Sandimmun Neoral Oral solution</t>
  </si>
  <si>
    <t>Bottle (50ml)</t>
  </si>
  <si>
    <t>سيكلوسبورن 100مجم/مللي شراب</t>
  </si>
  <si>
    <t>Cyclosporin 100 mg/ml syrup</t>
  </si>
  <si>
    <t>Arpimune me 100 mg</t>
  </si>
  <si>
    <t>سيكلوسبورين100مجم(معلق)كبسوله</t>
  </si>
  <si>
    <t>Cyclosporin Preformed Microemulsion 100 mg for Autoimmune</t>
  </si>
  <si>
    <t>Sandimmune  Neoral 100 mg. 50 Cap</t>
  </si>
  <si>
    <t>Cyclosporin Preformed Microemulsion 100 mg for Transplantation</t>
  </si>
  <si>
    <t>Arpimune me 25 mg</t>
  </si>
  <si>
    <t>سيكلوسبورين 25مجم(  معلق)كبسوله</t>
  </si>
  <si>
    <t>Cyclosporin Preformed Microemulsion 25 mg for Autoimmune</t>
  </si>
  <si>
    <t>Sandimmune Neoral 25 mg.50 Cap</t>
  </si>
  <si>
    <t>Cyclosporin Preformed Microemulsion 25 mg for Transplantation</t>
  </si>
  <si>
    <t>Arpimune me 50 mg</t>
  </si>
  <si>
    <t>سيكلوسبورين50مجم( معلق)كبسوله</t>
  </si>
  <si>
    <t>Cyclosporin Preformed Microemulsion 50 mg for Autoimmune</t>
  </si>
  <si>
    <t>Sandimmune  Neoral 50 mg.50 Cap</t>
  </si>
  <si>
    <t>Cyclosporin Preformed Microemulsion 50 mg for Transplantation</t>
  </si>
  <si>
    <t>Bayer Schering</t>
  </si>
  <si>
    <t>Androcur 50 mg</t>
  </si>
  <si>
    <t>سيبروتيرون 50 مجم</t>
  </si>
  <si>
    <t>Cyproterone 50 mg</t>
  </si>
  <si>
    <t>غير ساري</t>
  </si>
  <si>
    <t>Tabine 100 mg</t>
  </si>
  <si>
    <t>Cytarabine 100 mg</t>
  </si>
  <si>
    <t xml:space="preserve">Tender </t>
  </si>
  <si>
    <t>1 Vial 10ml</t>
  </si>
  <si>
    <t>Cytrabine 1g</t>
  </si>
  <si>
    <t>Cytarabine 1g</t>
  </si>
  <si>
    <t>Not Priced</t>
  </si>
  <si>
    <t xml:space="preserve">Welding Medac </t>
  </si>
  <si>
    <t>Detimedac 200mg vial</t>
  </si>
  <si>
    <t>داكاربازين 200 مجم</t>
  </si>
  <si>
    <t>Dacarbazine 200 mg</t>
  </si>
  <si>
    <t>200/28cap</t>
  </si>
  <si>
    <t>Box 28 tab</t>
  </si>
  <si>
    <t>AUG Pharma</t>
  </si>
  <si>
    <t>Augidacla</t>
  </si>
  <si>
    <t>دكلاتاسيفير 60مجم (ستون مجم)</t>
  </si>
  <si>
    <t>Daclatasvir 60 mg</t>
  </si>
  <si>
    <t>ممارسة دكلاتاسيفير 2017-2018</t>
  </si>
  <si>
    <t>Daclatasvir</t>
  </si>
  <si>
    <t>120/28cap</t>
  </si>
  <si>
    <t>European Egyptian pharmace-utical</t>
  </si>
  <si>
    <t>Daktavira</t>
  </si>
  <si>
    <t>Box 28 capsule</t>
  </si>
  <si>
    <t>Daclavirocyl</t>
  </si>
  <si>
    <t>Box 28 tablet</t>
  </si>
  <si>
    <t>Daclavirdin 60 mg tab.</t>
  </si>
  <si>
    <t>ايفا فارما</t>
  </si>
  <si>
    <t>Global Pharmaceutical Industries (GPI) For Haidylena</t>
  </si>
  <si>
    <t>Daclahepex 60 mg .f.c .28 tab</t>
  </si>
  <si>
    <t>Sabaa International للادويه والصناعات الكيماوية</t>
  </si>
  <si>
    <t>Zetaciver 60 mg</t>
  </si>
  <si>
    <t>زيتا فارما</t>
  </si>
  <si>
    <t>دكلانورك</t>
  </si>
  <si>
    <t>G</t>
  </si>
  <si>
    <t>مالتي كير ايجيبت للصناعات الدوائية</t>
  </si>
  <si>
    <t>Javidacla 60 mg</t>
  </si>
  <si>
    <t>H</t>
  </si>
  <si>
    <t>Sanofi Aventis</t>
  </si>
  <si>
    <t>Danol</t>
  </si>
  <si>
    <t xml:space="preserve">سانوفى أفينتس </t>
  </si>
  <si>
    <t>دانازول 200 مجم</t>
  </si>
  <si>
    <t>Danazol 200mg</t>
  </si>
  <si>
    <t>المناقصة الخامسة 2013-2014</t>
  </si>
  <si>
    <t>Dapsone 100mg</t>
  </si>
  <si>
    <t>دابسون 100مجم</t>
  </si>
  <si>
    <t>Dapsone 50 mg</t>
  </si>
  <si>
    <t>دابسون 50مجم</t>
  </si>
  <si>
    <t>Dapsone 50mg</t>
  </si>
  <si>
    <t>Prefilled Syringe of 0.3 ml for Single Use</t>
  </si>
  <si>
    <t>Amgen Europe B.V minervium 7061 .nl 4817 ZK breda .the netherlands</t>
  </si>
  <si>
    <t>Aranesp 30 micrograms solution for injection</t>
  </si>
  <si>
    <t>Prefilled syringe</t>
  </si>
  <si>
    <t>داربيبويتين الفا 30 ميكروجرام / 0.3 مل</t>
  </si>
  <si>
    <t>Darbepoetin-Alfa 30 mcg / 0.3 ml</t>
  </si>
  <si>
    <t>Erythropoiesis Stimulating Agents</t>
  </si>
  <si>
    <t>Prefilled Syringe of 0.4 ml for Single Use</t>
  </si>
  <si>
    <t>Aranesp 40 micrograms solution for injection</t>
  </si>
  <si>
    <t>داربيبويتين الفا 40 ميكروجرام / 0.4 مل</t>
  </si>
  <si>
    <t xml:space="preserve">Darbepoetin-Alfa 40 mcg / 0.4 ml </t>
  </si>
  <si>
    <t>Prefilled Syringe of 0.5 ml for Single Use</t>
  </si>
  <si>
    <t>Aranesp 20 micrograms solution for injection</t>
  </si>
  <si>
    <t>داربيبويتين الفا 20 ميكروجرام/0.5مل</t>
  </si>
  <si>
    <t xml:space="preserve">Darbepoietin-Alfa 20 mcg / 0.5 ml </t>
  </si>
  <si>
    <t>BMS</t>
  </si>
  <si>
    <t>Sprycel 50mg</t>
  </si>
  <si>
    <t>Dasatinib 50 mg</t>
  </si>
  <si>
    <t>Exjade 125 mg Tablet</t>
  </si>
  <si>
    <t>Deferasirox 125 mg</t>
  </si>
  <si>
    <t>Exjade 250 mg Tablet</t>
  </si>
  <si>
    <t>Deferasirox 250 mg</t>
  </si>
  <si>
    <t>Rasiroxpine 500mg</t>
  </si>
  <si>
    <t>Deferasirox 500 mg</t>
  </si>
  <si>
    <t>مؤجل</t>
  </si>
  <si>
    <t>62.00</t>
  </si>
  <si>
    <t>capsules</t>
  </si>
  <si>
    <t>Kelfer</t>
  </si>
  <si>
    <t>ديفيريبرون500مجم</t>
  </si>
  <si>
    <t>Deferiprone 500 mg</t>
  </si>
  <si>
    <t>0.90  L.E /tablet</t>
  </si>
  <si>
    <t>One Tablet</t>
  </si>
  <si>
    <t>fernilar 5mg</t>
  </si>
  <si>
    <t>ديسلوراتيدين 5مجم</t>
  </si>
  <si>
    <t>Desloratidine 5 mg</t>
  </si>
  <si>
    <t>7  L.E/60ml bottle</t>
  </si>
  <si>
    <t>bottle 100 ml</t>
  </si>
  <si>
    <t>fernilar 0.5mg/1ml</t>
  </si>
  <si>
    <t>ديسلوراتيدين 0.5 مجم/1مللى</t>
  </si>
  <si>
    <t>Desloratidine 0.5 mg / 1 ml</t>
  </si>
  <si>
    <t>Bottle 2.5 ml</t>
  </si>
  <si>
    <t>APOtex Inc-Canadaلصالح ايجيبشن فارمكس</t>
  </si>
  <si>
    <t>APO-Desmopressin</t>
  </si>
  <si>
    <t>بخاخ للأنف ديسموبريسيين 10 مكجم لكل جرعة</t>
  </si>
  <si>
    <t>Desmopressin 10mcg/dose nasal spray</t>
  </si>
  <si>
    <t>300</t>
  </si>
  <si>
    <t>Ferring GmbH-Germany</t>
  </si>
  <si>
    <t>Minirin Melt 120 mcg oral lyophilized tablets</t>
  </si>
  <si>
    <t>مالتي فارما</t>
  </si>
  <si>
    <t>Sublingual Tablets</t>
  </si>
  <si>
    <t>ديسموبريسيين 120 مكجم</t>
  </si>
  <si>
    <t>Desmopressin 120 mcg</t>
  </si>
  <si>
    <t>154.5</t>
  </si>
  <si>
    <t>Minirin Melt 60 mcg oral lyophilized tablets</t>
  </si>
  <si>
    <t>ديسموبريسيين60 مكجم</t>
  </si>
  <si>
    <t>Desmopressin 60 mcg</t>
  </si>
  <si>
    <t>Epidexone</t>
  </si>
  <si>
    <t>ديسكاميثازون 0.1%نقط عين</t>
  </si>
  <si>
    <t>Dexamethasone 0.1 % Eye Drops</t>
  </si>
  <si>
    <t>6.00/20tab.</t>
  </si>
  <si>
    <t>kahira</t>
  </si>
  <si>
    <t>Dexazone</t>
  </si>
  <si>
    <t>ديكساميثازون 0.5مجم</t>
  </si>
  <si>
    <t>Dexamethasone 0.5 mg</t>
  </si>
  <si>
    <t>6.00/10 tab.</t>
  </si>
  <si>
    <t>Deltazone</t>
  </si>
  <si>
    <t>10.50/20tab.</t>
  </si>
  <si>
    <t>Orazone</t>
  </si>
  <si>
    <t>9.50/120 ml</t>
  </si>
  <si>
    <t>ديكساميثازون 0.5مجم/5ملل شراب</t>
  </si>
  <si>
    <t>Dexamethasone 0.5 mg / 5 ml Syrup</t>
  </si>
  <si>
    <t>9.75/100ml</t>
  </si>
  <si>
    <t>Phenadone</t>
  </si>
  <si>
    <t>ديكساميثازون 0.5مجم+كلورفينيرامين2مجم/5ملل شراب</t>
  </si>
  <si>
    <t>Dexamethasone 0.5 mg + Chlorpheniramine 2 mg/ 5ml Syrup</t>
  </si>
  <si>
    <t>Dexatrol</t>
  </si>
  <si>
    <t>ديسكاميثازون 1مجم+ نيومايسين 3.5مجم+ بوليميكسين 6000وحدة دولية نقط عين</t>
  </si>
  <si>
    <t>Dexamethasone 1 mg + Neomycin 3.5 mg + Polymyxin 6,000 I.U. Eye Drops</t>
  </si>
  <si>
    <t>Tube (3.5gm)</t>
  </si>
  <si>
    <t>ديسكاميثازون 1مجم+ نيومايسين 3.5مجم+ بوليميكسين 6000وحدة دولية مرهم عين</t>
  </si>
  <si>
    <t>Dexamethasone 1 mg + Neomycin 3.5 mg + Polymyxin 6,000 I.U. Eye Ointment</t>
  </si>
  <si>
    <t>3.200 / 1 AMP</t>
  </si>
  <si>
    <t>AMP / 2 ML</t>
  </si>
  <si>
    <t>DEXAMETHAZONE 8 MG AMP</t>
  </si>
  <si>
    <t>ديكساميثازون صوديوم فوسفات8مجم</t>
  </si>
  <si>
    <t>Dexamethasone sod. PO4 8mg</t>
  </si>
  <si>
    <t>3.00/20gm</t>
  </si>
  <si>
    <t>Panthenol</t>
  </si>
  <si>
    <t>ديكسابانثينول 5% كريم</t>
  </si>
  <si>
    <t>Dexapanthenol 5% Cream</t>
  </si>
  <si>
    <t>1.5/bottle</t>
  </si>
  <si>
    <t>Tussilar m</t>
  </si>
  <si>
    <t>ديكستروميثورفان 1%نقط فم</t>
  </si>
  <si>
    <t>Dextromethorphan 1% oral drops</t>
  </si>
  <si>
    <t>ديكستروميثورفان 10مجم</t>
  </si>
  <si>
    <t>Dextromethorphan 10mg</t>
  </si>
  <si>
    <t>DBK</t>
  </si>
  <si>
    <t>Dextromethrophan  HBR</t>
  </si>
  <si>
    <t>ديكستروميثورفان 10مجم/5مللي</t>
  </si>
  <si>
    <t xml:space="preserve">Dextromethorphan 10 mg / 5 ml </t>
  </si>
  <si>
    <t>RAWDAMENT (Newmint)</t>
  </si>
  <si>
    <t>دكستروز + بوتاسيوم كلوريد + صوديوم كلورد</t>
  </si>
  <si>
    <t>Dextrose + Potassium chloride + sodium chloride</t>
  </si>
  <si>
    <t>1.7/ amp</t>
  </si>
  <si>
    <t>5 amp/2 ml</t>
  </si>
  <si>
    <t>neuril</t>
  </si>
  <si>
    <t>دايازيبام 10 مجم</t>
  </si>
  <si>
    <t>Diazepam 10mg Injection</t>
  </si>
  <si>
    <t>Valinil</t>
  </si>
  <si>
    <t>دايازيبام 5 مجم</t>
  </si>
  <si>
    <t>Diazepam 5 mg</t>
  </si>
  <si>
    <t>Epifenac</t>
  </si>
  <si>
    <t>ديكلوفيناك 1. % نقط عين</t>
  </si>
  <si>
    <t>Diclofenac 0.1 % Eye Drops</t>
  </si>
  <si>
    <t>Romafen</t>
  </si>
  <si>
    <t>ديكلوفيناك 1% جل</t>
  </si>
  <si>
    <t>Diclofenac 1% gel</t>
  </si>
  <si>
    <t>Diclofenac Sodium</t>
  </si>
  <si>
    <t>2.25/cap</t>
  </si>
  <si>
    <t>Flotac 75 mg hard gelatin capsules</t>
  </si>
  <si>
    <t>ديكلوفيناك كوليستيرامين 75مجم</t>
  </si>
  <si>
    <t>Diclofenac cholestyramine 75mg Capsules or Tablets</t>
  </si>
  <si>
    <t>10.50 LE /Box 20 Tab</t>
  </si>
  <si>
    <t>Adwiflam Tablet</t>
  </si>
  <si>
    <t>ديكلوفيناك بوتاسيوم 25 مجم</t>
  </si>
  <si>
    <t>Diclofenac K 25mg Capsules or Tablets</t>
  </si>
  <si>
    <t>Catafly 1.8Mg./ml suspension 100 ml</t>
  </si>
  <si>
    <t>ديكلوفيناك بوتاسيوم 2مجم/مل شراب</t>
  </si>
  <si>
    <t>Diclofenac K 2mg/ml susp.</t>
  </si>
  <si>
    <t>____</t>
  </si>
  <si>
    <t>tablets</t>
  </si>
  <si>
    <t>Noflam 50</t>
  </si>
  <si>
    <t>ديكلوفيناك  بوتاسيوم 50 مجم</t>
  </si>
  <si>
    <t>Diclofenac K 50 mg</t>
  </si>
  <si>
    <t>sachet</t>
  </si>
  <si>
    <t>Diclotazen sachets</t>
  </si>
  <si>
    <t>ديكلوفيناك بوتاسيوم  50 مجم</t>
  </si>
  <si>
    <t>Diclofenac K 50mg</t>
  </si>
  <si>
    <t>10.50</t>
  </si>
  <si>
    <t>rectal Suppositories</t>
  </si>
  <si>
    <t>Pharofen 100 mg</t>
  </si>
  <si>
    <t>ديكلوفيناك صوديوم 100 مجم</t>
  </si>
  <si>
    <t>Diclofenac Na 100 mg</t>
  </si>
  <si>
    <t>6.75</t>
  </si>
  <si>
    <t>supp</t>
  </si>
  <si>
    <t>Deltapharma</t>
  </si>
  <si>
    <t>Dolphin 12.5 mg Supp.</t>
  </si>
  <si>
    <t>ديكلوفيناك صوديوم 12.5مجم</t>
  </si>
  <si>
    <t>Diclofenac Na 12.5 mg</t>
  </si>
  <si>
    <t>rectal Suppository</t>
  </si>
  <si>
    <t>Baby relief 12.5</t>
  </si>
  <si>
    <t>36 L.E</t>
  </si>
  <si>
    <t>Sandoz</t>
  </si>
  <si>
    <t>Diclac 150 mg ID Retard</t>
  </si>
  <si>
    <t>ديكلوفيناك صوديوم 150 مجم ام.ار</t>
  </si>
  <si>
    <t>Diclofenac Na 150 mg M.R</t>
  </si>
  <si>
    <t>6.00شريط10 قرص</t>
  </si>
  <si>
    <t>ديكلوفيناك صوديوم 25 مجم</t>
  </si>
  <si>
    <t>Diclofenac Na 25 mg</t>
  </si>
  <si>
    <t>7.50</t>
  </si>
  <si>
    <t>Baby relief 25</t>
  </si>
  <si>
    <t>Rheumarene</t>
  </si>
  <si>
    <t>ديكلوفيناك صوديوم 50 مجم</t>
  </si>
  <si>
    <t>Diclofenac Na 50 mg</t>
  </si>
  <si>
    <t>6.75شريط10 قرص</t>
  </si>
  <si>
    <t>9.75</t>
  </si>
  <si>
    <t>Dolphin 50 mg Supp.</t>
  </si>
  <si>
    <t>ديكلوفيناك صوديوم 50مجم</t>
  </si>
  <si>
    <t>8.75علبة5 قمع</t>
  </si>
  <si>
    <t>15.75</t>
  </si>
  <si>
    <t>Amp.</t>
  </si>
  <si>
    <t>Zacaglone</t>
  </si>
  <si>
    <t>ديكلوفيناك صوديوم 75 مجم</t>
  </si>
  <si>
    <t>Diclofenac Na 75 mg</t>
  </si>
  <si>
    <t>ampoul</t>
  </si>
  <si>
    <t>Pharofen Ampoules</t>
  </si>
  <si>
    <t>DECLOPHEN (75 MG)  AMP</t>
  </si>
  <si>
    <t>bottle 15 ml</t>
  </si>
  <si>
    <t>Dolphin K oral drops</t>
  </si>
  <si>
    <t>ديكلوفيناك بوتاسيم 15مجم/مللي</t>
  </si>
  <si>
    <t>Diclofenac potassium 15mg/ml Oral drop</t>
  </si>
  <si>
    <t>4.05</t>
  </si>
  <si>
    <t>Amrase</t>
  </si>
  <si>
    <t>أنزيمات هاضمة تحتوي على بانكرياتين</t>
  </si>
  <si>
    <t>Digestive Enzymes Containing Pancreatin</t>
  </si>
  <si>
    <t>Digenorm Syrup</t>
  </si>
  <si>
    <t>أنزيمات هاضمة شراب</t>
  </si>
  <si>
    <t>Digestive enzymes syrup</t>
  </si>
  <si>
    <t>Cardixin</t>
  </si>
  <si>
    <t>ديجوكسين 0.25 مجم</t>
  </si>
  <si>
    <t>Digoxin 0.25mg</t>
  </si>
  <si>
    <t>1.60/amp.</t>
  </si>
  <si>
    <t>Ampule</t>
  </si>
  <si>
    <t>ديجوكسين 0.5 مجم/2 ملل</t>
  </si>
  <si>
    <t>Digoxin 0.5 mg / 2 ml</t>
  </si>
  <si>
    <t>Iodoquinol</t>
  </si>
  <si>
    <t>داي أيودوكلوروهيدروكسي كينولين 250 مجم</t>
  </si>
  <si>
    <t>Diiodochlorohydroxy quinoline 250mg Capsules or Tablets</t>
  </si>
  <si>
    <t>5.300 /20 TAB</t>
  </si>
  <si>
    <t>TAB</t>
  </si>
  <si>
    <t>AMOEBYL TAB</t>
  </si>
  <si>
    <t>ديلوكسانيد  500 مجم</t>
  </si>
  <si>
    <t>Diloxanide 500 mg</t>
  </si>
  <si>
    <t>Slow-zem 60</t>
  </si>
  <si>
    <t>ديلتيازيم 60 مجم</t>
  </si>
  <si>
    <t>Diltiazem 60 mg</t>
  </si>
  <si>
    <t>14.00علبة10 قرص</t>
  </si>
  <si>
    <t>Diltiazem</t>
  </si>
  <si>
    <t>0.575 LE /Tab</t>
  </si>
  <si>
    <t>Angitect</t>
  </si>
  <si>
    <t>Slow-zem 120</t>
  </si>
  <si>
    <t>ديلتيازيم 120مجم</t>
  </si>
  <si>
    <t>Diltiazem 120 mg</t>
  </si>
  <si>
    <t>Slow-zem 180</t>
  </si>
  <si>
    <t>ديلتيازيم 180 مجم</t>
  </si>
  <si>
    <t>Diltiazem 180 mg</t>
  </si>
  <si>
    <t>Diosed - C</t>
  </si>
  <si>
    <t>ديوزمين450مجم+هسبيريدين 50 مجم</t>
  </si>
  <si>
    <t>Diosmin 450 mg + Hesperidin 50 mg</t>
  </si>
  <si>
    <t>Pressavein</t>
  </si>
  <si>
    <t>دايبايريدامول75مجم</t>
  </si>
  <si>
    <t>Dipyridamole 75mg</t>
  </si>
  <si>
    <t>المناقصة الثالثة 2013-2014</t>
  </si>
  <si>
    <t>BONEFOS 300MG AMP</t>
  </si>
  <si>
    <t>كوليدرونات الصوديوم 60 مجم/ مللي</t>
  </si>
  <si>
    <t>Disodium clodronate  60mg/ml</t>
  </si>
  <si>
    <t>BONEFOS 400MG CAP</t>
  </si>
  <si>
    <t>كوليدرونات الصوديوم 400 مجم</t>
  </si>
  <si>
    <t>Disodium clodronate 400mg</t>
  </si>
  <si>
    <t>Bag 2 Liter</t>
  </si>
  <si>
    <t>Sterile water for Irrigation</t>
  </si>
  <si>
    <t>Bag</t>
  </si>
  <si>
    <t>ماء مقطر 2 لتر</t>
  </si>
  <si>
    <t>Distilled Water 2 L Bag</t>
  </si>
  <si>
    <t>Bag 3 Liter</t>
  </si>
  <si>
    <t>ماء مقطر 3 لتر</t>
  </si>
  <si>
    <t>Distilled Water 3 L Bag</t>
  </si>
  <si>
    <t>21.2</t>
  </si>
  <si>
    <t>EUP</t>
  </si>
  <si>
    <t>Dobutamine</t>
  </si>
  <si>
    <t>دوبيوتامين 250 مجم</t>
  </si>
  <si>
    <t>Dobutamine 250 mg</t>
  </si>
  <si>
    <t>Export &amp;Tender</t>
  </si>
  <si>
    <t>محلى انتاج مصنع صانى فارماسيوتيكال بتصريح من G.Pohl Boskamp المانيا</t>
  </si>
  <si>
    <t>Dobutamine Hamlen</t>
  </si>
  <si>
    <t>Docetax 20mg</t>
  </si>
  <si>
    <t>دوسيتاكسل 20مجم</t>
  </si>
  <si>
    <t>Docetaxel 20 mg</t>
  </si>
  <si>
    <t>Eutaxer 80mg</t>
  </si>
  <si>
    <t>دوسيتاكسل 80مجم/2مل</t>
  </si>
  <si>
    <t>Docetaxel 80 mg</t>
  </si>
  <si>
    <t>دوسيتاكسل 80مجم</t>
  </si>
  <si>
    <t>12.00 LE /Bottle 100ml</t>
  </si>
  <si>
    <t>plastic bottle 100 ml</t>
  </si>
  <si>
    <t xml:space="preserve">EGPI (Egyptien group for pharmaceutical ndustries) المجموعة المصرية للصناعات الدوائية </t>
  </si>
  <si>
    <t>Egycusate 20mg/5ml</t>
  </si>
  <si>
    <t>Bottle (100 ml)</t>
  </si>
  <si>
    <t>دوكوسات  20 مجم/5 مل شراب</t>
  </si>
  <si>
    <t>Docusate sodium 20mg/5ml syrup</t>
  </si>
  <si>
    <t>15.00علبة20 قرص</t>
  </si>
  <si>
    <t>Gastromotil</t>
  </si>
  <si>
    <t>دومبيريدون 10 مجم</t>
  </si>
  <si>
    <t>Domperidone 10 mg</t>
  </si>
  <si>
    <t>tender &amp; export</t>
  </si>
  <si>
    <t>Domigest Suspension</t>
  </si>
  <si>
    <t>دومبيريدون 1 مجم لكل مللي شراب</t>
  </si>
  <si>
    <t>Domperidone 1 mg / ml Syrup</t>
  </si>
  <si>
    <t>Motinorm 30mg Supp.</t>
  </si>
  <si>
    <t>دومبريدون 30مجم لبوس</t>
  </si>
  <si>
    <t>Domperidone 30mg</t>
  </si>
  <si>
    <t>Dopamine</t>
  </si>
  <si>
    <t>دوبامين هيدروكلورايد 200 مجم</t>
  </si>
  <si>
    <t>Dopamine HCl 200mg</t>
  </si>
  <si>
    <t>Ozolamide</t>
  </si>
  <si>
    <t>دورزولامايد 2% نقط عين</t>
  </si>
  <si>
    <t>Dorzolamide 2 % Eye Drops</t>
  </si>
  <si>
    <t>Ramedazolamide</t>
  </si>
  <si>
    <t>دورزولامايد 20 مجم+ تيمولول 5مجم نقط عين</t>
  </si>
  <si>
    <t>Dorzolamide 20 mg + Timolol 5 mg Eye Drops</t>
  </si>
  <si>
    <t>El kahira for Abott</t>
  </si>
  <si>
    <t>Prothiaden 25 MG Capsule</t>
  </si>
  <si>
    <t>دوثيبين 25 مجم</t>
  </si>
  <si>
    <t>Dothiepin 25 mg</t>
  </si>
  <si>
    <t>1.8/ tab</t>
  </si>
  <si>
    <t>Abbott</t>
  </si>
  <si>
    <t>Prothiaden 75 mg</t>
  </si>
  <si>
    <t>دوثيبين 75 مجم</t>
  </si>
  <si>
    <t>Dothiepin 75mg</t>
  </si>
  <si>
    <t>7</t>
  </si>
  <si>
    <t>Doxazin 1</t>
  </si>
  <si>
    <t>دوكسازوسين 1 مجم</t>
  </si>
  <si>
    <t>Doxazosin 1 mg</t>
  </si>
  <si>
    <t>12.00علبة20 قرص</t>
  </si>
  <si>
    <t>Dosin</t>
  </si>
  <si>
    <t>18</t>
  </si>
  <si>
    <t>Doxazin 4</t>
  </si>
  <si>
    <t>دوكسازوسين 4 مجم</t>
  </si>
  <si>
    <t>Doxazosin 4 mg</t>
  </si>
  <si>
    <t>27.00علبة20 قرص</t>
  </si>
  <si>
    <t>Adricin 10 mg</t>
  </si>
  <si>
    <t>دوكسريبوسين 10 مجم</t>
  </si>
  <si>
    <t>Doxorubicin 10 mg</t>
  </si>
  <si>
    <t>Adricin 50mg</t>
  </si>
  <si>
    <t>دوكسريبوسين 50 محم</t>
  </si>
  <si>
    <t>Doxorubicin 50 mg</t>
  </si>
  <si>
    <t>Doxycycllin</t>
  </si>
  <si>
    <t>دوكسيسيكلين 100 مجم</t>
  </si>
  <si>
    <t>Doxycycline 100 mg</t>
  </si>
  <si>
    <t>21/10tab.</t>
  </si>
  <si>
    <t>Oliptina</t>
  </si>
  <si>
    <t>مثبطات دي بي-4 (جليبتنز)</t>
  </si>
  <si>
    <t>DP-4 Inhibitors (Gliptins)</t>
  </si>
  <si>
    <t>103.95</t>
  </si>
  <si>
    <t>vildagluse 50 mg</t>
  </si>
  <si>
    <t>27.3</t>
  </si>
  <si>
    <t>Alesraa pharmaceutical optima</t>
  </si>
  <si>
    <t>Sugarlo plus</t>
  </si>
  <si>
    <t>مثبطات دي بي-4 (جليبتنز) + ميتفورمين  850 مجم</t>
  </si>
  <si>
    <t>DP-4 Inhibitors (Gliptins) + Metformin HCl 850 mg</t>
  </si>
  <si>
    <t>Vildagluse Plus</t>
  </si>
  <si>
    <t>مثبطات دي بي-4 (جليبتنز) + ميتفورمين  1000 مجم</t>
  </si>
  <si>
    <t>DP-4 Inhibitors (Gliptins) + Metformin HCl 1000 mg</t>
  </si>
  <si>
    <t>126</t>
  </si>
  <si>
    <t>Penta pharma Packed for Abbott laboratories</t>
  </si>
  <si>
    <t>Duphaston</t>
  </si>
  <si>
    <t>ديدروجيستيرون 10 مجم</t>
  </si>
  <si>
    <t>Dydrogesterone 10 mg</t>
  </si>
  <si>
    <t>10.50 l.e / 12sachet</t>
  </si>
  <si>
    <t>Renal-S effervescent granules</t>
  </si>
  <si>
    <t>Effervescent granules Sachet or Bottle 60g</t>
  </si>
  <si>
    <t>فوار يحتوي علي هكسامين + خليين</t>
  </si>
  <si>
    <t>Eff. Preparation Containing Hexamine + Khellin</t>
  </si>
  <si>
    <t>Uraid sachets</t>
  </si>
  <si>
    <t>فوار يحتوي علي بيبرازين+كولشيسين</t>
  </si>
  <si>
    <t>Eff. Preparation Containing Piperazine + Colchicine</t>
  </si>
  <si>
    <t>جليلياد ساينسزايرلند استيراد ايبيس فارما</t>
  </si>
  <si>
    <t>Truvada</t>
  </si>
  <si>
    <t>امتريسيتابين+تينوفير: 200مجم+300مجم</t>
  </si>
  <si>
    <t>emtricitabine + tenofovir : 200mg + 300mg</t>
  </si>
  <si>
    <t>10 L.E /STR 10 TAB</t>
  </si>
  <si>
    <t>PRESSLIGHt 10</t>
  </si>
  <si>
    <t>اينالابريل 10 مجم</t>
  </si>
  <si>
    <t>Enalapril 10 mg</t>
  </si>
  <si>
    <t>0.8500</t>
  </si>
  <si>
    <t>PRESS 20MG</t>
  </si>
  <si>
    <t>اينالابريل 20 مجم</t>
  </si>
  <si>
    <t>Enalapril 20 mg</t>
  </si>
  <si>
    <t>0.7000</t>
  </si>
  <si>
    <t>COMBIPRESS 20/12.5</t>
  </si>
  <si>
    <t>اينالابريل 20 مجم+هيدروكلوروثيازيد 12.5 مجم</t>
  </si>
  <si>
    <t>Enalapril 20 mg + Hydrochlorothiazide 12.5 mg</t>
  </si>
  <si>
    <t>Container 120 ml</t>
  </si>
  <si>
    <t>إنماكس - حقنة شرجية</t>
  </si>
  <si>
    <t>حقنة شرجية تحتوي على صوديوم فوسفات</t>
  </si>
  <si>
    <t>Enema containing sodium phosphate</t>
  </si>
  <si>
    <t>170</t>
  </si>
  <si>
    <t>E.E.P.I For Pharma Tech</t>
  </si>
  <si>
    <t>Cludine tech 0.5 mg</t>
  </si>
  <si>
    <t>إينتيكافير 0.5 مجم</t>
  </si>
  <si>
    <t>Entecavir 0.5 mg</t>
  </si>
  <si>
    <t>182</t>
  </si>
  <si>
    <t>Cludine tech 1 mg</t>
  </si>
  <si>
    <t>إينتيكافير1 مجم</t>
  </si>
  <si>
    <t>Entecavir 1 mg</t>
  </si>
  <si>
    <t>20.60/10amp.</t>
  </si>
  <si>
    <t>chemipharm</t>
  </si>
  <si>
    <t>Kemiphedrine</t>
  </si>
  <si>
    <t>افيدرين 25 مجم</t>
  </si>
  <si>
    <t>Ephedrine 25 mg</t>
  </si>
  <si>
    <t>RIBOEPI 2mg/ml soln.for inf.</t>
  </si>
  <si>
    <t>ايبوريبيسين 10 مجم</t>
  </si>
  <si>
    <t>Epirubicin 10 mg</t>
  </si>
  <si>
    <t>1 Vial 100ml</t>
  </si>
  <si>
    <t>Pharmorubicin 200mg/ml</t>
  </si>
  <si>
    <t>Epirubicin 200 mg</t>
  </si>
  <si>
    <t>ايبوريبيسين 50 مجم</t>
  </si>
  <si>
    <t>Epirubicin 50 mg</t>
  </si>
  <si>
    <t>Prefilled Syringe 1 ml
تلتزم الشركة بتوريد 10 % بضاعة مجانية بدون قيمة وفقا للعرض المالي المقدم من الشركة .</t>
  </si>
  <si>
    <t>United pharma</t>
  </si>
  <si>
    <t>Eposino Inj 4000IU</t>
  </si>
  <si>
    <t xml:space="preserve">ابيوتينألفا4000 وحدة </t>
  </si>
  <si>
    <t>Epoetin Alfa 4,000 I.U.</t>
  </si>
  <si>
    <t>Prefilled Syringe</t>
  </si>
  <si>
    <t>F. HOFFMANN-LA ROCHE</t>
  </si>
  <si>
    <t>RECORMON 5000IU/0.3ML PREFILLED SYRINGE</t>
  </si>
  <si>
    <t xml:space="preserve">ابيوتين بيتا 5000 وحدة </t>
  </si>
  <si>
    <t>Epoetin Beta 5,000 I.U.</t>
  </si>
  <si>
    <t>Bottle 100 ml + Water for reconstitution</t>
  </si>
  <si>
    <t>Rivapharma</t>
  </si>
  <si>
    <t>Erythroriv</t>
  </si>
  <si>
    <t>اريثرومايسين 200مجم /5 ملل معلق</t>
  </si>
  <si>
    <t>Erythromycin 200mg/5ml Suspension</t>
  </si>
  <si>
    <t>Erythrin</t>
  </si>
  <si>
    <t>اريثرومايسين 500 مجم</t>
  </si>
  <si>
    <t>Erythromycin 500mg</t>
  </si>
  <si>
    <t>1 ml</t>
  </si>
  <si>
    <t>Sdico</t>
  </si>
  <si>
    <t>Epoetin 2000 IU</t>
  </si>
  <si>
    <t>اريثروبويتين2000وحده</t>
  </si>
  <si>
    <t>Erythropoietin 2000 Units</t>
  </si>
  <si>
    <t>115.00</t>
  </si>
  <si>
    <t>Epoetin 4000 IU</t>
  </si>
  <si>
    <t>اريثروبويتين4000-5000وحده</t>
  </si>
  <si>
    <t>Erythropoietin 4000-5000 Units</t>
  </si>
  <si>
    <t>2.857/ tab</t>
  </si>
  <si>
    <t>Citapronex 10 mg</t>
  </si>
  <si>
    <t>ايسيتالوبرام 10 مجم</t>
  </si>
  <si>
    <t>Escitalopram 10mg</t>
  </si>
  <si>
    <t>Excelsa 20 mg</t>
  </si>
  <si>
    <t>اسيتالوبرام 20 مجم</t>
  </si>
  <si>
    <t>Escitalopram 20 mg</t>
  </si>
  <si>
    <t>3.00 le / capsules</t>
  </si>
  <si>
    <t>Esmatac 40mg</t>
  </si>
  <si>
    <t>ايسميبرازول 40 مجم</t>
  </si>
  <si>
    <t>Esomeprazole 40 mg</t>
  </si>
  <si>
    <t>سعر الجمهور للقرص الواحد</t>
  </si>
  <si>
    <t>ZOMEGIBRAL  40 MG</t>
  </si>
  <si>
    <t>Capsule Soft Gelatin</t>
  </si>
  <si>
    <t>Hepafort</t>
  </si>
  <si>
    <t>الفسفوليبيدات الأساسية + فيتامينات</t>
  </si>
  <si>
    <t>Essential Phospholipids + Vitamins</t>
  </si>
  <si>
    <t>Farcovit B12</t>
  </si>
  <si>
    <t>Etibi</t>
  </si>
  <si>
    <t>ايثامبيوتول  500 مجم</t>
  </si>
  <si>
    <t>Ethambutol 500mg</t>
  </si>
  <si>
    <t>Anti-Mycobacterials (TB)</t>
  </si>
  <si>
    <t>19.5</t>
  </si>
  <si>
    <t>Haemostatine 250 mg</t>
  </si>
  <si>
    <t>ايثاميسيلات 250 مجم</t>
  </si>
  <si>
    <t>Ethamsylate 250 mg</t>
  </si>
  <si>
    <t>Ampoule 2 ml</t>
  </si>
  <si>
    <t>Sunny Medical Group</t>
  </si>
  <si>
    <t>Etasylsunny</t>
  </si>
  <si>
    <t>Ethamsylate 250mg</t>
  </si>
  <si>
    <t>5 ml</t>
  </si>
  <si>
    <t>Ethanolamine Oleate Amp</t>
  </si>
  <si>
    <t>ايثانولامين اوليات 5%</t>
  </si>
  <si>
    <t>Ethanolamine Oleate 5 %</t>
  </si>
  <si>
    <t>vascon drops</t>
  </si>
  <si>
    <t>اتيليفرين 1% نقط بالفم</t>
  </si>
  <si>
    <t>Etilefrine 1% oral drops</t>
  </si>
  <si>
    <t>Effortil</t>
  </si>
  <si>
    <t>اتيليفرين 5%</t>
  </si>
  <si>
    <t>Etilefrine 5mg</t>
  </si>
  <si>
    <t>Etopul 100mg</t>
  </si>
  <si>
    <t>Etoposide 100 mg</t>
  </si>
  <si>
    <t>cipla</t>
  </si>
  <si>
    <t>Etosid capsule</t>
  </si>
  <si>
    <t>ايتوبوسيد 50 مجم</t>
  </si>
  <si>
    <t>Etoposide 50 mg</t>
  </si>
  <si>
    <t xml:space="preserve">المناقصة الثامنة 2010-2011
</t>
  </si>
  <si>
    <t>نظرا لتوقف المصنع في الخارج عن تصنيع المستحضر منذ عدة سنوات.(المستحضر لا ينتج من الشركة الام بالخارج)</t>
  </si>
  <si>
    <t>Certican 0.25 mg Tablets</t>
  </si>
  <si>
    <t>ايفيروليمهس 0.25 مجم</t>
  </si>
  <si>
    <t>Everolimus 0.25mg</t>
  </si>
  <si>
    <t>ج.م 1600.00</t>
  </si>
  <si>
    <t>Certican 0.75 mg Tablets</t>
  </si>
  <si>
    <t>ايفيروليمهس 0.75 مجم</t>
  </si>
  <si>
    <t>Everolimus 0.75mg</t>
  </si>
  <si>
    <t>Afinitor 10mg Tablet</t>
  </si>
  <si>
    <t>Everolimus 10 mg</t>
  </si>
  <si>
    <t>Afinitor 5 mg Tablet</t>
  </si>
  <si>
    <t>Everolimus 5 mg</t>
  </si>
  <si>
    <t>Aromasin 25mg</t>
  </si>
  <si>
    <t>Exemestane 25 mg</t>
  </si>
  <si>
    <t>Ocumthyl</t>
  </si>
  <si>
    <t>نقط عين تحتوي على مادة مزيلة للاحتقان + زنك سلفات</t>
  </si>
  <si>
    <t>Eye Drops containing Decongestant + Zinc Sulphate</t>
  </si>
  <si>
    <t>Isopto Cetamid</t>
  </si>
  <si>
    <t>نقط عين تحتوي على سلفاسيتامايد صوديوم</t>
  </si>
  <si>
    <t>Eye Drops containing Sulphacetamide Sodium</t>
  </si>
  <si>
    <t>Oxypol</t>
  </si>
  <si>
    <t>مرهم عين يحتوي علي أوكسي تتراسيكلين+بوليميكسين</t>
  </si>
  <si>
    <t>Eye Ointment Containing Oxytetracycline + Polymyxin</t>
  </si>
  <si>
    <t>Ezastatin 10/10 mg</t>
  </si>
  <si>
    <t>ايزيتميب 10 مجم +ستاتين 10 مجم</t>
  </si>
  <si>
    <t>Ezetimibe 10 mg + statin 10 mg</t>
  </si>
  <si>
    <t>3.571/ tab</t>
  </si>
  <si>
    <t>Atoreza 20mg</t>
  </si>
  <si>
    <t>ايزيتميب 10 مجم +ستاتين 20 مجم</t>
  </si>
  <si>
    <t>Ezetimibe 10 mg + statin 20 mg</t>
  </si>
  <si>
    <t>27</t>
  </si>
  <si>
    <t>One Ampoule</t>
  </si>
  <si>
    <t>Antodine 20 Mg 2 Ml</t>
  </si>
  <si>
    <t>فاموتيدين 20مجم</t>
  </si>
  <si>
    <t>Famotidine 20 mg</t>
  </si>
  <si>
    <t>1.425/ tab</t>
  </si>
  <si>
    <t>Spimaco Misr for Pharmaceutical Industries</t>
  </si>
  <si>
    <t>Ulcetech</t>
  </si>
  <si>
    <t xml:space="preserve">Famotidine 40mg </t>
  </si>
  <si>
    <t>Vitalipid N</t>
  </si>
  <si>
    <t>فيتامينات تذوب في الدهون</t>
  </si>
  <si>
    <t>Fat soluble vitamins for I.V</t>
  </si>
  <si>
    <t>Lipolex 200</t>
  </si>
  <si>
    <t>فينوفايبريت 200 (ميكرونيزيد)</t>
  </si>
  <si>
    <t>fenofibrate 200mg</t>
  </si>
  <si>
    <t>300.00 LE /Box 250 capsules</t>
  </si>
  <si>
    <t>Lipomedizen 300mg</t>
  </si>
  <si>
    <t>فينوفايبريت 300 مجم</t>
  </si>
  <si>
    <t>Fenofibrate 300mg Capsules or Tablets</t>
  </si>
  <si>
    <t>Fentanyl- Hameln</t>
  </si>
  <si>
    <t>فنتانيل 0.1 مجم / 2 مللي</t>
  </si>
  <si>
    <t>Fentanyl 0.1 mg / 2 ml</t>
  </si>
  <si>
    <t>Janssen Cilag</t>
  </si>
  <si>
    <t>Durogesic 100 mcg</t>
  </si>
  <si>
    <t>Patch</t>
  </si>
  <si>
    <t>فنتانيل  100 ميكروجم</t>
  </si>
  <si>
    <t>Fentanyl 100 mcg</t>
  </si>
  <si>
    <t>Durogesic 25 mcg</t>
  </si>
  <si>
    <t>Fentanyl 25 mcg</t>
  </si>
  <si>
    <t>Durogesic 50 mcg</t>
  </si>
  <si>
    <t>Fentanyl 50 mcg</t>
  </si>
  <si>
    <t>Durogesic 75 mcg</t>
  </si>
  <si>
    <t>Fentanyl 75 mcg</t>
  </si>
  <si>
    <t>0.72</t>
  </si>
  <si>
    <t>folifer</t>
  </si>
  <si>
    <t>املاح حديد + حمض الفوليك</t>
  </si>
  <si>
    <t>Ferrous salt + Folic acid Capsules or Tablets</t>
  </si>
  <si>
    <t>8.500 / 100 ML</t>
  </si>
  <si>
    <t>ALERTAM ORAL SUSPENSION</t>
  </si>
  <si>
    <t>فيكسوفينادين</t>
  </si>
  <si>
    <t>Fexofenadine</t>
  </si>
  <si>
    <t>8.500 / 10 TAB</t>
  </si>
  <si>
    <t>ALERTAM 120 MG TAB</t>
  </si>
  <si>
    <t>فيكسوفينادين 120مجم</t>
  </si>
  <si>
    <t>Fexofenadine  120 mg</t>
  </si>
  <si>
    <t>1/tab</t>
  </si>
  <si>
    <t>Histafree</t>
  </si>
  <si>
    <t>16.80 / 10 tab</t>
  </si>
  <si>
    <t>ALERTAM 180 MG TAB</t>
  </si>
  <si>
    <t>فيكسوفينادين 180مجم</t>
  </si>
  <si>
    <t>Fexofenadine  180 mg</t>
  </si>
  <si>
    <t>16.5 / 10 tab</t>
  </si>
  <si>
    <t>Fastel</t>
  </si>
  <si>
    <t>Gilenya HGC 0.5 MG Dup 2*14 U17</t>
  </si>
  <si>
    <t>فنجيلومود 0.5 مجم</t>
  </si>
  <si>
    <t xml:space="preserve">Fingolimod 0.5 mg </t>
  </si>
  <si>
    <t>1.125 / cap</t>
  </si>
  <si>
    <t>nephroflam</t>
  </si>
  <si>
    <t>فلافوكسات 200 مجم</t>
  </si>
  <si>
    <t>Flavoxate 200 mg</t>
  </si>
  <si>
    <t>4.10/6 tab.</t>
  </si>
  <si>
    <t>Fluver tab</t>
  </si>
  <si>
    <t>فلوبيندازول 100 مجم</t>
  </si>
  <si>
    <t>Flubendazole 100 mg</t>
  </si>
  <si>
    <t>Fluver</t>
  </si>
  <si>
    <t>فلوبيندازول 20 مجم/مللي شراب</t>
  </si>
  <si>
    <t>Flubendazole 20mg/ml syrup</t>
  </si>
  <si>
    <t>flub</t>
  </si>
  <si>
    <t>Fluconazole 150 mg</t>
  </si>
  <si>
    <t>فلوكونازول 150 مجم</t>
  </si>
  <si>
    <t>28.80/bottle</t>
  </si>
  <si>
    <t>Flucazonil</t>
  </si>
  <si>
    <t>Bottle (70ml)</t>
  </si>
  <si>
    <t>فلوكونازول 25 مجم / 5 مللي شراب</t>
  </si>
  <si>
    <t>Fluconazole 25 mg / 5 ml Syrup</t>
  </si>
  <si>
    <t>Vial 50 ml</t>
  </si>
  <si>
    <t>Grand Pharma for Rotabiogen</t>
  </si>
  <si>
    <t>Naviluca 2mg/ml I.V</t>
  </si>
  <si>
    <t>Vial (50ml)</t>
  </si>
  <si>
    <t>فلوكونازول 2مجم/مل حقن وريدى</t>
  </si>
  <si>
    <t>Fluconazole 2mg/ml infusion</t>
  </si>
  <si>
    <t>Sunny pharmaceutical</t>
  </si>
  <si>
    <t>Sunnyfungal</t>
  </si>
  <si>
    <t>Diflucan</t>
  </si>
  <si>
    <t>Fludara 10mg tab</t>
  </si>
  <si>
    <t>20Tab</t>
  </si>
  <si>
    <t>Fludarabine 10 mg tab</t>
  </si>
  <si>
    <t>Fludara 50mg vial</t>
  </si>
  <si>
    <t>Fludarabine 50 mg</t>
  </si>
  <si>
    <t>ANEXATE 0.5 MG/5ML AMPOULES</t>
  </si>
  <si>
    <t>فلومازينيل0.5مجم</t>
  </si>
  <si>
    <t>Flumazenil 0.5 mg</t>
  </si>
  <si>
    <t>Alzac 10mg</t>
  </si>
  <si>
    <t>فلوكستين 10 مجم</t>
  </si>
  <si>
    <t>Fluoxetine 10 mg</t>
  </si>
  <si>
    <t>Flutin 20 mg cap</t>
  </si>
  <si>
    <t>فلوكسيتين 20 مجم</t>
  </si>
  <si>
    <t>Fluoxetine 20 mg</t>
  </si>
  <si>
    <t>H.Lundbeck A/S-Denmark</t>
  </si>
  <si>
    <t>Fluanxol depotamp</t>
  </si>
  <si>
    <t>فلوبنتيكسول 40 مجم</t>
  </si>
  <si>
    <t>Flupentixol 40 mg</t>
  </si>
  <si>
    <t>Androxine 250mg</t>
  </si>
  <si>
    <t>فلوتامايد 250مجم</t>
  </si>
  <si>
    <t>Flutamide 250 mg</t>
  </si>
  <si>
    <t>Spray</t>
  </si>
  <si>
    <t>Flix Nasal Spray</t>
  </si>
  <si>
    <t>spray</t>
  </si>
  <si>
    <t>فلوتيكازون  50ميكروجم</t>
  </si>
  <si>
    <t>Fluticasone 50mcg spray</t>
  </si>
  <si>
    <t>249</t>
  </si>
  <si>
    <t>box of inhaler device(120 Acutation)</t>
  </si>
  <si>
    <t>UKلصالح موندى</t>
  </si>
  <si>
    <t>Flutiform50ug/5 ug</t>
  </si>
  <si>
    <t>فلوتيكازون  50 ميكروجم +فورميتيرول 5 ميكروجم</t>
  </si>
  <si>
    <t>Fluticasone 50 mcg + Formoterol 5 mcg</t>
  </si>
  <si>
    <t>318</t>
  </si>
  <si>
    <t>Flutiform 125ug/5 ug</t>
  </si>
  <si>
    <t>فلوتيكازون  125 ميكروجم +فورميتيرول 5 ميكروجم</t>
  </si>
  <si>
    <t>Fluticasone 125 mcg + Formoterol  5 mcg</t>
  </si>
  <si>
    <t>481</t>
  </si>
  <si>
    <t>Flutiform 250ug/10 ug</t>
  </si>
  <si>
    <t>فلوتيكازون  250 ميكروجم +فورميتيرول 10 ميكروجم</t>
  </si>
  <si>
    <t>Fluticasone 250 mcg + Formoterol  10 mcg</t>
  </si>
  <si>
    <t>112</t>
  </si>
  <si>
    <t>Pack 120Dose</t>
  </si>
  <si>
    <t>GSK - France</t>
  </si>
  <si>
    <t>Seretide 125/25 suspension for Inhalation</t>
  </si>
  <si>
    <t>فلوتيكازون  125 ميكروجم +سالميتيرول 25 ميكروجم</t>
  </si>
  <si>
    <t>Fluticasone  125 mcg + Salmeterol 25 mcg</t>
  </si>
  <si>
    <t>98</t>
  </si>
  <si>
    <t>Seretide 50/25 suspension for Inhalation</t>
  </si>
  <si>
    <t>فلوتيكازون  50 ميكروجم +سالميتيرول 25 ميكروجم</t>
  </si>
  <si>
    <t>Fluticasone  50 mcg + Salmeterol 25 mcg</t>
  </si>
  <si>
    <t>Folic tablets</t>
  </si>
  <si>
    <t>فوليك اسيد 0,5 مجم</t>
  </si>
  <si>
    <t>Folic Acid 0.5 mg</t>
  </si>
  <si>
    <t>Folicap 0.5 mg</t>
  </si>
  <si>
    <t>Folivit</t>
  </si>
  <si>
    <t>فوليك اسيد 5 مجم</t>
  </si>
  <si>
    <t>Folic Acid 5 mg</t>
  </si>
  <si>
    <t>Folic Acid</t>
  </si>
  <si>
    <t>Folic acid 5mg tablet</t>
  </si>
  <si>
    <t>2.633/ cap</t>
  </si>
  <si>
    <t>Metrohaler</t>
  </si>
  <si>
    <t>فورموتيرول 12 ميكجم</t>
  </si>
  <si>
    <t>Formoterol 12mcg Capsules or Tablets</t>
  </si>
  <si>
    <t>Faslodex injection</t>
  </si>
  <si>
    <t>pack of 2 Prefilled syringe</t>
  </si>
  <si>
    <t>Fulvestrant 250 mg</t>
  </si>
  <si>
    <t>8.5</t>
  </si>
  <si>
    <t>Spiromide 50 mg</t>
  </si>
  <si>
    <t>فروسيمايد 20مجم+سبيرونولاكتون 50مجم</t>
  </si>
  <si>
    <t>Furosemide 20 mg + Spironolactone 50 mg</t>
  </si>
  <si>
    <t>11.5</t>
  </si>
  <si>
    <t>Spiromide 100 mg</t>
  </si>
  <si>
    <t>فروسيمايد 20مجم+سبيرونولاكتون 100مجم</t>
  </si>
  <si>
    <t>Furosemide 20 mg + Spironolactone 100 mg</t>
  </si>
  <si>
    <t>5.50/20tab,</t>
  </si>
  <si>
    <t>salix</t>
  </si>
  <si>
    <t>فروسيمايد 40 مجم</t>
  </si>
  <si>
    <t>Furosemide 40 mg</t>
  </si>
  <si>
    <t>Lasiphar 40</t>
  </si>
  <si>
    <t>Injection(4ml)</t>
  </si>
  <si>
    <t>6.50 / 3amp</t>
  </si>
  <si>
    <t>Lasiphar 20/2ml</t>
  </si>
  <si>
    <t>Injection(2ml)</t>
  </si>
  <si>
    <t>فروسيمايد 20مجم</t>
  </si>
  <si>
    <t>Furosemide 20 mg</t>
  </si>
  <si>
    <t>12.75 LE</t>
  </si>
  <si>
    <t>Fusi-zon Topical Cream</t>
  </si>
  <si>
    <t>فيوسيديك اسيد + كورتيكوستيرويد</t>
  </si>
  <si>
    <t>Fusidic acid + corticosteroid cream</t>
  </si>
  <si>
    <t>8</t>
  </si>
  <si>
    <t>Betafucin Cream.</t>
  </si>
  <si>
    <t>Ofusidic</t>
  </si>
  <si>
    <t>فيوسيديك اسيد 1 % نقط عين</t>
  </si>
  <si>
    <t>Fusidic Acid 1 % Eye Drops</t>
  </si>
  <si>
    <t>Fusi Cream</t>
  </si>
  <si>
    <t>حمض الفيوسيديك 2% كريم</t>
  </si>
  <si>
    <t>Fusidic Acid 2% Cream</t>
  </si>
  <si>
    <t>Fusi ointment</t>
  </si>
  <si>
    <t>حمض الفيوسيديك 2% مرهم</t>
  </si>
  <si>
    <t>Fusidic Acid 2% Ointment</t>
  </si>
  <si>
    <t>Gaptin 100mg</t>
  </si>
  <si>
    <t>جابابنتن 100 مجم</t>
  </si>
  <si>
    <t>Gabapentin 100 mg</t>
  </si>
  <si>
    <t>Gaptin 400mg</t>
  </si>
  <si>
    <t>جابابنتن 400 مجم</t>
  </si>
  <si>
    <t>Gabapentin 400 mg</t>
  </si>
  <si>
    <t>14.40 LE /Bottle (5ml)</t>
  </si>
  <si>
    <t>Delta Grand pharma</t>
  </si>
  <si>
    <t>Gatigrand 0.3%</t>
  </si>
  <si>
    <t>Bottle (5ml)</t>
  </si>
  <si>
    <t>جاتيفلوكساسين قطرة عين</t>
  </si>
  <si>
    <t>Gatifloxacin 0.3% Eye drops</t>
  </si>
  <si>
    <t>325</t>
  </si>
  <si>
    <t>1 prefilled syringe</t>
  </si>
  <si>
    <t>Zarzio 30 MU</t>
  </si>
  <si>
    <t>عوامل نمو تستخدم فى زرع النخاع و كعلاج مصاحب للعلاج الكيماوى</t>
  </si>
  <si>
    <t>GCSF Using for reductioni in duration of Chemotherapy induced neutropenia and mobilization of hematopoetic stem cells in circulating blood &amp; neutropenia following Auto or allobone marrow transplantation</t>
  </si>
  <si>
    <t>4.75</t>
  </si>
  <si>
    <t>tube 40gm</t>
  </si>
  <si>
    <t>Mentoprofen gel</t>
  </si>
  <si>
    <t>كيتوبروفين 2.5% جل</t>
  </si>
  <si>
    <t>Ketoprofen 2.5% gel</t>
  </si>
  <si>
    <t>Lilly-Aleco</t>
  </si>
  <si>
    <t>Gemzar 1gm</t>
  </si>
  <si>
    <t>جيميسيتابين 1000 مجم</t>
  </si>
  <si>
    <t>Gemcitabine 1000 mg</t>
  </si>
  <si>
    <t>Gemcitabine 200mg</t>
  </si>
  <si>
    <t>جيمسيتابين 200مجم</t>
  </si>
  <si>
    <t>Gentaderm cream</t>
  </si>
  <si>
    <t>جينتاميسين 0.1% كريم</t>
  </si>
  <si>
    <t>Gentamicin 0.1% Cream</t>
  </si>
  <si>
    <t>Gentaderm ointment</t>
  </si>
  <si>
    <t>جينتاميسين 0.1% مرهم</t>
  </si>
  <si>
    <t>Gentamicin 0.1% Ointment</t>
  </si>
  <si>
    <t>Optigent</t>
  </si>
  <si>
    <t>جنتامايسين 0.3% نقط عين</t>
  </si>
  <si>
    <t>Gentamicin 0.3 % Eye Drops</t>
  </si>
  <si>
    <t>جنتاميسين 0.3% مرهم عين</t>
  </si>
  <si>
    <t>Gentamicin 0.3 % Eye Ointment</t>
  </si>
  <si>
    <t>Gentamicin</t>
  </si>
  <si>
    <t>جنتاميسين 40 مجم</t>
  </si>
  <si>
    <t>Gentamicin 40mg</t>
  </si>
  <si>
    <t>4.30علبة 3أمبولة</t>
  </si>
  <si>
    <t>(2ml)</t>
  </si>
  <si>
    <t>Epigent</t>
  </si>
  <si>
    <t>جنتاميسين 20 مجم</t>
  </si>
  <si>
    <t>Gentamicin 20 mg</t>
  </si>
  <si>
    <t>6.00علبة 3أمبولة</t>
  </si>
  <si>
    <t>جنتاميسين 80 مجم</t>
  </si>
  <si>
    <t>Gentamicin 80 mg</t>
  </si>
  <si>
    <t>Gliben</t>
  </si>
  <si>
    <t>جلييبينكلاميد 5 مجم</t>
  </si>
  <si>
    <t>Glibenclamide 5 mg</t>
  </si>
  <si>
    <t>Gluokan 5/500mg</t>
  </si>
  <si>
    <t>جلييبينكلاميد 5 مجم + ميتفورمين 500مجم</t>
  </si>
  <si>
    <t>Glibenclamide 5mg + metformin 500</t>
  </si>
  <si>
    <t>341.67</t>
  </si>
  <si>
    <t>Diamedizen 30</t>
  </si>
  <si>
    <t>جليكلازيد  ام آر  30 مجم</t>
  </si>
  <si>
    <t>Gliclazide MR 30 mg</t>
  </si>
  <si>
    <t>540</t>
  </si>
  <si>
    <t>Diamedizen 60</t>
  </si>
  <si>
    <t>جليكلازيد ام آر 60 مجم</t>
  </si>
  <si>
    <t>Gliclazide MR 60 mg</t>
  </si>
  <si>
    <t>DIAMEC 80 MG TAB</t>
  </si>
  <si>
    <t>جليكلازيد 80 مجم</t>
  </si>
  <si>
    <t>Gliclazide 80mg</t>
  </si>
  <si>
    <t>0.475 l.e / tablet</t>
  </si>
  <si>
    <t>Diabenor 1mg</t>
  </si>
  <si>
    <t>جليميبيراريد 1 مجم</t>
  </si>
  <si>
    <t>Glimepiride 1 mg</t>
  </si>
  <si>
    <t>0.675 L.E /tablet</t>
  </si>
  <si>
    <t>strip of 10 tablets</t>
  </si>
  <si>
    <t>Diabenor 2mg</t>
  </si>
  <si>
    <t>جليميبيراريد 2 مجم</t>
  </si>
  <si>
    <t>Glimepiride 2 mg</t>
  </si>
  <si>
    <t>0.80 l.e / tablet</t>
  </si>
  <si>
    <t>Diabenor 3mg</t>
  </si>
  <si>
    <t>جليميبرايد 3 مجم</t>
  </si>
  <si>
    <t>Glimepiride 3 mg</t>
  </si>
  <si>
    <t>Glimadel  4mg tab.</t>
  </si>
  <si>
    <t>جليميبرايد 4 مجم</t>
  </si>
  <si>
    <t>Glimepiride 4 mg</t>
  </si>
  <si>
    <t>Novo Nordisk</t>
  </si>
  <si>
    <t>GLUCAGEN 1MG</t>
  </si>
  <si>
    <t>جلوكاجون 1 مجم لكل مللي حقن</t>
  </si>
  <si>
    <t>Glucagon 1mg/ml</t>
  </si>
  <si>
    <t>Otsuka Atico</t>
  </si>
  <si>
    <t>جلوكوز10%</t>
  </si>
  <si>
    <t xml:space="preserve">اوتسوكا اتيكو </t>
  </si>
  <si>
    <t>محلول جلوكوز 10%</t>
  </si>
  <si>
    <t>Glucose 10 % Solution</t>
  </si>
  <si>
    <t>Bottle 500 ml with out rubber cap</t>
  </si>
  <si>
    <t>Allmed</t>
  </si>
  <si>
    <t>Glucose 25% Solution</t>
  </si>
  <si>
    <t>Allmed Middle East</t>
  </si>
  <si>
    <t>Bottle (500ml)</t>
  </si>
  <si>
    <t>جلوكوز 25%</t>
  </si>
  <si>
    <t>Glucose 25%</t>
  </si>
  <si>
    <t>Haidylena</t>
  </si>
  <si>
    <t>Glucose 5% &amp; Sodium Chloride 0.45%</t>
  </si>
  <si>
    <t xml:space="preserve">Allmed Middle East </t>
  </si>
  <si>
    <t>محلول ملحي0.45% + جلوكوز 5%</t>
  </si>
  <si>
    <t>Glucose 5 % + Sodium Chloride 0.45 %</t>
  </si>
  <si>
    <t>ملح 0.9% + جلوكوز5%</t>
  </si>
  <si>
    <t>محلول ملحي 0.9% + جلوكوز 5%</t>
  </si>
  <si>
    <t>Glucose 5 % + Sodium Chloride 0.9 %</t>
  </si>
  <si>
    <t>جلوكوز 5%</t>
  </si>
  <si>
    <t>محلول جلوكوز 5%</t>
  </si>
  <si>
    <t>Glucose 5 % Solution</t>
  </si>
  <si>
    <t>جلوكوز5%</t>
  </si>
  <si>
    <t>5.00 L.E</t>
  </si>
  <si>
    <t>GSK</t>
  </si>
  <si>
    <t>Glycerine Adult  Supp.</t>
  </si>
  <si>
    <t>Suppositories</t>
  </si>
  <si>
    <t>جلسرين لبوس كبار</t>
  </si>
  <si>
    <t>Glycerine ( adult )</t>
  </si>
  <si>
    <t>5</t>
  </si>
  <si>
    <t>Supp.</t>
  </si>
  <si>
    <t>Glycerine Inf. Supp.</t>
  </si>
  <si>
    <t>جلسرين لبوس أطفال</t>
  </si>
  <si>
    <t>Glycerine Ped.</t>
  </si>
  <si>
    <t>Nitroderm TTS 10</t>
  </si>
  <si>
    <t>ثلاثي نترات الجلسرين 10مجم لاصقة</t>
  </si>
  <si>
    <t>glyceryl trinitrate 10mg patch</t>
  </si>
  <si>
    <t>18.000 / 60 CAP</t>
  </si>
  <si>
    <t>NITROTARD 2.5 MG CAP</t>
  </si>
  <si>
    <t>ثلاثي نترات الجلسرين 2.5 مجم</t>
  </si>
  <si>
    <t>Glyceryl Trinitrate 2.5 mg</t>
  </si>
  <si>
    <t>Hospira لصالح يوجي بي فارما</t>
  </si>
  <si>
    <t>Glycerl trinitrate 50 mg</t>
  </si>
  <si>
    <t>ثلاثي نترات الجلسرين 50 مجم</t>
  </si>
  <si>
    <t>Glyceryl trinitrate 50mg</t>
  </si>
  <si>
    <t>October Pharma</t>
  </si>
  <si>
    <t>Nitromak Retard 5 mg</t>
  </si>
  <si>
    <t>ثلاثي نترات الجلسرين 5 مجم</t>
  </si>
  <si>
    <t>glyceryl trinitrate 5mg</t>
  </si>
  <si>
    <t>6.87</t>
  </si>
  <si>
    <t>one patch</t>
  </si>
  <si>
    <t>Nitroderm TTS 5 mg Transdermal Therapeutic system</t>
  </si>
  <si>
    <t>ثلاثي نترات الجلسرين 5مجم لاصقة</t>
  </si>
  <si>
    <t>Glyceryl Trinitrate 5 mg Patch</t>
  </si>
  <si>
    <t>Glycine Irrigation</t>
  </si>
  <si>
    <t>جليسين محلول 1,5% (3لتر)</t>
  </si>
  <si>
    <t>Glycine Solution 1.5 % 3 L</t>
  </si>
  <si>
    <t>Salivex-L- Paint</t>
  </si>
  <si>
    <t>Oral paint</t>
  </si>
  <si>
    <t>جليكوسايد+حمض ساليسيليك+ليدوكايين</t>
  </si>
  <si>
    <t>Glycosides + Salicylic acid + Lidocaine</t>
  </si>
  <si>
    <t>المناقصة الخامسة 2010-2011</t>
  </si>
  <si>
    <t>847</t>
  </si>
  <si>
    <t>carton box contain 1 syringe active ingredient + 1 syringe susp. Medium + syringe connector + injection neddle</t>
  </si>
  <si>
    <t>Decapeptyl CR 3.75 mg</t>
  </si>
  <si>
    <t>غونادوتروبينات يقارن السعر بالتكلفة الشهرية</t>
  </si>
  <si>
    <t>Gonadotropine Releasing HormonCompared By Monthly Cost</t>
  </si>
  <si>
    <t>Zoladex Depot 10.8</t>
  </si>
  <si>
    <t>syringe</t>
  </si>
  <si>
    <t>Goserolin Acetate 10.8 mg</t>
  </si>
  <si>
    <t>Zoladex Depot 3.6</t>
  </si>
  <si>
    <t>Goserolin Acetate 3.6 mg</t>
  </si>
  <si>
    <t>12.75 L.E</t>
  </si>
  <si>
    <t>Kenacomb Cream</t>
  </si>
  <si>
    <t>جراميسيدين+نيوميسين +نيستاتين +ترايمسينولون كريم</t>
  </si>
  <si>
    <t>Gramicidin + Neomycin + Nystatin +Triamcinolone Cream</t>
  </si>
  <si>
    <t>Em-Ex 1Mg 10 Tab</t>
  </si>
  <si>
    <t>جرانيستيرون 1مجم</t>
  </si>
  <si>
    <t>Granisetron 1 mg</t>
  </si>
  <si>
    <t>سعر الجمهور للامبولة الواحد</t>
  </si>
  <si>
    <t>Em-Ex 1Ml 3Amp</t>
  </si>
  <si>
    <t>Granisetron 1 mg (inj.)</t>
  </si>
  <si>
    <t>Egy Pharma</t>
  </si>
  <si>
    <t>Granitryl 3mg Ampoule</t>
  </si>
  <si>
    <t>جرانيستيرون 3مجم</t>
  </si>
  <si>
    <t>Granisetron 3 mg</t>
  </si>
  <si>
    <t>UltraGriseofulvin</t>
  </si>
  <si>
    <t>جريزوفولفين 125مجم</t>
  </si>
  <si>
    <t>Griseofulvin 125mg</t>
  </si>
  <si>
    <t>Ultragriseofulvin</t>
  </si>
  <si>
    <t>جريزوفولفين 2.5% معلق</t>
  </si>
  <si>
    <t>Griseofulvin 2.5% Suspension</t>
  </si>
  <si>
    <t>140.0</t>
  </si>
  <si>
    <t>Somatropin</t>
  </si>
  <si>
    <t>هرمونات النمو المعدلة وراثيا</t>
  </si>
  <si>
    <t>Growth Hormone Recombinant</t>
  </si>
  <si>
    <t>Halonase</t>
  </si>
  <si>
    <t>هالوبيريدول 1,5 مجم</t>
  </si>
  <si>
    <t>Haloperidol 1.5 mg</t>
  </si>
  <si>
    <t>هالوبيريدول 5 مجم</t>
  </si>
  <si>
    <t>Haloperidol 5 mg</t>
  </si>
  <si>
    <t>Haloprol 5 Mg</t>
  </si>
  <si>
    <t>هالوبيريدول 5 مجم / مللي</t>
  </si>
  <si>
    <t>Haloperidol 5 mg / ml</t>
  </si>
  <si>
    <t>haloperidol 5mg</t>
  </si>
  <si>
    <t>haloperidol 50mg</t>
  </si>
  <si>
    <t>هالوبيريدول 50 مجم / مللي</t>
  </si>
  <si>
    <t>Haloperidol 50 mg / ml</t>
  </si>
  <si>
    <t>Arab Caps - لصالح أكديما</t>
  </si>
  <si>
    <t>Halothane Inhaler Solution (100ml )</t>
  </si>
  <si>
    <t>هالوثان زجاجه100مللي</t>
  </si>
  <si>
    <t>Halothane Inhaler</t>
  </si>
  <si>
    <t>Halothane Inhaler Solution (250ml)</t>
  </si>
  <si>
    <t>هالوثان زجاجه250مللي</t>
  </si>
  <si>
    <t>13.5</t>
  </si>
  <si>
    <t>Ampoule 1 ml</t>
  </si>
  <si>
    <t>Global Pharmaceutical Industries (GPI) For Allmed</t>
  </si>
  <si>
    <t>Heparin soduim 5000 l.u Injection</t>
  </si>
  <si>
    <t>هيبارين 5000وحده</t>
  </si>
  <si>
    <t>Heparin 5000 Units</t>
  </si>
  <si>
    <t>40.5/3amp.</t>
  </si>
  <si>
    <t>Heparin</t>
  </si>
  <si>
    <t>90.0 LE / للعلبة</t>
  </si>
  <si>
    <t>النيل للأدوية</t>
  </si>
  <si>
    <t>Chorionicgonadotrophin</t>
  </si>
  <si>
    <t>كوريونيك جونادوتروبين 5000بشري وحدة دولية</t>
  </si>
  <si>
    <t>Human Chorionic Gonadotropin  5000 IU</t>
  </si>
  <si>
    <t>67.50 /amp+ solvent</t>
  </si>
  <si>
    <t>EPIFASI 5000 IU</t>
  </si>
  <si>
    <t>10 ml Vial</t>
  </si>
  <si>
    <t>Insulin H Bio R 100 I.U. Vial</t>
  </si>
  <si>
    <t>فيال10 مللي يحتوي على 100 وحدة دولية</t>
  </si>
  <si>
    <t>أنسولين بشري مائي</t>
  </si>
  <si>
    <t>Human Insulin Hydrous</t>
  </si>
  <si>
    <t>ممارسة الأنسولين المحلى مارس 2018</t>
  </si>
  <si>
    <t>Insulin Local</t>
  </si>
  <si>
    <t>Insulins</t>
  </si>
  <si>
    <t>One vial 10 ml (100iu)</t>
  </si>
  <si>
    <t>Insulinagypt R.100 I.U.10 ml Inj.</t>
  </si>
  <si>
    <t>Insulin  NPH 100 IU vial</t>
  </si>
  <si>
    <t>أنسولين بشري متوسط المفعول</t>
  </si>
  <si>
    <t>Human Insulin Intermediate</t>
  </si>
  <si>
    <t>Insulinagypt N.100 I.U.10 ml Inj.</t>
  </si>
  <si>
    <t>Insulin H Mix 100 I.U.10 ml Vial</t>
  </si>
  <si>
    <t>أنسولين بشري مخلوط 30/70</t>
  </si>
  <si>
    <t>Human Insulin Mixed</t>
  </si>
  <si>
    <t>Vacsera</t>
  </si>
  <si>
    <t>Insulin VACSERAHuman Insulin 70/30100 I.U.</t>
  </si>
  <si>
    <t>الشركة المصرية لإنتاج الأمصال واللقاحات والأدوية</t>
  </si>
  <si>
    <t>Sedico for El-Nile</t>
  </si>
  <si>
    <t>Insunil H Mix 100 I.U. Vial30+70</t>
  </si>
  <si>
    <t>شركة النيل</t>
  </si>
  <si>
    <t>One vial 10 ml</t>
  </si>
  <si>
    <t>Insulinagypt 70%/30%100 I.U.10 ml Inj.</t>
  </si>
  <si>
    <t>39.00علبة+ مذيب</t>
  </si>
  <si>
    <t>AMPOULE</t>
  </si>
  <si>
    <t>EPIGONAL AMP</t>
  </si>
  <si>
    <t>مينوبوزال جونادوتروبين بشري 75 وحدة</t>
  </si>
  <si>
    <t>Human Menopausal Gonadotropin 75 IU</t>
  </si>
  <si>
    <t>HCT Georetic</t>
  </si>
  <si>
    <t>هيدروكلوروثيازيد 25 مجم</t>
  </si>
  <si>
    <t>Hydrochlorothiazide 25 mg</t>
  </si>
  <si>
    <t>Novacortin cream</t>
  </si>
  <si>
    <t>هيدروكورتيزون 1% كريم</t>
  </si>
  <si>
    <t>Hydrocortisone 1% Cream</t>
  </si>
  <si>
    <t>Novacortin ointment</t>
  </si>
  <si>
    <t>هيدروكورتيزون 1% مرهم</t>
  </si>
  <si>
    <t>Hydrocortisone 1% Ointment</t>
  </si>
  <si>
    <t>Tetrazone Ointment</t>
  </si>
  <si>
    <t>هيدروكورتيزون 1%+أوكسي تتراسيكلين 3% مرهم</t>
  </si>
  <si>
    <t>Hydrocortisone 1% + Oxytetracycline 3% Ointment</t>
  </si>
  <si>
    <t>amp.</t>
  </si>
  <si>
    <t>Hydrocortisone</t>
  </si>
  <si>
    <t>injection + solvent</t>
  </si>
  <si>
    <t>هيدروكورتيزون صوديوم سكسينات100مجم</t>
  </si>
  <si>
    <t>Hydrocortisone sodium succinate 100 mg</t>
  </si>
  <si>
    <t>12.00فيال+مذيب</t>
  </si>
  <si>
    <t>Solu-Cortef 100 mg</t>
  </si>
  <si>
    <t>Minapharm</t>
  </si>
  <si>
    <t>Hydroquine 200 mg. tablet</t>
  </si>
  <si>
    <t>هيدروكسى كلوروكين 200 مجم</t>
  </si>
  <si>
    <t>Hydroxychloroquine 200 mg</t>
  </si>
  <si>
    <t>Bottle 500 ml</t>
  </si>
  <si>
    <t>Voluven  6%</t>
  </si>
  <si>
    <t>هيدروكسى ايثيل النشا 6%</t>
  </si>
  <si>
    <t>Hydroxyethyl starch 6%</t>
  </si>
  <si>
    <t>Bottle Ecobag</t>
  </si>
  <si>
    <t>B.Braun ألمانيالصالح صانى ميديكال</t>
  </si>
  <si>
    <t>Tetraspan 6%</t>
  </si>
  <si>
    <t>Syrea 500 Capsule</t>
  </si>
  <si>
    <t>هيدروكسى يوريا 500 مجم</t>
  </si>
  <si>
    <t>Hydroxyurea 500mg</t>
  </si>
  <si>
    <t>Buscopan</t>
  </si>
  <si>
    <t>هيوسين بيوتيل بروميد 10 مجم</t>
  </si>
  <si>
    <t>Hyoscine butylbromide 10mg</t>
  </si>
  <si>
    <t>Spasmofen</t>
  </si>
  <si>
    <t>هيوسين بيوتيل بروميد + مسكن ماعدا ديبيريدون</t>
  </si>
  <si>
    <t>Hyoscine Butylbromide + Analgesic Except Dipyrone</t>
  </si>
  <si>
    <t>Marcofen100mg Infantile Suppp.</t>
  </si>
  <si>
    <t>ابيوبروفين 100 مجم أقماع</t>
  </si>
  <si>
    <t>ibuprofen 100mg Suppository</t>
  </si>
  <si>
    <t>Ibuprofen Suspension</t>
  </si>
  <si>
    <t>ابيوبروفين 100مجم/5 مللي معلق</t>
  </si>
  <si>
    <t>Ibuprofen 100mg/5ml suspension</t>
  </si>
  <si>
    <t>Alphafen Suspension</t>
  </si>
  <si>
    <t>3.60/20 tab.</t>
  </si>
  <si>
    <t>Ibufen 200 mg</t>
  </si>
  <si>
    <t>ابيوبروفين 200 مجم</t>
  </si>
  <si>
    <t>Ibuprofen 200 mg</t>
  </si>
  <si>
    <t>9.00/30 tab.</t>
  </si>
  <si>
    <t>Ibugesic</t>
  </si>
  <si>
    <t>Marcofen 300mg Infantile Suppp.</t>
  </si>
  <si>
    <t>ابيوبروفين 300 مجم أقماع</t>
  </si>
  <si>
    <t>ibuprofen 300mg Suppository</t>
  </si>
  <si>
    <t>Ibuprofen400mg</t>
  </si>
  <si>
    <t>ابيوبروفين 400مجم</t>
  </si>
  <si>
    <t>Ibuprofen 400mg</t>
  </si>
  <si>
    <t>Flamotal 500mg Supp</t>
  </si>
  <si>
    <t>ابيوبروفين 500 مجم أقماع</t>
  </si>
  <si>
    <t>ibuprofen 500mg Suppository</t>
  </si>
  <si>
    <t>18.00/20 tabs</t>
  </si>
  <si>
    <t>Flamotal 600 mg</t>
  </si>
  <si>
    <t>ابيوبرفن 600 مجم</t>
  </si>
  <si>
    <t>Ibuprofen 600 mg</t>
  </si>
  <si>
    <t>Flabu 600mg Tab</t>
  </si>
  <si>
    <t>Maxiprofen</t>
  </si>
  <si>
    <t>Brufen 600 mgsachet</t>
  </si>
  <si>
    <t>ابيبروفبن 600 مجم</t>
  </si>
  <si>
    <t>Ibuprofen 600mg</t>
  </si>
  <si>
    <t>Flabu 40mg/ml oral drops 15ml</t>
  </si>
  <si>
    <t>إبيبروفين حتي 50مجم/مللي نقط بالفم</t>
  </si>
  <si>
    <t>Ibuprofen up to 50mg/ml Oral drop</t>
  </si>
  <si>
    <t>15.75/12supp.</t>
  </si>
  <si>
    <t>Decongestyl</t>
  </si>
  <si>
    <t>اكتامول  + هاماميليس + بوتاسيوم ايوديد</t>
  </si>
  <si>
    <t>Ichthammol + Hamamelis + Potassium Iodide Suppository</t>
  </si>
  <si>
    <t>0.85/SUPP</t>
  </si>
  <si>
    <t>Prostalin</t>
  </si>
  <si>
    <t>Isoxan</t>
  </si>
  <si>
    <t>ايفوسفامايد 1 مجم</t>
  </si>
  <si>
    <t>Ifosfamide 1 gm</t>
  </si>
  <si>
    <t>ايفوسفامايد 2 جم</t>
  </si>
  <si>
    <t>Ifosfamide 2 gm</t>
  </si>
  <si>
    <t xml:space="preserve">97.083
علي أن يتم تقديم ثلاث عبوات بدون قيمة علي كل  عبوة </t>
  </si>
  <si>
    <t>Glivec 100 mg Capsule</t>
  </si>
  <si>
    <t>ايماتينب بيتا 400 مجم</t>
  </si>
  <si>
    <t>Imatinib beta 100mg</t>
  </si>
  <si>
    <t>388.33
علي أن يتم تقديم خمس عبوات بدون قيمة علي كل ثلاث عبوات مدفوعة</t>
  </si>
  <si>
    <t>Glivec 400 mg Capsule</t>
  </si>
  <si>
    <t>Imatinib beta 400mg</t>
  </si>
  <si>
    <t>Glivec 400MG. F.c.t. 3*10</t>
  </si>
  <si>
    <t>ايماتينب 400 مجم</t>
  </si>
  <si>
    <t>Imatinib Mesylate 400 mg</t>
  </si>
  <si>
    <t>106/vial 20 ml</t>
  </si>
  <si>
    <t>Feresenius Kabi</t>
  </si>
  <si>
    <t>Imipenem  / Cilastatin Kabi</t>
  </si>
  <si>
    <t>ايميبينيم 500 مجم + سيلاستاتين 500 مجم</t>
  </si>
  <si>
    <t>Imipenem 500 mg + Cilastatin 500 mg</t>
  </si>
  <si>
    <t>Imipramine Tablets</t>
  </si>
  <si>
    <t>اميبرامين 25 مجم</t>
  </si>
  <si>
    <t>Imipramine 25mg</t>
  </si>
  <si>
    <t>4.50/10tab.</t>
  </si>
  <si>
    <t>indamide</t>
  </si>
  <si>
    <t>اندابامايد 2.5 مجم</t>
  </si>
  <si>
    <t>Indapamide 2.5 mg</t>
  </si>
  <si>
    <t>9.00/20tab.</t>
  </si>
  <si>
    <t>Hypotence</t>
  </si>
  <si>
    <t>Indacin</t>
  </si>
  <si>
    <t>اندوميثازين 100مجم</t>
  </si>
  <si>
    <t>Indomethacin 100mg</t>
  </si>
  <si>
    <t>Indometacin</t>
  </si>
  <si>
    <t>Indocid</t>
  </si>
  <si>
    <t>اندوميثازين 25 مجم</t>
  </si>
  <si>
    <t>Indomethacin 25mg</t>
  </si>
  <si>
    <t>Safe pharma</t>
  </si>
  <si>
    <t>INDOMETHACIN. (50 MG) .CAP</t>
  </si>
  <si>
    <t>اندوميثازين 50 مجم</t>
  </si>
  <si>
    <t>Indomethacin 50mg</t>
  </si>
  <si>
    <t>الغاء</t>
  </si>
  <si>
    <t>38.00/6 amp</t>
  </si>
  <si>
    <t>Liometacen</t>
  </si>
  <si>
    <t>Vial
 تلتزم الشركة بتوريد عدد (1) فيال بضاعة بدون قيمة علي كل عدد ( 1 ) فيال مدفوع القيمة, وذلك  وفقا للعرض المالي المقدم من الشركة .</t>
  </si>
  <si>
    <t>Remicade</t>
  </si>
  <si>
    <t>انفليكسيماب 100 مجم</t>
  </si>
  <si>
    <t>-</t>
  </si>
  <si>
    <t>450.000 DD31F,G</t>
  </si>
  <si>
    <t>one vial of powder + one prefilled syringe of solvent +vial adaptor with needle +2 alchol wipes + inner leaflet</t>
  </si>
  <si>
    <t>Bayer Pharma AG - Germany</t>
  </si>
  <si>
    <t>Betaferon® 250 ug / ml (8MIU)</t>
  </si>
  <si>
    <t>انترفيرون بيتا 250ميكروجم/مللي</t>
  </si>
  <si>
    <t>Interferon Beta 250mcg/ml  for MS</t>
  </si>
  <si>
    <t>Pierre Fabre Medicament Production</t>
  </si>
  <si>
    <t>Avonex
30 mcg (6MIU)</t>
  </si>
  <si>
    <t xml:space="preserve">انترفيرون بيتا عضل لعلاج MS الكبار </t>
  </si>
  <si>
    <t xml:space="preserve">Interferon Beta A1 I.M. for Treatment of MS Adult </t>
  </si>
  <si>
    <t>MERCK</t>
  </si>
  <si>
    <t>REBIF 44MCG PRE-FILLED SYRING</t>
  </si>
  <si>
    <t xml:space="preserve">انترفيرون بيتا  تحت الجلد لعلاج MS الكبار </t>
  </si>
  <si>
    <t xml:space="preserve">Interferon Beta A1 S.C. for Treatment of MS Adult </t>
  </si>
  <si>
    <t>Cartridge 3 ml</t>
  </si>
  <si>
    <t>Mixtard 30 HM 100IU /ml penfil</t>
  </si>
  <si>
    <t xml:space="preserve">ابن سينا فارما </t>
  </si>
  <si>
    <t>كربولة 3 مللى تحتوى على 100 وحدة دولية/مللى</t>
  </si>
  <si>
    <t>أنسولين بشرى مخلوط 70/30</t>
  </si>
  <si>
    <t>Mixed Human Insulin 70/30</t>
  </si>
  <si>
    <t>ممارسة الانسولين مستورد  مايو 2018</t>
  </si>
  <si>
    <t>Insulin Imported</t>
  </si>
  <si>
    <t>Jerkin of 4 L</t>
  </si>
  <si>
    <t>Septavon 3%</t>
  </si>
  <si>
    <t>Bottle 4 L</t>
  </si>
  <si>
    <t>محلول مطهر خالي من اليود للأستخدام الخارجي</t>
  </si>
  <si>
    <t>Iodine-free antiseptic solution for external use</t>
  </si>
  <si>
    <t>تليبركس فيال</t>
  </si>
  <si>
    <t>Injection 50 ml</t>
  </si>
  <si>
    <t>صبغة متأنية حتي 350 ملل</t>
  </si>
  <si>
    <t>Ionic Contrast Media  up to 350mg</t>
  </si>
  <si>
    <t>Atrovent comp HFA 20mcg/50mcg MDI 10 ml</t>
  </si>
  <si>
    <t>Inhalation Solution</t>
  </si>
  <si>
    <t>ابراتروبيام 0.02مجم+فينوتيرول 0.05مجم</t>
  </si>
  <si>
    <t>Ipratropium 0.02mg + fenoterol 0.05mg</t>
  </si>
  <si>
    <t>IPRATROPIUM 0.25 MG/1ML NEBULISER SOLUTION FOR INHALATION.</t>
  </si>
  <si>
    <t>vials to be used in nebulizer</t>
  </si>
  <si>
    <t>ابراتروبيام  250ميكروجرام/2مللي</t>
  </si>
  <si>
    <t>Ipratropium 250 mcg / 2 ml</t>
  </si>
  <si>
    <t>89.75</t>
  </si>
  <si>
    <t>One Vial</t>
  </si>
  <si>
    <t>يوني سواب لصالح فوداكيم</t>
  </si>
  <si>
    <t>Swabivent 2.5 ml</t>
  </si>
  <si>
    <t>ابراتروبيام 0.5مجم+سالبيوتامول 3مجم</t>
  </si>
  <si>
    <t>Ipratropium 0.5 mg + Salbutamol 3 mg</t>
  </si>
  <si>
    <t>22.2 /200 dose</t>
  </si>
  <si>
    <t>Ipravent-S</t>
  </si>
  <si>
    <t>إبراتروبيم 0.02 مجم + سالبيوتامول 0.12 مجم</t>
  </si>
  <si>
    <t>Ipratropium 0.02 mg + Salbutamol 0.12 mg</t>
  </si>
  <si>
    <t>IPRATROPIUM 0.50 MG/2ML NEBULISER SOLUTION FOR INHALATION.</t>
  </si>
  <si>
    <t>ابراتروبيام  500ميكروجم/2مللى</t>
  </si>
  <si>
    <t>Ipratropium 500mcg/2ml</t>
  </si>
  <si>
    <t>Irinotecan 100mg vial (5ml)</t>
  </si>
  <si>
    <t>ايرونتيكان 100مجم</t>
  </si>
  <si>
    <t>Irinotecan 100 mg</t>
  </si>
  <si>
    <t>Irinotecan 40mg Vial 2ml</t>
  </si>
  <si>
    <t>ايرونتيكان 40 مجم</t>
  </si>
  <si>
    <t>Irinotecan 40 mg</t>
  </si>
  <si>
    <t>HaemoPower</t>
  </si>
  <si>
    <t>حديد 100 مجم للحقن العضلي</t>
  </si>
  <si>
    <t>Iron I.M. 100 mg</t>
  </si>
  <si>
    <t>HemoJet</t>
  </si>
  <si>
    <t>Fercayl</t>
  </si>
  <si>
    <t>حديد 100 مجم للحقن بالوريد</t>
  </si>
  <si>
    <t>Iron I.V. 100 mg</t>
  </si>
  <si>
    <t>20</t>
  </si>
  <si>
    <t>Enrich drops</t>
  </si>
  <si>
    <t>Bottle (30ml)</t>
  </si>
  <si>
    <t>حديد  نقط بالفم</t>
  </si>
  <si>
    <t>Iron oral drops</t>
  </si>
  <si>
    <t>23.50 L.E</t>
  </si>
  <si>
    <t>Haemojet</t>
  </si>
  <si>
    <t>حديد  10 مجم/ مللي شراب</t>
  </si>
  <si>
    <t>Iron syrup at least 10mg/ml</t>
  </si>
  <si>
    <t>Isoflurane Inhalation Anaethetic</t>
  </si>
  <si>
    <t>زجاجة</t>
  </si>
  <si>
    <t>ايزوفلوران مستنشق</t>
  </si>
  <si>
    <t>Isoflurane inhaler without vaporizer</t>
  </si>
  <si>
    <t>Isomodern</t>
  </si>
  <si>
    <t>17.25</t>
  </si>
  <si>
    <t>One Ovule</t>
  </si>
  <si>
    <t>Produced Medizen pharmaceutical For Alesraa pharmaceutical optimapacked by alesraa</t>
  </si>
  <si>
    <t>CANDICURE 1 vaginal  ovule</t>
  </si>
  <si>
    <t>vaginal tab. or ovule</t>
  </si>
  <si>
    <t>ايزوكونازول  600 مجم</t>
  </si>
  <si>
    <t>Isoconazole 600 mg</t>
  </si>
  <si>
    <t>Gynotrazonagen</t>
  </si>
  <si>
    <t>Travodermal</t>
  </si>
  <si>
    <t>أيزوكونازول 1%+ دايفلوكورتولون 0.1%</t>
  </si>
  <si>
    <t>Isoconazole 1% + Diflucortolone 0.1%</t>
  </si>
  <si>
    <t>2.7 /10 tab</t>
  </si>
  <si>
    <t>T.B.Zide</t>
  </si>
  <si>
    <t>ايزونيازيد 100 مجم</t>
  </si>
  <si>
    <t>Isoniazid 100 mg</t>
  </si>
  <si>
    <t>6.00علبة30 قرص</t>
  </si>
  <si>
    <t>Dinitra</t>
  </si>
  <si>
    <t>ايزوسوربيد داينيترات 5مجم</t>
  </si>
  <si>
    <t>Isosorbide Dinitrate 5 mg</t>
  </si>
  <si>
    <t>5.25علبة60 قرص</t>
  </si>
  <si>
    <t>eipico</t>
  </si>
  <si>
    <t>ايزوسوربيد داينيترات 10مجم</t>
  </si>
  <si>
    <t>Isosorbide Dinitrate 10 mg</t>
  </si>
  <si>
    <t>Isomak 40 mg</t>
  </si>
  <si>
    <t>ايزوسوربيد داينيترات 40 مجم</t>
  </si>
  <si>
    <t>Isosorbide dinitrate 40mg</t>
  </si>
  <si>
    <t>7.9</t>
  </si>
  <si>
    <t>أكتوبر فارما</t>
  </si>
  <si>
    <t>Monomak 20 mg</t>
  </si>
  <si>
    <t>ايزوسوربيد مونونيترات 20 مجم</t>
  </si>
  <si>
    <t>Isosorbide Mononitrate 20 mg</t>
  </si>
  <si>
    <t>12.84</t>
  </si>
  <si>
    <t>Monomak 40mg</t>
  </si>
  <si>
    <t>ايزوسوربيد مونونيترات 40-50 مجم</t>
  </si>
  <si>
    <t>Isosorbide Mononitrate (40-50) mg</t>
  </si>
  <si>
    <t>18.6</t>
  </si>
  <si>
    <t>Monomak 100 mg (scored tab)</t>
  </si>
  <si>
    <t>ايزوسوربيد مونونيترات 100 مجم</t>
  </si>
  <si>
    <t>Isosorbide Mononitrate 100 mg</t>
  </si>
  <si>
    <t>31.5</t>
  </si>
  <si>
    <t>Hochster</t>
  </si>
  <si>
    <t>Gastorelive</t>
  </si>
  <si>
    <t>ايتوبرايد هيدروكلورايد 50 مجم</t>
  </si>
  <si>
    <t>Itopride HCl 50 mg</t>
  </si>
  <si>
    <t>Itranox 100 mg</t>
  </si>
  <si>
    <t>اتراكونازول 100 مجم</t>
  </si>
  <si>
    <t>Itraconazole 100 mg</t>
  </si>
  <si>
    <t>1.875</t>
  </si>
  <si>
    <t>iversine tab</t>
  </si>
  <si>
    <t>أيفيرميكتين 6 مجم</t>
  </si>
  <si>
    <t>Ivermectin 6 mg</t>
  </si>
  <si>
    <t>bottle120ml</t>
  </si>
  <si>
    <t>iversine lotion</t>
  </si>
  <si>
    <t>Bottle (120ml)</t>
  </si>
  <si>
    <t>افيرميكتين 1% لوشن</t>
  </si>
  <si>
    <t>Ivermectin 1% Lotion</t>
  </si>
  <si>
    <t>4.25زجاجة120 مللي</t>
  </si>
  <si>
    <t>(120ml)</t>
  </si>
  <si>
    <t>Kapect</t>
  </si>
  <si>
    <t>كل 5 مللي معلق  تحتوي على كاوليين 1 جم + بيكتين20 مجم</t>
  </si>
  <si>
    <t>Kaolin 1 g + Pectin 20 mg / 5 ml Suspension</t>
  </si>
  <si>
    <t>Potassium Chloride + Dextrose</t>
  </si>
  <si>
    <t>بوتاسيوم كلورايد 0.2%+ ديكستروز 5%</t>
  </si>
  <si>
    <t>KCl 0.2% + glucose 5%</t>
  </si>
  <si>
    <t>Kitamine</t>
  </si>
  <si>
    <t>كيتامين500 مجم/10مللي</t>
  </si>
  <si>
    <t>Ketamine 500 mg / 10 ml</t>
  </si>
  <si>
    <t>Ketofan</t>
  </si>
  <si>
    <t>كيتوبروفين 100 مجم</t>
  </si>
  <si>
    <t>Ketoprofen 100mg</t>
  </si>
  <si>
    <t>Ketogesic 100</t>
  </si>
  <si>
    <t>Ketoprofen 100 mg</t>
  </si>
  <si>
    <t>كيتوبروفين حقن 100 مجم/ 2ملل</t>
  </si>
  <si>
    <t>Ketoprofen 100mg/2ml</t>
  </si>
  <si>
    <t>Syrup</t>
  </si>
  <si>
    <t>كيتوبروفين 1مجم/مل شراب</t>
  </si>
  <si>
    <t>Ketoprofen 1mg/ml syrup</t>
  </si>
  <si>
    <t>15 LE/ Box 14 Capsule</t>
  </si>
  <si>
    <t>Ketoprof 200 ER</t>
  </si>
  <si>
    <t>كيتوبروفين 200 مجم</t>
  </si>
  <si>
    <t>Ketoprofen 200 mg</t>
  </si>
  <si>
    <t>كيتوكسانيل 25 مجم</t>
  </si>
  <si>
    <t>كيتوبروفين 25 مجم</t>
  </si>
  <si>
    <t>Ketoprofen 25mg</t>
  </si>
  <si>
    <t>6.75/12 cap.</t>
  </si>
  <si>
    <t>Alcofan 50</t>
  </si>
  <si>
    <t>كيتوبروفين 50 مجم</t>
  </si>
  <si>
    <t>Ketoprofen 50 mg</t>
  </si>
  <si>
    <t>Orchazid</t>
  </si>
  <si>
    <t>كيتوتايفين 0.025% نقط عين</t>
  </si>
  <si>
    <t>Ketotifen 0.025 % Eye Drops</t>
  </si>
  <si>
    <t>KETOTI FARCO .tab</t>
  </si>
  <si>
    <t>كيتوتيفن 1مجم</t>
  </si>
  <si>
    <t>Ketotifen 1 mg</t>
  </si>
  <si>
    <t>Zylofen</t>
  </si>
  <si>
    <t>كيتوتيفن 1مجم/5مللي شراب</t>
  </si>
  <si>
    <t>Ketotifen 1mg/5ml Syrup</t>
  </si>
  <si>
    <t>Sunnydetox</t>
  </si>
  <si>
    <t>ال اورنوثين ال اسبرتات 5 جم</t>
  </si>
  <si>
    <t>L- Ornithine -L- Aspartate 5gm</t>
  </si>
  <si>
    <t>14</t>
  </si>
  <si>
    <t>Labipress 100</t>
  </si>
  <si>
    <t>لابيتالول 100مجم</t>
  </si>
  <si>
    <t>Labetalol 100 mg</t>
  </si>
  <si>
    <t>Labipress 200</t>
  </si>
  <si>
    <t>لابيتالول 200مجم</t>
  </si>
  <si>
    <t>Labetalol 200 mg</t>
  </si>
  <si>
    <t>lacteol fort cap</t>
  </si>
  <si>
    <t>لكتوباسيللس اسيدوفيلاس</t>
  </si>
  <si>
    <t>Lactobacillus acidophilus</t>
  </si>
  <si>
    <t>12.000/ 120 ML</t>
  </si>
  <si>
    <t>LAXOLAC SYRUP</t>
  </si>
  <si>
    <t>لاكتيلوز شراب</t>
  </si>
  <si>
    <t>Lactulose  syrup</t>
  </si>
  <si>
    <t>100</t>
  </si>
  <si>
    <t>Lamizidine Tab</t>
  </si>
  <si>
    <t>لاميفودين 150 مجم + زيدوفيدون 300 مجم</t>
  </si>
  <si>
    <t>Lamivudine 150mg + Zidovudine 300 mg</t>
  </si>
  <si>
    <t>50.00</t>
  </si>
  <si>
    <t>Lamidine 150 mg Tab</t>
  </si>
  <si>
    <t>لاميفودين 150 مجم</t>
  </si>
  <si>
    <t>Lamivudine 150 mg</t>
  </si>
  <si>
    <t>Larogen 100 mg</t>
  </si>
  <si>
    <t>لاموتريجين 100 مجم</t>
  </si>
  <si>
    <t>Lamotrigine 100 mg</t>
  </si>
  <si>
    <t>Leptrogine 25mg tablet</t>
  </si>
  <si>
    <t>لاموتريجين 25 مجم</t>
  </si>
  <si>
    <t>Lamotrigine 25 mg</t>
  </si>
  <si>
    <t>Global Napi</t>
  </si>
  <si>
    <t>CONTROLEPSY 50 MG</t>
  </si>
  <si>
    <t>لاموتريجين 50 مجم</t>
  </si>
  <si>
    <t>Lamotrigine 50 mg</t>
  </si>
  <si>
    <t>Tykerb 250 mg</t>
  </si>
  <si>
    <t>Lapatinib 250 mg</t>
  </si>
  <si>
    <t>Asparaginase 10000 I.U.</t>
  </si>
  <si>
    <t>ل-اسبراجينيز 10000 وحده</t>
  </si>
  <si>
    <t>L-Asparaginase 10000 I.U.</t>
  </si>
  <si>
    <t>Delta Grand pharma لصالح شركة صيادلة مصر</t>
  </si>
  <si>
    <t>Carnitine Ampoules</t>
  </si>
  <si>
    <t>ل- كارنتين 1 جم /5مل</t>
  </si>
  <si>
    <t>L-carnitine 1gm/5ml</t>
  </si>
  <si>
    <t>L-Carnitine syr.</t>
  </si>
  <si>
    <t>ل-كارنيتين 30%</t>
  </si>
  <si>
    <t>L-Carnitine 30 %</t>
  </si>
  <si>
    <t>1.9875 / cap</t>
  </si>
  <si>
    <t>L-Carnitine</t>
  </si>
  <si>
    <t>ل-كارنيتين حتي 350 مجم</t>
  </si>
  <si>
    <t>L-Carnitine up to 350mg Capsules or Tablets</t>
  </si>
  <si>
    <t>Strip 10 tablets</t>
  </si>
  <si>
    <t>Rafix 10 mg</t>
  </si>
  <si>
    <t>ليفلوناميد 10 مجم</t>
  </si>
  <si>
    <t>Leflunomide 10mg</t>
  </si>
  <si>
    <t>5/tab</t>
  </si>
  <si>
    <t>Arthfree 20 mg tablets</t>
  </si>
  <si>
    <t>ليفلوناميد 20 مجم مع توفير الجرعة التحضيرية</t>
  </si>
  <si>
    <t>Leflunomide 20mg with providing the loading dose Capsules or Tablets</t>
  </si>
  <si>
    <t xml:space="preserve">Letrozole </t>
  </si>
  <si>
    <t>Letrozole 2.5 mg</t>
  </si>
  <si>
    <t>Katrex</t>
  </si>
  <si>
    <t>ليفاميزول هيدروكلوريد 40 مجم</t>
  </si>
  <si>
    <t>Levamisole HCl 40mg</t>
  </si>
  <si>
    <t>EL Obourلصالح انسبيرا</t>
  </si>
  <si>
    <t>Tiralepsy 500 mg</t>
  </si>
  <si>
    <t>ليفيتيراسيتام 500 مجم</t>
  </si>
  <si>
    <t>Levetiracetam 500 mg</t>
  </si>
  <si>
    <t>45.00</t>
  </si>
  <si>
    <t>Lee-flox 500</t>
  </si>
  <si>
    <t>capsules or tablets</t>
  </si>
  <si>
    <t>ليفوفلوكساسين 500 مجم</t>
  </si>
  <si>
    <t xml:space="preserve">Levofloxacin 500 mg </t>
  </si>
  <si>
    <t>45</t>
  </si>
  <si>
    <t>Venaxan</t>
  </si>
  <si>
    <t>Levofloxacin 500mg Injection</t>
  </si>
  <si>
    <t>35.00 LE /One Vial</t>
  </si>
  <si>
    <t>Delta Grand pharma لصالح شركة فارماسل</t>
  </si>
  <si>
    <t>مايلوتارج 500 مجم / 100 مللى</t>
  </si>
  <si>
    <t>Respiflox</t>
  </si>
  <si>
    <t>63.00</t>
  </si>
  <si>
    <t>lee-flox 750</t>
  </si>
  <si>
    <t>ليفوفلوكساسين 750 مجم</t>
  </si>
  <si>
    <t>Levofloxacin 750 mg</t>
  </si>
  <si>
    <t>69 / 30 ml</t>
  </si>
  <si>
    <t>vial 30 ml</t>
  </si>
  <si>
    <t>Arabcomed (arab لصالح   tristar</t>
  </si>
  <si>
    <t>levoflotanet</t>
  </si>
  <si>
    <t xml:space="preserve">Levofloxacin 750 mg </t>
  </si>
  <si>
    <t>Eltroxin 0.1mg Tabs.</t>
  </si>
  <si>
    <t>ليفوثيروكسين  100 مكجم</t>
  </si>
  <si>
    <t>Levothyroxine  100mcg</t>
  </si>
  <si>
    <t>يوثيروكس 25 مكجم</t>
  </si>
  <si>
    <t>ليفوثيروكسين  25 مكجم</t>
  </si>
  <si>
    <t>Levothyroxine  25mcg</t>
  </si>
  <si>
    <t>يوثيروكس 50 مكجم</t>
  </si>
  <si>
    <t>ليفوثيروكسين  50 مكجم</t>
  </si>
  <si>
    <t>Levothyroxine  50mcg</t>
  </si>
  <si>
    <t>Eltroxin 0.05mg Tabs.</t>
  </si>
  <si>
    <t>Tube 15 mg</t>
  </si>
  <si>
    <t>Western Pharmaceutical industries</t>
  </si>
  <si>
    <t>Contajel</t>
  </si>
  <si>
    <t>جيل للفم يحتوي علي ليدوكايين+أميناكرين</t>
  </si>
  <si>
    <t>Lidocaine + Aminacrine Oral Gel</t>
  </si>
  <si>
    <t>35.25/10amp.</t>
  </si>
  <si>
    <t>Lidocaine</t>
  </si>
  <si>
    <t>Injection 2 ml</t>
  </si>
  <si>
    <t>ليدوكايين2%</t>
  </si>
  <si>
    <t>Lidocaine 2% (2ml) Injection</t>
  </si>
  <si>
    <t>408.00 LE /Box 24 Vial</t>
  </si>
  <si>
    <t>الجيلاتينية لصالح شركة الدبيكى للصناعات الدوائية</t>
  </si>
  <si>
    <t>Debocaine HCL 2%</t>
  </si>
  <si>
    <t>ليدوكايين 2%</t>
  </si>
  <si>
    <t>Lidocaine 2% (50ml) Injection</t>
  </si>
  <si>
    <t>7.5/tube</t>
  </si>
  <si>
    <t>Lignocaine 2%</t>
  </si>
  <si>
    <t>ليدوكايين (2-5)% جل</t>
  </si>
  <si>
    <t>Lidocaine (2-5) % gel</t>
  </si>
  <si>
    <t>Lidocaine (2 % gel</t>
  </si>
  <si>
    <t>4.75/tube</t>
  </si>
  <si>
    <t>ليدوكايين (2-5)% كريم</t>
  </si>
  <si>
    <t>Lidocaine (2-5) % cream</t>
  </si>
  <si>
    <t>36.000</t>
  </si>
  <si>
    <t>LINEZOLID  VIAL</t>
  </si>
  <si>
    <t>لينازوليد 2 مجم / مللي (200 مجم)</t>
  </si>
  <si>
    <t>Linezolid 2 mg / ml (200 mg)</t>
  </si>
  <si>
    <t>64.00</t>
  </si>
  <si>
    <t>Bottle 150ml</t>
  </si>
  <si>
    <t>فارما كيور للصناعات الدوائية</t>
  </si>
  <si>
    <t>Oxazolid suspension</t>
  </si>
  <si>
    <t>granules For oral suspension</t>
  </si>
  <si>
    <t>لينازوليد 100 مجم / 5 مللي</t>
  </si>
  <si>
    <t>Linezolid 100 mg / 5 ml</t>
  </si>
  <si>
    <t>7.90</t>
  </si>
  <si>
    <t>انترناشيوتال درج اجنسى لصالح شركة روتابيوجين</t>
  </si>
  <si>
    <t>Voxazoldin 600mg</t>
  </si>
  <si>
    <t>لينازوليد 600 مجم</t>
  </si>
  <si>
    <t>Linezolid 600 mg</t>
  </si>
  <si>
    <t>Intralipid 10%</t>
  </si>
  <si>
    <t>دهون حقن وريدى</t>
  </si>
  <si>
    <t>Lipid for I.V. Infusion</t>
  </si>
  <si>
    <t>Lipofundin MCT /LCT10%</t>
  </si>
  <si>
    <t>0.6000</t>
  </si>
  <si>
    <t>SINOPRIL 5 MG 2 STRIP</t>
  </si>
  <si>
    <t>ليسينوبريل 5 مجم</t>
  </si>
  <si>
    <t>Lisinopril 5 mg</t>
  </si>
  <si>
    <t>1.0500</t>
  </si>
  <si>
    <t>SINOPRIL 10 MG 3 STRIP</t>
  </si>
  <si>
    <t>ليسينوبريل 10 مجم</t>
  </si>
  <si>
    <t>Lisinopril 10 mg</t>
  </si>
  <si>
    <t>1.5000</t>
  </si>
  <si>
    <t>SINOPRIL CO 3 STRIP</t>
  </si>
  <si>
    <t>ليسينوبريل 20 مجم+هيدروكلوروثيازيد 12.5 مجم</t>
  </si>
  <si>
    <t>Lisinopril 20 mg + Hydrochlorothiazide 12.5 mg</t>
  </si>
  <si>
    <t>Prianil CR</t>
  </si>
  <si>
    <t>ليثيوم كاربونات 400 مجم</t>
  </si>
  <si>
    <t>Lithium Carbonate 400 mg</t>
  </si>
  <si>
    <t>Lomustine 40mg</t>
  </si>
  <si>
    <t>لوماستين 40 مجم</t>
  </si>
  <si>
    <t>Lomustine 40 mg</t>
  </si>
  <si>
    <t>bottle100ml</t>
  </si>
  <si>
    <t>uniloratidin syrup</t>
  </si>
  <si>
    <t>لوراتيدين 5 مجم/ 5 مللي شراب</t>
  </si>
  <si>
    <t>Loratadine 5 mg / 5 ml Syrup</t>
  </si>
  <si>
    <t>10.85</t>
  </si>
  <si>
    <t>UP Pharma</t>
  </si>
  <si>
    <t>Loratan</t>
  </si>
  <si>
    <t>لوراتيدين 10مجم</t>
  </si>
  <si>
    <t>Loratadine 10 mg</t>
  </si>
  <si>
    <t>21.60 le / 14 tab</t>
  </si>
  <si>
    <t>Losapott</t>
  </si>
  <si>
    <t>لوسارتان 50 مجم</t>
  </si>
  <si>
    <t>Losartan 50 mg</t>
  </si>
  <si>
    <t>1.714 /tablet</t>
  </si>
  <si>
    <t>loraz</t>
  </si>
  <si>
    <t>لوسارتان 50 مجم+هيدروكلوروثيازيد 12.5 مجم</t>
  </si>
  <si>
    <t>Losartan 50 mg + Hydrochlorothiazide 12.5 mg</t>
  </si>
  <si>
    <t>loraz forte</t>
  </si>
  <si>
    <t>لوسارتان 100 مجم+هيدروكلوروثيازيد 25 مجم</t>
  </si>
  <si>
    <t>Losartan 100 mg + Hydrochlorothiazide 25 mg</t>
  </si>
  <si>
    <t>Lostapressin 100mg</t>
  </si>
  <si>
    <t>لوسارتان 100 مجم</t>
  </si>
  <si>
    <t>Losartan 100 mg</t>
  </si>
  <si>
    <t>7.5/120ml</t>
  </si>
  <si>
    <t>CALAMYL -D  LOTION</t>
  </si>
  <si>
    <t>لوسيون يحتوى على كالامين+أوكسيد زنك</t>
  </si>
  <si>
    <t>Lotion Containing Calamine + Zinc Oxide</t>
  </si>
  <si>
    <t>65 /syr</t>
  </si>
  <si>
    <t>سرنجة</t>
  </si>
  <si>
    <t>سانوفى</t>
  </si>
  <si>
    <t>Clexane 60 mg / syringe</t>
  </si>
  <si>
    <t>هيبارين لعلاج مرضى القلب</t>
  </si>
  <si>
    <t>Low-Molecular Weight Heparin For Cardiac Patients Treatment For Daily Dose</t>
  </si>
  <si>
    <t>105.00</t>
  </si>
  <si>
    <t>SYRINGE</t>
  </si>
  <si>
    <t>INNOHEP INJECTION ANTI-XA 20000IU/ML 0.9ML</t>
  </si>
  <si>
    <t>هيبارين لعلاج المرضى فوق ال80 كجم  للجرعة اليومية</t>
  </si>
  <si>
    <t>Low-Molecular Weight Heparin For Treatment Of Patients Over 80 KG For Daily Dose</t>
  </si>
  <si>
    <t>34.45</t>
  </si>
  <si>
    <t>INNOHEP 4500IU/0.45ML PREFILLED SYRINGE</t>
  </si>
  <si>
    <t>هيبارين للوقايه للجرعة اليومية</t>
  </si>
  <si>
    <t>Low-Molecular Weight Heparin For Prophylaxis For Daily Dose</t>
  </si>
  <si>
    <t>Citrocid Magnesium plus</t>
  </si>
  <si>
    <t>ماغنسيوم سيترات فوار</t>
  </si>
  <si>
    <t>Magnesium Citrate effervesesant granules</t>
  </si>
  <si>
    <t>1.08/ amp</t>
  </si>
  <si>
    <t>Ampoule 5 ml</t>
  </si>
  <si>
    <t>magnisol</t>
  </si>
  <si>
    <t>ماغنيسيوم سلفات 10%</t>
  </si>
  <si>
    <t>Magnesium sulfate 10%</t>
  </si>
  <si>
    <t>Laxel</t>
  </si>
  <si>
    <t>ماجنيزيوم سلفات أكياس</t>
  </si>
  <si>
    <t>Magnesium sulphate</t>
  </si>
  <si>
    <t>Western Pharmaceutical Industries</t>
  </si>
  <si>
    <t>Lice Clean</t>
  </si>
  <si>
    <t>lotion (60ml)</t>
  </si>
  <si>
    <t>مالثيون 0.5% لوشن</t>
  </si>
  <si>
    <t>Malathion 0.5% lotion</t>
  </si>
  <si>
    <t>المناقصة الرابعة 2013-2014</t>
  </si>
  <si>
    <t>Mannitol 10%</t>
  </si>
  <si>
    <t>مانيتول 10%</t>
  </si>
  <si>
    <t>Mannitol 10 %</t>
  </si>
  <si>
    <t>Mannitol</t>
  </si>
  <si>
    <t>Bottle 500 ml WITH OUT rubber cap</t>
  </si>
  <si>
    <t>Mannitol 20%</t>
  </si>
  <si>
    <t>مانيتول20%</t>
  </si>
  <si>
    <t>Mebendazol</t>
  </si>
  <si>
    <t>ميبيندازول 100مجم</t>
  </si>
  <si>
    <t>Mebendazole 100 mg</t>
  </si>
  <si>
    <t>4.0 / bottle 30 ml</t>
  </si>
  <si>
    <t>Bottle ( m30 ml)</t>
  </si>
  <si>
    <t>Pentalmine suspension</t>
  </si>
  <si>
    <t>ميبيندازول 100 مجم لكل 5 مللي شراب</t>
  </si>
  <si>
    <t>Mebendazole 100 mg / 5 ml</t>
  </si>
  <si>
    <t>9.1</t>
  </si>
  <si>
    <t>Amriya For Techno Pharma</t>
  </si>
  <si>
    <t>Spasmotalin</t>
  </si>
  <si>
    <t>ميبيفيرين 100 مجم</t>
  </si>
  <si>
    <t>Mebeverine 100 mg</t>
  </si>
  <si>
    <t>0.72/ tab</t>
  </si>
  <si>
    <t>Mepacolon SR Tab.</t>
  </si>
  <si>
    <t>مبيفرين 200مجم</t>
  </si>
  <si>
    <t xml:space="preserve">Mebeverine 200mg </t>
  </si>
  <si>
    <t>Mina pharm</t>
  </si>
  <si>
    <t>Luciforte 500 mg vial</t>
  </si>
  <si>
    <t>ميكلوفينوكسات 500مجم</t>
  </si>
  <si>
    <t>Meclofenoxate Hcl 500 mg</t>
  </si>
  <si>
    <t>Lucidril 500 mg tab.</t>
  </si>
  <si>
    <t>ميكلوفينوكسات هيدروكلورايد 500 مجم</t>
  </si>
  <si>
    <t>Meclofenoxate Hydrochloride  500 mg</t>
  </si>
  <si>
    <t>0.9/ tab</t>
  </si>
  <si>
    <t>Lucidril 250mg tab.</t>
  </si>
  <si>
    <t>ميكلوفينوكسات هيدروكلورايد 250 مجم</t>
  </si>
  <si>
    <t>Meclofenoxate hydrochloride 250 mg</t>
  </si>
  <si>
    <t>Piece 10*30</t>
  </si>
  <si>
    <t>Fucin</t>
  </si>
  <si>
    <t>قطعة10سم/30سم</t>
  </si>
  <si>
    <t>شاش طبى يحتوي على مضاد حيوي</t>
  </si>
  <si>
    <t>Medicated   Tulle With Antibiotics</t>
  </si>
  <si>
    <t>3.75/قطعة</t>
  </si>
  <si>
    <t>قطعة</t>
  </si>
  <si>
    <t>Fucin 10×10cm</t>
  </si>
  <si>
    <t>فطعة 10سم /10 سم</t>
  </si>
  <si>
    <t>Medicated Tulle With Antibiotics</t>
  </si>
  <si>
    <t>1.275/tab</t>
  </si>
  <si>
    <t>Moxen 15 mg</t>
  </si>
  <si>
    <t>ميلوكسيكام 15مجم</t>
  </si>
  <si>
    <t>Meloxicam 15mg Capsules or Tablets</t>
  </si>
  <si>
    <t>2/amp</t>
  </si>
  <si>
    <t>Meloxicam</t>
  </si>
  <si>
    <t>Meloxicam 15mg Injection</t>
  </si>
  <si>
    <t>25.50 LE /Box 10 suppository</t>
  </si>
  <si>
    <t>Anticox II Suppository</t>
  </si>
  <si>
    <t>Meloxicam 15mg Suppository</t>
  </si>
  <si>
    <t>1.125/tab</t>
  </si>
  <si>
    <t>Moxen 7.5mg</t>
  </si>
  <si>
    <t>ميلوكسيكام 7.5مجم</t>
  </si>
  <si>
    <t>Meloxicam 7.5mg Capsules or Tablets</t>
  </si>
  <si>
    <t>Mantine tab .</t>
  </si>
  <si>
    <t>ميمانتين 10 مجم</t>
  </si>
  <si>
    <t>Memantine 10 mg</t>
  </si>
  <si>
    <t>33/ 30ml</t>
  </si>
  <si>
    <t>oral drops</t>
  </si>
  <si>
    <t>Alzmenda drops 10mg/gm</t>
  </si>
  <si>
    <t>ميمانتين نقط للفم</t>
  </si>
  <si>
    <t>Memantine oral drops</t>
  </si>
  <si>
    <t>203/50 carp.</t>
  </si>
  <si>
    <t>Carpoule</t>
  </si>
  <si>
    <t>mepacaine -L green</t>
  </si>
  <si>
    <t>ميبيفاكايين 2%+ ليفونورديفرين</t>
  </si>
  <si>
    <t>Mepivacaine 2% + Levo-Nordefrine</t>
  </si>
  <si>
    <t>171/50cap.</t>
  </si>
  <si>
    <t>mepecaine red</t>
  </si>
  <si>
    <t>ميبيفاكايين 3%</t>
  </si>
  <si>
    <t>Mepivacaine 3%</t>
  </si>
  <si>
    <t>98/vial</t>
  </si>
  <si>
    <t>مصر للادوية لصالح روتابيوجين</t>
  </si>
  <si>
    <t>Merostarkyl 1gm</t>
  </si>
  <si>
    <t>ميروبينيم 1 جم</t>
  </si>
  <si>
    <t>Meropenem 1 gm</t>
  </si>
  <si>
    <t>Mirage 1 gm</t>
  </si>
  <si>
    <t>75</t>
  </si>
  <si>
    <t>Mirage 0.5 gm Vial</t>
  </si>
  <si>
    <t>ميروبينيم 500 مجم</t>
  </si>
  <si>
    <t>Meropenem 500mg Injection</t>
  </si>
  <si>
    <t>Merostarkyl 500mg</t>
  </si>
  <si>
    <t>Marsalaz</t>
  </si>
  <si>
    <t>ميساليزين 500 مجم</t>
  </si>
  <si>
    <t>Mesalazine 500 mg</t>
  </si>
  <si>
    <t>Hikma</t>
  </si>
  <si>
    <t>Uromes 400 mg/ 4 ml</t>
  </si>
  <si>
    <t>ميسنا 400مجم</t>
  </si>
  <si>
    <t>MESNA 400mg</t>
  </si>
  <si>
    <t>Bayer Schering Pharm AG-Germany</t>
  </si>
  <si>
    <t>PROVIRON 25 MG</t>
  </si>
  <si>
    <t>مستريلون 25مللي</t>
  </si>
  <si>
    <t>Mestrolone 25mg</t>
  </si>
  <si>
    <t>12.0 / 30 tab</t>
  </si>
  <si>
    <t>Cidophage 850 mg</t>
  </si>
  <si>
    <t>ميتفورمين  850 مجم</t>
  </si>
  <si>
    <t>Metformin HCl 850 mg</t>
  </si>
  <si>
    <t>12.00 l.e / 30tab</t>
  </si>
  <si>
    <t>Diaphage 1000 mg tabs</t>
  </si>
  <si>
    <t>ميتفورمين 1000 مجم</t>
  </si>
  <si>
    <t>Metformin HCl 1000 mg</t>
  </si>
  <si>
    <t>Engilor 2.5mg</t>
  </si>
  <si>
    <t>ميتفورمين 500مجم + الجيل الثاني من سالفونيل يوريا 2.5مجم</t>
  </si>
  <si>
    <t>Metformin 500mg + 2nd generation sulfonylurea 2.5mg</t>
  </si>
  <si>
    <t>0.167/ tab</t>
  </si>
  <si>
    <t>Mepaphage</t>
  </si>
  <si>
    <t>ميتفورمين 500 مجم</t>
  </si>
  <si>
    <t>Metformin 500mg</t>
  </si>
  <si>
    <t>Unitrexate 500</t>
  </si>
  <si>
    <t>Methotrexate 500 mg</t>
  </si>
  <si>
    <t>ultramedanine</t>
  </si>
  <si>
    <t>ميثوكساسالين 10مجم</t>
  </si>
  <si>
    <t>Methoxsalen 10 mg</t>
  </si>
  <si>
    <t>36.00/30 tab.</t>
  </si>
  <si>
    <t>Aldomet</t>
  </si>
  <si>
    <t>ميثيل دوبا 250 مجم</t>
  </si>
  <si>
    <t>Methyldopa 250 mg</t>
  </si>
  <si>
    <t>Methergin sugar coated tab 30 c.t</t>
  </si>
  <si>
    <t>ميثيل أرجوميترين  0.125مجم</t>
  </si>
  <si>
    <t>Methylergometrine  0.125 mg</t>
  </si>
  <si>
    <t>16.0 / 5 amp</t>
  </si>
  <si>
    <t>Methergin 200 mcg/ml ampoules</t>
  </si>
  <si>
    <t>ميثيل ايرجوميترين200 ميكروجرام/مللي</t>
  </si>
  <si>
    <t>Methylergometrine 200 mcg / 1 ml</t>
  </si>
  <si>
    <t>Methyl Prednisolone 1gm vials Mylan</t>
  </si>
  <si>
    <t>ميثيل بريدنيزلون حقن 1 جم</t>
  </si>
  <si>
    <t>methylprednisolone 1 g</t>
  </si>
  <si>
    <t>DEPO-MEDROL 40 MG VIAL</t>
  </si>
  <si>
    <t>ميثيل بريدنيزولون 40مجم/ملل</t>
  </si>
  <si>
    <t>Methylprednisolone 40mg/ml</t>
  </si>
  <si>
    <t>Methyl Prednisolone 500 mg Mylan vials</t>
  </si>
  <si>
    <t>ميثيل بريدنيزولون500 مجم</t>
  </si>
  <si>
    <t>Methylprednisolone 500mg</t>
  </si>
  <si>
    <t>3.00/20tab.</t>
  </si>
  <si>
    <t>clopram</t>
  </si>
  <si>
    <t>ميتوكلوبراميد  10 مجم</t>
  </si>
  <si>
    <t>Metoclopramide 10 mg</t>
  </si>
  <si>
    <t>3.70/amp.</t>
  </si>
  <si>
    <t>Meclopram amp</t>
  </si>
  <si>
    <t>ميتوكلوبراميد 10 مجم</t>
  </si>
  <si>
    <t>Metoclopramide 10 mg (inj.)</t>
  </si>
  <si>
    <t>34.5</t>
  </si>
  <si>
    <t>استرازينيكا</t>
  </si>
  <si>
    <t>Seloken ZOC CR Tablets 25mg 2 x 14 Blister</t>
  </si>
  <si>
    <t>ميتوبرولول 25مجم</t>
  </si>
  <si>
    <t>Metoprolol 25 mg</t>
  </si>
  <si>
    <t>Seloken ZOC CR Tablets 50mg 2 x 14 Blister</t>
  </si>
  <si>
    <t>ميتوبرولول 50مجم</t>
  </si>
  <si>
    <t>Metoprolol 50 mg</t>
  </si>
  <si>
    <t>41</t>
  </si>
  <si>
    <t>Seloken ZOC CR Tablets 100mg 2 x 14 Blister</t>
  </si>
  <si>
    <t>ميتوبرولول 100مجم</t>
  </si>
  <si>
    <t>Metoprolol 100 mg</t>
  </si>
  <si>
    <t>Amrizole</t>
  </si>
  <si>
    <t>ميترونيدازول 250 مجم</t>
  </si>
  <si>
    <t>Metronidazole 250 mg</t>
  </si>
  <si>
    <t>ميترونيدازول 500 مجم</t>
  </si>
  <si>
    <t>Metronidazole 500 mg</t>
  </si>
  <si>
    <t>125mg /5 ml</t>
  </si>
  <si>
    <t>Metronal</t>
  </si>
  <si>
    <t>ميترونيدازول 125 مجم / 5 مللي شراب</t>
  </si>
  <si>
    <t>Metronidazole 125 mg / 5 ml Syrup</t>
  </si>
  <si>
    <t>ميترونيدازول 1جم شرجى</t>
  </si>
  <si>
    <t>Metronidazole 1g Rectal</t>
  </si>
  <si>
    <t>4.25 LE</t>
  </si>
  <si>
    <t>Entophar</t>
  </si>
  <si>
    <t>ميترونيدازول500 مجم مهبلى</t>
  </si>
  <si>
    <t>Metronidazole 500mg vaginal</t>
  </si>
  <si>
    <t>ميترونيدازول 5 مجم /مللي</t>
  </si>
  <si>
    <t>Metronidazole 5mg/ml</t>
  </si>
  <si>
    <t>20.50/vial</t>
  </si>
  <si>
    <t>Flazole</t>
  </si>
  <si>
    <t>Cidogyl</t>
  </si>
  <si>
    <t>One VIAL 100ml</t>
  </si>
  <si>
    <t>العربية للمستحضرات الطبية ارابكوميد</t>
  </si>
  <si>
    <t>ميتروفلاج فيال 100 مللي</t>
  </si>
  <si>
    <t>بوميكسازول 500 مجم / 100 مللى</t>
  </si>
  <si>
    <t>Ovules</t>
  </si>
  <si>
    <t>Glenmark</t>
  </si>
  <si>
    <t>Peopodak 400 mg.</t>
  </si>
  <si>
    <t>ميكونازول 400مجم لبوس أو قرص مهبلى</t>
  </si>
  <si>
    <t>Miconazole  400 mg</t>
  </si>
  <si>
    <t>6.7</t>
  </si>
  <si>
    <t>Cream</t>
  </si>
  <si>
    <t>Micoban</t>
  </si>
  <si>
    <t>ميكونازول 2% كريم</t>
  </si>
  <si>
    <t>Miconazole 2% Cream</t>
  </si>
  <si>
    <t>7.250 / 20 GM</t>
  </si>
  <si>
    <t>MICONAZ CREAM</t>
  </si>
  <si>
    <t>7.00 LE /Tube 20gm</t>
  </si>
  <si>
    <t>Monicure cream</t>
  </si>
  <si>
    <t>9.250 / 20 GM</t>
  </si>
  <si>
    <t>BOTTLE 20 GM</t>
  </si>
  <si>
    <t>MICONAZ POWDER</t>
  </si>
  <si>
    <t>ميكونازول 2% بودرة</t>
  </si>
  <si>
    <t>Miconazole 2% Powder</t>
  </si>
  <si>
    <t>6.90 L.E</t>
  </si>
  <si>
    <t>Micoban Oral Gel</t>
  </si>
  <si>
    <t>Tube (20mg)</t>
  </si>
  <si>
    <t>ميكونازول 2% جيل فم</t>
  </si>
  <si>
    <t>Miconazole 2% Oral Gel</t>
  </si>
  <si>
    <t>10.250 / 20 GM</t>
  </si>
  <si>
    <t>MICONAZ ORAL GEL</t>
  </si>
  <si>
    <t>Micazole Oral Gel</t>
  </si>
  <si>
    <t>7.00 / tube 20 gm</t>
  </si>
  <si>
    <t>buccazole oral gel</t>
  </si>
  <si>
    <t>tube 40 gm</t>
  </si>
  <si>
    <t>Gynozol Vag Cream</t>
  </si>
  <si>
    <t>Tube (40gm)</t>
  </si>
  <si>
    <t>ميكونازول 2% كريم مهبلى</t>
  </si>
  <si>
    <t>Miconazole 2 % vaginal Cream</t>
  </si>
  <si>
    <t>vaginal tab</t>
  </si>
  <si>
    <t>Monicure 200 mg vag Supp</t>
  </si>
  <si>
    <t>ميكونازول 200مجم لبوس أو قرص مهبلى</t>
  </si>
  <si>
    <t>Miconazole 200 mg</t>
  </si>
  <si>
    <t>capsule</t>
  </si>
  <si>
    <t>Gynozol 200mg Vag Cap</t>
  </si>
  <si>
    <t>ampule 1ml</t>
  </si>
  <si>
    <t>Midazolam- Hameln</t>
  </si>
  <si>
    <t>ميدازولام 5 مجم / مللي</t>
  </si>
  <si>
    <t>Midazolam 5 mg / ml</t>
  </si>
  <si>
    <t>Midodrine</t>
  </si>
  <si>
    <t>ميدودرين 1% نقط بالفم</t>
  </si>
  <si>
    <t>Midodrine 1% oral drops</t>
  </si>
  <si>
    <t>ميدودرين 2.5 مجم</t>
  </si>
  <si>
    <t>Midodrine 2.5mg</t>
  </si>
  <si>
    <t>Mirtadepine</t>
  </si>
  <si>
    <t>ميرتازيبين 30 مجم</t>
  </si>
  <si>
    <t>Mirtazepine 30 mg</t>
  </si>
  <si>
    <t>Sinochem Ningbo LTD China</t>
  </si>
  <si>
    <t>Mitomycin 10 mg</t>
  </si>
  <si>
    <t xml:space="preserve">المكتب التجارى الدولى </t>
  </si>
  <si>
    <t>ميتوميسين 10 مجم</t>
  </si>
  <si>
    <t>Santrone 2mg/ml</t>
  </si>
  <si>
    <t>ميتوزانترون 2 مجم/ مل</t>
  </si>
  <si>
    <t>Mitoxantrone 2 mg / ml</t>
  </si>
  <si>
    <t>3 ml Cartridge</t>
  </si>
  <si>
    <t>Insulatard Penfil</t>
  </si>
  <si>
    <t>أنسولين بشرى طويل المفعول</t>
  </si>
  <si>
    <t>Intermediate Acting Human Insulin</t>
  </si>
  <si>
    <t>13.2</t>
  </si>
  <si>
    <t>15 gm aluminum tube</t>
  </si>
  <si>
    <t>Allerzone ointment 0,1%</t>
  </si>
  <si>
    <t>موميتازون 0.1% مرهم</t>
  </si>
  <si>
    <t>Mometasone 0.1% Ointment</t>
  </si>
  <si>
    <t>Allerzone</t>
  </si>
  <si>
    <t>موميتازون 0.1% كريم</t>
  </si>
  <si>
    <t>Mometasone 0.1% Cream</t>
  </si>
  <si>
    <t>2.28/ tab</t>
  </si>
  <si>
    <t>Statukast Tablet</t>
  </si>
  <si>
    <t>مونتليوكاست 10مجم</t>
  </si>
  <si>
    <t>Montelukast 10mg Capsules or Tablets</t>
  </si>
  <si>
    <t>Chewable Tab.</t>
  </si>
  <si>
    <t>montekal</t>
  </si>
  <si>
    <t>مونتليوكاست 4مجم</t>
  </si>
  <si>
    <t>Montelukast 4 mg</t>
  </si>
  <si>
    <t>77.00/10tab.</t>
  </si>
  <si>
    <t>M.U.P.(mondypharm)</t>
  </si>
  <si>
    <t>M.S.T.</t>
  </si>
  <si>
    <t>مورفين 30 مجم</t>
  </si>
  <si>
    <t>Morphine 30 mg</t>
  </si>
  <si>
    <t>9/120 ml</t>
  </si>
  <si>
    <t>Antiseptol</t>
  </si>
  <si>
    <t>غسول فم يحتوي على كلوروهيكسيدين</t>
  </si>
  <si>
    <t>Mouth Wash Containing Chlorhexidine</t>
  </si>
  <si>
    <t>عبوة مناقصات</t>
  </si>
  <si>
    <t>Fortymox</t>
  </si>
  <si>
    <t>موكسيفلوكساسين 5 مجم/مل قطرة عين</t>
  </si>
  <si>
    <t>Moxifloxacin  5mg/ml Eye drops</t>
  </si>
  <si>
    <t>Moxifl</t>
  </si>
  <si>
    <t>موكسيفلوكساسين 400 مجم</t>
  </si>
  <si>
    <t>Moxifloxacin 400 mg</t>
  </si>
  <si>
    <t>121</t>
  </si>
  <si>
    <t>The Nile Company for EVA Pharma</t>
  </si>
  <si>
    <t>Moxiflox Solution for IV Infusion</t>
  </si>
  <si>
    <t>Tender &amp; export only</t>
  </si>
  <si>
    <t>Ambroxol-EGPI</t>
  </si>
  <si>
    <t>شراب يحتوي علي امبروكسول</t>
  </si>
  <si>
    <t>Mucolytic Syrup Containing Ambroxol</t>
  </si>
  <si>
    <t>Gericid</t>
  </si>
  <si>
    <t>فيتامينات و معادن</t>
  </si>
  <si>
    <t>Multivitamins &amp; Minerals</t>
  </si>
  <si>
    <t>Mofetyl 250 mg</t>
  </si>
  <si>
    <t>ميكوفونولات موفيتيل 250 مجم</t>
  </si>
  <si>
    <t>Mycophenolate Mofetil 250 mg for Autoimmune</t>
  </si>
  <si>
    <t>CELL CEPT 250MG CAPSULES</t>
  </si>
  <si>
    <t>Mycophenolate Mofetil 250 mg for Transplantation</t>
  </si>
  <si>
    <t>Mofetyl 500 mg</t>
  </si>
  <si>
    <t>ميكوفونولات موفيتيل 500 مجم</t>
  </si>
  <si>
    <t>Mycophenolate Mofetil 500 mg for Autoimmune</t>
  </si>
  <si>
    <t>CELL CEPT 500MG TABLETS</t>
  </si>
  <si>
    <t>Mycophenolate Mofetil 500 mg for Transplantation</t>
  </si>
  <si>
    <t>Myfortic 180 Mg. 12*10 fct</t>
  </si>
  <si>
    <t>ميكوفونولات صوديوم 180 مجم</t>
  </si>
  <si>
    <t>Mycophenolate sodium 180 mg</t>
  </si>
  <si>
    <t>Myfortic 360 Mg. 12*10 fct</t>
  </si>
  <si>
    <t>ميكوفونولات صوديوم 360 مجم</t>
  </si>
  <si>
    <t>Mycophenolate sodium 360 mg</t>
  </si>
  <si>
    <t>Praxilene 200 mg  Tab</t>
  </si>
  <si>
    <t>نافتيدروفيوريل اوكزالات 200 مجم</t>
  </si>
  <si>
    <t>Naftidrofuryl acid oxalate 200 mg</t>
  </si>
  <si>
    <t>40.00/5amp.</t>
  </si>
  <si>
    <t>Nalufin</t>
  </si>
  <si>
    <t>نالفيوبين 20مجم / مللي</t>
  </si>
  <si>
    <t>Nalbuphin 20 mg / ml</t>
  </si>
  <si>
    <t>Nostamine</t>
  </si>
  <si>
    <t>نافازولين + كلورفينيرامين نقط عين</t>
  </si>
  <si>
    <t>naphazoline + Chlorpheniramine Eye Drops</t>
  </si>
  <si>
    <t>4</t>
  </si>
  <si>
    <t>Bottle 15ml</t>
  </si>
  <si>
    <t>Oxymet nasal drops for pediatrics 0.025mg</t>
  </si>
  <si>
    <t>نقط انف تحتوي على اوكسيميتازولين  (اطفال)</t>
  </si>
  <si>
    <t>Nasal Drop Containing Oxymetazoline ( Inf )</t>
  </si>
  <si>
    <t>3.5</t>
  </si>
  <si>
    <t>Oxymet nasal drops for adults 0.5mg</t>
  </si>
  <si>
    <t>نقط انف تحتوي على اوكسيميتازولين ( كبار)</t>
  </si>
  <si>
    <t>Nasal Drop Containing Oxymetazoline  ( Adult )</t>
  </si>
  <si>
    <t>Nasostop pediatrics</t>
  </si>
  <si>
    <t>نقط انف تحتوي علي زيلوميتازولين (اطفال)</t>
  </si>
  <si>
    <t>nasal drop containing xylometazoline ( inf )</t>
  </si>
  <si>
    <t>3.75زجاجة10 مللي</t>
  </si>
  <si>
    <t>(10ml)</t>
  </si>
  <si>
    <t>Balkis</t>
  </si>
  <si>
    <t>نقط انف تحتوي على  زيلوميتازولين (كبار)</t>
  </si>
  <si>
    <t>Nasal Drop Containing Xylometazoline (Adult )</t>
  </si>
  <si>
    <t>Salinol gel</t>
  </si>
  <si>
    <t>جل انف يحتوي على مادة مزيلة للاحتقان</t>
  </si>
  <si>
    <t>nasal gel containing  Decongestant</t>
  </si>
  <si>
    <t>7.000 / 20 ML</t>
  </si>
  <si>
    <t>BOTTLE 20 ML</t>
  </si>
  <si>
    <t>OXYMETAZOLIN - MUP  NASAL SPRAY</t>
  </si>
  <si>
    <t>سبراى انف يحتوي على مادة مزيلة للاحتقان</t>
  </si>
  <si>
    <t>Nasal Spray Containing Decongestant</t>
  </si>
  <si>
    <t>Neomycin</t>
  </si>
  <si>
    <t>نيومايسين</t>
  </si>
  <si>
    <t>Neomycin Capsules or Tablets</t>
  </si>
  <si>
    <t>27/ bottle</t>
  </si>
  <si>
    <t>Quadrapharm</t>
  </si>
  <si>
    <t>Wouncure Topical Powder</t>
  </si>
  <si>
    <t>Bottlel</t>
  </si>
  <si>
    <t>نيوميسين +باستراسين</t>
  </si>
  <si>
    <t>Neomycin + Bacitracin Powder</t>
  </si>
  <si>
    <t>5.2</t>
  </si>
  <si>
    <t>Neostigmine</t>
  </si>
  <si>
    <t>نيوستجمين 0,5 مجم / مللي</t>
  </si>
  <si>
    <t>Neostigmine 0.5 mg / 1 ml</t>
  </si>
  <si>
    <t>Epistigmin</t>
  </si>
  <si>
    <t>نيوستجمين 2,5 مجم / مللي</t>
  </si>
  <si>
    <t>Neostigmine 2.5mg/1ml</t>
  </si>
  <si>
    <t>Merck Sharp And Dohme Corp.-USA</t>
  </si>
  <si>
    <t>Emend</t>
  </si>
  <si>
    <t>مثبطات نيوروكينين 1</t>
  </si>
  <si>
    <t>Neurokinin 1  receptor antagonist</t>
  </si>
  <si>
    <t>Sachet 10 gm</t>
  </si>
  <si>
    <t>TantumRose</t>
  </si>
  <si>
    <t>غسول مهبلى متعادل</t>
  </si>
  <si>
    <t>Neutral vaginal douche</t>
  </si>
  <si>
    <t>Hivirex</t>
  </si>
  <si>
    <t>نيفيرابين 200 مجم</t>
  </si>
  <si>
    <t>Nevirapine 200mg</t>
  </si>
  <si>
    <t>Yomesan</t>
  </si>
  <si>
    <t>نيكلوزاميد 500 مجم</t>
  </si>
  <si>
    <t>Niclosamide 500mg</t>
  </si>
  <si>
    <t>42LE / Box 30 Tablet</t>
  </si>
  <si>
    <t>Randil 20 mg</t>
  </si>
  <si>
    <t>نيكورانديل 20 مجم</t>
  </si>
  <si>
    <t>Nicorandil 20 mg</t>
  </si>
  <si>
    <t>5.70علبة30 كبسولة</t>
  </si>
  <si>
    <t>Epilat</t>
  </si>
  <si>
    <t>نيفيديبين 10 مجم</t>
  </si>
  <si>
    <t>Nifedipine 10mg Capsules or Tablets</t>
  </si>
  <si>
    <t>7.2 /20 tab</t>
  </si>
  <si>
    <t>Epilat Rrtard</t>
  </si>
  <si>
    <t>نيفيديبين 20 مجم ريتارد</t>
  </si>
  <si>
    <t>Nifedipine 20 mg Retard</t>
  </si>
  <si>
    <t>18 L.E / BOX 20 CAPS</t>
  </si>
  <si>
    <t>NIFUROXAZIDE 200 MG CAPS</t>
  </si>
  <si>
    <t>نيفيروكسازيد 200 مجم</t>
  </si>
  <si>
    <t>Nifuroxazide 200 mg</t>
  </si>
  <si>
    <t>10.5 / bottle 60 ml</t>
  </si>
  <si>
    <t>NIFUROXAZIDE 220  SUS</t>
  </si>
  <si>
    <t>Bottle (60ml)</t>
  </si>
  <si>
    <t>نيفيروكسازيد 200 مجم لكل 5 مللي معلق</t>
  </si>
  <si>
    <t>Nifuroxazide 200 mg/5ml Suspension</t>
  </si>
  <si>
    <t>Tasigna 200 mg Capsule</t>
  </si>
  <si>
    <t>نيلوتينب 200 مجم</t>
  </si>
  <si>
    <t>Nilotinib 200 mg</t>
  </si>
  <si>
    <t>6.50/20cap.</t>
  </si>
  <si>
    <t>mepaco</t>
  </si>
  <si>
    <t>Mepafuran</t>
  </si>
  <si>
    <t>نيتروفيورانتوين 50 مجم</t>
  </si>
  <si>
    <t>Nitrofurantoin 50 mg</t>
  </si>
  <si>
    <t>8.75/20cap.</t>
  </si>
  <si>
    <t>نيتروفيورانتوين 100 مجم</t>
  </si>
  <si>
    <t>Nitrofurantoin 100 mg</t>
  </si>
  <si>
    <t>Mallinckrodt</t>
  </si>
  <si>
    <t>Optiray 300/50</t>
  </si>
  <si>
    <t>غليونجي</t>
  </si>
  <si>
    <t>صبغة  غير متأينية حتي 755 ملل</t>
  </si>
  <si>
    <t>non-ionic contrast media up to 755mg</t>
  </si>
  <si>
    <t>Vial 100 ml</t>
  </si>
  <si>
    <t>Optiray 300/100</t>
  </si>
  <si>
    <t>Injection 100 ml</t>
  </si>
  <si>
    <t>Alexandria for Egypharma</t>
  </si>
  <si>
    <t>Levopharine</t>
  </si>
  <si>
    <t>نورادرينالين 4 مجم/مللي</t>
  </si>
  <si>
    <t>Noradrenaline 4 mg</t>
  </si>
  <si>
    <t>Cidolut Nor</t>
  </si>
  <si>
    <t>نورايثيستيرون 5 مجم</t>
  </si>
  <si>
    <t>Norethisterone 5mg</t>
  </si>
  <si>
    <t>Egypt Otsuka</t>
  </si>
  <si>
    <t>Normal saline</t>
  </si>
  <si>
    <t>صوديود كلوريد 0.45%</t>
  </si>
  <si>
    <t>Normal Saline 0.45%</t>
  </si>
  <si>
    <t>Normal Saline 0.9% Solution</t>
  </si>
  <si>
    <t>محلول ملح 0.9%</t>
  </si>
  <si>
    <t>Normal Saline 0.9 % Solution</t>
  </si>
  <si>
    <t>normal saline</t>
  </si>
  <si>
    <t>Sodium chloride for Irrigation</t>
  </si>
  <si>
    <t>محلول ملحي 2 لتر</t>
  </si>
  <si>
    <t>Normal Saline 2 L Bag</t>
  </si>
  <si>
    <t>محلول ملحي 3 لتر</t>
  </si>
  <si>
    <t>Normal Saline 3 L Bag</t>
  </si>
  <si>
    <t>Motival Tab</t>
  </si>
  <si>
    <t>نورتريبتلين 10 مجم + فلوفينازين 0,5 مجم</t>
  </si>
  <si>
    <t>Nortriptyline 10 mg + Fluphenazine 0.5 mg</t>
  </si>
  <si>
    <t>8.50 L.E</t>
  </si>
  <si>
    <t>Mycostatin Oral Susp.</t>
  </si>
  <si>
    <t>نيستاتين 100,000 وحدة / مللي نقط فم</t>
  </si>
  <si>
    <t>Nystatin 100,000 I.U. / ml Oral Drops</t>
  </si>
  <si>
    <t>112856</t>
  </si>
  <si>
    <t>one vial</t>
  </si>
  <si>
    <t>Hoffmann La Roche</t>
  </si>
  <si>
    <t>Ocrevus 300 mg</t>
  </si>
  <si>
    <t>اوكريليزوماب 300مجم</t>
  </si>
  <si>
    <t>Ocrelizumab 300mg</t>
  </si>
  <si>
    <t>مناقصة (Herciptin-Mabthera-ocrevus)2019-2020</t>
  </si>
  <si>
    <t>67.20</t>
  </si>
  <si>
    <t>AMP</t>
  </si>
  <si>
    <t>Bendalis فارما كون</t>
  </si>
  <si>
    <t>Bendatreotid 0.1</t>
  </si>
  <si>
    <t>اوكتريوتيد 1. 0مجم / مللي</t>
  </si>
  <si>
    <t>Octreotide 0.1mg/ml Injection</t>
  </si>
  <si>
    <t>Ofloswix</t>
  </si>
  <si>
    <t>اوفلوكساسين 0.3% نقط عين</t>
  </si>
  <si>
    <t>Ofloxacin 0.3 % Eye Drops</t>
  </si>
  <si>
    <t>Quifluro</t>
  </si>
  <si>
    <t>Ofloxacin</t>
  </si>
  <si>
    <t>أوفلوكساسين 200 مجم</t>
  </si>
  <si>
    <t>Ofloxacin 200 mg</t>
  </si>
  <si>
    <t>Delta Grand Pharma</t>
  </si>
  <si>
    <t>Grand Q 400 mg</t>
  </si>
  <si>
    <t>أوفلوكساسين 400 مجم</t>
  </si>
  <si>
    <t>Ofloxacin 400 mg</t>
  </si>
  <si>
    <t>16.8</t>
  </si>
  <si>
    <t>Skinatra</t>
  </si>
  <si>
    <t>مرهم يحتوي على كولاجيناز 0.6 و.د.</t>
  </si>
  <si>
    <t>Ointment Containing Collagenase 0.6 I.U.</t>
  </si>
  <si>
    <t>Salicortiderm</t>
  </si>
  <si>
    <t>كريم أو مرهم يحتوي على حمض الساليسليك  وكورتيكوستيرويد</t>
  </si>
  <si>
    <t>Ointment Or Cream Containing Salicylic Acid + Corticosteroid</t>
  </si>
  <si>
    <t>Lanzapine tablets</t>
  </si>
  <si>
    <t>اولانزابين 10 مجم</t>
  </si>
  <si>
    <t>Olanzapine 10 mg</t>
  </si>
  <si>
    <t>Olazine 10 mg Tab</t>
  </si>
  <si>
    <t>Olapex 5 mg</t>
  </si>
  <si>
    <t>اولانزابين 5 مجم</t>
  </si>
  <si>
    <t>Olanzapine 5 mg</t>
  </si>
  <si>
    <t>1.2142 LE /Tab</t>
  </si>
  <si>
    <t>Vecovartec 20mg</t>
  </si>
  <si>
    <t>أولميسارتان 20مجم</t>
  </si>
  <si>
    <t>Olmesartan 20 mg</t>
  </si>
  <si>
    <t>27.33 LE /strip 10Tab</t>
  </si>
  <si>
    <t>Normesar 40</t>
  </si>
  <si>
    <t>أولميسارتان 40مجم</t>
  </si>
  <si>
    <t>Olmesartan 40 mg</t>
  </si>
  <si>
    <t>1.2857 LE /Tab</t>
  </si>
  <si>
    <t>Vecovartec plus 20/12.5mg</t>
  </si>
  <si>
    <t>أولميسارتان 20مجم+هيدروكلوروثيازايد 12.5مجم</t>
  </si>
  <si>
    <t>Olmesartan 20 mg + Hydrochlorthiazide 12.5 mg</t>
  </si>
  <si>
    <t>24.5</t>
  </si>
  <si>
    <t>Omez 20</t>
  </si>
  <si>
    <t>اوميبرازول  20 مجم</t>
  </si>
  <si>
    <t>Omeprazole 20 mg</t>
  </si>
  <si>
    <t>29.00 l.e /10cap</t>
  </si>
  <si>
    <t>Omez 40</t>
  </si>
  <si>
    <t>اوميبرازول  40 مجم</t>
  </si>
  <si>
    <t>Omeprazole 40 mg</t>
  </si>
  <si>
    <t>Julphar Egypt</t>
  </si>
  <si>
    <t>Risek Injection</t>
  </si>
  <si>
    <t>omeprazole 40mg</t>
  </si>
  <si>
    <t>26.33 LE/Amoule</t>
  </si>
  <si>
    <t>ADWIA</t>
  </si>
  <si>
    <t>Danset 4 mg</t>
  </si>
  <si>
    <t>أوندانسيترون 4مجم</t>
  </si>
  <si>
    <t>Ondansetron 4 mg</t>
  </si>
  <si>
    <t>1 Amp</t>
  </si>
  <si>
    <t>Eva Pharma</t>
  </si>
  <si>
    <t>Zofatron 8 mg/ 4 ml</t>
  </si>
  <si>
    <t>أوندانسيترون 8مجم أقراص</t>
  </si>
  <si>
    <t>Ondansetron 8 mg</t>
  </si>
  <si>
    <t>Danset 8mg</t>
  </si>
  <si>
    <t>4.3</t>
  </si>
  <si>
    <t>dropper 15ml</t>
  </si>
  <si>
    <t>Baby rest drops</t>
  </si>
  <si>
    <t>نقط بالفم تحتوي على سايميثيكون</t>
  </si>
  <si>
    <t>Oral Drops Containing Simethicone</t>
  </si>
  <si>
    <t>Hard Gelatin Capsule</t>
  </si>
  <si>
    <t>Arab Caps For Acdima</t>
  </si>
  <si>
    <t>Oseltamivir 75 mg</t>
  </si>
  <si>
    <t>CAPSULE</t>
  </si>
  <si>
    <t>اوسيلتاميفير 75 مجم</t>
  </si>
  <si>
    <t>OSELTAMIVIR 75 MG</t>
  </si>
  <si>
    <t xml:space="preserve">مناقصة الأوسيلتاميفير المحدودة جلسة 3/4/2018 </t>
  </si>
  <si>
    <t>500 /Vial</t>
  </si>
  <si>
    <t>Oxaliplatin 100mg Vial 20ml</t>
  </si>
  <si>
    <t>اوكسيبلاتين 100 مجم</t>
  </si>
  <si>
    <t>Oxaliplatin 100 mg</t>
  </si>
  <si>
    <t>Oxaliplatin 50mg</t>
  </si>
  <si>
    <t>اوكسيبلاتين 50 مجم</t>
  </si>
  <si>
    <t>Oxaliplatin 50 mg</t>
  </si>
  <si>
    <t>Uripan Tablet</t>
  </si>
  <si>
    <t>اوكسيبيوتين  5 مجم</t>
  </si>
  <si>
    <t>Oxybutynin 5 mg</t>
  </si>
  <si>
    <t>Detronin syrup</t>
  </si>
  <si>
    <t>اوكسيبيوتين   5 مجم/ 5 مللي</t>
  </si>
  <si>
    <t>Oxybutynin 5 mg / 5 ml</t>
  </si>
  <si>
    <t>2.6/ amp</t>
  </si>
  <si>
    <t>Oxytocin  10 I.U Amp.</t>
  </si>
  <si>
    <t>أوكسيتوسين 10 وحدة</t>
  </si>
  <si>
    <t>Oxytocin 10units Injection</t>
  </si>
  <si>
    <t>Oxytocin  5 I.U Amp.</t>
  </si>
  <si>
    <t>أوكسيتوسين 5 وحدة</t>
  </si>
  <si>
    <t>Oxytocin 5units Injection</t>
  </si>
  <si>
    <t>Unitaxel 100 mg</t>
  </si>
  <si>
    <t>باكليتاكسل 100مجم</t>
  </si>
  <si>
    <t>Paclitaxel 100 mg</t>
  </si>
  <si>
    <t>Unitaxel injection</t>
  </si>
  <si>
    <t>باكليتاكسل 150مجم/25مل</t>
  </si>
  <si>
    <t>Paclitaxel 150 mg / 25 ml</t>
  </si>
  <si>
    <t>520 
( سعر مستشفيات480)</t>
  </si>
  <si>
    <t>Unitaxel 30 mg</t>
  </si>
  <si>
    <t>باكليتاكسل 30مجم</t>
  </si>
  <si>
    <t>Paclitaxel 30 mg</t>
  </si>
  <si>
    <t>Unitaxel 300 mg</t>
  </si>
  <si>
    <t>باكليتاكسل 300مجم</t>
  </si>
  <si>
    <t>Paclitaxel 300 mg</t>
  </si>
  <si>
    <t xml:space="preserve"> 1 Vial 10ml</t>
  </si>
  <si>
    <t>Pamidronate 90 mg</t>
  </si>
  <si>
    <t>5.95</t>
  </si>
  <si>
    <t>4 mg/2 ml</t>
  </si>
  <si>
    <t>Bromurex</t>
  </si>
  <si>
    <t>بانكيورونيوم 4 مجم</t>
  </si>
  <si>
    <t>Pancuronium 4 mg</t>
  </si>
  <si>
    <t>51.5 L.E / BOX 20 TAB</t>
  </si>
  <si>
    <t>Pantopi 20 mg</t>
  </si>
  <si>
    <t>بانتوبرازول 20 مجم</t>
  </si>
  <si>
    <t>Pantoprazole 20 mg</t>
  </si>
  <si>
    <t>39.75 L.E / BOX 14 TAB</t>
  </si>
  <si>
    <t>Pantopi 40 mg</t>
  </si>
  <si>
    <t>بانتوبرازول 40 مجم</t>
  </si>
  <si>
    <t>Pantoprazole 40 mg</t>
  </si>
  <si>
    <t>Globalلصالحrameda</t>
  </si>
  <si>
    <t>Protofix Vial</t>
  </si>
  <si>
    <t>بانتوبرازول 40مجم</t>
  </si>
  <si>
    <t>Pantoprazole 40 mg (inj.)</t>
  </si>
  <si>
    <t>110</t>
  </si>
  <si>
    <t>Emegrand 0.25mg/5ml</t>
  </si>
  <si>
    <t>بالينوسيترون 0.05 مجم/مل</t>
  </si>
  <si>
    <t>Palonosetron 0.05mg/ml</t>
  </si>
  <si>
    <t>Dropper 20 ml</t>
  </si>
  <si>
    <t>FEBRIMOL DROPS</t>
  </si>
  <si>
    <t>باراسيتامول نقط بالفم</t>
  </si>
  <si>
    <t>paracetamol   oral drops</t>
  </si>
  <si>
    <t>Novaldol</t>
  </si>
  <si>
    <t>باراسيتامول 1جم</t>
  </si>
  <si>
    <t>Paracetamol  1gm</t>
  </si>
  <si>
    <t>Suspension</t>
  </si>
  <si>
    <t>Paracetamol</t>
  </si>
  <si>
    <t>باراسيتامول120 مجم/5 مللي</t>
  </si>
  <si>
    <t>Paracetamol 120mg/5ml</t>
  </si>
  <si>
    <t>6.00/ 5SUPP</t>
  </si>
  <si>
    <t>5 Supp</t>
  </si>
  <si>
    <t>Paramol 125 mg</t>
  </si>
  <si>
    <t>باراسيتامول 125 مجم</t>
  </si>
  <si>
    <t>Paracetamol 125 mg</t>
  </si>
  <si>
    <t>22.50 L..E</t>
  </si>
  <si>
    <t>Vial  100 ml</t>
  </si>
  <si>
    <t>Arabcomed</t>
  </si>
  <si>
    <t>Medalgesic</t>
  </si>
  <si>
    <t>باراسيتامول 1 جم/100مللي</t>
  </si>
  <si>
    <t>Paracetamol 1 g / 100 ml</t>
  </si>
  <si>
    <t>13.5/ 20Tab.</t>
  </si>
  <si>
    <t>Paramol 500 mg</t>
  </si>
  <si>
    <t>باراسيتامول500 مجم</t>
  </si>
  <si>
    <t>Paracetamol 500 mg</t>
  </si>
  <si>
    <t>7.00/20 tab.</t>
  </si>
  <si>
    <t>Pyral</t>
  </si>
  <si>
    <t>Votrient 200 mg</t>
  </si>
  <si>
    <t>Pazopanib 200 mg</t>
  </si>
  <si>
    <t>Votrient 400 mg</t>
  </si>
  <si>
    <t>Pazopanib 400 mg</t>
  </si>
  <si>
    <t>Reiferon Retard 160 mcg vial</t>
  </si>
  <si>
    <t>بيجيلاتد انترفيرون الفا-2</t>
  </si>
  <si>
    <t>Pegylated Interferon Alfa-2</t>
  </si>
  <si>
    <t>Caelyx 2mg/ml</t>
  </si>
  <si>
    <t>Pegylated liposomal doxorubicin 20 mg</t>
  </si>
  <si>
    <t>Alimta 500 mg</t>
  </si>
  <si>
    <t>بيميتريذد 500 مجم</t>
  </si>
  <si>
    <t>Pemetrexed 500 mg</t>
  </si>
  <si>
    <t>Vasotrent 400mg</t>
  </si>
  <si>
    <t>بينتوكسيفللين400مجم</t>
  </si>
  <si>
    <t>Pentoxifylline 400 mg</t>
  </si>
  <si>
    <t>24980
يتم توريد عبوتين مجانيتين بدون قيمة مقابل كل ثلاث عبوات مدفوعة الثمن</t>
  </si>
  <si>
    <t>Perjeta</t>
  </si>
  <si>
    <t>Pertuzumab 420 mg</t>
  </si>
  <si>
    <t>Ospen 1000F.C Tab.</t>
  </si>
  <si>
    <t>فينوكسي ميثيل بنسيللين 1000000 وحدة دولية</t>
  </si>
  <si>
    <t>phenoxymethylpenicillin 1000000 IU</t>
  </si>
  <si>
    <t>Ospen 1500F.C Tab.</t>
  </si>
  <si>
    <t>فينوكسي ميثيل بنسيللين 1500000 وحدة دولية</t>
  </si>
  <si>
    <t>phenoxymethylpenicillin 1500000 IU</t>
  </si>
  <si>
    <t>175</t>
  </si>
  <si>
    <t>Rogitamine 10mg</t>
  </si>
  <si>
    <t>فينتولامين 10مجم</t>
  </si>
  <si>
    <t>Phentolamine 10 mg</t>
  </si>
  <si>
    <t>Phenylephrine HCL</t>
  </si>
  <si>
    <t>فينيل افرين هيدروكلورايد 2.5% نقط عين</t>
  </si>
  <si>
    <t>Phenylephrine HCL 2.5 % Eye Drops</t>
  </si>
  <si>
    <t>EPILOG AMP</t>
  </si>
  <si>
    <t>فينيتوين 50 مجم / مللي</t>
  </si>
  <si>
    <t>Phenytoin  50 mg / ml</t>
  </si>
  <si>
    <t>Phenytoin</t>
  </si>
  <si>
    <t>فينيتوين 100 مجم</t>
  </si>
  <si>
    <t>Phenytoin 100 mg</t>
  </si>
  <si>
    <t>Ipanten 100 mg</t>
  </si>
  <si>
    <t>Sigma لصالح أكديما</t>
  </si>
  <si>
    <t>Ipanten Suspension</t>
  </si>
  <si>
    <t>فينيتوين 30 مجم/ 5 مللي</t>
  </si>
  <si>
    <t>Phenytoin 30 mg / 5 ml Syrup</t>
  </si>
  <si>
    <t>Acarton box containing Aluminum Canof 150 ml and innerleaflet</t>
  </si>
  <si>
    <t>Egyptian Company for Advanced Pharmaceuticals (ECAP) - for acdima</t>
  </si>
  <si>
    <t>HEALOSOL Topical Spray 150ml</t>
  </si>
  <si>
    <t>Topical Spray (150ml)</t>
  </si>
  <si>
    <t>فينايتوين 40 مجم/150 مل</t>
  </si>
  <si>
    <t>Phenytoin 40 mg/150 ml</t>
  </si>
  <si>
    <t>فينيتوين 50 مجم</t>
  </si>
  <si>
    <t>Phenytoin 50 mg</t>
  </si>
  <si>
    <t>Ipanten 50 mg</t>
  </si>
  <si>
    <t>32.50L.E/30tablet</t>
  </si>
  <si>
    <t>Arab caps -لصالح أكديما</t>
  </si>
  <si>
    <t>Cona-adione 10mg chewable tablets</t>
  </si>
  <si>
    <t>فيتوميناديون 10 مجم</t>
  </si>
  <si>
    <t>Phytomenadione (Vitamin k1) 10 mg</t>
  </si>
  <si>
    <t>Amri - k</t>
  </si>
  <si>
    <t>Phytomenadione (Vitamin k) 10 mg</t>
  </si>
  <si>
    <t>KONAKION  MM 2MG/0.2 ml PAEDIATRIC AMPOULE</t>
  </si>
  <si>
    <t>فيتوميناديون 2 مجم</t>
  </si>
  <si>
    <t>Phytomenadione (vitamin k) 2mg</t>
  </si>
  <si>
    <t>5.00 / bottle</t>
  </si>
  <si>
    <t>Ocucarpine</t>
  </si>
  <si>
    <t>بيلوكاربين نيترات2% نقط عين</t>
  </si>
  <si>
    <t>Pilocarpine Nitrate 2% Eye Drops</t>
  </si>
  <si>
    <t>مناقصة الاستكمال الاولي 2010-2011</t>
  </si>
  <si>
    <t>ORAP FORTE</t>
  </si>
  <si>
    <t>بيموزايد 4 مجم</t>
  </si>
  <si>
    <t>Pimozide  4mg</t>
  </si>
  <si>
    <t>23.25/21 tab.</t>
  </si>
  <si>
    <t>Chemipharm industeries</t>
  </si>
  <si>
    <t>Glustazon 15 mg</t>
  </si>
  <si>
    <t>بيوجليتازون 15 مجم</t>
  </si>
  <si>
    <t>Pioglitazone 15 mg</t>
  </si>
  <si>
    <t>28.50/21 tab.</t>
  </si>
  <si>
    <t>Glustazon 30 mg</t>
  </si>
  <si>
    <t>بيوجليتازون 30 مجم</t>
  </si>
  <si>
    <t>Pioglitazone 30 mg</t>
  </si>
  <si>
    <t>32.25L.E/pack</t>
  </si>
  <si>
    <t>Averroes pharma</t>
  </si>
  <si>
    <t>Averofage 15/500</t>
  </si>
  <si>
    <t>بيوجليتازون 15 مجم + ميتفورمين  500 مجم</t>
  </si>
  <si>
    <t>Pioglitazone 15 mg + Metformin HCl 500 mg</t>
  </si>
  <si>
    <t>33.75L.E/pack</t>
  </si>
  <si>
    <t>Averofage 15/850</t>
  </si>
  <si>
    <t>بيوجليتازون 15 مجم + ميتفورمين  850 مجم</t>
  </si>
  <si>
    <t>Pioglitazone 15 mg + Metformin HCl 850 mg</t>
  </si>
  <si>
    <t>0.875/ supp</t>
  </si>
  <si>
    <t>Selgon</t>
  </si>
  <si>
    <t>بيبازيثات 10مجم</t>
  </si>
  <si>
    <t>Pipazethate 10mg Suppository</t>
  </si>
  <si>
    <t>0.525 /tab</t>
  </si>
  <si>
    <t>بيبازيثات 20 مجم</t>
  </si>
  <si>
    <t>Pipazethate 20 mg</t>
  </si>
  <si>
    <t>88.25</t>
  </si>
  <si>
    <t>Piprataz</t>
  </si>
  <si>
    <t>بيبراسيلين 4 جم + تازوباكتام 500 مجم</t>
  </si>
  <si>
    <t>Piperacillin 4 gm + Tazobactam 500 mg</t>
  </si>
  <si>
    <t>ستيمولان 400 مجم  كبسول</t>
  </si>
  <si>
    <t>بيراسيتام 400 مجم</t>
  </si>
  <si>
    <t>Piracetam  400 mg</t>
  </si>
  <si>
    <t>ستيمولان 800 مجم  كبسول</t>
  </si>
  <si>
    <t>بيراسيتام 800 مجم</t>
  </si>
  <si>
    <t>Piracetam  800 mg</t>
  </si>
  <si>
    <t>Cerebrocetam</t>
  </si>
  <si>
    <t>بيراسيتام 1 جرام</t>
  </si>
  <si>
    <t>Piracetam 1 gm</t>
  </si>
  <si>
    <t>glass bottle of 120 ml</t>
  </si>
  <si>
    <t>Egyram</t>
  </si>
  <si>
    <t>بيراسيتام 200 مجم /مللي شراب</t>
  </si>
  <si>
    <t>Piracetam 200mg/ml syrup</t>
  </si>
  <si>
    <t>TUBE</t>
  </si>
  <si>
    <t>DISPERCAM  GEL</t>
  </si>
  <si>
    <t>بيروكسيكام 0.5% جل</t>
  </si>
  <si>
    <t>Piroxicam 0.5 % gel</t>
  </si>
  <si>
    <t>0.43/ tab</t>
  </si>
  <si>
    <t>Dispercam 10 mg tab</t>
  </si>
  <si>
    <t>بيروكسيكام 10 مجم</t>
  </si>
  <si>
    <t>Piroxicam 10mg Capsules or Tablets</t>
  </si>
  <si>
    <t>9.00/20 tab.</t>
  </si>
  <si>
    <t>inflacam Disp. Tab,</t>
  </si>
  <si>
    <t>9.00/10tab.</t>
  </si>
  <si>
    <t>Inflacam disp.</t>
  </si>
  <si>
    <t>بيروكسيكام 20 مجم</t>
  </si>
  <si>
    <t>Piroxicam 20 mg</t>
  </si>
  <si>
    <t>8.450 / 10 TAB</t>
  </si>
  <si>
    <t>DISPERCAM 20 MG TAB</t>
  </si>
  <si>
    <t>6.50/3 amp.</t>
  </si>
  <si>
    <t>Inflacam</t>
  </si>
  <si>
    <t>DISPERCAM AMP</t>
  </si>
  <si>
    <t>5.250 / 5 SUPP</t>
  </si>
  <si>
    <t>DISPERCAM SUPPOSITRY</t>
  </si>
  <si>
    <t>Piroxicam 20mg</t>
  </si>
  <si>
    <t>Geo Pota K 600mg SR</t>
  </si>
  <si>
    <t>بوتاسيوم كلوريد 600مجم</t>
  </si>
  <si>
    <t>Potassium Chloride  600 mg</t>
  </si>
  <si>
    <t>Potassium Chloride</t>
  </si>
  <si>
    <t>كلورايد البوتاسيوم 15%</t>
  </si>
  <si>
    <t>Potassium Chloride 15 %</t>
  </si>
  <si>
    <t>5.00/120ml</t>
  </si>
  <si>
    <t>Potassium - M</t>
  </si>
  <si>
    <t>كلورايد البوتاسيوم شراب</t>
  </si>
  <si>
    <t>Potassium Chloride Syrup</t>
  </si>
  <si>
    <t>82 L.E</t>
  </si>
  <si>
    <t>Pharmamix</t>
  </si>
  <si>
    <t>Citra forte</t>
  </si>
  <si>
    <t>Effervescent granules Sachet or Bottle</t>
  </si>
  <si>
    <t>بوتاسيوم صوديوم هيدروجين سيترات</t>
  </si>
  <si>
    <t>Potassium Sodium Hydrogen Citrate</t>
  </si>
  <si>
    <t>UCCMADIN 7.5%</t>
  </si>
  <si>
    <t>بوفيدون أيودين 7.5% محلول</t>
  </si>
  <si>
    <t>Povidone Iodine  7 .5% Solution</t>
  </si>
  <si>
    <t>35</t>
  </si>
  <si>
    <t>Bottle (200 ml)</t>
  </si>
  <si>
    <t>El Nile لصالح موندى</t>
  </si>
  <si>
    <t>Betadine Shampoo  (200ml)</t>
  </si>
  <si>
    <t>Bottle (200ml)</t>
  </si>
  <si>
    <t>بوفيدون أيودين 7.5% شامبو</t>
  </si>
  <si>
    <t>Povidone Iodine  7.5% Shampoo</t>
  </si>
  <si>
    <t>Povidone-Iodine 10 % Topical Solution USP 32</t>
  </si>
  <si>
    <t>بوفيدون أيودين 10% محلول</t>
  </si>
  <si>
    <t>Povidone Iodine 10% Solution</t>
  </si>
  <si>
    <t>مطهرات</t>
  </si>
  <si>
    <t>Povidone-Iodine 10% Topical solution USP 32</t>
  </si>
  <si>
    <t>12.00/bottle</t>
  </si>
  <si>
    <t>Plastic bottle</t>
  </si>
  <si>
    <t>Panax pharma</t>
  </si>
  <si>
    <t>Panavidone  7.5 %</t>
  </si>
  <si>
    <t>Povidone Iodine 7.5% Solution</t>
  </si>
  <si>
    <t>Plastic bottle 120 ml</t>
  </si>
  <si>
    <t>Betadine m.w.</t>
  </si>
  <si>
    <t>بوفيدون أيودين غسول فم</t>
  </si>
  <si>
    <t>Povidone Iodine Mouth Wash</t>
  </si>
  <si>
    <t>54</t>
  </si>
  <si>
    <t>الاندلس للصناعات الدوائية</t>
  </si>
  <si>
    <t>Disprelone -D</t>
  </si>
  <si>
    <t>بريدينيزولون 20 مجم</t>
  </si>
  <si>
    <t>Prednisolone 20 mg</t>
  </si>
  <si>
    <t>Orchapred Suspension</t>
  </si>
  <si>
    <t>بريدنيزولون 1% قطرة عين</t>
  </si>
  <si>
    <t>Prednisolone 1 % Eye drop</t>
  </si>
  <si>
    <t>unipridol forte</t>
  </si>
  <si>
    <t>بريدينيزولون 15 مجم/ 5مللى شراب</t>
  </si>
  <si>
    <t>Prednisolone 15 mg / 5 ml Syrup</t>
  </si>
  <si>
    <t>Xilone</t>
  </si>
  <si>
    <t>بريدنيزولون 5مجم/5مللي شراب</t>
  </si>
  <si>
    <t>Prednisolone 5 mg / 5 ml Syrup</t>
  </si>
  <si>
    <t>5.00/20 tab.</t>
  </si>
  <si>
    <t>Prednisilone</t>
  </si>
  <si>
    <t>بريدنيزولون 5مجم</t>
  </si>
  <si>
    <t>Prednisolone 5mg Capsules or Tablets</t>
  </si>
  <si>
    <t>Hostacortin</t>
  </si>
  <si>
    <t>بريدنيزون 5مجم</t>
  </si>
  <si>
    <t>Prednisone 5mg Capsules or Tablets</t>
  </si>
  <si>
    <t>Pregaba 100 mg</t>
  </si>
  <si>
    <t>بيرجابالين 100 مجم</t>
  </si>
  <si>
    <t>Pregabalin 100 mg</t>
  </si>
  <si>
    <t>4.8/ cap</t>
  </si>
  <si>
    <t>Neuragabalin 150mg</t>
  </si>
  <si>
    <t>برجابالين 150مجم</t>
  </si>
  <si>
    <t>Pregabalin 150mg</t>
  </si>
  <si>
    <t>3.2 / cap</t>
  </si>
  <si>
    <t>Pregaba 50 mg</t>
  </si>
  <si>
    <t>برجابالين 50مجم</t>
  </si>
  <si>
    <t>Pregabalin 50mg</t>
  </si>
  <si>
    <t>International Drug Agency For Egypharma</t>
  </si>
  <si>
    <t>Myafibrol 75 mg</t>
  </si>
  <si>
    <t>بيرجابالين 75مجم</t>
  </si>
  <si>
    <t>Pregabalin 75 mg</t>
  </si>
  <si>
    <t>___</t>
  </si>
  <si>
    <t>Tussin Syrup</t>
  </si>
  <si>
    <t>تركيبة تحتوي علي جوافنسين</t>
  </si>
  <si>
    <t>Preparation Containing Guaiphenesin</t>
  </si>
  <si>
    <t>6.5/tube 20 gm</t>
  </si>
  <si>
    <t>SEDIPROCT CREAM</t>
  </si>
  <si>
    <t>Tube (20gm) + Applicator</t>
  </si>
  <si>
    <t>كريم أو مرهم يحتوي علي هيدروكورتيزون+ مخدر موضعي</t>
  </si>
  <si>
    <t>Preparation Containing Hydrocortisone + Local Anaesthetic Cream Or Oint.</t>
  </si>
  <si>
    <t>5.250 / 6 SUPP</t>
  </si>
  <si>
    <t>SEDIPROCT SUPP.</t>
  </si>
  <si>
    <t>لبوس هيدروكورتيزون+ مخدر موضعي</t>
  </si>
  <si>
    <t>Preparation Containing Hydrocortisone + Local Anaesthetic   Suppository</t>
  </si>
  <si>
    <t>4.35</t>
  </si>
  <si>
    <t>Proctolidosine</t>
  </si>
  <si>
    <t>Neo-haemorhan</t>
  </si>
  <si>
    <t>لبوس يحتوي علي بريدنيزولون+ مخدر موضعي</t>
  </si>
  <si>
    <t>preparation containing Prednisolone+  local anaesthetic suppository</t>
  </si>
  <si>
    <t>12.4</t>
  </si>
  <si>
    <t>prontogest</t>
  </si>
  <si>
    <t>بروجيسترون 100 مجم</t>
  </si>
  <si>
    <t>Progesterone 100 mg</t>
  </si>
  <si>
    <t>One vaginal pessaries</t>
  </si>
  <si>
    <t>Prontogest 400mg</t>
  </si>
  <si>
    <t>vaginal pessary</t>
  </si>
  <si>
    <t>بروجيستيرون 400 مجم</t>
  </si>
  <si>
    <t>Progesterone 400mg</t>
  </si>
  <si>
    <t>Tablet/Capsule</t>
  </si>
  <si>
    <t>El- Kahira Under License of Abbott U.S.A - Germany { Branch }</t>
  </si>
  <si>
    <t>Rytmonorm 150 mg</t>
  </si>
  <si>
    <t>بروبافينون 150 مجم</t>
  </si>
  <si>
    <t>Propafenone 150 mg</t>
  </si>
  <si>
    <t>B.Braun المانيا</t>
  </si>
  <si>
    <t>Propofol Lipuro 1%  Amp</t>
  </si>
  <si>
    <t>بروبوفول1%</t>
  </si>
  <si>
    <t>Propofol 1 %</t>
  </si>
  <si>
    <t>Propofol 1% fresenius</t>
  </si>
  <si>
    <t>Propofol 1% MCT</t>
  </si>
  <si>
    <t>DongKook</t>
  </si>
  <si>
    <t>Pofol 1%</t>
  </si>
  <si>
    <t>1.00علبة10 قرص</t>
  </si>
  <si>
    <t>Prolol</t>
  </si>
  <si>
    <t>بروبرانولول 10 مجم</t>
  </si>
  <si>
    <t>Propranolol 10 mg</t>
  </si>
  <si>
    <t>13.50/50 tab.</t>
  </si>
  <si>
    <t>Indolol</t>
  </si>
  <si>
    <t>بروبرانولول 40 مجم</t>
  </si>
  <si>
    <t>Propranolol 40 mg</t>
  </si>
  <si>
    <t>206</t>
  </si>
  <si>
    <t>Mayestrotense1 mg / ml</t>
  </si>
  <si>
    <t>بروبرانولول 1 مجم/مللي</t>
  </si>
  <si>
    <t>Propranolol 1 mg / ml</t>
  </si>
  <si>
    <t>Thyrocil 50 mg 30 Tab</t>
  </si>
  <si>
    <t>بروبيثيويوراسيل 50 مجم</t>
  </si>
  <si>
    <t>Propylthiouracil 50mg</t>
  </si>
  <si>
    <t>Travonorm</t>
  </si>
  <si>
    <t>شبيه للبروستاجلاندين نقط عين</t>
  </si>
  <si>
    <t>Prostaglandin Analogue Eye Drops</t>
  </si>
  <si>
    <t>12.00جنيةللفيال</t>
  </si>
  <si>
    <t>Protam</t>
  </si>
  <si>
    <t>بروتامين سالفات 10 مجم/مللي</t>
  </si>
  <si>
    <t>Protamine Sulfate 10 mg / ml</t>
  </si>
  <si>
    <t>Paxetin</t>
  </si>
  <si>
    <t>باركسيتين 20مجم</t>
  </si>
  <si>
    <t>Proxetine 20 mg</t>
  </si>
  <si>
    <t>Decongess L Caps</t>
  </si>
  <si>
    <t>سودوافيدرين 120مجم + لوراتيدين 5مجم</t>
  </si>
  <si>
    <t>Pseudoephedrine 120 mg + Loratadine 5 mg</t>
  </si>
  <si>
    <t xml:space="preserve">المناقصة السابعة 2018-2019 </t>
  </si>
  <si>
    <t>8.00/20tab.</t>
  </si>
  <si>
    <t>Pyrazinamide</t>
  </si>
  <si>
    <t>بيرازيناميد 500 مجم</t>
  </si>
  <si>
    <t>Pyrazinamide 500mg</t>
  </si>
  <si>
    <t>39.75/20 tab.</t>
  </si>
  <si>
    <t>Pystinon</t>
  </si>
  <si>
    <t>بيريدوستجمين 60 مجم</t>
  </si>
  <si>
    <t>Pyridostigmine 60 mg</t>
  </si>
  <si>
    <t>Spiraquet 100 mg tablets</t>
  </si>
  <si>
    <t>كيوتيابين 100مجم</t>
  </si>
  <si>
    <t>Quetiapine 100 mg</t>
  </si>
  <si>
    <t>Psyquel</t>
  </si>
  <si>
    <t>كيوتيابين 200مجم</t>
  </si>
  <si>
    <t>Quetiapine 200 mg</t>
  </si>
  <si>
    <t>كيوتيابين 25 مجم</t>
  </si>
  <si>
    <t>Quetiapine 25 mg</t>
  </si>
  <si>
    <t>Right-ace 10mg</t>
  </si>
  <si>
    <t>راميبريل 10 مجم</t>
  </si>
  <si>
    <t>Ramipril 10 mg</t>
  </si>
  <si>
    <t>7.25</t>
  </si>
  <si>
    <t>Ramipril COMP LS</t>
  </si>
  <si>
    <t>راميبريل 2.5مجم+هيدروكلوروثايزيد 12.5مجم</t>
  </si>
  <si>
    <t>Ramipril 2.5mg + Hydrochlorothiazide 12.5mg</t>
  </si>
  <si>
    <t>Triacor 5 mg</t>
  </si>
  <si>
    <t>راميبريل 5مجم+فيلوديبين 5 مجم</t>
  </si>
  <si>
    <t>Ramipril 5mg+Felodipine 5mg</t>
  </si>
  <si>
    <t>Right-ace 5/25mg Comp</t>
  </si>
  <si>
    <t>راميبريل 5مجم+هيدروكلوروثايزيد 25مجم</t>
  </si>
  <si>
    <t>Ramipril 5mg+hydrochlorothiazide 25mg</t>
  </si>
  <si>
    <t>ج.م.‏ 5,600.00</t>
  </si>
  <si>
    <t>Lucentis 10 mg/ml Solution for injection</t>
  </si>
  <si>
    <t>رانيبيزوماب 10مجم/مل</t>
  </si>
  <si>
    <t>Ranibizumab 10 mg/ml</t>
  </si>
  <si>
    <t>13.00/20tab.</t>
  </si>
  <si>
    <t>rantiblock</t>
  </si>
  <si>
    <t>رانيتيدين 150 مجم</t>
  </si>
  <si>
    <t>Ranitidine 150 mg</t>
  </si>
  <si>
    <t>7.00</t>
  </si>
  <si>
    <t>sachets</t>
  </si>
  <si>
    <t>Ranitak</t>
  </si>
  <si>
    <t>sachet or effervescent tab.</t>
  </si>
  <si>
    <t>Ranitidine 150 mg (eff.)</t>
  </si>
  <si>
    <t>sach.</t>
  </si>
  <si>
    <t>RANI 150 MG EFF</t>
  </si>
  <si>
    <t>28.8 LE/box 14 Tablet</t>
  </si>
  <si>
    <t>Osmoran</t>
  </si>
  <si>
    <t>رانيتيدين 300 مجم</t>
  </si>
  <si>
    <t>Ranitidine 300 mg</t>
  </si>
  <si>
    <t>9.00</t>
  </si>
  <si>
    <t>2 ml</t>
  </si>
  <si>
    <t>رانيتيدين 50 مجم</t>
  </si>
  <si>
    <t>Ranitidine 50 mg</t>
  </si>
  <si>
    <t>Rani amp.</t>
  </si>
  <si>
    <t>----</t>
  </si>
  <si>
    <t>Epirant</t>
  </si>
  <si>
    <t>16.500/ 5 AMP</t>
  </si>
  <si>
    <t>RANITIDINE AMP</t>
  </si>
  <si>
    <t>15.00 l.e /5amp</t>
  </si>
  <si>
    <t>Ranitidine  50 mg</t>
  </si>
  <si>
    <t>HSPأدوية حكمة المتخصصة</t>
  </si>
  <si>
    <t>Gastproct</t>
  </si>
  <si>
    <t>Ulrantaz 120ml</t>
  </si>
  <si>
    <t>Bottle ( 100 ml )</t>
  </si>
  <si>
    <t>رانيتيدين 75 مجم / 5 مل</t>
  </si>
  <si>
    <t>Ranitidine 75 mg / 5 ml</t>
  </si>
  <si>
    <t>20 قرص بالعلبة</t>
  </si>
  <si>
    <t>Mucosta</t>
  </si>
  <si>
    <t>شركة مصر اوتسوكا للمستحضرات الطبية</t>
  </si>
  <si>
    <t>ريباميبد 100 مجم</t>
  </si>
  <si>
    <t>Rebamipide 100 mg</t>
  </si>
  <si>
    <t>Hypoten tab.</t>
  </si>
  <si>
    <t>ريسيربين 0.1 مجم+دايهيدروارجوكريستين 0.5 مجم+كلوباميد 5 مجم</t>
  </si>
  <si>
    <t>Reserpine 0.1 mg + Dihydroergocrystin 0.5 mg + Clopamide 5 mg</t>
  </si>
  <si>
    <t>tube 30 gm</t>
  </si>
  <si>
    <t>Marpalene</t>
  </si>
  <si>
    <t>ريتنوك اسيد 0.05% كريم</t>
  </si>
  <si>
    <t>Retinoic acid 0.05% cream</t>
  </si>
  <si>
    <t>12/8cap</t>
  </si>
  <si>
    <t>ريبافارين 200مجم</t>
  </si>
  <si>
    <t>Ribavirin 200mg</t>
  </si>
  <si>
    <t>ممارسة الريبافيرن 2016-2017</t>
  </si>
  <si>
    <t>2016-2017</t>
  </si>
  <si>
    <t>Ribavirin</t>
  </si>
  <si>
    <t>24/12cap</t>
  </si>
  <si>
    <t>14/10cap</t>
  </si>
  <si>
    <t>11/6cap</t>
  </si>
  <si>
    <t>Rifampicin</t>
  </si>
  <si>
    <t>ريفامبيسين 150مجم</t>
  </si>
  <si>
    <t>Rifampicin 150mg</t>
  </si>
  <si>
    <t>6.800 / 60 ML</t>
  </si>
  <si>
    <t>RIFACTINE SYRUP</t>
  </si>
  <si>
    <t>Bottel</t>
  </si>
  <si>
    <t>ريفامبيسين 2% شراب</t>
  </si>
  <si>
    <t>Rifampicin 2% suspension</t>
  </si>
  <si>
    <t>Rifampin 300</t>
  </si>
  <si>
    <t>ريفامبيسين 300مجم</t>
  </si>
  <si>
    <t>Rifampicin 300mg</t>
  </si>
  <si>
    <t>7.850 / 8 CAPS</t>
  </si>
  <si>
    <t>RIFACTINE 300 MG CAPS</t>
  </si>
  <si>
    <t>10/8cap</t>
  </si>
  <si>
    <t>RIOZID CAPS</t>
  </si>
  <si>
    <t>ريفامبيسين 300مجم + ايزونيازيد 150مجم</t>
  </si>
  <si>
    <t>Rifampicin 300mg + isoniazid 150mg</t>
  </si>
  <si>
    <t>20.40</t>
  </si>
  <si>
    <t>Western pharmaceutical industries</t>
  </si>
  <si>
    <t>Traveria</t>
  </si>
  <si>
    <t>ريفاكسمين 200 مجم</t>
  </si>
  <si>
    <t>Rifaximin 200 mg</t>
  </si>
  <si>
    <t>151.00</t>
  </si>
  <si>
    <t>EVA Pharma for Horus for Pharmaceutical Industries</t>
  </si>
  <si>
    <t>Rolaximine 550 mg Tab</t>
  </si>
  <si>
    <t>ريفاكسمين 550 مجم</t>
  </si>
  <si>
    <t>Rifaximin 550 mg</t>
  </si>
  <si>
    <t>Ringer Acetate</t>
  </si>
  <si>
    <t>رينجر اسيتات محلول</t>
  </si>
  <si>
    <t>Ringer Acetate Solution</t>
  </si>
  <si>
    <t>اسيتات رينجر</t>
  </si>
  <si>
    <t>Ringer's</t>
  </si>
  <si>
    <t>رينجر محلول وريدى</t>
  </si>
  <si>
    <t>Ringer I.V. Solution</t>
  </si>
  <si>
    <t>Ringer</t>
  </si>
  <si>
    <t>رينجر</t>
  </si>
  <si>
    <t>Lactated Ringer’s Injection</t>
  </si>
  <si>
    <t>رينجر لاكتات محلول</t>
  </si>
  <si>
    <t>Ringer Lactate Solution</t>
  </si>
  <si>
    <t>Ringer Lactate</t>
  </si>
  <si>
    <t>Psychodal 1 mg</t>
  </si>
  <si>
    <t>ريسبيريدون 1 مجم</t>
  </si>
  <si>
    <t>Risperidone 1 mg</t>
  </si>
  <si>
    <t>Psychodal 1 mg Oral Liquid</t>
  </si>
  <si>
    <t>ريسبيريدون 1 مجم / مللي</t>
  </si>
  <si>
    <t>Risperidone 1 mg / ml</t>
  </si>
  <si>
    <t>Rispadex syrup</t>
  </si>
  <si>
    <t>Risdal 2 mg Tab</t>
  </si>
  <si>
    <t>ريسبيريدون 2 مجم</t>
  </si>
  <si>
    <t>Risperidone 2 mg</t>
  </si>
  <si>
    <t>Risperidone 2 film coated tablets</t>
  </si>
  <si>
    <t>Rispadex 3mg</t>
  </si>
  <si>
    <t>ريسبيريدون 3 مجم</t>
  </si>
  <si>
    <t>Risperidone 3 mg</t>
  </si>
  <si>
    <t>Psychodal 4 mg</t>
  </si>
  <si>
    <t>ريسبيريدون 4 مجم</t>
  </si>
  <si>
    <t>Risperidone 4 mg</t>
  </si>
  <si>
    <t>31718</t>
  </si>
  <si>
    <t>Mabthera 1400 mg</t>
  </si>
  <si>
    <t>Subcutaneous injection</t>
  </si>
  <si>
    <t>ريتوكزيماب 1400مجم</t>
  </si>
  <si>
    <t>Rituximab 1400mg</t>
  </si>
  <si>
    <t>Rituxera 100mg</t>
  </si>
  <si>
    <t>ريتوكزيماب 100مجم</t>
  </si>
  <si>
    <t>Rituximab 100 mg</t>
  </si>
  <si>
    <t>2.1428</t>
  </si>
  <si>
    <t>Cholerose 5mg</t>
  </si>
  <si>
    <t>روسيفاستاتن 5مجم</t>
  </si>
  <si>
    <t>Rosuvastatin 5 mg</t>
  </si>
  <si>
    <t>2.5714</t>
  </si>
  <si>
    <t>Cholerose 10mg</t>
  </si>
  <si>
    <t>روسيفاستاتن 10مجم</t>
  </si>
  <si>
    <t>Rosuvastatin 10 mg</t>
  </si>
  <si>
    <t>36.0 / 200 dose</t>
  </si>
  <si>
    <t>Vental Compositumnon CFC</t>
  </si>
  <si>
    <t>Aerosol (200 doses)</t>
  </si>
  <si>
    <t>سالبيوتامول100ميكروجم  +بيكلوميثازون50ميكروجم</t>
  </si>
  <si>
    <t>Salbutamol 100 mcg + Beclomethasone 50 mcg</t>
  </si>
  <si>
    <t>Vental</t>
  </si>
  <si>
    <t>سالبيوتامول 2 مجم</t>
  </si>
  <si>
    <t>Salbutamol 2mg</t>
  </si>
  <si>
    <t>Salbovent</t>
  </si>
  <si>
    <t>13.200 / 20 CAP</t>
  </si>
  <si>
    <t>ACTIVENT SR CAPS</t>
  </si>
  <si>
    <t>سالبيوتامول 8مجم طويل المفعول</t>
  </si>
  <si>
    <t>Salbutamol 8 mg SR.</t>
  </si>
  <si>
    <t>Bpttle 120 ml)</t>
  </si>
  <si>
    <t>Bronchoterol Syrup</t>
  </si>
  <si>
    <t>سالبيوتامول 2 مجم/5مللي شراب</t>
  </si>
  <si>
    <t>Salbutamol 2 mg / 5 ml Syrup</t>
  </si>
  <si>
    <t>One Actuator delivers 200 Actuations</t>
  </si>
  <si>
    <t>Viasalmol</t>
  </si>
  <si>
    <t>سالبيوتامول 100ميكروجم/جرعة</t>
  </si>
  <si>
    <t>Salbutamol 100 mcg / dose</t>
  </si>
  <si>
    <t>Bottle20 ml</t>
  </si>
  <si>
    <t>Farcolin Respirator Solution</t>
  </si>
  <si>
    <t>Solution (20ml)</t>
  </si>
  <si>
    <t>سالبيوتامول5مجم/مللي بخاخة</t>
  </si>
  <si>
    <t>Salbutamol 5 mg / ml For Nebulizing</t>
  </si>
  <si>
    <t>9.00/bottle</t>
  </si>
  <si>
    <t>Alex</t>
  </si>
  <si>
    <t>Salbovent solution</t>
  </si>
  <si>
    <t>Hopazad</t>
  </si>
  <si>
    <t>جيل أو كريم مزيل للندبات</t>
  </si>
  <si>
    <t>scar removing gel or cream</t>
  </si>
  <si>
    <t>9.00/30tab.</t>
  </si>
  <si>
    <t>Purgaton</t>
  </si>
  <si>
    <t>مستخلص السيناميكي</t>
  </si>
  <si>
    <t>Senna Extract</t>
  </si>
  <si>
    <t>2.50/10tab.</t>
  </si>
  <si>
    <t>Sennalax</t>
  </si>
  <si>
    <t>1.60 LE /Tab</t>
  </si>
  <si>
    <t>Seronorm</t>
  </si>
  <si>
    <t>سيرتيرالين 100 مجم</t>
  </si>
  <si>
    <t>Sertraline  100mg</t>
  </si>
  <si>
    <t>Seserine tablet</t>
  </si>
  <si>
    <t>سيرتالين 50 مجم</t>
  </si>
  <si>
    <t>Sertraline  50 mg</t>
  </si>
  <si>
    <t>Bottle 250ml</t>
  </si>
  <si>
    <t>Baxter healthcare Corp. U.S.A.</t>
  </si>
  <si>
    <t>Sevoflurane USP</t>
  </si>
  <si>
    <t>سيفوفلوران 100% مستنشق</t>
  </si>
  <si>
    <t>Sevoflurane 100% v/v inhaler with penllon vaporizer</t>
  </si>
  <si>
    <t>Actrapid Penfill</t>
  </si>
  <si>
    <t>أنسولين بشرى مائى</t>
  </si>
  <si>
    <t>Short Acting Human Insulin</t>
  </si>
  <si>
    <t>48.75 LE/ package  20 tablets</t>
  </si>
  <si>
    <t>ماركيرل   لصالح شركة فارما رايت جروب</t>
  </si>
  <si>
    <t>Respatio  20 mg</t>
  </si>
  <si>
    <t>سيلدينافيل 20مجم</t>
  </si>
  <si>
    <t>Sildenafil 20 mg</t>
  </si>
  <si>
    <t>4.8</t>
  </si>
  <si>
    <t>tube30gm</t>
  </si>
  <si>
    <t>silvazine</t>
  </si>
  <si>
    <t>سلفاديازين الفضة 1%كريم</t>
  </si>
  <si>
    <t>Silver Sulfadiazine 1% Cream</t>
  </si>
  <si>
    <t>Livoprotec sachets</t>
  </si>
  <si>
    <t>سيليمارين 140 مجم</t>
  </si>
  <si>
    <t>Silymarin 140 mg</t>
  </si>
  <si>
    <t>silybum</t>
  </si>
  <si>
    <t>6.00 L.E / STR 10 TAB</t>
  </si>
  <si>
    <t>SILIMAR</t>
  </si>
  <si>
    <t>Silymarin 140mg</t>
  </si>
  <si>
    <t>Global Napi Under License Of MSD</t>
  </si>
  <si>
    <t>ZOCOR 10 MG</t>
  </si>
  <si>
    <t>سيمفستاتين 10 مجم</t>
  </si>
  <si>
    <t>SIMVASTATIN 10 mg</t>
  </si>
  <si>
    <t>3.3/ Tab</t>
  </si>
  <si>
    <t>Amristatin 40mg</t>
  </si>
  <si>
    <t>سيمفستاتين 40 مجم</t>
  </si>
  <si>
    <t>Simvastatin 40 mg Capsules or Tablets</t>
  </si>
  <si>
    <t>12 LeE</t>
  </si>
  <si>
    <t>Bottl 120 ml</t>
  </si>
  <si>
    <t>Debescon</t>
  </si>
  <si>
    <t>صوديوم ألجينات 5مجم +صوديوم بيكربونات 2.5 مجم معلق</t>
  </si>
  <si>
    <t>Sodium Alginate 5 g +Sodium Bicarbonate 2.5g  Suspenion</t>
  </si>
  <si>
    <t>Ampoule 25 ml</t>
  </si>
  <si>
    <t>صوديوم بايكربونات</t>
  </si>
  <si>
    <t>صوديوم بايكربونات 8.4%</t>
  </si>
  <si>
    <t>Sodium  Bicarbonate 8.4 %</t>
  </si>
  <si>
    <t>10.5/ BOX</t>
  </si>
  <si>
    <t>SACHET</t>
  </si>
  <si>
    <t>مصر   لصالح  الدلتا لتجارة الادوية</t>
  </si>
  <si>
    <t>ALKA- MISR</t>
  </si>
  <si>
    <t>غسول أنفي يحتوي صوديوم كلورايد+بيكربونات الصوديوم+بوراكس</t>
  </si>
  <si>
    <t>Sodium Chloride + Sodium Bicarbonate + Borax Nasal Wash</t>
  </si>
  <si>
    <t>Bottle Plastic 500 ml</t>
  </si>
  <si>
    <t>المتحدون فارما
( النصر )</t>
  </si>
  <si>
    <t>Sodium Lactate 1/6 Mol Solution</t>
  </si>
  <si>
    <t>صوديوم لاكتات 1/6 مول محلول</t>
  </si>
  <si>
    <t>18.00/ 2 sachet</t>
  </si>
  <si>
    <t>Dramrin</t>
  </si>
  <si>
    <t>Sachets</t>
  </si>
  <si>
    <t>صوديوم بيكوسلفات و اكسيد ماغنسيوم و حمض الستريك</t>
  </si>
  <si>
    <t>Sodium Picosulphates, Light Magnesium Oxide&amp; Citric Acid</t>
  </si>
  <si>
    <t>3.75 l.e /15ml</t>
  </si>
  <si>
    <t>Normalax oral drops</t>
  </si>
  <si>
    <t>صوديوم بيكوسلفات</t>
  </si>
  <si>
    <t>Sodium Picosulphate Drops</t>
  </si>
  <si>
    <t>Vedge 500 mg Tablets</t>
  </si>
  <si>
    <t>Sustained release tablets</t>
  </si>
  <si>
    <t>فالبروات الصوديوم   + فالبروك اسيد 500 مجم</t>
  </si>
  <si>
    <t>Sodium Valproate + Valproic Acid 500 mg</t>
  </si>
  <si>
    <t>Bottle 125 ml</t>
  </si>
  <si>
    <t>Dekadel 200mg/5 ml</t>
  </si>
  <si>
    <t>فالبروات الصوديوم  200 مجم / 5 مللي شراب</t>
  </si>
  <si>
    <t>Sodium Valproate 200 mg / 5 ml</t>
  </si>
  <si>
    <t>Aseya Mary</t>
  </si>
  <si>
    <t>Tigaglor 400 mg</t>
  </si>
  <si>
    <t>28 capsules</t>
  </si>
  <si>
    <t>سوفوسبوفير 400مجم</t>
  </si>
  <si>
    <t>Sofosbuvir 400mg</t>
  </si>
  <si>
    <t>ممارسة السوفوسبوفير يناير 2018-2019</t>
  </si>
  <si>
    <t>Sofosbuvir</t>
  </si>
  <si>
    <t>Royal Link</t>
  </si>
  <si>
    <t>Soforoyal 400 mg</t>
  </si>
  <si>
    <t>Royal Link Pharma</t>
  </si>
  <si>
    <t>فارميد هيلث كير</t>
  </si>
  <si>
    <t>Heterosofir</t>
  </si>
  <si>
    <t>900/28 Tab</t>
  </si>
  <si>
    <t>Andohepasuvir 400mg</t>
  </si>
  <si>
    <t>Grateziano 400 mg Tab</t>
  </si>
  <si>
    <t>Innovative Pharma</t>
  </si>
  <si>
    <t>Serinospirevir</t>
  </si>
  <si>
    <t>Mpiviropack</t>
  </si>
  <si>
    <t>Myhep 400 mg</t>
  </si>
  <si>
    <t>Sofovirotal 400 mg</t>
  </si>
  <si>
    <t>المستقبل للصناعات الدوائية</t>
  </si>
  <si>
    <t>I</t>
  </si>
  <si>
    <t>Epico</t>
  </si>
  <si>
    <t>Episovir</t>
  </si>
  <si>
    <t>J</t>
  </si>
  <si>
    <t>900/28Tab</t>
  </si>
  <si>
    <t>Nucleobuvir</t>
  </si>
  <si>
    <t>K</t>
  </si>
  <si>
    <t>Hopforhep</t>
  </si>
  <si>
    <t>L</t>
  </si>
  <si>
    <t>Sofosevir 400mg</t>
  </si>
  <si>
    <t>M</t>
  </si>
  <si>
    <t>Dawood pharma</t>
  </si>
  <si>
    <t>Sofoplatin 400 mg Tab</t>
  </si>
  <si>
    <t>سيف فارما</t>
  </si>
  <si>
    <t>N</t>
  </si>
  <si>
    <t>Sofosbuvir-biomed</t>
  </si>
  <si>
    <t>O</t>
  </si>
  <si>
    <t>900/28 tab</t>
  </si>
  <si>
    <t>Gratisovir 400 mg Tab</t>
  </si>
  <si>
    <t>P</t>
  </si>
  <si>
    <t>Sabaa International</t>
  </si>
  <si>
    <t>Sofohep</t>
  </si>
  <si>
    <t>Q</t>
  </si>
  <si>
    <t>Sofodelevier</t>
  </si>
  <si>
    <t>R</t>
  </si>
  <si>
    <t>Sofozav</t>
  </si>
  <si>
    <t>S</t>
  </si>
  <si>
    <t>Augispov</t>
  </si>
  <si>
    <t>T</t>
  </si>
  <si>
    <t>فيتابيوتكس ايجيبت للصناعات الدوائية لصالح شركة ماجيك فارما</t>
  </si>
  <si>
    <t>Magicbuvir</t>
  </si>
  <si>
    <t>ماجيك فارما</t>
  </si>
  <si>
    <t>U</t>
  </si>
  <si>
    <t>Sofolanork</t>
  </si>
  <si>
    <t>V</t>
  </si>
  <si>
    <t>3.1</t>
  </si>
  <si>
    <t>sofenacin</t>
  </si>
  <si>
    <t>سوليفيناسين 10 مجم</t>
  </si>
  <si>
    <t>Solifenacin 10 mg</t>
  </si>
  <si>
    <t>unispira1.5 miu</t>
  </si>
  <si>
    <t>سبيراميسين 1.5 مليون وحدة دولية</t>
  </si>
  <si>
    <t>Spiramycin 1.5 M.I.U.</t>
  </si>
  <si>
    <t>SPIREX 1.5 M. I. U. TAB</t>
  </si>
  <si>
    <t>Rovac 3 M.I.U Tab</t>
  </si>
  <si>
    <t>سبيراميسين 3 مليون وحدة دولية</t>
  </si>
  <si>
    <t>Spiramycin 3 M.I.U.</t>
  </si>
  <si>
    <t>unispira 3 miu</t>
  </si>
  <si>
    <t>Spiramycin 3 MIU</t>
  </si>
  <si>
    <t>SPIREX 3 M. I. U. TAB</t>
  </si>
  <si>
    <t>11.00/20 tab.</t>
  </si>
  <si>
    <t>Spectone</t>
  </si>
  <si>
    <t>سبيرونولاكتون 25 مجم</t>
  </si>
  <si>
    <t>Spironolactone 25 mg</t>
  </si>
  <si>
    <t>9.00/10 tab.</t>
  </si>
  <si>
    <t>سبيرونولاكتون 100 مجم</t>
  </si>
  <si>
    <t>Spironolactone 100 mg</t>
  </si>
  <si>
    <t>415</t>
  </si>
  <si>
    <t>Sedonase 1500000 IU</t>
  </si>
  <si>
    <t>ستريبتوكيناز1500000وحده</t>
  </si>
  <si>
    <t>Streptokinase 1500000 unit</t>
  </si>
  <si>
    <t xml:space="preserve">مناقصة الستريبتوكيناز 2017-2018 </t>
  </si>
  <si>
    <t>Streptokinase</t>
  </si>
  <si>
    <t>Streptomycin</t>
  </si>
  <si>
    <t>ستريبتومايسين 1 جم</t>
  </si>
  <si>
    <t>Streptomycin 1gm</t>
  </si>
  <si>
    <t>6.000 / 120 ML</t>
  </si>
  <si>
    <t>COTRIMOXAZOLE SUSPENSION</t>
  </si>
  <si>
    <t>سلفاميثوكسازول 200 مجم + ترايميثوبريم 40 مجم /5 ملل مستحلب</t>
  </si>
  <si>
    <t>Sulfamethoxazole 200mg + Trimethoprim 40mg susp.( /5ml)</t>
  </si>
  <si>
    <t>Coprimasept Tablets</t>
  </si>
  <si>
    <t>سلفاميثوكسازول 400 مجم + ترايميثوبريم 80 مجم</t>
  </si>
  <si>
    <t>Sulfamethoxazole 400mg + Trimethoprim 80mg</t>
  </si>
  <si>
    <t>Cotril Fort</t>
  </si>
  <si>
    <t>سلفاميثوكسازول 800 مجم + ترايميثوبريم 160 مجم</t>
  </si>
  <si>
    <t>Sulfamethoxazole 800mg + Trimethoprim 160mg</t>
  </si>
  <si>
    <t>28.50 L.E / Box of 20 tablets</t>
  </si>
  <si>
    <t>Arab caps for ACDIMA</t>
  </si>
  <si>
    <t>Colosalazine  EC- 500 mg tab</t>
  </si>
  <si>
    <t>سالفاسالازين 500 مجم</t>
  </si>
  <si>
    <t>Sulfasalazine 500 mg</t>
  </si>
  <si>
    <t>Topmode Forte 200 mg</t>
  </si>
  <si>
    <t>سولبيريد200 مجم</t>
  </si>
  <si>
    <t>Sulpiride 200 mg</t>
  </si>
  <si>
    <t>Topmode  50 mg</t>
  </si>
  <si>
    <t>سولبيريد 50 مجم</t>
  </si>
  <si>
    <t>Sulpiride 50 mg</t>
  </si>
  <si>
    <t>1.05</t>
  </si>
  <si>
    <t>Colona Tab</t>
  </si>
  <si>
    <t>سولبيريد 25 مجم+ ميبيفيرين 100مجم</t>
  </si>
  <si>
    <t>Sulpiride 25 mg + Mebevirine 100 mg</t>
  </si>
  <si>
    <t>44852</t>
  </si>
  <si>
    <t>COLOVATIL</t>
  </si>
  <si>
    <t>19.20 L.E.</t>
  </si>
  <si>
    <t>Imigran 50mg Tab.</t>
  </si>
  <si>
    <t>سوماتربتان حتي 50 مجم</t>
  </si>
  <si>
    <t>Sumatriptan up to 50mg Capsules or Tablets</t>
  </si>
  <si>
    <t>24.00</t>
  </si>
  <si>
    <t>Amigrawest</t>
  </si>
  <si>
    <t>زولميتريبتان 2.5مجم</t>
  </si>
  <si>
    <t>Zolmitriptan 2.5 mg</t>
  </si>
  <si>
    <t>Sutent 12.5mg</t>
  </si>
  <si>
    <t>Sunitinib 12.5mg</t>
  </si>
  <si>
    <t>Sutent 50mg</t>
  </si>
  <si>
    <t>Sunitinib 50 mg</t>
  </si>
  <si>
    <t>9.000</t>
  </si>
  <si>
    <t>CORTIPLEX ADULT</t>
  </si>
  <si>
    <t>خلاصة الغدة الفوق الكظرية + فيتامين ب 6 (للكبار)</t>
  </si>
  <si>
    <t>Suprarenal Cortex  Extract+Vitamin B6 ( For Adult) Injection</t>
  </si>
  <si>
    <t>7.500</t>
  </si>
  <si>
    <t>CORTIPLEX B6 PEDIATRIC</t>
  </si>
  <si>
    <t>خلاصة الغدة الفوق الكظرية + فيتامين ب 6 (للأطفال)</t>
  </si>
  <si>
    <t>Suprarenal Cortex  Extract+Vitamin B6 ( For Pediatric) Injection</t>
  </si>
  <si>
    <t>23.50/5 amp.</t>
  </si>
  <si>
    <t>Succinyl coline</t>
  </si>
  <si>
    <t>سوكساميثونيوم كلوريد100مجم</t>
  </si>
  <si>
    <t>Suxamethonium Chloride 100 mg Injection</t>
  </si>
  <si>
    <t>Bottle of 100 ml</t>
  </si>
  <si>
    <t>Pharovit iron syrup</t>
  </si>
  <si>
    <t>شراب يحتوي علي  الفيتامينات و المعادن الاساسية</t>
  </si>
  <si>
    <t>Syrup containing  essential Multivitamins &amp; minerals</t>
  </si>
  <si>
    <t>Maxilase</t>
  </si>
  <si>
    <t>شراب يحتوي علي الفا اميلاز</t>
  </si>
  <si>
    <t>Syrup containing alpha amylase</t>
  </si>
  <si>
    <t>7.000 / 100 ML</t>
  </si>
  <si>
    <t>HI - CAL 100 ML SYRUP</t>
  </si>
  <si>
    <t>شراب يحتوي  علي املاح كالسيوم ماعدا كالسيوم ليفيولينات</t>
  </si>
  <si>
    <t>syrup containing calcium salt except calcium levulinate</t>
  </si>
  <si>
    <t>Fever ’n flu Syrup</t>
  </si>
  <si>
    <t>شراب يحتوي علي مزيل للإحتقان + مسكن +مضاد للهستامين</t>
  </si>
  <si>
    <t>Syrup Containing Decongestant + Analgesic + antihistaminic</t>
  </si>
  <si>
    <t>Totavit Syrup</t>
  </si>
  <si>
    <t>شراب يحتوي علي  الاقل فيتامين ب 1،6،12</t>
  </si>
  <si>
    <t>Syrup Containing Vitamin B At least ( B1, B6, B12 )</t>
  </si>
  <si>
    <t>ج.م.‏ 3.25</t>
  </si>
  <si>
    <t>Sedobroxol</t>
  </si>
  <si>
    <t>أقراص يحتوي علي امبروكسول 30مجم</t>
  </si>
  <si>
    <t>Tablet Containing Ambroxol 30 mg</t>
  </si>
  <si>
    <t>18.00/30 tab.</t>
  </si>
  <si>
    <t>Migranil</t>
  </si>
  <si>
    <t>اقراص تحتوي علي  ارجوتامين</t>
  </si>
  <si>
    <t>Tablet Containing Ergotamine</t>
  </si>
  <si>
    <t>26.00/30 tab.</t>
  </si>
  <si>
    <t>Amigrain</t>
  </si>
  <si>
    <t>Glucofer</t>
  </si>
  <si>
    <t>أقراص تحتوي علي املاح حديد</t>
  </si>
  <si>
    <t>Tablet Containing Ferrous Salt</t>
  </si>
  <si>
    <t>1.2000</t>
  </si>
  <si>
    <t>Tenoretic 100+25 mg 14 tab</t>
  </si>
  <si>
    <t>اقراص تحتوى على اتينولول 100 مجم+ ثيازيد</t>
  </si>
  <si>
    <t>Tablet Containing Atenolol 100 mg + Thiazide</t>
  </si>
  <si>
    <t>7.00علبة10 قرص</t>
  </si>
  <si>
    <t>Ateno-C 50mg</t>
  </si>
  <si>
    <t>اقراص تحتوى على اتينولول 50 مجم+ ثيازيد</t>
  </si>
  <si>
    <t>Tablet Containing Atenolol 50mg + Thiazide</t>
  </si>
  <si>
    <t>Astellas ToyamaCo. LTDIN Coorp. Withhikma Jordan</t>
  </si>
  <si>
    <t>PROGRAF 1MG/CAPSULE</t>
  </si>
  <si>
    <t>تاكروليموس 1 مجم</t>
  </si>
  <si>
    <t>Tacrolimuse 1 mg</t>
  </si>
  <si>
    <t>Tamoxifen 10mg</t>
  </si>
  <si>
    <t>تاموكسيفين 10 مجم</t>
  </si>
  <si>
    <t>Tamoxifen 10 mg</t>
  </si>
  <si>
    <t>0.67/Tab</t>
  </si>
  <si>
    <t xml:space="preserve">Tamoxifen </t>
  </si>
  <si>
    <t>76.00 LE /Box 28 capsules</t>
  </si>
  <si>
    <t>Tamsulin</t>
  </si>
  <si>
    <t>تامسلوسين 0,4 مجم</t>
  </si>
  <si>
    <t>Tamsulosin 0.4mg Capsules or Tablets</t>
  </si>
  <si>
    <t>tazaro</t>
  </si>
  <si>
    <t>تازاروتين 0.1% جل</t>
  </si>
  <si>
    <t>Tazarotene 0.1% Gel</t>
  </si>
  <si>
    <t>MERCK-GENERIQUES</t>
  </si>
  <si>
    <t>U.F.T.100MG/224MG/CAPSULE</t>
  </si>
  <si>
    <t>تيجافيور 100 مجم + يوراسيل 224 مجم</t>
  </si>
  <si>
    <t>Tegafur 100 mg + Uracil 224 mg</t>
  </si>
  <si>
    <t>المناقصة الثامنة 2010-2011</t>
  </si>
  <si>
    <t>MSD</t>
  </si>
  <si>
    <t>Temodal 100 mg</t>
  </si>
  <si>
    <t>تيموزولامايد 100 مجم</t>
  </si>
  <si>
    <t>Temozolomide 100 mg</t>
  </si>
  <si>
    <t>Temodal 250 mg</t>
  </si>
  <si>
    <t>تيموزولامايد 250مجم</t>
  </si>
  <si>
    <t>Temozolomide 250 mg</t>
  </si>
  <si>
    <t>360</t>
  </si>
  <si>
    <t>Zeeloras</t>
  </si>
  <si>
    <t>تينوفوفير 300 مجم</t>
  </si>
  <si>
    <t>Tenofovir  300 mg</t>
  </si>
  <si>
    <t>lamifen</t>
  </si>
  <si>
    <t>تيربينافين 1 % كريم</t>
  </si>
  <si>
    <t>Terbinafine 1% Cream</t>
  </si>
  <si>
    <t>120 ml</t>
  </si>
  <si>
    <t>Aironyl</t>
  </si>
  <si>
    <t>تيربيوتالين 30مجم/100مللي شراب</t>
  </si>
  <si>
    <t>Terbutaline 30mg/100ml syrup</t>
  </si>
  <si>
    <t>تيربيوتالين سالفات2.5مجم</t>
  </si>
  <si>
    <t>Terbutaline SO4 2.5mg</t>
  </si>
  <si>
    <t>CidoTestone</t>
  </si>
  <si>
    <t>تيستيستيرون  250 مجم حقن</t>
  </si>
  <si>
    <t>testosterone 250mg</t>
  </si>
  <si>
    <t>25</t>
  </si>
  <si>
    <t>SYNACTHEN DEPOT 1ML 1AMP</t>
  </si>
  <si>
    <t>تيتراكوساكتايد 1 مجم</t>
  </si>
  <si>
    <t>Tetracosactide 1mg</t>
  </si>
  <si>
    <t>Supracycline ointment</t>
  </si>
  <si>
    <t>تتراسيكيلين 3% مرهم</t>
  </si>
  <si>
    <t>Tetracycline 3% Ointment</t>
  </si>
  <si>
    <t>Tetracycline</t>
  </si>
  <si>
    <t>تيتراسيكللين 500مجم</t>
  </si>
  <si>
    <t>Tetracycline 500mg</t>
  </si>
  <si>
    <t>5.00</t>
  </si>
  <si>
    <t>Ocuzoline</t>
  </si>
  <si>
    <t>Bottle (10 ml)</t>
  </si>
  <si>
    <t>تيتراهيدروزلين هيدروكلوريد  قطرة عين</t>
  </si>
  <si>
    <t>Tetrahydrozoline HCL  Eye drops</t>
  </si>
  <si>
    <t>Dropper 15 ml</t>
  </si>
  <si>
    <t>Janssen Pharmaceutica N.V-Beerse-Belgium</t>
  </si>
  <si>
    <t>VISINE AC EYE DROPS</t>
  </si>
  <si>
    <t>تيترا هيدروزولين هيدروكلوريد + زنك سالفيت قطرة عين</t>
  </si>
  <si>
    <t>Tetrahydrozoline HCL+ Zinc Sulphate   Eye drops</t>
  </si>
  <si>
    <t>1.15 / tab</t>
  </si>
  <si>
    <t>Thionerv 300 mg</t>
  </si>
  <si>
    <t>ثايوكتك اسيد 300مجم</t>
  </si>
  <si>
    <t>Thioctic acid 300mg Capsules or Tablets</t>
  </si>
  <si>
    <t>1.7125/ tab</t>
  </si>
  <si>
    <t>Sabaa</t>
  </si>
  <si>
    <t>Saboctic 300 mg</t>
  </si>
  <si>
    <t>1.65 LE /cap</t>
  </si>
  <si>
    <t>Thiotex 300mg</t>
  </si>
  <si>
    <t>3.15/ tab</t>
  </si>
  <si>
    <t>Saboctic 600 mg</t>
  </si>
  <si>
    <t>ثايوكتك اسيد 600مجم</t>
  </si>
  <si>
    <t>Thioctic acid 600mg Capsules or Tablets</t>
  </si>
  <si>
    <t>3.375/ tab</t>
  </si>
  <si>
    <t>Thiotacid 600 mg Tablets</t>
  </si>
  <si>
    <t>2.70 LE /cap</t>
  </si>
  <si>
    <t>Thiotex 600mg</t>
  </si>
  <si>
    <t>3.45/ cap</t>
  </si>
  <si>
    <t>Atos pharma</t>
  </si>
  <si>
    <t>neuropatex</t>
  </si>
  <si>
    <t>Timogen</t>
  </si>
  <si>
    <t>تيمونيوم ميثيل سلفات 10 مجم لكل 5 مللي</t>
  </si>
  <si>
    <t>Tiemonium methylsulphate 10mg/5ml</t>
  </si>
  <si>
    <t>Visceralgine</t>
  </si>
  <si>
    <t>تيمونيوم  ميثيل سلفات 20 مجم لبوس</t>
  </si>
  <si>
    <t>Tiemonium methylsulphate 20mg</t>
  </si>
  <si>
    <t>Spasmofree Tablet</t>
  </si>
  <si>
    <t>تيمونيوم ميثيل سلفات 50 مجم</t>
  </si>
  <si>
    <t>Tiemonium methylsulphate 50mg</t>
  </si>
  <si>
    <t>5.25/Ampoule</t>
  </si>
  <si>
    <t>Spasmofree</t>
  </si>
  <si>
    <t>تيمونيوم 5 مجم لكل 2 مللي حقن</t>
  </si>
  <si>
    <t>Tiemonium 5 mg / 2 ml</t>
  </si>
  <si>
    <t>Bottle 5 gm</t>
  </si>
  <si>
    <t>Timogel</t>
  </si>
  <si>
    <t>Tube 5gm</t>
  </si>
  <si>
    <t>تيمولول  0.1% جل عين</t>
  </si>
  <si>
    <t>Timolol  0.1 % Eye Gel</t>
  </si>
  <si>
    <t>Timolol maleate</t>
  </si>
  <si>
    <t>تيمولول  0.5% نقط عين</t>
  </si>
  <si>
    <t>Timolol  0.5 % Eye Drops</t>
  </si>
  <si>
    <t>12.000/ 12 TAB</t>
  </si>
  <si>
    <t>PROTOZOLE TAB</t>
  </si>
  <si>
    <t>تينيدازول 500 مجم</t>
  </si>
  <si>
    <t>Tinidazole 500 mg</t>
  </si>
  <si>
    <t>topzol-v</t>
  </si>
  <si>
    <t>تايكونازول 2% كريم مهبلى</t>
  </si>
  <si>
    <t>Tioconazole 2% vaginal cream</t>
  </si>
  <si>
    <t>Box of 3 Tablets</t>
  </si>
  <si>
    <t>Gyno-trosyd</t>
  </si>
  <si>
    <t>تايكونازول 100مجم قرص مهبلى</t>
  </si>
  <si>
    <t>Tioconazole100mg vaginal tab. or ovule</t>
  </si>
  <si>
    <t>0.65/tab</t>
  </si>
  <si>
    <t>Hi Pharm توزيع شركة ايجى فارما</t>
  </si>
  <si>
    <t>S.M.R</t>
  </si>
  <si>
    <t>تينيزادين 2مجم</t>
  </si>
  <si>
    <t>Tizanidine 2mg Capsules or Tablets</t>
  </si>
  <si>
    <t>رويسان أقراص</t>
  </si>
  <si>
    <t>تينيزادين 4مجم</t>
  </si>
  <si>
    <t>Tizanidine 4mg</t>
  </si>
  <si>
    <t>5 gm</t>
  </si>
  <si>
    <t>Dexatobrin</t>
  </si>
  <si>
    <t>توبرامايسين0.3%+ ديكساميثازون 0.1% مرهم عين</t>
  </si>
  <si>
    <t>Tobramycin 0.3 % + Dexamethasone 0.1 % eye Ointment</t>
  </si>
  <si>
    <t>Avazir</t>
  </si>
  <si>
    <t>توبرامايسين 0.3% نقط عين</t>
  </si>
  <si>
    <t>Tobramycin 0.3 % Eye Drops</t>
  </si>
  <si>
    <t>Tobrin</t>
  </si>
  <si>
    <t>توبرامايسين 0.3% مرهم عين</t>
  </si>
  <si>
    <t>Tobramycin 0.3 % Eye Ointment</t>
  </si>
  <si>
    <t>topelipt25</t>
  </si>
  <si>
    <t>توبيرامات 25مجم</t>
  </si>
  <si>
    <t>Topiramata 25 mg</t>
  </si>
  <si>
    <t>Topiramate 25mg</t>
  </si>
  <si>
    <t>1.2</t>
  </si>
  <si>
    <t>Torsamolex 10mg</t>
  </si>
  <si>
    <t>تورسميد 10 مجم</t>
  </si>
  <si>
    <t>Torsemide 10 mg</t>
  </si>
  <si>
    <t>1.56</t>
  </si>
  <si>
    <t>Torsamolex 20mg</t>
  </si>
  <si>
    <t>تورسميد 20 مجم</t>
  </si>
  <si>
    <t>Torsemide 20 mg</t>
  </si>
  <si>
    <t>10 ml</t>
  </si>
  <si>
    <t>Addamel</t>
  </si>
  <si>
    <t>عناصر ضئيلة محلول وريدي للكبار</t>
  </si>
  <si>
    <t>Trace Element for Adult I.V. Infusion</t>
  </si>
  <si>
    <t>12.7/10cap.</t>
  </si>
  <si>
    <t>amadol</t>
  </si>
  <si>
    <t>ترامادول 50 مجم</t>
  </si>
  <si>
    <t>Tramadol 50 mg</t>
  </si>
  <si>
    <t>adwia</t>
  </si>
  <si>
    <t>ترامادول 100 مجم</t>
  </si>
  <si>
    <t>Tramadol 100 mg</t>
  </si>
  <si>
    <t>Amadol</t>
  </si>
  <si>
    <t>MUP Mondy pharma</t>
  </si>
  <si>
    <t>Taramundin</t>
  </si>
  <si>
    <t>ترامادول 150 مجم</t>
  </si>
  <si>
    <t>Tramadol 150 mg</t>
  </si>
  <si>
    <t>ترامادول 200 مجم</t>
  </si>
  <si>
    <t>Tramadol 200 mg</t>
  </si>
  <si>
    <t>Tramadol rectocap</t>
  </si>
  <si>
    <t>Tramadol HCL100mg</t>
  </si>
  <si>
    <t>1.8</t>
  </si>
  <si>
    <t>Tranex</t>
  </si>
  <si>
    <t>ترانيكسيميك أسيد 500 مجم</t>
  </si>
  <si>
    <t>Tranexamic Acid 500 mg</t>
  </si>
  <si>
    <t>6.3</t>
  </si>
  <si>
    <t>Savibleed 500mg</t>
  </si>
  <si>
    <t>24391</t>
  </si>
  <si>
    <t>Herceptin 600 mg</t>
  </si>
  <si>
    <t>تراستزيوماب 600 مجم</t>
  </si>
  <si>
    <t>Trastuzumab 600 mg</t>
  </si>
  <si>
    <t>Hervive 440mg</t>
  </si>
  <si>
    <t>440mg vial</t>
  </si>
  <si>
    <t>تراستزيوماب 440 مجم</t>
  </si>
  <si>
    <t>Trastuzumab 440 mg</t>
  </si>
  <si>
    <t>80 L.E</t>
  </si>
  <si>
    <t>Bottle of 2.5 ml</t>
  </si>
  <si>
    <t>Sigmatec</t>
  </si>
  <si>
    <t>Tav-DuEye drops</t>
  </si>
  <si>
    <t>Bottle (2.5 ml)</t>
  </si>
  <si>
    <t>ترافوبروست + تيمولول نقط عين</t>
  </si>
  <si>
    <t>Travoprost + timolol eye dps</t>
  </si>
  <si>
    <t>0.295/ tab</t>
  </si>
  <si>
    <t>Trittico</t>
  </si>
  <si>
    <t>ترازودون 50 مجم</t>
  </si>
  <si>
    <t>Trazodone  50mg</t>
  </si>
  <si>
    <t>56</t>
  </si>
  <si>
    <t>SB - EGYPT</t>
  </si>
  <si>
    <t>Kenacort Tab.</t>
  </si>
  <si>
    <t>ترايمسينولون  4مجم</t>
  </si>
  <si>
    <t>Triamcinolone 4 mg</t>
  </si>
  <si>
    <t>11.000 / ONE AMP</t>
  </si>
  <si>
    <t>AMP (1 ML )</t>
  </si>
  <si>
    <t>SYNTHCORTIN 40 MG AMP</t>
  </si>
  <si>
    <t>ترايمسينولون 40مجم/مللي</t>
  </si>
  <si>
    <t>Triamcinolone 40 mg / ml</t>
  </si>
  <si>
    <t>Ampoule1 ml</t>
  </si>
  <si>
    <t>pharcocinolone</t>
  </si>
  <si>
    <t>Stelasil</t>
  </si>
  <si>
    <t>ترايفلوبيرازين 1 مجم</t>
  </si>
  <si>
    <t>Trifluperazine 1 mg</t>
  </si>
  <si>
    <t>ترايفلوبيرازين 5 مجم</t>
  </si>
  <si>
    <t>Trifluperazine 5 mg</t>
  </si>
  <si>
    <t>TRITONE 100 mg 30 TAB</t>
  </si>
  <si>
    <t>ترايمبيوتين 100مجم</t>
  </si>
  <si>
    <t>Trimebutine 100 mg</t>
  </si>
  <si>
    <t>جاست ريج 100 مجم</t>
  </si>
  <si>
    <t>TRITONE 200 mg 30 TAB</t>
  </si>
  <si>
    <t>ترايمبيوتين 200مجم</t>
  </si>
  <si>
    <t>Trimebutine 200 mg</t>
  </si>
  <si>
    <t>جاست ريج 200 مجم</t>
  </si>
  <si>
    <t>Tricardia Tab</t>
  </si>
  <si>
    <t>ترايميتازيدين20مجم</t>
  </si>
  <si>
    <t>Trimetazidine 20mg</t>
  </si>
  <si>
    <t>Vastor 20mg</t>
  </si>
  <si>
    <t>Mydrapid</t>
  </si>
  <si>
    <t>تروبيكاميد0.5%نقط عين</t>
  </si>
  <si>
    <t>Tropicamide 0.5 % Eye Drops</t>
  </si>
  <si>
    <t>تروبيكاميد 1 %نقط عين</t>
  </si>
  <si>
    <t>Tropicamide 1% Eye Drops</t>
  </si>
  <si>
    <t>urecare</t>
  </si>
  <si>
    <t>يوريا 10% كريم</t>
  </si>
  <si>
    <t>Urea 10% Cream</t>
  </si>
  <si>
    <t>URSOCHOLE 250 MG CAP</t>
  </si>
  <si>
    <t>أرسوديأوكسيكوليك أسيد 250 مجم</t>
  </si>
  <si>
    <t>Ursodeoxycholic acid 250mg</t>
  </si>
  <si>
    <t>Depakine</t>
  </si>
  <si>
    <t>فالبرويك اسيد (صوديوم فالبرويت) 200 مجم</t>
  </si>
  <si>
    <t>Valproic Acid ( Sodium Valproate) 200 mg</t>
  </si>
  <si>
    <t>Bottle 40 ml</t>
  </si>
  <si>
    <t>seizolow</t>
  </si>
  <si>
    <t>فالبرويك اسيد (صوديوم فالبرويت) 200مجم/مللي نقط</t>
  </si>
  <si>
    <t>valproic acid (sodium valproate) 200mg/ml Oral drops</t>
  </si>
  <si>
    <t>كاردوفالدون 80 مجم</t>
  </si>
  <si>
    <t>فالسارتان 80 مجم</t>
  </si>
  <si>
    <t>Valsartan  80mg</t>
  </si>
  <si>
    <t>32.4</t>
  </si>
  <si>
    <t>pressothioval</t>
  </si>
  <si>
    <t>فالسارتان 160مجم+هيدروكلوروثيازيد 25مجم</t>
  </si>
  <si>
    <t>Valsartan 160 mg + Hydrochlorothiazide 25 mg</t>
  </si>
  <si>
    <t>1.1</t>
  </si>
  <si>
    <t>sarangiot plus</t>
  </si>
  <si>
    <t>فالسارتان 160مجم+هيدروكلوروثيازيد 12.5مجم</t>
  </si>
  <si>
    <t>Valsartan 160 mg + Hydrochlorothiazide 12.5 mg</t>
  </si>
  <si>
    <t>30.00/14 tab.</t>
  </si>
  <si>
    <t>Co - valsartan80/12.5</t>
  </si>
  <si>
    <t>فالسارتان 80مجم+هيدروكلوروثيازيد 12.5مجم</t>
  </si>
  <si>
    <t>Valsartan 80 mg+ Hydrochlorothiazide 12.5 mg</t>
  </si>
  <si>
    <t>13.80/10 tab.</t>
  </si>
  <si>
    <t>Lasaromep</t>
  </si>
  <si>
    <t>فالسارتان 40 مجم</t>
  </si>
  <si>
    <t>Valsartan 40 mg</t>
  </si>
  <si>
    <t>3.0000</t>
  </si>
  <si>
    <t>DISARTAN 160 MG 2Stp</t>
  </si>
  <si>
    <t>فالسارتان 160 مجم</t>
  </si>
  <si>
    <t>Valsartan 160 mg</t>
  </si>
  <si>
    <t>شركة العامريه لصالح شركة ايجي فارما</t>
  </si>
  <si>
    <t>Vencobect 500mg</t>
  </si>
  <si>
    <t>فانكومايسين 500 مجم</t>
  </si>
  <si>
    <t>Vancomycin 500 mg</t>
  </si>
  <si>
    <t>Organon Teknika B.V. Holland</t>
  </si>
  <si>
    <t>Norcuron</t>
  </si>
  <si>
    <t>فيكيورونيوم بروميد4مجم</t>
  </si>
  <si>
    <t>Vecuronium Br 4 mg</t>
  </si>
  <si>
    <t>Venlantrin Tablets</t>
  </si>
  <si>
    <t>فنلافكسين 37.5مجم</t>
  </si>
  <si>
    <t>Venlafaxine 37.5 mg</t>
  </si>
  <si>
    <t>GLOBEXOR 75 MG SR</t>
  </si>
  <si>
    <t>فنلافكسين 75مجم</t>
  </si>
  <si>
    <t>Venlafaxine 75 mg</t>
  </si>
  <si>
    <t>4.75 le / 10tab</t>
  </si>
  <si>
    <t>Veratens 80</t>
  </si>
  <si>
    <t>فيراباميل 80 مجم</t>
  </si>
  <si>
    <t>Verapamil  80 mg</t>
  </si>
  <si>
    <t>Veratens 240 SR</t>
  </si>
  <si>
    <t>فيراباميل 240 مجم طويل المفعول</t>
  </si>
  <si>
    <t>Verapamil  240 mg S.R.</t>
  </si>
  <si>
    <t>3.50/amp.</t>
  </si>
  <si>
    <t>Izoptomil</t>
  </si>
  <si>
    <t>فيراباميل 5 مجم/2ملل</t>
  </si>
  <si>
    <t>Verapamil 5mg/2ml Injection</t>
  </si>
  <si>
    <t>Cytoblastin</t>
  </si>
  <si>
    <t>فينبلاستين 10مجم/10مل</t>
  </si>
  <si>
    <t>Vinblastine 10 mg / 10 ml</t>
  </si>
  <si>
    <t>Vinarcin 1mg/1ml</t>
  </si>
  <si>
    <t>فينكريستين 1مجم/1مل</t>
  </si>
  <si>
    <t>Vincristine 1 mg / 1 ml</t>
  </si>
  <si>
    <t>3190/10 vial
هذا السعر لا يعتد به الا بعد اعتماد السيد الدكتور وزير الصحة و السكان</t>
  </si>
  <si>
    <t>Vial 1ml</t>
  </si>
  <si>
    <t>Pierre Fabre</t>
  </si>
  <si>
    <t>Navelbine 10mg/1ml</t>
  </si>
  <si>
    <t>فينوريلبين 10مجم</t>
  </si>
  <si>
    <t>Vinorelbine 10 mg</t>
  </si>
  <si>
    <t>840
هذا السعر لا يعتد به الا بعد اعتماد السيد الدكتور وزير الصحة و السكان</t>
  </si>
  <si>
    <t>1 Cap</t>
  </si>
  <si>
    <t>Navelbine 20mg Cap</t>
  </si>
  <si>
    <t>Vinorelbine 20 mg</t>
  </si>
  <si>
    <t>1281
هذا السعر لا يعتد به الا بعد اعتماد السيد الدكتور وزير الصحة و السكان</t>
  </si>
  <si>
    <t>Navelbine 30mg Cap</t>
  </si>
  <si>
    <t>Vinorelbine 30 mg</t>
  </si>
  <si>
    <t>8700/10 vial
هذا السعر لا يعتد به الا بعد اعتماد السيد الدكتور وزير الصحة و السكان</t>
  </si>
  <si>
    <t>Vial 5 ml</t>
  </si>
  <si>
    <t>Navelbine 50mg/5ml</t>
  </si>
  <si>
    <t>فينوريلبين 50مجم</t>
  </si>
  <si>
    <t>Vinorelbine 50 mg</t>
  </si>
  <si>
    <t>Longavit B12</t>
  </si>
  <si>
    <t>فيتامين  (ب12) 1مجم</t>
  </si>
  <si>
    <t>Vitamin ( B12 ) 1 mg</t>
  </si>
  <si>
    <t>Rubivamin</t>
  </si>
  <si>
    <t>Deltavit B12 1mg Sublingual</t>
  </si>
  <si>
    <t>فيتامين (ب 12) 1مجم</t>
  </si>
  <si>
    <t>A Viton</t>
  </si>
  <si>
    <t>فيتامين أ  لحد50000 وحدة دولية</t>
  </si>
  <si>
    <t>Vitamin A Up To 50,000 I.U.</t>
  </si>
  <si>
    <t>Neurovit</t>
  </si>
  <si>
    <t>حقن تحتوي علي  الأقل فيتامين ب 1،6،12</t>
  </si>
  <si>
    <t>Vitamin B containing At Least ( B1, B6, B12 )</t>
  </si>
  <si>
    <t>أقراص تحتوي علي  الاقل فيتامين ب 1
( 100مجم), ب 6 (50 مجم ) , ب 12 (250 مكجم )</t>
  </si>
  <si>
    <t>Vitamin B Containing At Least B1 ( 100 mg ), B6 ( 50 mg ), B12 ( 250 mcg )</t>
  </si>
  <si>
    <t>C- Viton</t>
  </si>
  <si>
    <t>فيتامين سي 500 مجم</t>
  </si>
  <si>
    <t>Vitamin C ( Asorbic Acid ) 500 mg</t>
  </si>
  <si>
    <t>32.50/30 tab.</t>
  </si>
  <si>
    <t>Antox</t>
  </si>
  <si>
    <t>فيتامين يحتوي على سيلينيم</t>
  </si>
  <si>
    <t>Vitamin containing Selenium</t>
  </si>
  <si>
    <t>0.96</t>
  </si>
  <si>
    <t>Toco</t>
  </si>
  <si>
    <t>فيتامين هـ 1000مجم</t>
  </si>
  <si>
    <t>Vitamin E 1000 mg Capsules or Tablets</t>
  </si>
  <si>
    <t>0.66/ cap</t>
  </si>
  <si>
    <t>Vitamine E forte</t>
  </si>
  <si>
    <t>فيتامين هـ 400مجم</t>
  </si>
  <si>
    <t>Vitamin E 400 mg Capsules or Tablets</t>
  </si>
  <si>
    <t>.75/ cap</t>
  </si>
  <si>
    <t>vitamin E 400 mg</t>
  </si>
  <si>
    <t>Haemofarin</t>
  </si>
  <si>
    <t>وارفارين 2 مجم</t>
  </si>
  <si>
    <t>Warfarin 2mg</t>
  </si>
  <si>
    <t>7.00 L.E</t>
  </si>
  <si>
    <t>Marevan 1mg Tab.</t>
  </si>
  <si>
    <t>وارفارين 1 مجم</t>
  </si>
  <si>
    <t>Warfarin 1 mg</t>
  </si>
  <si>
    <t>4.00/10tab.</t>
  </si>
  <si>
    <t>Marivanil</t>
  </si>
  <si>
    <t>وارفارين 3 مجم</t>
  </si>
  <si>
    <t>Warfarin 3 mg</t>
  </si>
  <si>
    <t>4.50/10 tab.</t>
  </si>
  <si>
    <t>وارفارين 5 مجم</t>
  </si>
  <si>
    <t>Warfarin 5 mg</t>
  </si>
  <si>
    <t>16.5/100tab.</t>
  </si>
  <si>
    <t>Soluvit N</t>
  </si>
  <si>
    <t>فيتامينات تذوب في الماء</t>
  </si>
  <si>
    <t>Water soluble vitamins for I.V</t>
  </si>
  <si>
    <t>زيدين   300 مجم أقراص</t>
  </si>
  <si>
    <t>زيدوفودين 300مجم</t>
  </si>
  <si>
    <t>zidovudine 300mg</t>
  </si>
  <si>
    <t>ZINC OLIVE LOTION</t>
  </si>
  <si>
    <t>المهن الطبية</t>
  </si>
  <si>
    <t>أوكسيد الزنك 20% لوسيون</t>
  </si>
  <si>
    <t>Zinc Oxide 20% Lotion</t>
  </si>
  <si>
    <t>Global</t>
  </si>
  <si>
    <t xml:space="preserve">Metadronic </t>
  </si>
  <si>
    <t>Zoledronic Acid 4 mg</t>
  </si>
  <si>
    <t>clopixol acuphase100mg /2ml</t>
  </si>
  <si>
    <t>زيكلوبينثيكسول 100 مجم/2 مللي</t>
  </si>
  <si>
    <t>Zuclopenthixol 100 mg / 2ml Acuphase</t>
  </si>
  <si>
    <t>clopixol -depot 200 mg /ml</t>
  </si>
  <si>
    <t>زيكلوبينثيكسول 200مجم/ملل</t>
  </si>
  <si>
    <t>Zuclopenthixol 200 mg / ml</t>
  </si>
  <si>
    <t>Sachet Box of 10</t>
  </si>
  <si>
    <t>Hydral Powder</t>
  </si>
  <si>
    <t>منخفض الصوديوم</t>
  </si>
  <si>
    <t>المناقصة العامة لتوريد محاليل الجفاف والزنك جلسة 2015/12/13</t>
  </si>
  <si>
    <t>محاليل الجفاف والزنك</t>
  </si>
  <si>
    <t>Lohydran</t>
  </si>
  <si>
    <t>O R S
Orange Flavour Sachets</t>
  </si>
  <si>
    <t>هيدروسيف</t>
  </si>
  <si>
    <t>Diarrhea Rehydration I.V. Infusion</t>
  </si>
  <si>
    <t xml:space="preserve">التنقيط الوريدى </t>
  </si>
  <si>
    <t>Otsuka</t>
  </si>
  <si>
    <t>Pansol</t>
  </si>
  <si>
    <t>Zinc Syrup</t>
  </si>
  <si>
    <t>شراب زنك 10 مجم/5 مللى</t>
  </si>
  <si>
    <t>Sulfozinc (Zinc Sulphate 10 mg / 5 ml) Powder for Syrup</t>
  </si>
  <si>
    <t>Zincorhea Syrup</t>
  </si>
  <si>
    <t>شراب زنك 20مجم/5 مللى</t>
  </si>
  <si>
    <t>Sulfozinc 20 mg / 5 ml Syrup</t>
  </si>
  <si>
    <t>101</t>
  </si>
  <si>
    <t>unitrexate 50mg/2ml</t>
  </si>
  <si>
    <t>ميثوتريكسات 50 مجم</t>
  </si>
  <si>
    <t>Methotrexate 50mg</t>
  </si>
  <si>
    <t>مناقصة ستريبتوكيناز وادوية متنوعة 2016-2017</t>
  </si>
  <si>
    <t>200</t>
  </si>
  <si>
    <t>Nyrin 50mg/5ml</t>
  </si>
  <si>
    <t>فولينات الكالسيوم 50 مجم</t>
  </si>
  <si>
    <t>Calcium Folinate 50 mg</t>
  </si>
  <si>
    <t>مناقصة ستريبتوكيناز وادوية متنوعة 2016-2018</t>
  </si>
  <si>
    <t>سعر التوريد</t>
  </si>
  <si>
    <t>سعر السوق الحالي بالوحدة</t>
  </si>
  <si>
    <t>الكمية</t>
  </si>
  <si>
    <t>معدل استهلاك</t>
  </si>
  <si>
    <t>التوريد من مناقصات او ممارسات اخرى</t>
  </si>
  <si>
    <t>ملاحظات</t>
  </si>
  <si>
    <t>معدل 3 شهور</t>
  </si>
  <si>
    <t>Class1</t>
  </si>
  <si>
    <t>تجلب اسم الصنف من العمودF</t>
  </si>
  <si>
    <t>بدلا من كتابة الحرف d</t>
  </si>
  <si>
    <t xml:space="preserve">مطلوب تعديل المعادلة بالعمود z بحيث </t>
  </si>
  <si>
    <t>ليكون الناتج مثل العمودAB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</si>
</sst>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0"/>
    <numFmt numFmtId="165" formatCode="[$-1010409]General"/>
    <numFmt numFmtId="166" formatCode="#,##0.000"/>
    <numFmt numFmtId="167" formatCode="0.0000"/>
  </numFmts>
  <fonts count="6" x14ac:knownFonts="1">
    <font>
      <sz val="11"/>
      <color rgb="FF000000"/>
      <name val="Calibri"/>
    </font>
    <font>
      <b/>
      <sz val="11"/>
      <color rgb="FF000000"/>
      <name val="Calibri"/>
    </font>
    <font>
      <b/>
      <sz val="11"/>
      <color rgb="FF000000"/>
      <name val="Cambria"/>
    </font>
    <font>
      <sz val="11"/>
      <color rgb="FF000000"/>
      <name val="Cambria"/>
    </font>
    <font>
      <sz val="11"/>
      <name val="Calibri"/>
    </font>
    <font>
      <sz val="10"/>
      <color rgb="FF000000"/>
      <name val="Tahoma"/>
    </font>
  </fonts>
  <fills count="21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92D050"/>
        <bgColor rgb="FF92D050"/>
      </patternFill>
    </fill>
    <fill>
      <patternFill patternType="solid">
        <fgColor rgb="FF00B0F0"/>
        <bgColor rgb="FF00B0F0"/>
      </patternFill>
    </fill>
    <fill>
      <patternFill patternType="solid">
        <fgColor rgb="FFFABF8F"/>
        <bgColor rgb="FFFABF8F"/>
      </patternFill>
    </fill>
    <fill>
      <patternFill patternType="solid">
        <fgColor rgb="FF92CDDC"/>
        <bgColor rgb="FF92CDDC"/>
      </patternFill>
    </fill>
    <fill>
      <patternFill patternType="solid">
        <fgColor rgb="FF00B050"/>
        <bgColor rgb="FF00B05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D8D8D8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FF"/>
      </patternFill>
    </fill>
    <fill>
      <patternFill patternType="solid">
        <fgColor rgb="FF92D050"/>
        <bgColor rgb="FFFFFF00"/>
      </patternFill>
    </fill>
    <fill>
      <patternFill patternType="solid">
        <fgColor rgb="FF92D050"/>
        <bgColor rgb="FFFF0000"/>
      </patternFill>
    </fill>
    <fill>
      <patternFill patternType="solid">
        <fgColor theme="9" tint="0.59999389629810485"/>
        <bgColor rgb="FFD8D8D8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rgb="FFD8D8D8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04">
    <xf numFmtId="0" fontId="0" fillId="0" borderId="0" xfId="0" applyFont="1" applyAlignment="1"/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 readingOrder="2"/>
    </xf>
    <xf numFmtId="0" fontId="2" fillId="6" borderId="1" xfId="0" applyFont="1" applyFill="1" applyBorder="1" applyAlignment="1">
      <alignment horizontal="center" vertical="center" wrapText="1" readingOrder="2"/>
    </xf>
    <xf numFmtId="0" fontId="2" fillId="2" borderId="3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wrapText="1" readingOrder="2"/>
    </xf>
    <xf numFmtId="164" fontId="0" fillId="0" borderId="4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165" fontId="0" fillId="0" borderId="4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 readingOrder="2"/>
    </xf>
    <xf numFmtId="0" fontId="3" fillId="6" borderId="1" xfId="0" applyFont="1" applyFill="1" applyBorder="1" applyAlignment="1">
      <alignment horizontal="center" vertical="center" wrapText="1" readingOrder="2"/>
    </xf>
    <xf numFmtId="0" fontId="3" fillId="0" borderId="7" xfId="0" applyFont="1" applyBorder="1" applyAlignment="1">
      <alignment horizontal="center" vertical="center" wrapText="1" readingOrder="2"/>
    </xf>
    <xf numFmtId="0" fontId="3" fillId="0" borderId="8" xfId="0" applyFont="1" applyBorder="1" applyAlignment="1">
      <alignment horizontal="center" vertical="center" wrapText="1" readingOrder="2"/>
    </xf>
    <xf numFmtId="166" fontId="0" fillId="0" borderId="9" xfId="0" applyNumberFormat="1" applyFont="1" applyBorder="1" applyAlignment="1">
      <alignment horizontal="center" vertical="center" wrapText="1"/>
    </xf>
    <xf numFmtId="2" fontId="0" fillId="0" borderId="9" xfId="0" applyNumberFormat="1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1" fontId="0" fillId="0" borderId="9" xfId="0" applyNumberFormat="1" applyFont="1" applyBorder="1" applyAlignment="1">
      <alignment horizontal="center" vertical="center" wrapText="1"/>
    </xf>
    <xf numFmtId="1" fontId="0" fillId="3" borderId="9" xfId="0" applyNumberFormat="1" applyFont="1" applyFill="1" applyBorder="1" applyAlignment="1">
      <alignment horizontal="center" vertical="center" wrapText="1"/>
    </xf>
    <xf numFmtId="1" fontId="0" fillId="0" borderId="9" xfId="0" applyNumberFormat="1" applyFont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 wrapText="1"/>
    </xf>
    <xf numFmtId="1" fontId="0" fillId="4" borderId="9" xfId="0" applyNumberFormat="1" applyFont="1" applyFill="1" applyBorder="1" applyAlignment="1">
      <alignment horizontal="center" vertical="center" wrapText="1"/>
    </xf>
    <xf numFmtId="165" fontId="0" fillId="3" borderId="9" xfId="0" applyNumberFormat="1" applyFont="1" applyFill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 readingOrder="2"/>
    </xf>
    <xf numFmtId="0" fontId="3" fillId="0" borderId="12" xfId="0" applyFont="1" applyBorder="1" applyAlignment="1">
      <alignment horizontal="center" vertical="center" wrapText="1" readingOrder="2"/>
    </xf>
    <xf numFmtId="165" fontId="0" fillId="7" borderId="9" xfId="0" applyNumberFormat="1" applyFont="1" applyFill="1" applyBorder="1" applyAlignment="1">
      <alignment horizontal="center" vertical="center" wrapText="1"/>
    </xf>
    <xf numFmtId="165" fontId="0" fillId="0" borderId="9" xfId="0" applyNumberFormat="1" applyFont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4" borderId="9" xfId="0" applyFont="1" applyFill="1" applyBorder="1" applyAlignment="1">
      <alignment horizontal="center" vertical="center" wrapText="1"/>
    </xf>
    <xf numFmtId="166" fontId="4" fillId="0" borderId="9" xfId="0" applyNumberFormat="1" applyFont="1" applyBorder="1" applyAlignment="1">
      <alignment horizontal="center" vertical="center" wrapText="1"/>
    </xf>
    <xf numFmtId="164" fontId="0" fillId="0" borderId="9" xfId="0" applyNumberFormat="1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center" vertical="center" wrapText="1"/>
    </xf>
    <xf numFmtId="0" fontId="0" fillId="7" borderId="9" xfId="0" applyFont="1" applyFill="1" applyBorder="1" applyAlignment="1">
      <alignment horizontal="center" vertical="center" wrapText="1"/>
    </xf>
    <xf numFmtId="164" fontId="0" fillId="8" borderId="9" xfId="0" applyNumberFormat="1" applyFont="1" applyFill="1" applyBorder="1" applyAlignment="1">
      <alignment horizontal="center" vertical="center" wrapText="1"/>
    </xf>
    <xf numFmtId="0" fontId="0" fillId="8" borderId="9" xfId="0" applyFont="1" applyFill="1" applyBorder="1" applyAlignment="1">
      <alignment horizontal="center" vertical="center" wrapText="1"/>
    </xf>
    <xf numFmtId="164" fontId="0" fillId="0" borderId="9" xfId="0" applyNumberFormat="1" applyFont="1" applyBorder="1" applyAlignment="1">
      <alignment horizontal="center" vertical="center" wrapText="1"/>
    </xf>
    <xf numFmtId="49" fontId="0" fillId="3" borderId="9" xfId="0" applyNumberFormat="1" applyFont="1" applyFill="1" applyBorder="1" applyAlignment="1">
      <alignment horizontal="center" vertical="center" wrapText="1"/>
    </xf>
    <xf numFmtId="49" fontId="0" fillId="3" borderId="9" xfId="0" applyNumberFormat="1" applyFont="1" applyFill="1" applyBorder="1" applyAlignment="1">
      <alignment horizontal="center" vertical="center" wrapText="1"/>
    </xf>
    <xf numFmtId="49" fontId="0" fillId="4" borderId="9" xfId="0" applyNumberFormat="1" applyFont="1" applyFill="1" applyBorder="1" applyAlignment="1">
      <alignment horizontal="center" vertical="center" wrapText="1"/>
    </xf>
    <xf numFmtId="165" fontId="0" fillId="0" borderId="9" xfId="0" applyNumberFormat="1" applyFont="1" applyBorder="1" applyAlignment="1">
      <alignment vertical="center" wrapText="1"/>
    </xf>
    <xf numFmtId="0" fontId="0" fillId="3" borderId="13" xfId="0" applyFont="1" applyFill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center" vertical="center" wrapText="1"/>
    </xf>
    <xf numFmtId="165" fontId="0" fillId="8" borderId="9" xfId="0" applyNumberFormat="1" applyFont="1" applyFill="1" applyBorder="1" applyAlignment="1">
      <alignment horizontal="center" vertical="center" wrapText="1"/>
    </xf>
    <xf numFmtId="0" fontId="0" fillId="3" borderId="15" xfId="0" applyFont="1" applyFill="1" applyBorder="1" applyAlignment="1">
      <alignment horizontal="center" vertical="center" wrapText="1"/>
    </xf>
    <xf numFmtId="0" fontId="0" fillId="4" borderId="15" xfId="0" applyFont="1" applyFill="1" applyBorder="1" applyAlignment="1">
      <alignment horizontal="center" vertical="center" wrapText="1"/>
    </xf>
    <xf numFmtId="165" fontId="0" fillId="0" borderId="9" xfId="0" applyNumberFormat="1" applyFont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165" fontId="0" fillId="7" borderId="15" xfId="0" applyNumberFormat="1" applyFont="1" applyFill="1" applyBorder="1" applyAlignment="1">
      <alignment horizontal="center" vertical="center" wrapText="1"/>
    </xf>
    <xf numFmtId="164" fontId="4" fillId="8" borderId="9" xfId="0" applyNumberFormat="1" applyFont="1" applyFill="1" applyBorder="1" applyAlignment="1">
      <alignment horizontal="center" vertical="center" wrapText="1"/>
    </xf>
    <xf numFmtId="0" fontId="0" fillId="8" borderId="15" xfId="0" applyFont="1" applyFill="1" applyBorder="1" applyAlignment="1">
      <alignment horizontal="center" vertical="center" wrapText="1"/>
    </xf>
    <xf numFmtId="0" fontId="0" fillId="8" borderId="9" xfId="0" applyFont="1" applyFill="1" applyBorder="1" applyAlignment="1">
      <alignment horizontal="center" vertical="center" wrapText="1"/>
    </xf>
    <xf numFmtId="1" fontId="0" fillId="8" borderId="9" xfId="0" applyNumberFormat="1" applyFont="1" applyFill="1" applyBorder="1" applyAlignment="1">
      <alignment horizontal="center" vertical="center" wrapText="1"/>
    </xf>
    <xf numFmtId="165" fontId="0" fillId="8" borderId="15" xfId="0" applyNumberFormat="1" applyFont="1" applyFill="1" applyBorder="1" applyAlignment="1">
      <alignment horizontal="center" vertical="center" wrapText="1"/>
    </xf>
    <xf numFmtId="0" fontId="0" fillId="8" borderId="16" xfId="0" applyFont="1" applyFill="1" applyBorder="1" applyAlignment="1">
      <alignment horizontal="center" vertical="center" wrapText="1"/>
    </xf>
    <xf numFmtId="1" fontId="0" fillId="4" borderId="15" xfId="0" applyNumberFormat="1" applyFont="1" applyFill="1" applyBorder="1" applyAlignment="1">
      <alignment horizontal="center" vertical="center" wrapText="1"/>
    </xf>
    <xf numFmtId="165" fontId="4" fillId="3" borderId="9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readingOrder="2"/>
    </xf>
    <xf numFmtId="165" fontId="4" fillId="7" borderId="9" xfId="0" applyNumberFormat="1" applyFon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/>
    </xf>
    <xf numFmtId="164" fontId="3" fillId="8" borderId="17" xfId="0" applyNumberFormat="1" applyFont="1" applyFill="1" applyBorder="1" applyAlignment="1">
      <alignment horizontal="center"/>
    </xf>
    <xf numFmtId="0" fontId="3" fillId="8" borderId="17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3" fillId="8" borderId="17" xfId="0" applyFont="1" applyFill="1" applyBorder="1" applyAlignment="1">
      <alignment horizontal="center"/>
    </xf>
    <xf numFmtId="0" fontId="3" fillId="8" borderId="18" xfId="0" applyFont="1" applyFill="1" applyBorder="1" applyAlignment="1">
      <alignment horizontal="center"/>
    </xf>
    <xf numFmtId="0" fontId="3" fillId="3" borderId="18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165" fontId="3" fillId="8" borderId="18" xfId="0" applyNumberFormat="1" applyFont="1" applyFill="1" applyBorder="1" applyAlignment="1">
      <alignment horizontal="center"/>
    </xf>
    <xf numFmtId="0" fontId="3" fillId="8" borderId="19" xfId="0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165" fontId="0" fillId="4" borderId="9" xfId="0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164" fontId="0" fillId="8" borderId="9" xfId="0" applyNumberFormat="1" applyFont="1" applyFill="1" applyBorder="1" applyAlignment="1">
      <alignment horizontal="center" vertical="center" wrapText="1"/>
    </xf>
    <xf numFmtId="1" fontId="0" fillId="0" borderId="14" xfId="0" applyNumberFormat="1" applyFont="1" applyBorder="1" applyAlignment="1">
      <alignment horizontal="center" vertical="center" wrapText="1"/>
    </xf>
    <xf numFmtId="0" fontId="0" fillId="3" borderId="15" xfId="0" applyFont="1" applyFill="1" applyBorder="1" applyAlignment="1">
      <alignment horizontal="center" vertical="center" wrapText="1"/>
    </xf>
    <xf numFmtId="165" fontId="0" fillId="3" borderId="9" xfId="0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164" fontId="0" fillId="9" borderId="9" xfId="0" applyNumberFormat="1" applyFont="1" applyFill="1" applyBorder="1" applyAlignment="1">
      <alignment horizontal="center" vertical="center" wrapText="1"/>
    </xf>
    <xf numFmtId="0" fontId="0" fillId="9" borderId="9" xfId="0" applyFont="1" applyFill="1" applyBorder="1" applyAlignment="1">
      <alignment horizontal="center" vertical="center" wrapText="1"/>
    </xf>
    <xf numFmtId="0" fontId="0" fillId="9" borderId="9" xfId="0" applyFont="1" applyFill="1" applyBorder="1" applyAlignment="1">
      <alignment horizontal="center" vertical="center" wrapText="1"/>
    </xf>
    <xf numFmtId="165" fontId="0" fillId="9" borderId="9" xfId="0" applyNumberFormat="1" applyFont="1" applyFill="1" applyBorder="1" applyAlignment="1">
      <alignment horizontal="center" vertical="center" wrapText="1"/>
    </xf>
    <xf numFmtId="0" fontId="0" fillId="9" borderId="13" xfId="0" applyFont="1" applyFill="1" applyBorder="1" applyAlignment="1">
      <alignment horizontal="center" vertical="center" wrapText="1"/>
    </xf>
    <xf numFmtId="0" fontId="0" fillId="9" borderId="16" xfId="0" applyFont="1" applyFill="1" applyBorder="1" applyAlignment="1">
      <alignment horizontal="center" vertical="center" wrapText="1"/>
    </xf>
    <xf numFmtId="0" fontId="4" fillId="8" borderId="9" xfId="0" applyFont="1" applyFill="1" applyBorder="1" applyAlignment="1">
      <alignment horizontal="center" vertical="center" wrapText="1"/>
    </xf>
    <xf numFmtId="0" fontId="4" fillId="8" borderId="9" xfId="0" applyFont="1" applyFill="1" applyBorder="1" applyAlignment="1">
      <alignment horizontal="center" vertical="center" wrapText="1"/>
    </xf>
    <xf numFmtId="166" fontId="0" fillId="10" borderId="9" xfId="0" applyNumberFormat="1" applyFont="1" applyFill="1" applyBorder="1" applyAlignment="1">
      <alignment horizontal="center" vertical="center" wrapText="1"/>
    </xf>
    <xf numFmtId="2" fontId="0" fillId="10" borderId="9" xfId="0" applyNumberFormat="1" applyFont="1" applyFill="1" applyBorder="1" applyAlignment="1">
      <alignment horizontal="center" vertical="center" wrapText="1"/>
    </xf>
    <xf numFmtId="0" fontId="0" fillId="10" borderId="9" xfId="0" applyFont="1" applyFill="1" applyBorder="1" applyAlignment="1">
      <alignment horizontal="center" vertical="center" wrapText="1"/>
    </xf>
    <xf numFmtId="1" fontId="0" fillId="10" borderId="9" xfId="0" applyNumberFormat="1" applyFont="1" applyFill="1" applyBorder="1" applyAlignment="1">
      <alignment horizontal="center" vertical="center" wrapText="1"/>
    </xf>
    <xf numFmtId="1" fontId="0" fillId="10" borderId="9" xfId="0" applyNumberFormat="1" applyFont="1" applyFill="1" applyBorder="1" applyAlignment="1">
      <alignment horizontal="center" vertical="center" wrapText="1"/>
    </xf>
    <xf numFmtId="165" fontId="0" fillId="10" borderId="9" xfId="0" applyNumberFormat="1" applyFont="1" applyFill="1" applyBorder="1" applyAlignment="1">
      <alignment horizontal="center" vertical="center" wrapText="1"/>
    </xf>
    <xf numFmtId="0" fontId="0" fillId="10" borderId="9" xfId="0" applyFont="1" applyFill="1" applyBorder="1" applyAlignment="1">
      <alignment horizontal="center" vertical="center" wrapText="1"/>
    </xf>
    <xf numFmtId="0" fontId="0" fillId="10" borderId="16" xfId="0" applyFont="1" applyFill="1" applyBorder="1" applyAlignment="1">
      <alignment horizontal="center" vertical="center" wrapText="1"/>
    </xf>
    <xf numFmtId="167" fontId="0" fillId="0" borderId="9" xfId="0" applyNumberFormat="1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165" fontId="0" fillId="3" borderId="15" xfId="0" applyNumberFormat="1" applyFont="1" applyFill="1" applyBorder="1" applyAlignment="1">
      <alignment horizontal="center" vertical="center" wrapText="1"/>
    </xf>
    <xf numFmtId="165" fontId="0" fillId="4" borderId="15" xfId="0" applyNumberFormat="1" applyFont="1" applyFill="1" applyBorder="1" applyAlignment="1">
      <alignment horizontal="center" vertical="center" wrapText="1"/>
    </xf>
    <xf numFmtId="165" fontId="5" fillId="0" borderId="9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165" fontId="5" fillId="3" borderId="9" xfId="0" applyNumberFormat="1" applyFont="1" applyFill="1" applyBorder="1" applyAlignment="1">
      <alignment horizontal="center" vertical="center" wrapText="1"/>
    </xf>
    <xf numFmtId="165" fontId="5" fillId="7" borderId="9" xfId="0" applyNumberFormat="1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166" fontId="0" fillId="10" borderId="9" xfId="0" applyNumberFormat="1" applyFont="1" applyFill="1" applyBorder="1" applyAlignment="1">
      <alignment horizontal="center" vertical="center" wrapText="1"/>
    </xf>
    <xf numFmtId="164" fontId="0" fillId="10" borderId="9" xfId="0" applyNumberFormat="1" applyFont="1" applyFill="1" applyBorder="1" applyAlignment="1">
      <alignment horizontal="center" vertical="center" wrapText="1"/>
    </xf>
    <xf numFmtId="165" fontId="0" fillId="0" borderId="14" xfId="0" applyNumberFormat="1" applyFont="1" applyBorder="1" applyAlignment="1">
      <alignment horizontal="center" vertical="center" wrapText="1"/>
    </xf>
    <xf numFmtId="4" fontId="0" fillId="0" borderId="9" xfId="0" applyNumberFormat="1" applyFont="1" applyBorder="1" applyAlignment="1">
      <alignment horizontal="center" vertical="center" wrapText="1"/>
    </xf>
    <xf numFmtId="0" fontId="0" fillId="9" borderId="15" xfId="0" applyFont="1" applyFill="1" applyBorder="1" applyAlignment="1">
      <alignment horizontal="center" vertical="center" wrapText="1"/>
    </xf>
    <xf numFmtId="0" fontId="0" fillId="9" borderId="16" xfId="0" applyFont="1" applyFill="1" applyBorder="1" applyAlignment="1">
      <alignment horizontal="center" vertical="center" wrapText="1"/>
    </xf>
    <xf numFmtId="2" fontId="0" fillId="0" borderId="14" xfId="0" applyNumberFormat="1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164" fontId="0" fillId="0" borderId="14" xfId="0" applyNumberFormat="1" applyFont="1" applyBorder="1" applyAlignment="1">
      <alignment horizontal="center" vertical="center" wrapText="1"/>
    </xf>
    <xf numFmtId="166" fontId="0" fillId="0" borderId="14" xfId="0" applyNumberFormat="1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2" fontId="0" fillId="0" borderId="9" xfId="0" applyNumberFormat="1" applyFont="1" applyBorder="1" applyAlignment="1">
      <alignment horizontal="center" vertical="center" wrapText="1"/>
    </xf>
    <xf numFmtId="0" fontId="0" fillId="10" borderId="13" xfId="0" applyFont="1" applyFill="1" applyBorder="1" applyAlignment="1">
      <alignment horizontal="center" vertical="center" wrapText="1"/>
    </xf>
    <xf numFmtId="167" fontId="0" fillId="0" borderId="14" xfId="0" applyNumberFormat="1" applyFont="1" applyBorder="1" applyAlignment="1">
      <alignment horizontal="center" vertical="center" wrapText="1"/>
    </xf>
    <xf numFmtId="166" fontId="0" fillId="0" borderId="9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165" fontId="0" fillId="0" borderId="14" xfId="0" applyNumberFormat="1" applyFont="1" applyBorder="1" applyAlignment="1">
      <alignment vertical="center" wrapText="1"/>
    </xf>
    <xf numFmtId="0" fontId="0" fillId="0" borderId="20" xfId="0" applyFont="1" applyBorder="1" applyAlignment="1">
      <alignment horizontal="center" vertical="center" wrapText="1"/>
    </xf>
    <xf numFmtId="164" fontId="4" fillId="10" borderId="9" xfId="0" applyNumberFormat="1" applyFont="1" applyFill="1" applyBorder="1" applyAlignment="1">
      <alignment horizontal="center" vertical="center" wrapText="1"/>
    </xf>
    <xf numFmtId="0" fontId="0" fillId="10" borderId="16" xfId="0" applyFont="1" applyFill="1" applyBorder="1" applyAlignment="1">
      <alignment horizontal="center" vertical="center" wrapText="1"/>
    </xf>
    <xf numFmtId="165" fontId="5" fillId="8" borderId="9" xfId="0" applyNumberFormat="1" applyFont="1" applyFill="1" applyBorder="1" applyAlignment="1">
      <alignment horizontal="center" vertical="center" wrapText="1"/>
    </xf>
    <xf numFmtId="165" fontId="0" fillId="10" borderId="9" xfId="0" applyNumberFormat="1" applyFont="1" applyFill="1" applyBorder="1" applyAlignment="1">
      <alignment vertical="center" wrapText="1"/>
    </xf>
    <xf numFmtId="165" fontId="0" fillId="3" borderId="15" xfId="0" applyNumberFormat="1" applyFont="1" applyFill="1" applyBorder="1" applyAlignment="1">
      <alignment horizontal="center" vertical="center" wrapText="1"/>
    </xf>
    <xf numFmtId="165" fontId="5" fillId="0" borderId="21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 readingOrder="2"/>
    </xf>
    <xf numFmtId="0" fontId="3" fillId="0" borderId="24" xfId="0" applyFont="1" applyBorder="1" applyAlignment="1">
      <alignment horizontal="center" vertical="center" wrapText="1" readingOrder="2"/>
    </xf>
    <xf numFmtId="0" fontId="0" fillId="3" borderId="25" xfId="0" applyFont="1" applyFill="1" applyBorder="1"/>
    <xf numFmtId="0" fontId="0" fillId="4" borderId="25" xfId="0" applyFont="1" applyFill="1" applyBorder="1"/>
    <xf numFmtId="0" fontId="0" fillId="5" borderId="1" xfId="0" applyFont="1" applyFill="1" applyBorder="1"/>
    <xf numFmtId="49" fontId="0" fillId="0" borderId="9" xfId="0" applyNumberFormat="1" applyFont="1" applyBorder="1" applyAlignment="1">
      <alignment horizontal="center" vertical="center" wrapText="1"/>
    </xf>
    <xf numFmtId="49" fontId="0" fillId="0" borderId="9" xfId="0" applyNumberFormat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0" fillId="8" borderId="15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  <xf numFmtId="0" fontId="0" fillId="9" borderId="15" xfId="0" applyFont="1" applyFill="1" applyBorder="1" applyAlignment="1">
      <alignment horizontal="center" vertical="center" wrapText="1"/>
    </xf>
    <xf numFmtId="165" fontId="0" fillId="0" borderId="14" xfId="0" applyNumberFormat="1" applyFont="1" applyBorder="1" applyAlignment="1">
      <alignment horizontal="center" vertical="center" wrapText="1"/>
    </xf>
    <xf numFmtId="0" fontId="0" fillId="10" borderId="15" xfId="0" applyFont="1" applyFill="1" applyBorder="1" applyAlignment="1">
      <alignment horizontal="center" vertical="center" wrapText="1"/>
    </xf>
    <xf numFmtId="1" fontId="0" fillId="10" borderId="15" xfId="0" applyNumberFormat="1" applyFont="1" applyFill="1" applyBorder="1" applyAlignment="1">
      <alignment horizontal="center" vertical="center" wrapText="1"/>
    </xf>
    <xf numFmtId="0" fontId="4" fillId="10" borderId="15" xfId="0" applyFont="1" applyFill="1" applyBorder="1" applyAlignment="1">
      <alignment horizontal="center" vertical="center" wrapText="1"/>
    </xf>
    <xf numFmtId="0" fontId="4" fillId="8" borderId="15" xfId="0" applyFont="1" applyFill="1" applyBorder="1" applyAlignment="1">
      <alignment horizontal="center" vertical="center" wrapText="1"/>
    </xf>
    <xf numFmtId="0" fontId="4" fillId="8" borderId="1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0" fillId="12" borderId="4" xfId="0" applyFont="1" applyFill="1" applyBorder="1" applyAlignment="1">
      <alignment horizontal="center" vertical="center" wrapText="1"/>
    </xf>
    <xf numFmtId="1" fontId="0" fillId="12" borderId="9" xfId="0" applyNumberFormat="1" applyFont="1" applyFill="1" applyBorder="1" applyAlignment="1">
      <alignment horizontal="center" vertical="center" wrapText="1"/>
    </xf>
    <xf numFmtId="0" fontId="0" fillId="12" borderId="9" xfId="0" applyFont="1" applyFill="1" applyBorder="1" applyAlignment="1">
      <alignment horizontal="center" vertical="center" wrapText="1"/>
    </xf>
    <xf numFmtId="49" fontId="0" fillId="12" borderId="9" xfId="0" applyNumberFormat="1" applyFont="1" applyFill="1" applyBorder="1" applyAlignment="1">
      <alignment horizontal="center" vertical="center" wrapText="1"/>
    </xf>
    <xf numFmtId="0" fontId="0" fillId="13" borderId="9" xfId="0" applyFont="1" applyFill="1" applyBorder="1" applyAlignment="1">
      <alignment horizontal="center" vertical="center" wrapText="1"/>
    </xf>
    <xf numFmtId="165" fontId="0" fillId="12" borderId="9" xfId="0" applyNumberFormat="1" applyFont="1" applyFill="1" applyBorder="1" applyAlignment="1">
      <alignment horizontal="center" vertical="center" wrapText="1"/>
    </xf>
    <xf numFmtId="0" fontId="4" fillId="12" borderId="9" xfId="0" applyFont="1" applyFill="1" applyBorder="1" applyAlignment="1">
      <alignment horizontal="center" vertical="center" wrapText="1"/>
    </xf>
    <xf numFmtId="0" fontId="0" fillId="14" borderId="9" xfId="0" applyFont="1" applyFill="1" applyBorder="1" applyAlignment="1">
      <alignment horizontal="center" vertical="center" wrapText="1"/>
    </xf>
    <xf numFmtId="0" fontId="4" fillId="13" borderId="9" xfId="0" applyFont="1" applyFill="1" applyBorder="1" applyAlignment="1">
      <alignment horizontal="center" vertical="center" wrapText="1"/>
    </xf>
    <xf numFmtId="1" fontId="0" fillId="15" borderId="9" xfId="0" applyNumberFormat="1" applyFont="1" applyFill="1" applyBorder="1" applyAlignment="1">
      <alignment horizontal="center" vertical="center" wrapText="1"/>
    </xf>
    <xf numFmtId="0" fontId="5" fillId="12" borderId="9" xfId="0" applyFont="1" applyFill="1" applyBorder="1" applyAlignment="1">
      <alignment horizontal="center" vertical="center" wrapText="1"/>
    </xf>
    <xf numFmtId="0" fontId="0" fillId="15" borderId="9" xfId="0" applyFont="1" applyFill="1" applyBorder="1" applyAlignment="1">
      <alignment horizontal="center" vertical="center" wrapText="1"/>
    </xf>
    <xf numFmtId="0" fontId="0" fillId="12" borderId="14" xfId="0" applyFont="1" applyFill="1" applyBorder="1" applyAlignment="1">
      <alignment horizontal="center" vertical="center" wrapText="1"/>
    </xf>
    <xf numFmtId="0" fontId="0" fillId="13" borderId="15" xfId="0" applyFont="1" applyFill="1" applyBorder="1" applyAlignment="1">
      <alignment horizontal="center" vertical="center" wrapText="1"/>
    </xf>
    <xf numFmtId="0" fontId="5" fillId="12" borderId="21" xfId="0" applyFont="1" applyFill="1" applyBorder="1" applyAlignment="1">
      <alignment horizontal="center" vertical="center" wrapText="1"/>
    </xf>
    <xf numFmtId="0" fontId="0" fillId="12" borderId="0" xfId="0" applyFont="1" applyFill="1" applyAlignment="1"/>
    <xf numFmtId="0" fontId="2" fillId="16" borderId="1" xfId="0" applyFont="1" applyFill="1" applyBorder="1" applyAlignment="1">
      <alignment horizontal="center" vertical="center" wrapText="1" readingOrder="2"/>
    </xf>
    <xf numFmtId="0" fontId="3" fillId="17" borderId="24" xfId="0" applyFont="1" applyFill="1" applyBorder="1" applyAlignment="1">
      <alignment horizontal="center" vertical="center" wrapText="1" readingOrder="2"/>
    </xf>
    <xf numFmtId="0" fontId="0" fillId="17" borderId="0" xfId="0" applyFont="1" applyFill="1" applyAlignment="1"/>
    <xf numFmtId="0" fontId="2" fillId="18" borderId="1" xfId="0" applyFont="1" applyFill="1" applyBorder="1" applyAlignment="1">
      <alignment horizontal="center" vertical="center" wrapText="1" readingOrder="2"/>
    </xf>
    <xf numFmtId="0" fontId="3" fillId="19" borderId="24" xfId="0" applyFont="1" applyFill="1" applyBorder="1" applyAlignment="1">
      <alignment horizontal="center" vertical="center" wrapText="1" readingOrder="2"/>
    </xf>
    <xf numFmtId="0" fontId="0" fillId="19" borderId="0" xfId="0" applyFont="1" applyFill="1" applyAlignment="1"/>
    <xf numFmtId="0" fontId="3" fillId="19" borderId="1" xfId="0" applyFont="1" applyFill="1" applyBorder="1" applyAlignment="1">
      <alignment horizontal="center" vertical="center" wrapText="1" readingOrder="2"/>
    </xf>
    <xf numFmtId="0" fontId="3" fillId="17" borderId="1" xfId="0" applyFont="1" applyFill="1" applyBorder="1" applyAlignment="1">
      <alignment horizontal="center" vertical="center" wrapText="1" readingOrder="2"/>
    </xf>
    <xf numFmtId="0" fontId="0" fillId="0" borderId="0" xfId="0" applyFont="1" applyAlignment="1">
      <alignment horizontal="center" vertical="center"/>
    </xf>
    <xf numFmtId="0" fontId="0" fillId="0" borderId="25" xfId="0" applyFont="1" applyBorder="1" applyAlignment="1"/>
    <xf numFmtId="0" fontId="0" fillId="20" borderId="25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60"/>
  <sheetViews>
    <sheetView workbookViewId="0">
      <pane xSplit="6" ySplit="1" topLeftCell="L1409" activePane="bottomRight" state="frozen"/>
      <selection pane="topRight" activeCell="G1" sqref="G1"/>
      <selection pane="bottomLeft" activeCell="A2" sqref="A2"/>
      <selection pane="bottomRight" activeCell="W1427" sqref="W1427"/>
    </sheetView>
  </sheetViews>
  <sheetFormatPr defaultColWidth="14.42578125" defaultRowHeight="15" customHeight="1" x14ac:dyDescent="0.25"/>
  <cols>
    <col min="1" max="5" width="8.7109375" customWidth="1"/>
    <col min="6" max="6" width="17.42578125" customWidth="1"/>
    <col min="7" max="7" width="8.7109375" customWidth="1"/>
    <col min="8" max="8" width="9.28515625" customWidth="1"/>
    <col min="9" max="9" width="13.5703125" customWidth="1"/>
    <col min="10" max="10" width="15.140625" customWidth="1"/>
    <col min="11" max="12" width="8.7109375" customWidth="1"/>
    <col min="13" max="13" width="13.28515625" customWidth="1"/>
    <col min="14" max="20" width="8.7109375" customWidth="1"/>
    <col min="21" max="24" width="15.7109375" customWidth="1"/>
  </cols>
  <sheetData>
    <row r="1" spans="1:24" ht="14.2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2" t="s">
        <v>7</v>
      </c>
      <c r="I1" s="3" t="s">
        <v>8</v>
      </c>
      <c r="J1" s="4" t="s">
        <v>9</v>
      </c>
      <c r="K1" s="2" t="s">
        <v>10</v>
      </c>
      <c r="L1" s="5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5" t="s">
        <v>17</v>
      </c>
      <c r="S1" s="5" t="s">
        <v>18</v>
      </c>
      <c r="T1" s="6" t="s">
        <v>19</v>
      </c>
      <c r="U1" s="7" t="s">
        <v>20</v>
      </c>
      <c r="V1" s="8" t="s">
        <v>21</v>
      </c>
      <c r="W1" s="9" t="s">
        <v>22</v>
      </c>
      <c r="X1" s="10" t="s">
        <v>23</v>
      </c>
    </row>
    <row r="2" spans="1:24" ht="14.25" customHeight="1" x14ac:dyDescent="0.25">
      <c r="A2" s="11">
        <v>11.5</v>
      </c>
      <c r="B2" s="11">
        <v>20</v>
      </c>
      <c r="C2" s="12" t="s">
        <v>24</v>
      </c>
      <c r="D2" s="12"/>
      <c r="E2" s="12" t="s">
        <v>25</v>
      </c>
      <c r="F2" s="13" t="s">
        <v>26</v>
      </c>
      <c r="G2" s="14" t="s">
        <v>27</v>
      </c>
      <c r="H2" s="12" t="s">
        <v>28</v>
      </c>
      <c r="I2" s="13" t="s">
        <v>29</v>
      </c>
      <c r="J2" s="15" t="s">
        <v>30</v>
      </c>
      <c r="K2" s="16">
        <v>434</v>
      </c>
      <c r="L2" s="16" t="s">
        <v>31</v>
      </c>
      <c r="M2" s="14" t="s">
        <v>32</v>
      </c>
      <c r="N2" s="12" t="s">
        <v>33</v>
      </c>
      <c r="O2" s="12">
        <v>5</v>
      </c>
      <c r="P2" s="12"/>
      <c r="Q2" s="14" t="s">
        <v>34</v>
      </c>
      <c r="R2" s="12"/>
      <c r="S2" s="12"/>
      <c r="T2" s="17" t="s">
        <v>35</v>
      </c>
      <c r="U2" s="18"/>
      <c r="V2" s="19"/>
      <c r="W2" s="20" t="str">
        <f t="shared" ref="W2:W52" si="0">IFERROR(($U2/$V2)*30,"")</f>
        <v/>
      </c>
      <c r="X2" s="21" t="str">
        <f t="shared" ref="X2:X1441" si="1">IF($W2="","",IF($W2&lt;=30,"A",IF($W2&lt;=60,"B",IF($W2&gt;60,"C"))))</f>
        <v/>
      </c>
    </row>
    <row r="3" spans="1:24" ht="14.25" customHeight="1" x14ac:dyDescent="0.25">
      <c r="A3" s="22">
        <v>9.5</v>
      </c>
      <c r="B3" s="23">
        <v>9.9499999999999993</v>
      </c>
      <c r="C3" s="24" t="s">
        <v>36</v>
      </c>
      <c r="D3" s="24"/>
      <c r="E3" s="25" t="s">
        <v>37</v>
      </c>
      <c r="F3" s="26" t="s">
        <v>38</v>
      </c>
      <c r="G3" s="27" t="s">
        <v>39</v>
      </c>
      <c r="H3" s="25" t="s">
        <v>40</v>
      </c>
      <c r="I3" s="28" t="s">
        <v>41</v>
      </c>
      <c r="J3" s="29" t="s">
        <v>42</v>
      </c>
      <c r="K3" s="30">
        <v>1</v>
      </c>
      <c r="L3" s="30" t="s">
        <v>31</v>
      </c>
      <c r="M3" s="31" t="s">
        <v>43</v>
      </c>
      <c r="N3" s="24">
        <v>2018</v>
      </c>
      <c r="O3" s="24">
        <v>51</v>
      </c>
      <c r="P3" s="24" t="s">
        <v>44</v>
      </c>
      <c r="Q3" s="31" t="s">
        <v>34</v>
      </c>
      <c r="R3" s="24" t="s">
        <v>45</v>
      </c>
      <c r="S3" s="24" t="s">
        <v>44</v>
      </c>
      <c r="T3" s="32" t="s">
        <v>35</v>
      </c>
      <c r="U3" s="18"/>
      <c r="V3" s="19"/>
      <c r="W3" s="33" t="str">
        <f t="shared" si="0"/>
        <v/>
      </c>
      <c r="X3" s="34" t="str">
        <f t="shared" si="1"/>
        <v/>
      </c>
    </row>
    <row r="4" spans="1:24" ht="14.25" customHeight="1" x14ac:dyDescent="0.25">
      <c r="A4" s="22">
        <v>9.5</v>
      </c>
      <c r="B4" s="23">
        <v>9.9499999999999993</v>
      </c>
      <c r="C4" s="24" t="s">
        <v>36</v>
      </c>
      <c r="D4" s="24"/>
      <c r="E4" s="25" t="s">
        <v>37</v>
      </c>
      <c r="F4" s="26" t="s">
        <v>38</v>
      </c>
      <c r="G4" s="27" t="s">
        <v>46</v>
      </c>
      <c r="H4" s="25" t="s">
        <v>40</v>
      </c>
      <c r="I4" s="28" t="s">
        <v>41</v>
      </c>
      <c r="J4" s="29" t="s">
        <v>42</v>
      </c>
      <c r="K4" s="35">
        <v>1</v>
      </c>
      <c r="L4" s="35" t="s">
        <v>47</v>
      </c>
      <c r="M4" s="31" t="s">
        <v>43</v>
      </c>
      <c r="N4" s="24">
        <v>2018</v>
      </c>
      <c r="O4" s="24">
        <v>51</v>
      </c>
      <c r="P4" s="24" t="s">
        <v>44</v>
      </c>
      <c r="Q4" s="31" t="s">
        <v>34</v>
      </c>
      <c r="R4" s="24" t="s">
        <v>45</v>
      </c>
      <c r="S4" s="24" t="s">
        <v>44</v>
      </c>
      <c r="T4" s="32" t="s">
        <v>35</v>
      </c>
      <c r="U4" s="18"/>
      <c r="V4" s="19"/>
      <c r="W4" s="33" t="str">
        <f t="shared" si="0"/>
        <v/>
      </c>
      <c r="X4" s="34" t="str">
        <f t="shared" si="1"/>
        <v/>
      </c>
    </row>
    <row r="5" spans="1:24" ht="14.25" customHeight="1" x14ac:dyDescent="0.25">
      <c r="A5" s="22">
        <v>9.5</v>
      </c>
      <c r="B5" s="23">
        <v>9.9499999999999993</v>
      </c>
      <c r="C5" s="24" t="s">
        <v>36</v>
      </c>
      <c r="D5" s="24"/>
      <c r="E5" s="25" t="s">
        <v>37</v>
      </c>
      <c r="F5" s="26" t="s">
        <v>38</v>
      </c>
      <c r="G5" s="31" t="s">
        <v>27</v>
      </c>
      <c r="H5" s="25" t="s">
        <v>40</v>
      </c>
      <c r="I5" s="28" t="s">
        <v>41</v>
      </c>
      <c r="J5" s="29" t="s">
        <v>42</v>
      </c>
      <c r="K5" s="35">
        <v>1</v>
      </c>
      <c r="L5" s="35" t="s">
        <v>48</v>
      </c>
      <c r="M5" s="31" t="s">
        <v>43</v>
      </c>
      <c r="N5" s="24">
        <v>2018</v>
      </c>
      <c r="O5" s="24">
        <v>51</v>
      </c>
      <c r="P5" s="24" t="s">
        <v>44</v>
      </c>
      <c r="Q5" s="31" t="s">
        <v>34</v>
      </c>
      <c r="R5" s="24" t="s">
        <v>45</v>
      </c>
      <c r="S5" s="24" t="s">
        <v>44</v>
      </c>
      <c r="T5" s="32" t="s">
        <v>35</v>
      </c>
      <c r="U5" s="18"/>
      <c r="V5" s="19"/>
      <c r="W5" s="33" t="str">
        <f t="shared" si="0"/>
        <v/>
      </c>
      <c r="X5" s="34" t="str">
        <f t="shared" si="1"/>
        <v/>
      </c>
    </row>
    <row r="6" spans="1:24" ht="14.25" customHeight="1" x14ac:dyDescent="0.25">
      <c r="A6" s="22">
        <v>12.8</v>
      </c>
      <c r="B6" s="23">
        <v>16.5</v>
      </c>
      <c r="C6" s="24" t="s">
        <v>49</v>
      </c>
      <c r="D6" s="24"/>
      <c r="E6" s="25" t="s">
        <v>37</v>
      </c>
      <c r="F6" s="26" t="s">
        <v>50</v>
      </c>
      <c r="G6" s="27" t="s">
        <v>39</v>
      </c>
      <c r="H6" s="25" t="s">
        <v>40</v>
      </c>
      <c r="I6" s="28" t="s">
        <v>51</v>
      </c>
      <c r="J6" s="29" t="s">
        <v>52</v>
      </c>
      <c r="K6" s="30">
        <v>2</v>
      </c>
      <c r="L6" s="30" t="s">
        <v>31</v>
      </c>
      <c r="M6" s="31" t="s">
        <v>43</v>
      </c>
      <c r="N6" s="24">
        <v>2018</v>
      </c>
      <c r="O6" s="24">
        <v>51</v>
      </c>
      <c r="P6" s="24" t="s">
        <v>44</v>
      </c>
      <c r="Q6" s="31" t="s">
        <v>34</v>
      </c>
      <c r="R6" s="24" t="s">
        <v>45</v>
      </c>
      <c r="S6" s="24" t="s">
        <v>44</v>
      </c>
      <c r="T6" s="32" t="s">
        <v>35</v>
      </c>
      <c r="U6" s="18"/>
      <c r="V6" s="19"/>
      <c r="W6" s="33" t="str">
        <f t="shared" si="0"/>
        <v/>
      </c>
      <c r="X6" s="34" t="str">
        <f t="shared" si="1"/>
        <v/>
      </c>
    </row>
    <row r="7" spans="1:24" ht="14.25" customHeight="1" x14ac:dyDescent="0.25">
      <c r="A7" s="22">
        <v>12.8</v>
      </c>
      <c r="B7" s="23">
        <v>16.5</v>
      </c>
      <c r="C7" s="24" t="s">
        <v>49</v>
      </c>
      <c r="D7" s="24"/>
      <c r="E7" s="25" t="s">
        <v>37</v>
      </c>
      <c r="F7" s="26" t="s">
        <v>50</v>
      </c>
      <c r="G7" s="27" t="s">
        <v>46</v>
      </c>
      <c r="H7" s="25" t="s">
        <v>40</v>
      </c>
      <c r="I7" s="28" t="s">
        <v>51</v>
      </c>
      <c r="J7" s="29" t="s">
        <v>52</v>
      </c>
      <c r="K7" s="35">
        <v>2</v>
      </c>
      <c r="L7" s="35" t="s">
        <v>47</v>
      </c>
      <c r="M7" s="31" t="s">
        <v>43</v>
      </c>
      <c r="N7" s="24">
        <v>2018</v>
      </c>
      <c r="O7" s="24">
        <v>51</v>
      </c>
      <c r="P7" s="24" t="s">
        <v>44</v>
      </c>
      <c r="Q7" s="31" t="s">
        <v>34</v>
      </c>
      <c r="R7" s="24" t="s">
        <v>45</v>
      </c>
      <c r="S7" s="24" t="s">
        <v>44</v>
      </c>
      <c r="T7" s="32" t="s">
        <v>35</v>
      </c>
      <c r="U7" s="18"/>
      <c r="V7" s="19"/>
      <c r="W7" s="33" t="str">
        <f t="shared" si="0"/>
        <v/>
      </c>
      <c r="X7" s="34" t="str">
        <f t="shared" si="1"/>
        <v/>
      </c>
    </row>
    <row r="8" spans="1:24" ht="14.25" customHeight="1" x14ac:dyDescent="0.25">
      <c r="A8" s="22">
        <v>12.8</v>
      </c>
      <c r="B8" s="23">
        <v>16.5</v>
      </c>
      <c r="C8" s="24" t="s">
        <v>49</v>
      </c>
      <c r="D8" s="24"/>
      <c r="E8" s="25" t="s">
        <v>37</v>
      </c>
      <c r="F8" s="26" t="s">
        <v>50</v>
      </c>
      <c r="G8" s="31" t="s">
        <v>27</v>
      </c>
      <c r="H8" s="25" t="s">
        <v>40</v>
      </c>
      <c r="I8" s="28" t="s">
        <v>51</v>
      </c>
      <c r="J8" s="29" t="s">
        <v>52</v>
      </c>
      <c r="K8" s="35">
        <v>2</v>
      </c>
      <c r="L8" s="35" t="s">
        <v>48</v>
      </c>
      <c r="M8" s="31" t="s">
        <v>43</v>
      </c>
      <c r="N8" s="24">
        <v>2018</v>
      </c>
      <c r="O8" s="24">
        <v>51</v>
      </c>
      <c r="P8" s="24" t="s">
        <v>44</v>
      </c>
      <c r="Q8" s="31" t="s">
        <v>34</v>
      </c>
      <c r="R8" s="24" t="s">
        <v>45</v>
      </c>
      <c r="S8" s="24" t="s">
        <v>44</v>
      </c>
      <c r="T8" s="32" t="s">
        <v>35</v>
      </c>
      <c r="U8" s="18"/>
      <c r="V8" s="19"/>
      <c r="W8" s="33" t="str">
        <f t="shared" si="0"/>
        <v/>
      </c>
      <c r="X8" s="34" t="str">
        <f t="shared" si="1"/>
        <v/>
      </c>
    </row>
    <row r="9" spans="1:24" ht="14.25" customHeight="1" x14ac:dyDescent="0.25">
      <c r="A9" s="36">
        <v>0.15</v>
      </c>
      <c r="B9" s="24" t="s">
        <v>53</v>
      </c>
      <c r="C9" s="24" t="s">
        <v>24</v>
      </c>
      <c r="D9" s="24"/>
      <c r="E9" s="24" t="s">
        <v>25</v>
      </c>
      <c r="F9" s="37" t="s">
        <v>54</v>
      </c>
      <c r="G9" s="31" t="s">
        <v>46</v>
      </c>
      <c r="H9" s="24" t="s">
        <v>28</v>
      </c>
      <c r="I9" s="28" t="s">
        <v>55</v>
      </c>
      <c r="J9" s="38" t="s">
        <v>56</v>
      </c>
      <c r="K9" s="36">
        <v>332</v>
      </c>
      <c r="L9" s="36" t="s">
        <v>31</v>
      </c>
      <c r="M9" s="31" t="s">
        <v>57</v>
      </c>
      <c r="N9" s="24" t="s">
        <v>58</v>
      </c>
      <c r="O9" s="24">
        <v>3</v>
      </c>
      <c r="P9" s="24"/>
      <c r="Q9" s="31" t="s">
        <v>34</v>
      </c>
      <c r="R9" s="24"/>
      <c r="S9" s="24"/>
      <c r="T9" s="32" t="s">
        <v>35</v>
      </c>
      <c r="U9" s="18"/>
      <c r="V9" s="19"/>
      <c r="W9" s="33" t="str">
        <f t="shared" si="0"/>
        <v/>
      </c>
      <c r="X9" s="34" t="str">
        <f t="shared" si="1"/>
        <v/>
      </c>
    </row>
    <row r="10" spans="1:24" ht="14.25" customHeight="1" x14ac:dyDescent="0.25">
      <c r="A10" s="39">
        <v>0.80699999999999994</v>
      </c>
      <c r="B10" s="40">
        <v>1</v>
      </c>
      <c r="C10" s="24" t="s">
        <v>24</v>
      </c>
      <c r="D10" s="24"/>
      <c r="E10" s="24" t="s">
        <v>59</v>
      </c>
      <c r="F10" s="37" t="s">
        <v>60</v>
      </c>
      <c r="G10" s="31" t="s">
        <v>61</v>
      </c>
      <c r="H10" s="24" t="s">
        <v>28</v>
      </c>
      <c r="I10" s="28" t="s">
        <v>62</v>
      </c>
      <c r="J10" s="38" t="s">
        <v>63</v>
      </c>
      <c r="K10" s="36">
        <v>16</v>
      </c>
      <c r="L10" s="36" t="s">
        <v>31</v>
      </c>
      <c r="M10" s="31" t="s">
        <v>64</v>
      </c>
      <c r="N10" s="24" t="s">
        <v>65</v>
      </c>
      <c r="O10" s="24"/>
      <c r="P10" s="24" t="s">
        <v>44</v>
      </c>
      <c r="Q10" s="31" t="s">
        <v>66</v>
      </c>
      <c r="R10" s="24"/>
      <c r="S10" s="24" t="s">
        <v>44</v>
      </c>
      <c r="T10" s="32" t="s">
        <v>35</v>
      </c>
      <c r="U10" s="18"/>
      <c r="V10" s="19"/>
      <c r="W10" s="33" t="str">
        <f t="shared" si="0"/>
        <v/>
      </c>
      <c r="X10" s="34" t="str">
        <f t="shared" si="1"/>
        <v/>
      </c>
    </row>
    <row r="11" spans="1:24" ht="14.25" customHeight="1" x14ac:dyDescent="0.25">
      <c r="A11" s="40">
        <v>0.31055555555555553</v>
      </c>
      <c r="B11" s="40">
        <v>0.32500000000000001</v>
      </c>
      <c r="C11" s="24" t="s">
        <v>24</v>
      </c>
      <c r="D11" s="24"/>
      <c r="E11" s="24" t="s">
        <v>67</v>
      </c>
      <c r="F11" s="37" t="s">
        <v>68</v>
      </c>
      <c r="G11" s="31" t="s">
        <v>69</v>
      </c>
      <c r="H11" s="24" t="s">
        <v>28</v>
      </c>
      <c r="I11" s="28" t="s">
        <v>70</v>
      </c>
      <c r="J11" s="38" t="s">
        <v>71</v>
      </c>
      <c r="K11" s="36">
        <v>690</v>
      </c>
      <c r="L11" s="36" t="s">
        <v>31</v>
      </c>
      <c r="M11" s="31" t="s">
        <v>72</v>
      </c>
      <c r="N11" s="24" t="s">
        <v>33</v>
      </c>
      <c r="O11" s="24">
        <v>8</v>
      </c>
      <c r="P11" s="24"/>
      <c r="Q11" s="31" t="s">
        <v>34</v>
      </c>
      <c r="R11" s="24"/>
      <c r="S11" s="24"/>
      <c r="T11" s="32" t="s">
        <v>35</v>
      </c>
      <c r="U11" s="18"/>
      <c r="V11" s="19"/>
      <c r="W11" s="33" t="str">
        <f t="shared" si="0"/>
        <v/>
      </c>
      <c r="X11" s="34" t="str">
        <f t="shared" si="1"/>
        <v/>
      </c>
    </row>
    <row r="12" spans="1:24" ht="14.25" customHeight="1" x14ac:dyDescent="0.25">
      <c r="A12" s="40">
        <v>5.2999999999999999E-2</v>
      </c>
      <c r="B12" s="24">
        <v>0.10600000000000001</v>
      </c>
      <c r="C12" s="24" t="s">
        <v>24</v>
      </c>
      <c r="D12" s="24"/>
      <c r="E12" s="24" t="s">
        <v>73</v>
      </c>
      <c r="F12" s="37" t="s">
        <v>74</v>
      </c>
      <c r="G12" s="31" t="s">
        <v>69</v>
      </c>
      <c r="H12" s="24" t="s">
        <v>28</v>
      </c>
      <c r="I12" s="28" t="s">
        <v>75</v>
      </c>
      <c r="J12" s="38" t="s">
        <v>76</v>
      </c>
      <c r="K12" s="30">
        <v>78</v>
      </c>
      <c r="L12" s="30" t="s">
        <v>31</v>
      </c>
      <c r="M12" s="31" t="s">
        <v>77</v>
      </c>
      <c r="N12" s="24" t="s">
        <v>78</v>
      </c>
      <c r="O12" s="24">
        <v>1</v>
      </c>
      <c r="P12" s="24"/>
      <c r="Q12" s="31" t="s">
        <v>34</v>
      </c>
      <c r="R12" s="24"/>
      <c r="S12" s="24"/>
      <c r="T12" s="32" t="s">
        <v>35</v>
      </c>
      <c r="U12" s="18"/>
      <c r="V12" s="19"/>
      <c r="W12" s="33" t="str">
        <f t="shared" si="0"/>
        <v/>
      </c>
      <c r="X12" s="34" t="str">
        <f t="shared" si="1"/>
        <v/>
      </c>
    </row>
    <row r="13" spans="1:24" ht="14.25" customHeight="1" x14ac:dyDescent="0.25">
      <c r="A13" s="40">
        <v>5.3000000000000005E-2</v>
      </c>
      <c r="B13" s="24">
        <v>0.158</v>
      </c>
      <c r="C13" s="24" t="s">
        <v>24</v>
      </c>
      <c r="D13" s="24"/>
      <c r="E13" s="36" t="s">
        <v>79</v>
      </c>
      <c r="F13" s="37" t="s">
        <v>80</v>
      </c>
      <c r="G13" s="31" t="s">
        <v>69</v>
      </c>
      <c r="H13" s="24" t="s">
        <v>28</v>
      </c>
      <c r="I13" s="28" t="s">
        <v>75</v>
      </c>
      <c r="J13" s="38" t="s">
        <v>76</v>
      </c>
      <c r="K13" s="35">
        <v>78</v>
      </c>
      <c r="L13" s="35" t="s">
        <v>47</v>
      </c>
      <c r="M13" s="31" t="s">
        <v>77</v>
      </c>
      <c r="N13" s="24" t="s">
        <v>78</v>
      </c>
      <c r="O13" s="24">
        <v>1</v>
      </c>
      <c r="P13" s="24"/>
      <c r="Q13" s="31" t="s">
        <v>34</v>
      </c>
      <c r="R13" s="24"/>
      <c r="S13" s="24"/>
      <c r="T13" s="32" t="s">
        <v>35</v>
      </c>
      <c r="U13" s="18"/>
      <c r="V13" s="19"/>
      <c r="W13" s="33" t="str">
        <f t="shared" si="0"/>
        <v/>
      </c>
      <c r="X13" s="34" t="str">
        <f t="shared" si="1"/>
        <v/>
      </c>
    </row>
    <row r="14" spans="1:24" ht="14.25" customHeight="1" x14ac:dyDescent="0.25">
      <c r="A14" s="40">
        <v>0.11899999999999999</v>
      </c>
      <c r="B14" s="40" t="s">
        <v>81</v>
      </c>
      <c r="C14" s="24" t="s">
        <v>24</v>
      </c>
      <c r="D14" s="24"/>
      <c r="E14" s="24" t="s">
        <v>79</v>
      </c>
      <c r="F14" s="37" t="s">
        <v>82</v>
      </c>
      <c r="G14" s="31" t="s">
        <v>83</v>
      </c>
      <c r="H14" s="24" t="s">
        <v>84</v>
      </c>
      <c r="I14" s="28" t="s">
        <v>85</v>
      </c>
      <c r="J14" s="38" t="s">
        <v>86</v>
      </c>
      <c r="K14" s="36">
        <v>328</v>
      </c>
      <c r="L14" s="36" t="s">
        <v>31</v>
      </c>
      <c r="M14" s="31" t="s">
        <v>87</v>
      </c>
      <c r="N14" s="24" t="s">
        <v>88</v>
      </c>
      <c r="O14" s="24">
        <v>3</v>
      </c>
      <c r="P14" s="24"/>
      <c r="Q14" s="31" t="s">
        <v>34</v>
      </c>
      <c r="R14" s="24" t="s">
        <v>45</v>
      </c>
      <c r="S14" s="24"/>
      <c r="T14" s="32" t="s">
        <v>35</v>
      </c>
      <c r="U14" s="18"/>
      <c r="V14" s="19"/>
      <c r="W14" s="33" t="str">
        <f t="shared" si="0"/>
        <v/>
      </c>
      <c r="X14" s="34" t="str">
        <f t="shared" si="1"/>
        <v/>
      </c>
    </row>
    <row r="15" spans="1:24" ht="14.25" customHeight="1" x14ac:dyDescent="0.25">
      <c r="A15" s="40">
        <v>69</v>
      </c>
      <c r="B15" s="40" t="s">
        <v>89</v>
      </c>
      <c r="C15" s="24" t="s">
        <v>90</v>
      </c>
      <c r="D15" s="24"/>
      <c r="E15" s="31" t="s">
        <v>91</v>
      </c>
      <c r="F15" s="37" t="s">
        <v>92</v>
      </c>
      <c r="G15" s="31" t="s">
        <v>93</v>
      </c>
      <c r="H15" s="24" t="s">
        <v>49</v>
      </c>
      <c r="I15" s="28" t="s">
        <v>94</v>
      </c>
      <c r="J15" s="38" t="s">
        <v>95</v>
      </c>
      <c r="K15" s="36">
        <v>1</v>
      </c>
      <c r="L15" s="36" t="s">
        <v>31</v>
      </c>
      <c r="M15" s="31" t="s">
        <v>96</v>
      </c>
      <c r="N15" s="24"/>
      <c r="O15" s="24"/>
      <c r="P15" s="24"/>
      <c r="Q15" s="31" t="s">
        <v>34</v>
      </c>
      <c r="R15" s="24"/>
      <c r="S15" s="24"/>
      <c r="T15" s="32" t="s">
        <v>35</v>
      </c>
      <c r="U15" s="18"/>
      <c r="V15" s="19"/>
      <c r="W15" s="33" t="str">
        <f t="shared" si="0"/>
        <v/>
      </c>
      <c r="X15" s="34" t="str">
        <f t="shared" si="1"/>
        <v/>
      </c>
    </row>
    <row r="16" spans="1:24" ht="14.25" customHeight="1" x14ac:dyDescent="0.25">
      <c r="A16" s="40">
        <v>0.83571428571428574</v>
      </c>
      <c r="B16" s="41">
        <v>1.4</v>
      </c>
      <c r="C16" s="24" t="s">
        <v>97</v>
      </c>
      <c r="D16" s="24"/>
      <c r="E16" s="24" t="s">
        <v>98</v>
      </c>
      <c r="F16" s="37" t="s">
        <v>99</v>
      </c>
      <c r="G16" s="31" t="s">
        <v>100</v>
      </c>
      <c r="H16" s="24" t="s">
        <v>97</v>
      </c>
      <c r="I16" s="28" t="s">
        <v>101</v>
      </c>
      <c r="J16" s="38" t="s">
        <v>102</v>
      </c>
      <c r="K16" s="30">
        <v>637</v>
      </c>
      <c r="L16" s="30" t="s">
        <v>31</v>
      </c>
      <c r="M16" s="31" t="s">
        <v>103</v>
      </c>
      <c r="N16" s="24" t="s">
        <v>33</v>
      </c>
      <c r="O16" s="24">
        <v>7</v>
      </c>
      <c r="P16" s="24"/>
      <c r="Q16" s="31" t="s">
        <v>34</v>
      </c>
      <c r="R16" s="24"/>
      <c r="S16" s="24"/>
      <c r="T16" s="32" t="s">
        <v>35</v>
      </c>
      <c r="U16" s="18"/>
      <c r="V16" s="19"/>
      <c r="W16" s="33" t="str">
        <f t="shared" si="0"/>
        <v/>
      </c>
      <c r="X16" s="34" t="str">
        <f t="shared" si="1"/>
        <v/>
      </c>
    </row>
    <row r="17" spans="1:24" ht="14.25" customHeight="1" x14ac:dyDescent="0.25">
      <c r="A17" s="40">
        <v>0.83571428571428574</v>
      </c>
      <c r="B17" s="41">
        <v>0.9</v>
      </c>
      <c r="C17" s="24" t="s">
        <v>97</v>
      </c>
      <c r="D17" s="24"/>
      <c r="E17" s="24" t="s">
        <v>104</v>
      </c>
      <c r="F17" s="37" t="s">
        <v>105</v>
      </c>
      <c r="G17" s="31" t="s">
        <v>106</v>
      </c>
      <c r="H17" s="24" t="s">
        <v>97</v>
      </c>
      <c r="I17" s="28" t="s">
        <v>101</v>
      </c>
      <c r="J17" s="38" t="s">
        <v>102</v>
      </c>
      <c r="K17" s="35">
        <v>637</v>
      </c>
      <c r="L17" s="35" t="s">
        <v>47</v>
      </c>
      <c r="M17" s="31" t="s">
        <v>103</v>
      </c>
      <c r="N17" s="24" t="s">
        <v>33</v>
      </c>
      <c r="O17" s="24">
        <v>7</v>
      </c>
      <c r="P17" s="24"/>
      <c r="Q17" s="31" t="s">
        <v>34</v>
      </c>
      <c r="R17" s="24"/>
      <c r="S17" s="24"/>
      <c r="T17" s="32" t="s">
        <v>35</v>
      </c>
      <c r="U17" s="18"/>
      <c r="V17" s="19"/>
      <c r="W17" s="33" t="str">
        <f t="shared" si="0"/>
        <v/>
      </c>
      <c r="X17" s="34" t="str">
        <f t="shared" si="1"/>
        <v/>
      </c>
    </row>
    <row r="18" spans="1:24" ht="14.25" customHeight="1" x14ac:dyDescent="0.25">
      <c r="A18" s="40">
        <v>7.3333333333333339</v>
      </c>
      <c r="B18" s="41">
        <v>11</v>
      </c>
      <c r="C18" s="24" t="s">
        <v>107</v>
      </c>
      <c r="D18" s="24"/>
      <c r="E18" s="24" t="s">
        <v>108</v>
      </c>
      <c r="F18" s="37" t="s">
        <v>109</v>
      </c>
      <c r="G18" s="31" t="s">
        <v>110</v>
      </c>
      <c r="H18" s="24" t="s">
        <v>111</v>
      </c>
      <c r="I18" s="28" t="s">
        <v>112</v>
      </c>
      <c r="J18" s="38" t="s">
        <v>113</v>
      </c>
      <c r="K18" s="36">
        <v>678</v>
      </c>
      <c r="L18" s="36" t="s">
        <v>31</v>
      </c>
      <c r="M18" s="31" t="s">
        <v>103</v>
      </c>
      <c r="N18" s="24" t="s">
        <v>33</v>
      </c>
      <c r="O18" s="24">
        <v>7</v>
      </c>
      <c r="P18" s="24"/>
      <c r="Q18" s="31" t="s">
        <v>34</v>
      </c>
      <c r="R18" s="24"/>
      <c r="S18" s="24"/>
      <c r="T18" s="32" t="s">
        <v>35</v>
      </c>
      <c r="U18" s="18"/>
      <c r="V18" s="19"/>
      <c r="W18" s="33" t="str">
        <f t="shared" si="0"/>
        <v/>
      </c>
      <c r="X18" s="34" t="str">
        <f t="shared" si="1"/>
        <v/>
      </c>
    </row>
    <row r="19" spans="1:24" ht="14.25" customHeight="1" x14ac:dyDescent="0.25">
      <c r="A19" s="40">
        <v>0.65</v>
      </c>
      <c r="B19" s="41" t="s">
        <v>114</v>
      </c>
      <c r="C19" s="24" t="s">
        <v>115</v>
      </c>
      <c r="D19" s="24"/>
      <c r="E19" s="24" t="s">
        <v>98</v>
      </c>
      <c r="F19" s="37" t="s">
        <v>116</v>
      </c>
      <c r="G19" s="31" t="s">
        <v>100</v>
      </c>
      <c r="H19" s="24" t="s">
        <v>84</v>
      </c>
      <c r="I19" s="28" t="s">
        <v>117</v>
      </c>
      <c r="J19" s="38" t="s">
        <v>118</v>
      </c>
      <c r="K19" s="30">
        <v>211</v>
      </c>
      <c r="L19" s="30" t="s">
        <v>31</v>
      </c>
      <c r="M19" s="31" t="s">
        <v>119</v>
      </c>
      <c r="N19" s="24" t="s">
        <v>33</v>
      </c>
      <c r="O19" s="24">
        <v>2</v>
      </c>
      <c r="P19" s="24"/>
      <c r="Q19" s="31" t="s">
        <v>34</v>
      </c>
      <c r="R19" s="24"/>
      <c r="S19" s="24"/>
      <c r="T19" s="32" t="s">
        <v>35</v>
      </c>
      <c r="U19" s="18"/>
      <c r="V19" s="19"/>
      <c r="W19" s="33" t="str">
        <f t="shared" si="0"/>
        <v/>
      </c>
      <c r="X19" s="34" t="str">
        <f t="shared" si="1"/>
        <v/>
      </c>
    </row>
    <row r="20" spans="1:24" ht="14.25" customHeight="1" x14ac:dyDescent="0.25">
      <c r="A20" s="40">
        <v>0.65</v>
      </c>
      <c r="B20" s="41" t="s">
        <v>120</v>
      </c>
      <c r="C20" s="24" t="s">
        <v>121</v>
      </c>
      <c r="D20" s="24"/>
      <c r="E20" s="24" t="s">
        <v>122</v>
      </c>
      <c r="F20" s="37" t="s">
        <v>123</v>
      </c>
      <c r="G20" s="31" t="s">
        <v>110</v>
      </c>
      <c r="H20" s="24" t="s">
        <v>84</v>
      </c>
      <c r="I20" s="28" t="s">
        <v>117</v>
      </c>
      <c r="J20" s="38" t="s">
        <v>118</v>
      </c>
      <c r="K20" s="42">
        <v>211</v>
      </c>
      <c r="L20" s="42" t="s">
        <v>47</v>
      </c>
      <c r="M20" s="31" t="s">
        <v>119</v>
      </c>
      <c r="N20" s="24" t="s">
        <v>33</v>
      </c>
      <c r="O20" s="24">
        <v>2</v>
      </c>
      <c r="P20" s="24"/>
      <c r="Q20" s="31" t="s">
        <v>34</v>
      </c>
      <c r="R20" s="24"/>
      <c r="S20" s="24"/>
      <c r="T20" s="32" t="s">
        <v>35</v>
      </c>
      <c r="U20" s="18"/>
      <c r="V20" s="19"/>
      <c r="W20" s="33" t="str">
        <f t="shared" si="0"/>
        <v/>
      </c>
      <c r="X20" s="34" t="str">
        <f t="shared" si="1"/>
        <v/>
      </c>
    </row>
    <row r="21" spans="1:24" ht="14.25" customHeight="1" x14ac:dyDescent="0.25">
      <c r="A21" s="40">
        <v>0.91400000000000003</v>
      </c>
      <c r="B21" s="41" t="s">
        <v>124</v>
      </c>
      <c r="C21" s="24" t="s">
        <v>121</v>
      </c>
      <c r="D21" s="24"/>
      <c r="E21" s="24" t="s">
        <v>122</v>
      </c>
      <c r="F21" s="37" t="s">
        <v>125</v>
      </c>
      <c r="G21" s="31" t="s">
        <v>110</v>
      </c>
      <c r="H21" s="24" t="s">
        <v>84</v>
      </c>
      <c r="I21" s="28" t="s">
        <v>126</v>
      </c>
      <c r="J21" s="38" t="s">
        <v>127</v>
      </c>
      <c r="K21" s="36">
        <v>212</v>
      </c>
      <c r="L21" s="36" t="s">
        <v>31</v>
      </c>
      <c r="M21" s="31" t="s">
        <v>128</v>
      </c>
      <c r="N21" s="24" t="s">
        <v>129</v>
      </c>
      <c r="O21" s="24">
        <v>2</v>
      </c>
      <c r="P21" s="24"/>
      <c r="Q21" s="31" t="s">
        <v>34</v>
      </c>
      <c r="R21" s="24"/>
      <c r="S21" s="24"/>
      <c r="T21" s="32" t="s">
        <v>35</v>
      </c>
      <c r="U21" s="18"/>
      <c r="V21" s="19"/>
      <c r="W21" s="33" t="str">
        <f t="shared" si="0"/>
        <v/>
      </c>
      <c r="X21" s="34" t="str">
        <f t="shared" si="1"/>
        <v/>
      </c>
    </row>
    <row r="22" spans="1:24" ht="14.25" customHeight="1" x14ac:dyDescent="0.25">
      <c r="A22" s="43">
        <v>49</v>
      </c>
      <c r="B22" s="43">
        <v>56</v>
      </c>
      <c r="C22" s="24" t="s">
        <v>49</v>
      </c>
      <c r="D22" s="24"/>
      <c r="E22" s="24" t="s">
        <v>130</v>
      </c>
      <c r="F22" s="37" t="s">
        <v>131</v>
      </c>
      <c r="G22" s="31" t="s">
        <v>27</v>
      </c>
      <c r="H22" s="24" t="s">
        <v>40</v>
      </c>
      <c r="I22" s="28" t="s">
        <v>132</v>
      </c>
      <c r="J22" s="38" t="s">
        <v>131</v>
      </c>
      <c r="K22" s="36">
        <v>183</v>
      </c>
      <c r="L22" s="36" t="s">
        <v>31</v>
      </c>
      <c r="M22" s="31" t="s">
        <v>133</v>
      </c>
      <c r="N22" s="24" t="s">
        <v>134</v>
      </c>
      <c r="O22" s="24">
        <v>4</v>
      </c>
      <c r="P22" s="24"/>
      <c r="Q22" s="31" t="s">
        <v>66</v>
      </c>
      <c r="R22" s="24" t="s">
        <v>45</v>
      </c>
      <c r="S22" s="24"/>
      <c r="T22" s="32" t="s">
        <v>35</v>
      </c>
      <c r="U22" s="18"/>
      <c r="V22" s="19"/>
      <c r="W22" s="33" t="str">
        <f t="shared" si="0"/>
        <v/>
      </c>
      <c r="X22" s="34" t="str">
        <f t="shared" si="1"/>
        <v/>
      </c>
    </row>
    <row r="23" spans="1:24" ht="14.25" customHeight="1" x14ac:dyDescent="0.25">
      <c r="A23" s="40">
        <v>65.599999999999994</v>
      </c>
      <c r="B23" s="41" t="s">
        <v>135</v>
      </c>
      <c r="C23" s="24" t="s">
        <v>136</v>
      </c>
      <c r="D23" s="24"/>
      <c r="E23" s="24" t="s">
        <v>137</v>
      </c>
      <c r="F23" s="37" t="s">
        <v>138</v>
      </c>
      <c r="G23" s="31" t="s">
        <v>83</v>
      </c>
      <c r="H23" s="24" t="s">
        <v>40</v>
      </c>
      <c r="I23" s="28" t="s">
        <v>139</v>
      </c>
      <c r="J23" s="38" t="s">
        <v>138</v>
      </c>
      <c r="K23" s="36">
        <v>210</v>
      </c>
      <c r="L23" s="36" t="s">
        <v>31</v>
      </c>
      <c r="M23" s="31" t="s">
        <v>128</v>
      </c>
      <c r="N23" s="24" t="s">
        <v>129</v>
      </c>
      <c r="O23" s="24">
        <v>2</v>
      </c>
      <c r="P23" s="24"/>
      <c r="Q23" s="31" t="s">
        <v>34</v>
      </c>
      <c r="R23" s="24" t="s">
        <v>45</v>
      </c>
      <c r="S23" s="24"/>
      <c r="T23" s="32" t="s">
        <v>35</v>
      </c>
      <c r="U23" s="18"/>
      <c r="V23" s="19"/>
      <c r="W23" s="33" t="str">
        <f t="shared" si="0"/>
        <v/>
      </c>
      <c r="X23" s="34" t="str">
        <f t="shared" si="1"/>
        <v/>
      </c>
    </row>
    <row r="24" spans="1:24" ht="14.25" customHeight="1" x14ac:dyDescent="0.25">
      <c r="A24" s="40">
        <v>33</v>
      </c>
      <c r="B24" s="41" t="s">
        <v>140</v>
      </c>
      <c r="C24" s="24" t="s">
        <v>141</v>
      </c>
      <c r="D24" s="24"/>
      <c r="E24" s="44" t="s">
        <v>142</v>
      </c>
      <c r="F24" s="37" t="s">
        <v>143</v>
      </c>
      <c r="G24" s="31" t="s">
        <v>110</v>
      </c>
      <c r="H24" s="24" t="s">
        <v>144</v>
      </c>
      <c r="I24" s="28" t="s">
        <v>145</v>
      </c>
      <c r="J24" s="38" t="s">
        <v>146</v>
      </c>
      <c r="K24" s="36">
        <v>213</v>
      </c>
      <c r="L24" s="36" t="s">
        <v>31</v>
      </c>
      <c r="M24" s="31" t="s">
        <v>128</v>
      </c>
      <c r="N24" s="24" t="s">
        <v>129</v>
      </c>
      <c r="O24" s="24">
        <v>2</v>
      </c>
      <c r="P24" s="24"/>
      <c r="Q24" s="31" t="s">
        <v>34</v>
      </c>
      <c r="R24" s="24"/>
      <c r="S24" s="24"/>
      <c r="T24" s="32" t="s">
        <v>35</v>
      </c>
      <c r="U24" s="18"/>
      <c r="V24" s="19"/>
      <c r="W24" s="33" t="str">
        <f t="shared" si="0"/>
        <v/>
      </c>
      <c r="X24" s="34" t="str">
        <f t="shared" si="1"/>
        <v/>
      </c>
    </row>
    <row r="25" spans="1:24" ht="14.25" customHeight="1" x14ac:dyDescent="0.25">
      <c r="A25" s="40">
        <v>3.15</v>
      </c>
      <c r="B25" s="40" t="s">
        <v>147</v>
      </c>
      <c r="C25" s="24" t="s">
        <v>148</v>
      </c>
      <c r="D25" s="24"/>
      <c r="E25" s="24" t="s">
        <v>122</v>
      </c>
      <c r="F25" s="37" t="s">
        <v>149</v>
      </c>
      <c r="G25" s="31" t="s">
        <v>110</v>
      </c>
      <c r="H25" s="24" t="s">
        <v>150</v>
      </c>
      <c r="I25" s="28" t="s">
        <v>151</v>
      </c>
      <c r="J25" s="38" t="s">
        <v>152</v>
      </c>
      <c r="K25" s="36">
        <v>417</v>
      </c>
      <c r="L25" s="36" t="s">
        <v>31</v>
      </c>
      <c r="M25" s="31" t="s">
        <v>153</v>
      </c>
      <c r="N25" s="24" t="s">
        <v>88</v>
      </c>
      <c r="O25" s="24">
        <v>4</v>
      </c>
      <c r="P25" s="24"/>
      <c r="Q25" s="31" t="s">
        <v>34</v>
      </c>
      <c r="R25" s="24"/>
      <c r="S25" s="24"/>
      <c r="T25" s="32" t="s">
        <v>35</v>
      </c>
      <c r="U25" s="18"/>
      <c r="V25" s="19"/>
      <c r="W25" s="33" t="str">
        <f t="shared" si="0"/>
        <v/>
      </c>
      <c r="X25" s="34" t="str">
        <f t="shared" si="1"/>
        <v/>
      </c>
    </row>
    <row r="26" spans="1:24" ht="14.25" customHeight="1" x14ac:dyDescent="0.25">
      <c r="A26" s="40">
        <v>2.2999999999999998</v>
      </c>
      <c r="B26" s="41" t="s">
        <v>154</v>
      </c>
      <c r="C26" s="24" t="s">
        <v>155</v>
      </c>
      <c r="D26" s="24"/>
      <c r="E26" s="24" t="s">
        <v>156</v>
      </c>
      <c r="F26" s="37" t="s">
        <v>157</v>
      </c>
      <c r="G26" s="31" t="s">
        <v>83</v>
      </c>
      <c r="H26" s="24" t="s">
        <v>40</v>
      </c>
      <c r="I26" s="28" t="s">
        <v>158</v>
      </c>
      <c r="J26" s="38" t="s">
        <v>159</v>
      </c>
      <c r="K26" s="30">
        <v>444</v>
      </c>
      <c r="L26" s="30" t="s">
        <v>31</v>
      </c>
      <c r="M26" s="31" t="s">
        <v>153</v>
      </c>
      <c r="N26" s="24" t="s">
        <v>88</v>
      </c>
      <c r="O26" s="24">
        <v>4</v>
      </c>
      <c r="P26" s="24"/>
      <c r="Q26" s="31" t="s">
        <v>34</v>
      </c>
      <c r="R26" s="24" t="s">
        <v>45</v>
      </c>
      <c r="S26" s="24"/>
      <c r="T26" s="32" t="s">
        <v>35</v>
      </c>
      <c r="U26" s="18"/>
      <c r="V26" s="19"/>
      <c r="W26" s="33" t="str">
        <f t="shared" si="0"/>
        <v/>
      </c>
      <c r="X26" s="34" t="str">
        <f t="shared" si="1"/>
        <v/>
      </c>
    </row>
    <row r="27" spans="1:24" ht="14.25" customHeight="1" x14ac:dyDescent="0.25">
      <c r="A27" s="40">
        <v>2.2999999999999998</v>
      </c>
      <c r="B27" s="40" t="s">
        <v>160</v>
      </c>
      <c r="C27" s="24" t="s">
        <v>155</v>
      </c>
      <c r="D27" s="24"/>
      <c r="E27" s="24" t="s">
        <v>161</v>
      </c>
      <c r="F27" s="37" t="s">
        <v>162</v>
      </c>
      <c r="G27" s="31" t="s">
        <v>83</v>
      </c>
      <c r="H27" s="24" t="s">
        <v>40</v>
      </c>
      <c r="I27" s="28" t="s">
        <v>158</v>
      </c>
      <c r="J27" s="38" t="s">
        <v>159</v>
      </c>
      <c r="K27" s="42">
        <v>444</v>
      </c>
      <c r="L27" s="42" t="s">
        <v>47</v>
      </c>
      <c r="M27" s="31" t="s">
        <v>153</v>
      </c>
      <c r="N27" s="24" t="s">
        <v>88</v>
      </c>
      <c r="O27" s="24">
        <v>4</v>
      </c>
      <c r="P27" s="24"/>
      <c r="Q27" s="31" t="s">
        <v>34</v>
      </c>
      <c r="R27" s="24" t="s">
        <v>45</v>
      </c>
      <c r="S27" s="24"/>
      <c r="T27" s="32" t="s">
        <v>35</v>
      </c>
      <c r="U27" s="18"/>
      <c r="V27" s="19"/>
      <c r="W27" s="33" t="str">
        <f t="shared" si="0"/>
        <v/>
      </c>
      <c r="X27" s="34" t="str">
        <f t="shared" si="1"/>
        <v/>
      </c>
    </row>
    <row r="28" spans="1:24" ht="14.25" customHeight="1" x14ac:dyDescent="0.25">
      <c r="A28" s="40">
        <v>5.89</v>
      </c>
      <c r="B28" s="40" t="s">
        <v>163</v>
      </c>
      <c r="C28" s="24" t="s">
        <v>164</v>
      </c>
      <c r="D28" s="24"/>
      <c r="E28" s="24" t="s">
        <v>165</v>
      </c>
      <c r="F28" s="37" t="s">
        <v>166</v>
      </c>
      <c r="G28" s="31" t="s">
        <v>46</v>
      </c>
      <c r="H28" s="24" t="s">
        <v>167</v>
      </c>
      <c r="I28" s="28" t="s">
        <v>168</v>
      </c>
      <c r="J28" s="38" t="s">
        <v>169</v>
      </c>
      <c r="K28" s="36">
        <v>75</v>
      </c>
      <c r="L28" s="36" t="s">
        <v>31</v>
      </c>
      <c r="M28" s="31" t="s">
        <v>170</v>
      </c>
      <c r="N28" s="24" t="s">
        <v>129</v>
      </c>
      <c r="O28" s="24">
        <v>1</v>
      </c>
      <c r="P28" s="24"/>
      <c r="Q28" s="31" t="s">
        <v>34</v>
      </c>
      <c r="R28" s="24"/>
      <c r="S28" s="24"/>
      <c r="T28" s="32" t="s">
        <v>35</v>
      </c>
      <c r="U28" s="18"/>
      <c r="V28" s="19"/>
      <c r="W28" s="33" t="str">
        <f t="shared" si="0"/>
        <v/>
      </c>
      <c r="X28" s="34" t="str">
        <f t="shared" si="1"/>
        <v/>
      </c>
    </row>
    <row r="29" spans="1:24" ht="14.25" customHeight="1" x14ac:dyDescent="0.25">
      <c r="A29" s="40">
        <v>0.58499999999999996</v>
      </c>
      <c r="B29" s="40">
        <v>0.82499999999999996</v>
      </c>
      <c r="C29" s="24" t="s">
        <v>24</v>
      </c>
      <c r="D29" s="31" t="s">
        <v>171</v>
      </c>
      <c r="E29" s="24" t="s">
        <v>67</v>
      </c>
      <c r="F29" s="37" t="s">
        <v>172</v>
      </c>
      <c r="G29" s="31" t="s">
        <v>69</v>
      </c>
      <c r="H29" s="24" t="s">
        <v>28</v>
      </c>
      <c r="I29" s="28" t="s">
        <v>173</v>
      </c>
      <c r="J29" s="38" t="s">
        <v>174</v>
      </c>
      <c r="K29" s="36">
        <v>72</v>
      </c>
      <c r="L29" s="36" t="s">
        <v>31</v>
      </c>
      <c r="M29" s="31" t="s">
        <v>175</v>
      </c>
      <c r="N29" s="24" t="s">
        <v>33</v>
      </c>
      <c r="O29" s="24">
        <v>1</v>
      </c>
      <c r="P29" s="24"/>
      <c r="Q29" s="31" t="s">
        <v>34</v>
      </c>
      <c r="R29" s="24"/>
      <c r="S29" s="24"/>
      <c r="T29" s="32" t="s">
        <v>35</v>
      </c>
      <c r="U29" s="18"/>
      <c r="V29" s="19"/>
      <c r="W29" s="33" t="str">
        <f t="shared" si="0"/>
        <v/>
      </c>
      <c r="X29" s="34" t="str">
        <f t="shared" si="1"/>
        <v/>
      </c>
    </row>
    <row r="30" spans="1:24" ht="14.25" customHeight="1" x14ac:dyDescent="0.25">
      <c r="A30" s="24">
        <v>3.19</v>
      </c>
      <c r="B30" s="31" t="s">
        <v>176</v>
      </c>
      <c r="C30" s="24" t="s">
        <v>177</v>
      </c>
      <c r="D30" s="24"/>
      <c r="E30" s="24" t="s">
        <v>178</v>
      </c>
      <c r="F30" s="37" t="s">
        <v>179</v>
      </c>
      <c r="G30" s="31" t="s">
        <v>180</v>
      </c>
      <c r="H30" s="24" t="s">
        <v>181</v>
      </c>
      <c r="I30" s="28" t="s">
        <v>182</v>
      </c>
      <c r="J30" s="38" t="s">
        <v>183</v>
      </c>
      <c r="K30" s="36">
        <v>158</v>
      </c>
      <c r="L30" s="36" t="s">
        <v>31</v>
      </c>
      <c r="M30" s="31" t="s">
        <v>184</v>
      </c>
      <c r="N30" s="24" t="s">
        <v>185</v>
      </c>
      <c r="O30" s="24">
        <v>2</v>
      </c>
      <c r="P30" s="24"/>
      <c r="Q30" s="31" t="s">
        <v>66</v>
      </c>
      <c r="R30" s="24"/>
      <c r="S30" s="24"/>
      <c r="T30" s="32" t="s">
        <v>35</v>
      </c>
      <c r="U30" s="18"/>
      <c r="V30" s="19"/>
      <c r="W30" s="33" t="str">
        <f t="shared" si="0"/>
        <v/>
      </c>
      <c r="X30" s="34" t="str">
        <f t="shared" si="1"/>
        <v/>
      </c>
    </row>
    <row r="31" spans="1:24" ht="14.25" customHeight="1" x14ac:dyDescent="0.25">
      <c r="A31" s="24">
        <v>1.74</v>
      </c>
      <c r="B31" s="24" t="s">
        <v>186</v>
      </c>
      <c r="C31" s="24" t="s">
        <v>24</v>
      </c>
      <c r="D31" s="24"/>
      <c r="E31" s="24" t="s">
        <v>178</v>
      </c>
      <c r="F31" s="37" t="s">
        <v>179</v>
      </c>
      <c r="G31" s="31" t="s">
        <v>180</v>
      </c>
      <c r="H31" s="24" t="s">
        <v>84</v>
      </c>
      <c r="I31" s="28" t="s">
        <v>187</v>
      </c>
      <c r="J31" s="38" t="s">
        <v>188</v>
      </c>
      <c r="K31" s="36">
        <v>159</v>
      </c>
      <c r="L31" s="36" t="s">
        <v>31</v>
      </c>
      <c r="M31" s="31" t="s">
        <v>184</v>
      </c>
      <c r="N31" s="24" t="s">
        <v>185</v>
      </c>
      <c r="O31" s="24">
        <v>2</v>
      </c>
      <c r="P31" s="24"/>
      <c r="Q31" s="31" t="s">
        <v>66</v>
      </c>
      <c r="R31" s="24"/>
      <c r="S31" s="24"/>
      <c r="T31" s="32" t="s">
        <v>35</v>
      </c>
      <c r="U31" s="18"/>
      <c r="V31" s="19"/>
      <c r="W31" s="33" t="str">
        <f t="shared" si="0"/>
        <v/>
      </c>
      <c r="X31" s="34" t="str">
        <f t="shared" si="1"/>
        <v/>
      </c>
    </row>
    <row r="32" spans="1:24" ht="14.25" customHeight="1" x14ac:dyDescent="0.25">
      <c r="A32" s="24">
        <v>0.66</v>
      </c>
      <c r="B32" s="24" t="s">
        <v>189</v>
      </c>
      <c r="C32" s="24" t="s">
        <v>24</v>
      </c>
      <c r="D32" s="24"/>
      <c r="E32" s="24" t="s">
        <v>190</v>
      </c>
      <c r="F32" s="37" t="s">
        <v>191</v>
      </c>
      <c r="G32" s="31" t="s">
        <v>192</v>
      </c>
      <c r="H32" s="24" t="s">
        <v>84</v>
      </c>
      <c r="I32" s="28" t="s">
        <v>193</v>
      </c>
      <c r="J32" s="38" t="s">
        <v>194</v>
      </c>
      <c r="K32" s="36">
        <v>201</v>
      </c>
      <c r="L32" s="36" t="s">
        <v>31</v>
      </c>
      <c r="M32" s="31" t="s">
        <v>184</v>
      </c>
      <c r="N32" s="24" t="s">
        <v>185</v>
      </c>
      <c r="O32" s="24">
        <v>2</v>
      </c>
      <c r="P32" s="24"/>
      <c r="Q32" s="31" t="s">
        <v>66</v>
      </c>
      <c r="R32" s="24" t="s">
        <v>45</v>
      </c>
      <c r="S32" s="24"/>
      <c r="T32" s="32" t="s">
        <v>35</v>
      </c>
      <c r="U32" s="18"/>
      <c r="V32" s="19"/>
      <c r="W32" s="33" t="str">
        <f t="shared" si="0"/>
        <v/>
      </c>
      <c r="X32" s="34" t="str">
        <f t="shared" si="1"/>
        <v/>
      </c>
    </row>
    <row r="33" spans="1:24" ht="14.25" customHeight="1" x14ac:dyDescent="0.25">
      <c r="A33" s="40">
        <v>0.74250000000000005</v>
      </c>
      <c r="B33" s="40">
        <v>1.9166666666666667</v>
      </c>
      <c r="C33" s="24" t="s">
        <v>195</v>
      </c>
      <c r="D33" s="24"/>
      <c r="E33" s="24" t="s">
        <v>196</v>
      </c>
      <c r="F33" s="37" t="s">
        <v>197</v>
      </c>
      <c r="G33" s="27" t="s">
        <v>39</v>
      </c>
      <c r="H33" s="24" t="s">
        <v>28</v>
      </c>
      <c r="I33" s="28" t="s">
        <v>198</v>
      </c>
      <c r="J33" s="38" t="s">
        <v>199</v>
      </c>
      <c r="K33" s="36">
        <v>771</v>
      </c>
      <c r="L33" s="36" t="s">
        <v>31</v>
      </c>
      <c r="M33" s="31" t="s">
        <v>72</v>
      </c>
      <c r="N33" s="24" t="s">
        <v>33</v>
      </c>
      <c r="O33" s="24">
        <v>8</v>
      </c>
      <c r="P33" s="24"/>
      <c r="Q33" s="31" t="s">
        <v>34</v>
      </c>
      <c r="R33" s="24" t="s">
        <v>45</v>
      </c>
      <c r="S33" s="24"/>
      <c r="T33" s="32" t="s">
        <v>35</v>
      </c>
      <c r="U33" s="18"/>
      <c r="V33" s="19"/>
      <c r="W33" s="33" t="str">
        <f t="shared" si="0"/>
        <v/>
      </c>
      <c r="X33" s="34" t="str">
        <f t="shared" si="1"/>
        <v/>
      </c>
    </row>
    <row r="34" spans="1:24" ht="14.25" customHeight="1" x14ac:dyDescent="0.25">
      <c r="A34" s="40">
        <v>0.93599999999999994</v>
      </c>
      <c r="B34" s="40">
        <v>1.95</v>
      </c>
      <c r="C34" s="24" t="s">
        <v>195</v>
      </c>
      <c r="D34" s="24"/>
      <c r="E34" s="24" t="s">
        <v>196</v>
      </c>
      <c r="F34" s="37" t="s">
        <v>200</v>
      </c>
      <c r="G34" s="27" t="s">
        <v>39</v>
      </c>
      <c r="H34" s="24" t="s">
        <v>28</v>
      </c>
      <c r="I34" s="28" t="s">
        <v>201</v>
      </c>
      <c r="J34" s="38" t="s">
        <v>202</v>
      </c>
      <c r="K34" s="36">
        <v>772</v>
      </c>
      <c r="L34" s="36" t="s">
        <v>31</v>
      </c>
      <c r="M34" s="31" t="s">
        <v>72</v>
      </c>
      <c r="N34" s="24" t="s">
        <v>33</v>
      </c>
      <c r="O34" s="24">
        <v>8</v>
      </c>
      <c r="P34" s="24"/>
      <c r="Q34" s="31" t="s">
        <v>34</v>
      </c>
      <c r="R34" s="24" t="s">
        <v>45</v>
      </c>
      <c r="S34" s="24"/>
      <c r="T34" s="32" t="s">
        <v>35</v>
      </c>
      <c r="U34" s="18"/>
      <c r="V34" s="19"/>
      <c r="W34" s="33" t="str">
        <f t="shared" si="0"/>
        <v/>
      </c>
      <c r="X34" s="34" t="str">
        <f t="shared" si="1"/>
        <v/>
      </c>
    </row>
    <row r="35" spans="1:24" ht="14.25" customHeight="1" x14ac:dyDescent="0.25">
      <c r="A35" s="40">
        <v>14.297142857142861</v>
      </c>
      <c r="B35" s="40">
        <v>21.6</v>
      </c>
      <c r="C35" s="24" t="s">
        <v>36</v>
      </c>
      <c r="D35" s="24"/>
      <c r="E35" s="24" t="s">
        <v>203</v>
      </c>
      <c r="F35" s="37" t="s">
        <v>204</v>
      </c>
      <c r="G35" s="31" t="s">
        <v>110</v>
      </c>
      <c r="H35" s="24" t="s">
        <v>40</v>
      </c>
      <c r="I35" s="28" t="s">
        <v>205</v>
      </c>
      <c r="J35" s="38" t="s">
        <v>206</v>
      </c>
      <c r="K35" s="36">
        <v>773</v>
      </c>
      <c r="L35" s="36" t="s">
        <v>31</v>
      </c>
      <c r="M35" s="31" t="s">
        <v>72</v>
      </c>
      <c r="N35" s="24" t="s">
        <v>33</v>
      </c>
      <c r="O35" s="24">
        <v>8</v>
      </c>
      <c r="P35" s="24"/>
      <c r="Q35" s="31" t="s">
        <v>34</v>
      </c>
      <c r="R35" s="24" t="s">
        <v>45</v>
      </c>
      <c r="S35" s="24"/>
      <c r="T35" s="32" t="s">
        <v>35</v>
      </c>
      <c r="U35" s="18"/>
      <c r="V35" s="19"/>
      <c r="W35" s="33" t="str">
        <f t="shared" si="0"/>
        <v/>
      </c>
      <c r="X35" s="34" t="str">
        <f t="shared" si="1"/>
        <v/>
      </c>
    </row>
    <row r="36" spans="1:24" ht="14.25" customHeight="1" x14ac:dyDescent="0.25">
      <c r="A36" s="40">
        <v>49.5</v>
      </c>
      <c r="B36" s="40">
        <v>130</v>
      </c>
      <c r="C36" s="24" t="s">
        <v>207</v>
      </c>
      <c r="D36" s="24"/>
      <c r="E36" s="24" t="s">
        <v>208</v>
      </c>
      <c r="F36" s="37" t="s">
        <v>204</v>
      </c>
      <c r="G36" s="31" t="s">
        <v>110</v>
      </c>
      <c r="H36" s="24" t="s">
        <v>209</v>
      </c>
      <c r="I36" s="28" t="s">
        <v>210</v>
      </c>
      <c r="J36" s="38" t="s">
        <v>211</v>
      </c>
      <c r="K36" s="36">
        <v>774</v>
      </c>
      <c r="L36" s="36" t="s">
        <v>31</v>
      </c>
      <c r="M36" s="31" t="s">
        <v>72</v>
      </c>
      <c r="N36" s="24" t="s">
        <v>33</v>
      </c>
      <c r="O36" s="24">
        <v>8</v>
      </c>
      <c r="P36" s="24"/>
      <c r="Q36" s="31" t="s">
        <v>34</v>
      </c>
      <c r="R36" s="24" t="s">
        <v>45</v>
      </c>
      <c r="S36" s="24"/>
      <c r="T36" s="32" t="s">
        <v>35</v>
      </c>
      <c r="U36" s="18"/>
      <c r="V36" s="19"/>
      <c r="W36" s="33" t="str">
        <f t="shared" si="0"/>
        <v/>
      </c>
      <c r="X36" s="34" t="str">
        <f t="shared" si="1"/>
        <v/>
      </c>
    </row>
    <row r="37" spans="1:24" ht="14.25" customHeight="1" x14ac:dyDescent="0.25">
      <c r="A37" s="40">
        <v>0.23899999999999999</v>
      </c>
      <c r="B37" s="45" t="s">
        <v>212</v>
      </c>
      <c r="C37" s="24" t="s">
        <v>24</v>
      </c>
      <c r="D37" s="24"/>
      <c r="E37" s="24" t="s">
        <v>178</v>
      </c>
      <c r="F37" s="37" t="s">
        <v>213</v>
      </c>
      <c r="G37" s="31" t="s">
        <v>180</v>
      </c>
      <c r="H37" s="24" t="s">
        <v>84</v>
      </c>
      <c r="I37" s="28" t="s">
        <v>214</v>
      </c>
      <c r="J37" s="38" t="s">
        <v>215</v>
      </c>
      <c r="K37" s="36">
        <v>78</v>
      </c>
      <c r="L37" s="36" t="s">
        <v>31</v>
      </c>
      <c r="M37" s="31" t="s">
        <v>170</v>
      </c>
      <c r="N37" s="24" t="s">
        <v>129</v>
      </c>
      <c r="O37" s="24">
        <v>1</v>
      </c>
      <c r="P37" s="24"/>
      <c r="Q37" s="31" t="s">
        <v>34</v>
      </c>
      <c r="R37" s="24"/>
      <c r="S37" s="24"/>
      <c r="T37" s="32" t="s">
        <v>35</v>
      </c>
      <c r="U37" s="18"/>
      <c r="V37" s="19"/>
      <c r="W37" s="33" t="str">
        <f t="shared" si="0"/>
        <v/>
      </c>
      <c r="X37" s="34" t="str">
        <f t="shared" si="1"/>
        <v/>
      </c>
    </row>
    <row r="38" spans="1:24" ht="14.25" customHeight="1" x14ac:dyDescent="0.25">
      <c r="A38" s="40">
        <v>0.32</v>
      </c>
      <c r="B38" s="40" t="s">
        <v>216</v>
      </c>
      <c r="C38" s="24" t="s">
        <v>24</v>
      </c>
      <c r="D38" s="24"/>
      <c r="E38" s="24" t="s">
        <v>217</v>
      </c>
      <c r="F38" s="37" t="s">
        <v>218</v>
      </c>
      <c r="G38" s="31" t="s">
        <v>83</v>
      </c>
      <c r="H38" s="24" t="s">
        <v>84</v>
      </c>
      <c r="I38" s="28" t="s">
        <v>219</v>
      </c>
      <c r="J38" s="38" t="s">
        <v>220</v>
      </c>
      <c r="K38" s="36">
        <v>79</v>
      </c>
      <c r="L38" s="36" t="s">
        <v>31</v>
      </c>
      <c r="M38" s="31" t="s">
        <v>170</v>
      </c>
      <c r="N38" s="24" t="s">
        <v>129</v>
      </c>
      <c r="O38" s="24">
        <v>1</v>
      </c>
      <c r="P38" s="24"/>
      <c r="Q38" s="31" t="s">
        <v>34</v>
      </c>
      <c r="R38" s="24"/>
      <c r="S38" s="24"/>
      <c r="T38" s="32" t="s">
        <v>35</v>
      </c>
      <c r="U38" s="18"/>
      <c r="V38" s="19"/>
      <c r="W38" s="33" t="str">
        <f t="shared" si="0"/>
        <v/>
      </c>
      <c r="X38" s="34" t="str">
        <f t="shared" si="1"/>
        <v/>
      </c>
    </row>
    <row r="39" spans="1:24" ht="14.25" customHeight="1" x14ac:dyDescent="0.25">
      <c r="A39" s="36">
        <v>3200</v>
      </c>
      <c r="B39" s="24" t="s">
        <v>221</v>
      </c>
      <c r="C39" s="24" t="s">
        <v>222</v>
      </c>
      <c r="D39" s="24"/>
      <c r="E39" s="24" t="s">
        <v>223</v>
      </c>
      <c r="F39" s="37" t="s">
        <v>224</v>
      </c>
      <c r="G39" s="31" t="s">
        <v>69</v>
      </c>
      <c r="H39" s="24" t="s">
        <v>222</v>
      </c>
      <c r="I39" s="28" t="s">
        <v>225</v>
      </c>
      <c r="J39" s="38" t="s">
        <v>226</v>
      </c>
      <c r="K39" s="36">
        <v>4</v>
      </c>
      <c r="L39" s="36" t="s">
        <v>31</v>
      </c>
      <c r="M39" s="31" t="s">
        <v>227</v>
      </c>
      <c r="N39" s="24" t="s">
        <v>185</v>
      </c>
      <c r="O39" s="24"/>
      <c r="P39" s="24" t="s">
        <v>228</v>
      </c>
      <c r="Q39" s="31" t="s">
        <v>34</v>
      </c>
      <c r="R39" s="24" t="s">
        <v>45</v>
      </c>
      <c r="S39" s="24" t="s">
        <v>229</v>
      </c>
      <c r="T39" s="32" t="s">
        <v>35</v>
      </c>
      <c r="U39" s="18"/>
      <c r="V39" s="19"/>
      <c r="W39" s="33" t="str">
        <f t="shared" si="0"/>
        <v/>
      </c>
      <c r="X39" s="34" t="str">
        <f t="shared" si="1"/>
        <v/>
      </c>
    </row>
    <row r="40" spans="1:24" ht="14.25" customHeight="1" x14ac:dyDescent="0.25">
      <c r="A40" s="40">
        <v>0.32</v>
      </c>
      <c r="B40" s="40"/>
      <c r="C40" s="24" t="s">
        <v>115</v>
      </c>
      <c r="D40" s="24"/>
      <c r="E40" s="24" t="s">
        <v>230</v>
      </c>
      <c r="F40" s="37" t="s">
        <v>231</v>
      </c>
      <c r="G40" s="31" t="s">
        <v>100</v>
      </c>
      <c r="H40" s="24" t="s">
        <v>84</v>
      </c>
      <c r="I40" s="28" t="s">
        <v>232</v>
      </c>
      <c r="J40" s="38" t="s">
        <v>233</v>
      </c>
      <c r="K40" s="36">
        <v>482</v>
      </c>
      <c r="L40" s="36" t="s">
        <v>31</v>
      </c>
      <c r="M40" s="31" t="s">
        <v>234</v>
      </c>
      <c r="N40" s="24" t="s">
        <v>88</v>
      </c>
      <c r="O40" s="24">
        <v>5</v>
      </c>
      <c r="P40" s="24"/>
      <c r="Q40" s="31" t="s">
        <v>34</v>
      </c>
      <c r="R40" s="24"/>
      <c r="S40" s="24"/>
      <c r="T40" s="32" t="s">
        <v>35</v>
      </c>
      <c r="U40" s="18"/>
      <c r="V40" s="19"/>
      <c r="W40" s="33" t="str">
        <f t="shared" si="0"/>
        <v/>
      </c>
      <c r="X40" s="34" t="str">
        <f t="shared" si="1"/>
        <v/>
      </c>
    </row>
    <row r="41" spans="1:24" ht="14.25" customHeight="1" x14ac:dyDescent="0.25">
      <c r="A41" s="40">
        <v>4.4685000000000006</v>
      </c>
      <c r="B41" s="40">
        <v>6</v>
      </c>
      <c r="C41" s="24" t="s">
        <v>235</v>
      </c>
      <c r="D41" s="24"/>
      <c r="E41" s="24" t="s">
        <v>104</v>
      </c>
      <c r="F41" s="46" t="s">
        <v>236</v>
      </c>
      <c r="G41" s="31" t="s">
        <v>106</v>
      </c>
      <c r="H41" s="24" t="s">
        <v>235</v>
      </c>
      <c r="I41" s="47" t="s">
        <v>237</v>
      </c>
      <c r="J41" s="48" t="s">
        <v>238</v>
      </c>
      <c r="K41" s="36">
        <v>426</v>
      </c>
      <c r="L41" s="36" t="s">
        <v>31</v>
      </c>
      <c r="M41" s="31" t="s">
        <v>32</v>
      </c>
      <c r="N41" s="24" t="s">
        <v>33</v>
      </c>
      <c r="O41" s="24">
        <v>5</v>
      </c>
      <c r="P41" s="24"/>
      <c r="Q41" s="31" t="s">
        <v>34</v>
      </c>
      <c r="R41" s="24"/>
      <c r="S41" s="24"/>
      <c r="T41" s="32" t="s">
        <v>35</v>
      </c>
      <c r="U41" s="18"/>
      <c r="V41" s="19"/>
      <c r="W41" s="33" t="str">
        <f t="shared" si="0"/>
        <v/>
      </c>
      <c r="X41" s="34" t="str">
        <f t="shared" si="1"/>
        <v/>
      </c>
    </row>
    <row r="42" spans="1:24" ht="14.25" customHeight="1" x14ac:dyDescent="0.25">
      <c r="A42" s="40">
        <v>0.27</v>
      </c>
      <c r="B42" s="41">
        <v>0.35</v>
      </c>
      <c r="C42" s="24" t="s">
        <v>195</v>
      </c>
      <c r="D42" s="24"/>
      <c r="E42" s="24" t="s">
        <v>239</v>
      </c>
      <c r="F42" s="37" t="s">
        <v>240</v>
      </c>
      <c r="G42" s="31" t="s">
        <v>110</v>
      </c>
      <c r="H42" s="24" t="s">
        <v>28</v>
      </c>
      <c r="I42" s="28" t="s">
        <v>241</v>
      </c>
      <c r="J42" s="38" t="s">
        <v>242</v>
      </c>
      <c r="K42" s="36">
        <v>194</v>
      </c>
      <c r="L42" s="36" t="s">
        <v>31</v>
      </c>
      <c r="M42" s="31" t="s">
        <v>119</v>
      </c>
      <c r="N42" s="24" t="s">
        <v>33</v>
      </c>
      <c r="O42" s="24">
        <v>2</v>
      </c>
      <c r="P42" s="24"/>
      <c r="Q42" s="31" t="s">
        <v>34</v>
      </c>
      <c r="R42" s="24"/>
      <c r="S42" s="24"/>
      <c r="T42" s="32" t="s">
        <v>35</v>
      </c>
      <c r="U42" s="18"/>
      <c r="V42" s="19"/>
      <c r="W42" s="33" t="str">
        <f t="shared" si="0"/>
        <v/>
      </c>
      <c r="X42" s="34" t="str">
        <f t="shared" si="1"/>
        <v/>
      </c>
    </row>
    <row r="43" spans="1:24" ht="14.25" customHeight="1" x14ac:dyDescent="0.25">
      <c r="A43" s="24">
        <v>4</v>
      </c>
      <c r="B43" s="24" t="s">
        <v>243</v>
      </c>
      <c r="C43" s="24" t="s">
        <v>244</v>
      </c>
      <c r="D43" s="24"/>
      <c r="E43" s="24" t="s">
        <v>239</v>
      </c>
      <c r="F43" s="37" t="s">
        <v>245</v>
      </c>
      <c r="G43" s="27" t="s">
        <v>39</v>
      </c>
      <c r="H43" s="24" t="s">
        <v>246</v>
      </c>
      <c r="I43" s="28" t="s">
        <v>247</v>
      </c>
      <c r="J43" s="38" t="s">
        <v>248</v>
      </c>
      <c r="K43" s="36">
        <v>280</v>
      </c>
      <c r="L43" s="36" t="s">
        <v>31</v>
      </c>
      <c r="M43" s="31" t="s">
        <v>249</v>
      </c>
      <c r="N43" s="24" t="s">
        <v>185</v>
      </c>
      <c r="O43" s="24">
        <v>3</v>
      </c>
      <c r="P43" s="24"/>
      <c r="Q43" s="31" t="s">
        <v>66</v>
      </c>
      <c r="R43" s="24"/>
      <c r="S43" s="24"/>
      <c r="T43" s="32" t="s">
        <v>35</v>
      </c>
      <c r="U43" s="18"/>
      <c r="V43" s="19"/>
      <c r="W43" s="33" t="str">
        <f t="shared" si="0"/>
        <v/>
      </c>
      <c r="X43" s="34" t="str">
        <f t="shared" si="1"/>
        <v/>
      </c>
    </row>
    <row r="44" spans="1:24" ht="14.25" customHeight="1" x14ac:dyDescent="0.25">
      <c r="A44" s="36">
        <v>4.9000000000000004</v>
      </c>
      <c r="B44" s="31" t="s">
        <v>250</v>
      </c>
      <c r="C44" s="24" t="s">
        <v>251</v>
      </c>
      <c r="D44" s="24"/>
      <c r="E44" s="24" t="s">
        <v>178</v>
      </c>
      <c r="F44" s="37" t="s">
        <v>252</v>
      </c>
      <c r="G44" s="31" t="s">
        <v>180</v>
      </c>
      <c r="H44" s="24" t="s">
        <v>40</v>
      </c>
      <c r="I44" s="28" t="s">
        <v>253</v>
      </c>
      <c r="J44" s="38" t="s">
        <v>254</v>
      </c>
      <c r="K44" s="36">
        <v>51</v>
      </c>
      <c r="L44" s="36" t="s">
        <v>31</v>
      </c>
      <c r="M44" s="31" t="s">
        <v>255</v>
      </c>
      <c r="N44" s="24" t="s">
        <v>185</v>
      </c>
      <c r="O44" s="24">
        <v>1</v>
      </c>
      <c r="P44" s="24"/>
      <c r="Q44" s="31" t="s">
        <v>66</v>
      </c>
      <c r="R44" s="24" t="s">
        <v>45</v>
      </c>
      <c r="S44" s="24"/>
      <c r="T44" s="32" t="s">
        <v>35</v>
      </c>
      <c r="U44" s="18"/>
      <c r="V44" s="19"/>
      <c r="W44" s="33" t="str">
        <f t="shared" si="0"/>
        <v/>
      </c>
      <c r="X44" s="34" t="str">
        <f t="shared" si="1"/>
        <v/>
      </c>
    </row>
    <row r="45" spans="1:24" ht="14.25" customHeight="1" x14ac:dyDescent="0.25">
      <c r="A45" s="43">
        <v>7.25</v>
      </c>
      <c r="B45" s="43" t="s">
        <v>256</v>
      </c>
      <c r="C45" s="44" t="s">
        <v>49</v>
      </c>
      <c r="D45" s="24"/>
      <c r="E45" s="24" t="s">
        <v>257</v>
      </c>
      <c r="F45" s="37" t="s">
        <v>258</v>
      </c>
      <c r="G45" s="31" t="s">
        <v>110</v>
      </c>
      <c r="H45" s="24" t="s">
        <v>40</v>
      </c>
      <c r="I45" s="28" t="s">
        <v>259</v>
      </c>
      <c r="J45" s="38" t="s">
        <v>260</v>
      </c>
      <c r="K45" s="36">
        <v>163</v>
      </c>
      <c r="L45" s="36" t="s">
        <v>31</v>
      </c>
      <c r="M45" s="31" t="s">
        <v>128</v>
      </c>
      <c r="N45" s="24" t="s">
        <v>129</v>
      </c>
      <c r="O45" s="24">
        <v>2</v>
      </c>
      <c r="P45" s="24"/>
      <c r="Q45" s="31" t="s">
        <v>34</v>
      </c>
      <c r="R45" s="24" t="s">
        <v>45</v>
      </c>
      <c r="S45" s="24"/>
      <c r="T45" s="32" t="s">
        <v>35</v>
      </c>
      <c r="U45" s="18"/>
      <c r="V45" s="19"/>
      <c r="W45" s="33" t="str">
        <f t="shared" si="0"/>
        <v/>
      </c>
      <c r="X45" s="34" t="str">
        <f t="shared" si="1"/>
        <v/>
      </c>
    </row>
    <row r="46" spans="1:24" ht="14.25" customHeight="1" x14ac:dyDescent="0.25">
      <c r="A46" s="36">
        <v>15.99</v>
      </c>
      <c r="B46" s="24">
        <v>21.75</v>
      </c>
      <c r="C46" s="24" t="s">
        <v>261</v>
      </c>
      <c r="D46" s="24"/>
      <c r="E46" s="24" t="s">
        <v>262</v>
      </c>
      <c r="F46" s="37" t="s">
        <v>263</v>
      </c>
      <c r="G46" s="31" t="s">
        <v>46</v>
      </c>
      <c r="H46" s="24" t="s">
        <v>207</v>
      </c>
      <c r="I46" s="28" t="s">
        <v>264</v>
      </c>
      <c r="J46" s="38" t="s">
        <v>265</v>
      </c>
      <c r="K46" s="36">
        <v>94</v>
      </c>
      <c r="L46" s="36" t="s">
        <v>31</v>
      </c>
      <c r="M46" s="31" t="s">
        <v>255</v>
      </c>
      <c r="N46" s="24" t="s">
        <v>185</v>
      </c>
      <c r="O46" s="24">
        <v>1</v>
      </c>
      <c r="P46" s="24"/>
      <c r="Q46" s="31" t="s">
        <v>66</v>
      </c>
      <c r="R46" s="24"/>
      <c r="S46" s="24"/>
      <c r="T46" s="32" t="s">
        <v>35</v>
      </c>
      <c r="U46" s="18"/>
      <c r="V46" s="19"/>
      <c r="W46" s="33" t="str">
        <f t="shared" si="0"/>
        <v/>
      </c>
      <c r="X46" s="34" t="str">
        <f t="shared" si="1"/>
        <v/>
      </c>
    </row>
    <row r="47" spans="1:24" ht="14.25" customHeight="1" x14ac:dyDescent="0.25">
      <c r="A47" s="40">
        <v>0.15</v>
      </c>
      <c r="B47" s="41" t="s">
        <v>266</v>
      </c>
      <c r="C47" s="24" t="s">
        <v>24</v>
      </c>
      <c r="D47" s="24"/>
      <c r="E47" s="24" t="s">
        <v>267</v>
      </c>
      <c r="F47" s="37" t="s">
        <v>268</v>
      </c>
      <c r="G47" s="31" t="s">
        <v>83</v>
      </c>
      <c r="H47" s="24" t="s">
        <v>84</v>
      </c>
      <c r="I47" s="28" t="s">
        <v>269</v>
      </c>
      <c r="J47" s="38" t="s">
        <v>270</v>
      </c>
      <c r="K47" s="36">
        <v>312</v>
      </c>
      <c r="L47" s="36" t="s">
        <v>31</v>
      </c>
      <c r="M47" s="31" t="s">
        <v>87</v>
      </c>
      <c r="N47" s="24" t="s">
        <v>88</v>
      </c>
      <c r="O47" s="24">
        <v>3</v>
      </c>
      <c r="P47" s="24"/>
      <c r="Q47" s="31" t="s">
        <v>34</v>
      </c>
      <c r="R47" s="49"/>
      <c r="S47" s="49"/>
      <c r="T47" s="32" t="s">
        <v>35</v>
      </c>
      <c r="U47" s="18"/>
      <c r="V47" s="19"/>
      <c r="W47" s="33" t="str">
        <f t="shared" si="0"/>
        <v/>
      </c>
      <c r="X47" s="34" t="str">
        <f t="shared" si="1"/>
        <v/>
      </c>
    </row>
    <row r="48" spans="1:24" ht="14.25" customHeight="1" x14ac:dyDescent="0.25">
      <c r="A48" s="40">
        <v>50.999999999999993</v>
      </c>
      <c r="B48" s="40">
        <v>72</v>
      </c>
      <c r="C48" s="24" t="s">
        <v>271</v>
      </c>
      <c r="D48" s="24"/>
      <c r="E48" s="31" t="s">
        <v>272</v>
      </c>
      <c r="F48" s="28" t="s">
        <v>273</v>
      </c>
      <c r="G48" s="31" t="s">
        <v>274</v>
      </c>
      <c r="H48" s="24" t="s">
        <v>275</v>
      </c>
      <c r="I48" s="50" t="s">
        <v>276</v>
      </c>
      <c r="J48" s="38" t="s">
        <v>277</v>
      </c>
      <c r="K48" s="36">
        <v>748</v>
      </c>
      <c r="L48" s="36" t="s">
        <v>31</v>
      </c>
      <c r="M48" s="31" t="s">
        <v>72</v>
      </c>
      <c r="N48" s="24" t="s">
        <v>33</v>
      </c>
      <c r="O48" s="24">
        <v>8</v>
      </c>
      <c r="P48" s="24"/>
      <c r="Q48" s="31" t="s">
        <v>34</v>
      </c>
      <c r="R48" s="24"/>
      <c r="S48" s="24"/>
      <c r="T48" s="32" t="s">
        <v>35</v>
      </c>
      <c r="U48" s="18"/>
      <c r="V48" s="19"/>
      <c r="W48" s="33" t="str">
        <f t="shared" si="0"/>
        <v/>
      </c>
      <c r="X48" s="34" t="str">
        <f t="shared" si="1"/>
        <v/>
      </c>
    </row>
    <row r="49" spans="1:24" ht="14.25" customHeight="1" x14ac:dyDescent="0.25">
      <c r="A49" s="40">
        <v>36</v>
      </c>
      <c r="B49" s="40">
        <v>57</v>
      </c>
      <c r="C49" s="24" t="s">
        <v>235</v>
      </c>
      <c r="D49" s="24"/>
      <c r="E49" s="24" t="s">
        <v>278</v>
      </c>
      <c r="F49" s="37" t="s">
        <v>279</v>
      </c>
      <c r="G49" s="31" t="s">
        <v>69</v>
      </c>
      <c r="H49" s="24" t="s">
        <v>280</v>
      </c>
      <c r="I49" s="28" t="s">
        <v>281</v>
      </c>
      <c r="J49" s="38" t="s">
        <v>282</v>
      </c>
      <c r="K49" s="36">
        <v>747</v>
      </c>
      <c r="L49" s="36" t="s">
        <v>31</v>
      </c>
      <c r="M49" s="31" t="s">
        <v>72</v>
      </c>
      <c r="N49" s="24" t="s">
        <v>33</v>
      </c>
      <c r="O49" s="24">
        <v>8</v>
      </c>
      <c r="P49" s="24"/>
      <c r="Q49" s="31" t="s">
        <v>34</v>
      </c>
      <c r="R49" s="24"/>
      <c r="S49" s="24"/>
      <c r="T49" s="32" t="s">
        <v>35</v>
      </c>
      <c r="U49" s="18"/>
      <c r="V49" s="19"/>
      <c r="W49" s="33" t="str">
        <f t="shared" si="0"/>
        <v/>
      </c>
      <c r="X49" s="34" t="str">
        <f t="shared" si="1"/>
        <v/>
      </c>
    </row>
    <row r="50" spans="1:24" ht="14.25" customHeight="1" x14ac:dyDescent="0.25">
      <c r="A50" s="40">
        <v>54</v>
      </c>
      <c r="B50" s="40" t="s">
        <v>283</v>
      </c>
      <c r="C50" s="24" t="s">
        <v>271</v>
      </c>
      <c r="D50" s="24"/>
      <c r="E50" s="31" t="s">
        <v>272</v>
      </c>
      <c r="F50" s="28" t="s">
        <v>284</v>
      </c>
      <c r="G50" s="31" t="s">
        <v>274</v>
      </c>
      <c r="H50" s="24" t="s">
        <v>275</v>
      </c>
      <c r="I50" s="28" t="s">
        <v>285</v>
      </c>
      <c r="J50" s="38" t="s">
        <v>286</v>
      </c>
      <c r="K50" s="36">
        <v>749</v>
      </c>
      <c r="L50" s="36" t="s">
        <v>31</v>
      </c>
      <c r="M50" s="31" t="s">
        <v>72</v>
      </c>
      <c r="N50" s="24" t="s">
        <v>33</v>
      </c>
      <c r="O50" s="24">
        <v>8</v>
      </c>
      <c r="P50" s="24"/>
      <c r="Q50" s="31" t="s">
        <v>34</v>
      </c>
      <c r="R50" s="24"/>
      <c r="S50" s="24"/>
      <c r="T50" s="32" t="s">
        <v>35</v>
      </c>
      <c r="U50" s="18"/>
      <c r="V50" s="19"/>
      <c r="W50" s="33" t="str">
        <f t="shared" si="0"/>
        <v/>
      </c>
      <c r="X50" s="34" t="str">
        <f t="shared" si="1"/>
        <v/>
      </c>
    </row>
    <row r="51" spans="1:24" ht="14.25" customHeight="1" x14ac:dyDescent="0.25">
      <c r="A51" s="36">
        <v>5.45</v>
      </c>
      <c r="B51" s="24" t="s">
        <v>287</v>
      </c>
      <c r="C51" s="24" t="s">
        <v>235</v>
      </c>
      <c r="D51" s="24"/>
      <c r="E51" s="24" t="s">
        <v>73</v>
      </c>
      <c r="F51" s="37" t="s">
        <v>288</v>
      </c>
      <c r="G51" s="31" t="s">
        <v>69</v>
      </c>
      <c r="H51" s="24" t="s">
        <v>235</v>
      </c>
      <c r="I51" s="28" t="s">
        <v>289</v>
      </c>
      <c r="J51" s="38" t="s">
        <v>290</v>
      </c>
      <c r="K51" s="36">
        <v>107</v>
      </c>
      <c r="L51" s="36" t="s">
        <v>31</v>
      </c>
      <c r="M51" s="31" t="s">
        <v>255</v>
      </c>
      <c r="N51" s="24" t="s">
        <v>185</v>
      </c>
      <c r="O51" s="24">
        <v>1</v>
      </c>
      <c r="P51" s="24"/>
      <c r="Q51" s="31" t="s">
        <v>66</v>
      </c>
      <c r="R51" s="24"/>
      <c r="S51" s="24"/>
      <c r="T51" s="32" t="s">
        <v>35</v>
      </c>
      <c r="U51" s="18"/>
      <c r="V51" s="19"/>
      <c r="W51" s="33" t="str">
        <f t="shared" si="0"/>
        <v/>
      </c>
      <c r="X51" s="34" t="str">
        <f t="shared" si="1"/>
        <v/>
      </c>
    </row>
    <row r="52" spans="1:24" ht="14.25" customHeight="1" x14ac:dyDescent="0.25">
      <c r="A52" s="36">
        <v>0.34</v>
      </c>
      <c r="B52" s="24">
        <v>0.35799999999999998</v>
      </c>
      <c r="C52" s="24" t="s">
        <v>24</v>
      </c>
      <c r="D52" s="24"/>
      <c r="E52" s="24" t="s">
        <v>291</v>
      </c>
      <c r="F52" s="37" t="s">
        <v>292</v>
      </c>
      <c r="G52" s="31" t="s">
        <v>293</v>
      </c>
      <c r="H52" s="24" t="s">
        <v>28</v>
      </c>
      <c r="I52" s="28" t="s">
        <v>294</v>
      </c>
      <c r="J52" s="38" t="s">
        <v>295</v>
      </c>
      <c r="K52" s="36">
        <v>108</v>
      </c>
      <c r="L52" s="36" t="s">
        <v>31</v>
      </c>
      <c r="M52" s="31" t="s">
        <v>255</v>
      </c>
      <c r="N52" s="24" t="s">
        <v>185</v>
      </c>
      <c r="O52" s="24">
        <v>1</v>
      </c>
      <c r="P52" s="24"/>
      <c r="Q52" s="31" t="s">
        <v>66</v>
      </c>
      <c r="R52" s="24"/>
      <c r="S52" s="24"/>
      <c r="T52" s="32" t="s">
        <v>35</v>
      </c>
      <c r="U52" s="18"/>
      <c r="V52" s="19"/>
      <c r="W52" s="33" t="str">
        <f t="shared" si="0"/>
        <v/>
      </c>
      <c r="X52" s="34" t="str">
        <f t="shared" si="1"/>
        <v/>
      </c>
    </row>
    <row r="53" spans="1:24" ht="14.25" customHeight="1" x14ac:dyDescent="0.25">
      <c r="A53" s="36">
        <v>0.18</v>
      </c>
      <c r="B53" s="24" t="s">
        <v>296</v>
      </c>
      <c r="C53" s="24" t="s">
        <v>24</v>
      </c>
      <c r="D53" s="24"/>
      <c r="E53" s="24" t="s">
        <v>297</v>
      </c>
      <c r="F53" s="37" t="s">
        <v>298</v>
      </c>
      <c r="G53" s="31" t="s">
        <v>110</v>
      </c>
      <c r="H53" s="24" t="s">
        <v>28</v>
      </c>
      <c r="I53" s="28" t="s">
        <v>299</v>
      </c>
      <c r="J53" s="38" t="s">
        <v>300</v>
      </c>
      <c r="K53" s="36">
        <v>109</v>
      </c>
      <c r="L53" s="36" t="s">
        <v>31</v>
      </c>
      <c r="M53" s="31" t="s">
        <v>255</v>
      </c>
      <c r="N53" s="24" t="s">
        <v>185</v>
      </c>
      <c r="O53" s="24">
        <v>1</v>
      </c>
      <c r="P53" s="24"/>
      <c r="Q53" s="31" t="s">
        <v>66</v>
      </c>
      <c r="R53" s="24"/>
      <c r="S53" s="24"/>
      <c r="T53" s="32" t="s">
        <v>35</v>
      </c>
      <c r="U53" s="18"/>
      <c r="V53" s="19"/>
      <c r="W53" s="33" t="b">
        <f>V50=IFERROR(($U53/$V53)*30,"")</f>
        <v>1</v>
      </c>
      <c r="X53" s="34" t="str">
        <f t="shared" si="1"/>
        <v>C</v>
      </c>
    </row>
    <row r="54" spans="1:24" ht="14.25" customHeight="1" x14ac:dyDescent="0.25">
      <c r="A54" s="40">
        <v>0.39</v>
      </c>
      <c r="B54" s="41" t="s">
        <v>301</v>
      </c>
      <c r="C54" s="24" t="s">
        <v>115</v>
      </c>
      <c r="D54" s="24"/>
      <c r="E54" s="24" t="s">
        <v>302</v>
      </c>
      <c r="F54" s="37" t="s">
        <v>303</v>
      </c>
      <c r="G54" s="31" t="s">
        <v>110</v>
      </c>
      <c r="H54" s="24" t="s">
        <v>84</v>
      </c>
      <c r="I54" s="28" t="s">
        <v>304</v>
      </c>
      <c r="J54" s="38" t="s">
        <v>305</v>
      </c>
      <c r="K54" s="36">
        <v>768</v>
      </c>
      <c r="L54" s="36" t="s">
        <v>31</v>
      </c>
      <c r="M54" s="31" t="s">
        <v>306</v>
      </c>
      <c r="N54" s="24" t="s">
        <v>88</v>
      </c>
      <c r="O54" s="24">
        <v>7</v>
      </c>
      <c r="P54" s="24"/>
      <c r="Q54" s="31" t="s">
        <v>34</v>
      </c>
      <c r="R54" s="24"/>
      <c r="S54" s="24"/>
      <c r="T54" s="32" t="s">
        <v>35</v>
      </c>
      <c r="U54" s="18"/>
      <c r="V54" s="19"/>
      <c r="W54" s="33" t="str">
        <f t="shared" ref="W54:W1441" si="2">IFERROR(($U54/$V54)*30,"")</f>
        <v/>
      </c>
      <c r="X54" s="34" t="str">
        <f t="shared" si="1"/>
        <v/>
      </c>
    </row>
    <row r="55" spans="1:24" ht="14.25" customHeight="1" x14ac:dyDescent="0.25">
      <c r="A55" s="36">
        <v>2.4500000000000002</v>
      </c>
      <c r="B55" s="24" t="s">
        <v>307</v>
      </c>
      <c r="C55" s="51" t="s">
        <v>36</v>
      </c>
      <c r="D55" s="24"/>
      <c r="E55" s="24" t="s">
        <v>98</v>
      </c>
      <c r="F55" s="37" t="s">
        <v>308</v>
      </c>
      <c r="G55" s="31" t="s">
        <v>100</v>
      </c>
      <c r="H55" s="24" t="s">
        <v>40</v>
      </c>
      <c r="I55" s="28" t="s">
        <v>309</v>
      </c>
      <c r="J55" s="38" t="s">
        <v>310</v>
      </c>
      <c r="K55" s="36">
        <v>106</v>
      </c>
      <c r="L55" s="36" t="s">
        <v>31</v>
      </c>
      <c r="M55" s="31" t="s">
        <v>255</v>
      </c>
      <c r="N55" s="24" t="s">
        <v>185</v>
      </c>
      <c r="O55" s="24">
        <v>1</v>
      </c>
      <c r="P55" s="24"/>
      <c r="Q55" s="31" t="s">
        <v>66</v>
      </c>
      <c r="R55" s="24" t="s">
        <v>45</v>
      </c>
      <c r="S55" s="24"/>
      <c r="T55" s="32" t="s">
        <v>35</v>
      </c>
      <c r="U55" s="18"/>
      <c r="V55" s="19"/>
      <c r="W55" s="33" t="str">
        <f t="shared" si="2"/>
        <v/>
      </c>
      <c r="X55" s="34" t="str">
        <f t="shared" si="1"/>
        <v/>
      </c>
    </row>
    <row r="56" spans="1:24" ht="14.25" customHeight="1" x14ac:dyDescent="0.25">
      <c r="A56" s="40">
        <v>0.82500000000000007</v>
      </c>
      <c r="B56" s="41">
        <v>1.5</v>
      </c>
      <c r="C56" s="24" t="s">
        <v>311</v>
      </c>
      <c r="D56" s="24"/>
      <c r="E56" s="24" t="s">
        <v>73</v>
      </c>
      <c r="F56" s="37" t="s">
        <v>312</v>
      </c>
      <c r="G56" s="31" t="s">
        <v>69</v>
      </c>
      <c r="H56" s="24" t="s">
        <v>311</v>
      </c>
      <c r="I56" s="28" t="s">
        <v>313</v>
      </c>
      <c r="J56" s="38" t="s">
        <v>314</v>
      </c>
      <c r="K56" s="36">
        <v>615</v>
      </c>
      <c r="L56" s="36" t="s">
        <v>31</v>
      </c>
      <c r="M56" s="31" t="s">
        <v>103</v>
      </c>
      <c r="N56" s="24" t="s">
        <v>33</v>
      </c>
      <c r="O56" s="24">
        <v>7</v>
      </c>
      <c r="P56" s="24"/>
      <c r="Q56" s="31" t="s">
        <v>34</v>
      </c>
      <c r="R56" s="24"/>
      <c r="S56" s="24"/>
      <c r="T56" s="32" t="s">
        <v>35</v>
      </c>
      <c r="U56" s="18"/>
      <c r="V56" s="19"/>
      <c r="W56" s="33" t="str">
        <f t="shared" si="2"/>
        <v/>
      </c>
      <c r="X56" s="34" t="str">
        <f t="shared" si="1"/>
        <v/>
      </c>
    </row>
    <row r="57" spans="1:24" ht="14.25" customHeight="1" x14ac:dyDescent="0.25">
      <c r="A57" s="40">
        <v>1.9760479041916168</v>
      </c>
      <c r="B57" s="41">
        <v>2</v>
      </c>
      <c r="C57" s="24" t="s">
        <v>36</v>
      </c>
      <c r="D57" s="24"/>
      <c r="E57" s="24" t="s">
        <v>98</v>
      </c>
      <c r="F57" s="37" t="s">
        <v>315</v>
      </c>
      <c r="G57" s="31" t="s">
        <v>100</v>
      </c>
      <c r="H57" s="24" t="s">
        <v>40</v>
      </c>
      <c r="I57" s="28" t="s">
        <v>316</v>
      </c>
      <c r="J57" s="38" t="s">
        <v>317</v>
      </c>
      <c r="K57" s="36">
        <v>238</v>
      </c>
      <c r="L57" s="36" t="s">
        <v>31</v>
      </c>
      <c r="M57" s="31" t="s">
        <v>318</v>
      </c>
      <c r="N57" s="24" t="s">
        <v>33</v>
      </c>
      <c r="O57" s="24">
        <v>3</v>
      </c>
      <c r="P57" s="24"/>
      <c r="Q57" s="31" t="s">
        <v>34</v>
      </c>
      <c r="R57" s="49" t="s">
        <v>45</v>
      </c>
      <c r="S57" s="49"/>
      <c r="T57" s="32" t="s">
        <v>35</v>
      </c>
      <c r="U57" s="18"/>
      <c r="V57" s="19"/>
      <c r="W57" s="33" t="str">
        <f t="shared" si="2"/>
        <v/>
      </c>
      <c r="X57" s="34" t="str">
        <f t="shared" si="1"/>
        <v/>
      </c>
    </row>
    <row r="58" spans="1:24" ht="14.25" customHeight="1" x14ac:dyDescent="0.25">
      <c r="A58" s="40">
        <v>0.44999999999999996</v>
      </c>
      <c r="B58" s="41">
        <v>0.7</v>
      </c>
      <c r="C58" s="24" t="s">
        <v>24</v>
      </c>
      <c r="D58" s="24"/>
      <c r="E58" s="24" t="s">
        <v>319</v>
      </c>
      <c r="F58" s="37" t="s">
        <v>320</v>
      </c>
      <c r="G58" s="31" t="s">
        <v>321</v>
      </c>
      <c r="H58" s="24" t="s">
        <v>28</v>
      </c>
      <c r="I58" s="28" t="s">
        <v>322</v>
      </c>
      <c r="J58" s="38" t="s">
        <v>323</v>
      </c>
      <c r="K58" s="36">
        <v>239</v>
      </c>
      <c r="L58" s="36" t="s">
        <v>31</v>
      </c>
      <c r="M58" s="31" t="s">
        <v>318</v>
      </c>
      <c r="N58" s="24" t="s">
        <v>33</v>
      </c>
      <c r="O58" s="24">
        <v>3</v>
      </c>
      <c r="P58" s="24"/>
      <c r="Q58" s="31" t="s">
        <v>34</v>
      </c>
      <c r="R58" s="49"/>
      <c r="S58" s="49"/>
      <c r="T58" s="32" t="s">
        <v>35</v>
      </c>
      <c r="U58" s="18"/>
      <c r="V58" s="19"/>
      <c r="W58" s="33" t="str">
        <f t="shared" si="2"/>
        <v/>
      </c>
      <c r="X58" s="34" t="str">
        <f t="shared" si="1"/>
        <v/>
      </c>
    </row>
    <row r="59" spans="1:24" ht="14.25" customHeight="1" x14ac:dyDescent="0.25">
      <c r="A59" s="24">
        <v>0.19500000000000001</v>
      </c>
      <c r="B59" s="24" t="s">
        <v>324</v>
      </c>
      <c r="C59" s="24" t="s">
        <v>24</v>
      </c>
      <c r="D59" s="24"/>
      <c r="E59" s="24" t="s">
        <v>325</v>
      </c>
      <c r="F59" s="37" t="s">
        <v>326</v>
      </c>
      <c r="G59" s="31" t="s">
        <v>69</v>
      </c>
      <c r="H59" s="24" t="s">
        <v>84</v>
      </c>
      <c r="I59" s="28" t="s">
        <v>327</v>
      </c>
      <c r="J59" s="38" t="s">
        <v>328</v>
      </c>
      <c r="K59" s="36">
        <v>215</v>
      </c>
      <c r="L59" s="36" t="s">
        <v>31</v>
      </c>
      <c r="M59" s="31" t="s">
        <v>184</v>
      </c>
      <c r="N59" s="24" t="s">
        <v>185</v>
      </c>
      <c r="O59" s="24">
        <v>2</v>
      </c>
      <c r="P59" s="24"/>
      <c r="Q59" s="31" t="s">
        <v>66</v>
      </c>
      <c r="R59" s="24"/>
      <c r="S59" s="24" t="s">
        <v>329</v>
      </c>
      <c r="T59" s="32" t="s">
        <v>35</v>
      </c>
      <c r="U59" s="18"/>
      <c r="V59" s="19"/>
      <c r="W59" s="33" t="str">
        <f t="shared" si="2"/>
        <v/>
      </c>
      <c r="X59" s="34" t="str">
        <f t="shared" si="1"/>
        <v/>
      </c>
    </row>
    <row r="60" spans="1:24" ht="14.25" customHeight="1" x14ac:dyDescent="0.25">
      <c r="A60" s="24">
        <v>0.1</v>
      </c>
      <c r="B60" s="24" t="s">
        <v>330</v>
      </c>
      <c r="C60" s="24" t="s">
        <v>24</v>
      </c>
      <c r="D60" s="24"/>
      <c r="E60" s="24" t="s">
        <v>325</v>
      </c>
      <c r="F60" s="37" t="s">
        <v>331</v>
      </c>
      <c r="G60" s="31" t="s">
        <v>69</v>
      </c>
      <c r="H60" s="24" t="s">
        <v>84</v>
      </c>
      <c r="I60" s="28" t="s">
        <v>332</v>
      </c>
      <c r="J60" s="38" t="s">
        <v>333</v>
      </c>
      <c r="K60" s="36">
        <v>216</v>
      </c>
      <c r="L60" s="36" t="s">
        <v>31</v>
      </c>
      <c r="M60" s="31" t="s">
        <v>184</v>
      </c>
      <c r="N60" s="24" t="s">
        <v>185</v>
      </c>
      <c r="O60" s="24">
        <v>2</v>
      </c>
      <c r="P60" s="24"/>
      <c r="Q60" s="31" t="s">
        <v>66</v>
      </c>
      <c r="R60" s="24"/>
      <c r="S60" s="24" t="s">
        <v>329</v>
      </c>
      <c r="T60" s="32" t="s">
        <v>35</v>
      </c>
      <c r="U60" s="18"/>
      <c r="V60" s="19"/>
      <c r="W60" s="33" t="str">
        <f t="shared" si="2"/>
        <v/>
      </c>
      <c r="X60" s="34" t="str">
        <f t="shared" si="1"/>
        <v/>
      </c>
    </row>
    <row r="61" spans="1:24" ht="14.25" customHeight="1" x14ac:dyDescent="0.25">
      <c r="A61" s="40">
        <v>9.6000000000000002E-2</v>
      </c>
      <c r="B61" s="41" t="s">
        <v>334</v>
      </c>
      <c r="C61" s="24" t="s">
        <v>24</v>
      </c>
      <c r="D61" s="24"/>
      <c r="E61" s="24" t="s">
        <v>79</v>
      </c>
      <c r="F61" s="37" t="s">
        <v>335</v>
      </c>
      <c r="G61" s="31" t="s">
        <v>83</v>
      </c>
      <c r="H61" s="24" t="s">
        <v>84</v>
      </c>
      <c r="I61" s="28" t="s">
        <v>336</v>
      </c>
      <c r="J61" s="38" t="s">
        <v>337</v>
      </c>
      <c r="K61" s="36">
        <v>302</v>
      </c>
      <c r="L61" s="36" t="s">
        <v>31</v>
      </c>
      <c r="M61" s="31" t="s">
        <v>87</v>
      </c>
      <c r="N61" s="24" t="s">
        <v>88</v>
      </c>
      <c r="O61" s="24">
        <v>3</v>
      </c>
      <c r="P61" s="24"/>
      <c r="Q61" s="31" t="s">
        <v>34</v>
      </c>
      <c r="R61" s="49"/>
      <c r="S61" s="49"/>
      <c r="T61" s="32" t="s">
        <v>35</v>
      </c>
      <c r="U61" s="18"/>
      <c r="V61" s="19"/>
      <c r="W61" s="33" t="str">
        <f t="shared" si="2"/>
        <v/>
      </c>
      <c r="X61" s="34" t="str">
        <f t="shared" si="1"/>
        <v/>
      </c>
    </row>
    <row r="62" spans="1:24" ht="14.25" customHeight="1" x14ac:dyDescent="0.25">
      <c r="A62" s="40">
        <v>0.154</v>
      </c>
      <c r="B62" s="52" t="s">
        <v>338</v>
      </c>
      <c r="C62" s="24" t="s">
        <v>24</v>
      </c>
      <c r="D62" s="24"/>
      <c r="E62" s="24" t="s">
        <v>178</v>
      </c>
      <c r="F62" s="37" t="s">
        <v>339</v>
      </c>
      <c r="G62" s="31" t="s">
        <v>180</v>
      </c>
      <c r="H62" s="24" t="s">
        <v>84</v>
      </c>
      <c r="I62" s="28" t="s">
        <v>340</v>
      </c>
      <c r="J62" s="38" t="s">
        <v>341</v>
      </c>
      <c r="K62" s="53">
        <v>303</v>
      </c>
      <c r="L62" s="53" t="s">
        <v>31</v>
      </c>
      <c r="M62" s="31" t="s">
        <v>87</v>
      </c>
      <c r="N62" s="24" t="s">
        <v>88</v>
      </c>
      <c r="O62" s="24">
        <v>3</v>
      </c>
      <c r="P62" s="24"/>
      <c r="Q62" s="31" t="s">
        <v>34</v>
      </c>
      <c r="R62" s="49"/>
      <c r="S62" s="49"/>
      <c r="T62" s="32" t="s">
        <v>35</v>
      </c>
      <c r="U62" s="18"/>
      <c r="V62" s="19"/>
      <c r="W62" s="33" t="str">
        <f t="shared" si="2"/>
        <v/>
      </c>
      <c r="X62" s="34" t="str">
        <f t="shared" si="1"/>
        <v/>
      </c>
    </row>
    <row r="63" spans="1:24" ht="14.25" customHeight="1" x14ac:dyDescent="0.25">
      <c r="A63" s="40">
        <v>0.72499999999999998</v>
      </c>
      <c r="B63" s="41" t="s">
        <v>342</v>
      </c>
      <c r="C63" s="24" t="s">
        <v>115</v>
      </c>
      <c r="D63" s="24"/>
      <c r="E63" s="36" t="s">
        <v>343</v>
      </c>
      <c r="F63" s="37" t="s">
        <v>344</v>
      </c>
      <c r="G63" s="31" t="s">
        <v>46</v>
      </c>
      <c r="H63" s="51" t="s">
        <v>345</v>
      </c>
      <c r="I63" s="54" t="s">
        <v>346</v>
      </c>
      <c r="J63" s="55" t="s">
        <v>347</v>
      </c>
      <c r="K63" s="53">
        <v>282</v>
      </c>
      <c r="L63" s="53" t="s">
        <v>31</v>
      </c>
      <c r="M63" s="31" t="s">
        <v>87</v>
      </c>
      <c r="N63" s="24" t="s">
        <v>88</v>
      </c>
      <c r="O63" s="24">
        <v>3</v>
      </c>
      <c r="P63" s="24"/>
      <c r="Q63" s="31" t="s">
        <v>34</v>
      </c>
      <c r="R63" s="49"/>
      <c r="S63" s="49"/>
      <c r="T63" s="32" t="s">
        <v>35</v>
      </c>
      <c r="U63" s="18"/>
      <c r="V63" s="19"/>
      <c r="W63" s="33" t="str">
        <f t="shared" si="2"/>
        <v/>
      </c>
      <c r="X63" s="34" t="str">
        <f t="shared" si="1"/>
        <v/>
      </c>
    </row>
    <row r="64" spans="1:24" ht="14.25" customHeight="1" x14ac:dyDescent="0.25">
      <c r="A64" s="40">
        <v>1</v>
      </c>
      <c r="B64" s="41"/>
      <c r="C64" s="24" t="s">
        <v>348</v>
      </c>
      <c r="D64" s="24"/>
      <c r="E64" s="56" t="s">
        <v>349</v>
      </c>
      <c r="F64" s="37" t="s">
        <v>350</v>
      </c>
      <c r="G64" s="31" t="s">
        <v>110</v>
      </c>
      <c r="H64" s="51" t="s">
        <v>345</v>
      </c>
      <c r="I64" s="54" t="s">
        <v>351</v>
      </c>
      <c r="J64" s="55" t="s">
        <v>352</v>
      </c>
      <c r="K64" s="53">
        <v>283</v>
      </c>
      <c r="L64" s="53" t="s">
        <v>31</v>
      </c>
      <c r="M64" s="31" t="s">
        <v>87</v>
      </c>
      <c r="N64" s="24" t="s">
        <v>88</v>
      </c>
      <c r="O64" s="24">
        <v>3</v>
      </c>
      <c r="P64" s="24"/>
      <c r="Q64" s="31" t="s">
        <v>34</v>
      </c>
      <c r="R64" s="49"/>
      <c r="S64" s="49"/>
      <c r="T64" s="32" t="s">
        <v>35</v>
      </c>
      <c r="U64" s="18"/>
      <c r="V64" s="19"/>
      <c r="W64" s="33" t="str">
        <f t="shared" si="2"/>
        <v/>
      </c>
      <c r="X64" s="34" t="str">
        <f t="shared" si="1"/>
        <v/>
      </c>
    </row>
    <row r="65" spans="1:24" ht="14.25" customHeight="1" x14ac:dyDescent="0.25">
      <c r="A65" s="40">
        <v>0.8</v>
      </c>
      <c r="B65" s="41"/>
      <c r="C65" s="24" t="s">
        <v>348</v>
      </c>
      <c r="D65" s="24"/>
      <c r="E65" s="31" t="s">
        <v>349</v>
      </c>
      <c r="F65" s="37" t="s">
        <v>353</v>
      </c>
      <c r="G65" s="31" t="s">
        <v>110</v>
      </c>
      <c r="H65" s="51" t="s">
        <v>345</v>
      </c>
      <c r="I65" s="57" t="s">
        <v>354</v>
      </c>
      <c r="J65" s="58" t="s">
        <v>355</v>
      </c>
      <c r="K65" s="36">
        <v>284</v>
      </c>
      <c r="L65" s="36" t="s">
        <v>31</v>
      </c>
      <c r="M65" s="31" t="s">
        <v>87</v>
      </c>
      <c r="N65" s="24" t="s">
        <v>88</v>
      </c>
      <c r="O65" s="24">
        <v>3</v>
      </c>
      <c r="P65" s="24"/>
      <c r="Q65" s="31" t="s">
        <v>34</v>
      </c>
      <c r="R65" s="49"/>
      <c r="S65" s="49"/>
      <c r="T65" s="32" t="s">
        <v>35</v>
      </c>
      <c r="U65" s="18"/>
      <c r="V65" s="19"/>
      <c r="W65" s="33" t="str">
        <f t="shared" si="2"/>
        <v/>
      </c>
      <c r="X65" s="34" t="str">
        <f t="shared" si="1"/>
        <v/>
      </c>
    </row>
    <row r="66" spans="1:24" ht="14.25" customHeight="1" x14ac:dyDescent="0.25">
      <c r="A66" s="40">
        <v>1.0249999999999999</v>
      </c>
      <c r="B66" s="41" t="s">
        <v>356</v>
      </c>
      <c r="C66" s="24" t="s">
        <v>115</v>
      </c>
      <c r="D66" s="24"/>
      <c r="E66" s="24" t="s">
        <v>343</v>
      </c>
      <c r="F66" s="37" t="s">
        <v>357</v>
      </c>
      <c r="G66" s="31" t="s">
        <v>46</v>
      </c>
      <c r="H66" s="51" t="s">
        <v>345</v>
      </c>
      <c r="I66" s="57" t="s">
        <v>358</v>
      </c>
      <c r="J66" s="58" t="s">
        <v>359</v>
      </c>
      <c r="K66" s="36">
        <v>285</v>
      </c>
      <c r="L66" s="36" t="s">
        <v>31</v>
      </c>
      <c r="M66" s="31" t="s">
        <v>87</v>
      </c>
      <c r="N66" s="24" t="s">
        <v>88</v>
      </c>
      <c r="O66" s="24">
        <v>3</v>
      </c>
      <c r="P66" s="24"/>
      <c r="Q66" s="31" t="s">
        <v>34</v>
      </c>
      <c r="R66" s="49"/>
      <c r="S66" s="49"/>
      <c r="T66" s="32" t="s">
        <v>35</v>
      </c>
      <c r="U66" s="18"/>
      <c r="V66" s="19"/>
      <c r="W66" s="33" t="str">
        <f t="shared" si="2"/>
        <v/>
      </c>
      <c r="X66" s="34" t="str">
        <f t="shared" si="1"/>
        <v/>
      </c>
    </row>
    <row r="67" spans="1:24" ht="14.25" customHeight="1" x14ac:dyDescent="0.25">
      <c r="A67" s="36">
        <v>9.99</v>
      </c>
      <c r="B67" s="24" t="s">
        <v>360</v>
      </c>
      <c r="C67" s="24" t="s">
        <v>361</v>
      </c>
      <c r="D67" s="24"/>
      <c r="E67" s="24" t="s">
        <v>98</v>
      </c>
      <c r="F67" s="37" t="s">
        <v>362</v>
      </c>
      <c r="G67" s="31" t="s">
        <v>100</v>
      </c>
      <c r="H67" s="51" t="s">
        <v>363</v>
      </c>
      <c r="I67" s="54" t="s">
        <v>364</v>
      </c>
      <c r="J67" s="55" t="s">
        <v>365</v>
      </c>
      <c r="K67" s="36">
        <v>35</v>
      </c>
      <c r="L67" s="36" t="s">
        <v>31</v>
      </c>
      <c r="M67" s="31" t="s">
        <v>255</v>
      </c>
      <c r="N67" s="24" t="s">
        <v>185</v>
      </c>
      <c r="O67" s="24">
        <v>1</v>
      </c>
      <c r="P67" s="24"/>
      <c r="Q67" s="31" t="s">
        <v>66</v>
      </c>
      <c r="R67" s="24"/>
      <c r="S67" s="24"/>
      <c r="T67" s="32" t="s">
        <v>35</v>
      </c>
      <c r="U67" s="18"/>
      <c r="V67" s="19"/>
      <c r="W67" s="33" t="str">
        <f t="shared" si="2"/>
        <v/>
      </c>
      <c r="X67" s="34" t="str">
        <f t="shared" si="1"/>
        <v/>
      </c>
    </row>
    <row r="68" spans="1:24" ht="14.25" customHeight="1" x14ac:dyDescent="0.25">
      <c r="A68" s="40">
        <v>11.7</v>
      </c>
      <c r="B68" s="41" t="s">
        <v>366</v>
      </c>
      <c r="C68" s="24" t="s">
        <v>367</v>
      </c>
      <c r="D68" s="24"/>
      <c r="E68" s="24" t="s">
        <v>98</v>
      </c>
      <c r="F68" s="37" t="s">
        <v>368</v>
      </c>
      <c r="G68" s="31" t="s">
        <v>100</v>
      </c>
      <c r="H68" s="51" t="s">
        <v>369</v>
      </c>
      <c r="I68" s="54" t="s">
        <v>370</v>
      </c>
      <c r="J68" s="55" t="s">
        <v>371</v>
      </c>
      <c r="K68" s="30">
        <v>101</v>
      </c>
      <c r="L68" s="30" t="s">
        <v>31</v>
      </c>
      <c r="M68" s="31" t="s">
        <v>128</v>
      </c>
      <c r="N68" s="24" t="s">
        <v>129</v>
      </c>
      <c r="O68" s="24">
        <v>2</v>
      </c>
      <c r="P68" s="24"/>
      <c r="Q68" s="31" t="s">
        <v>34</v>
      </c>
      <c r="R68" s="24"/>
      <c r="S68" s="24"/>
      <c r="T68" s="32" t="s">
        <v>35</v>
      </c>
      <c r="U68" s="18"/>
      <c r="V68" s="19"/>
      <c r="W68" s="33" t="str">
        <f t="shared" si="2"/>
        <v/>
      </c>
      <c r="X68" s="34" t="str">
        <f t="shared" si="1"/>
        <v/>
      </c>
    </row>
    <row r="69" spans="1:24" ht="14.25" customHeight="1" x14ac:dyDescent="0.25">
      <c r="A69" s="40">
        <v>11.7</v>
      </c>
      <c r="B69" s="40" t="s">
        <v>296</v>
      </c>
      <c r="C69" s="24" t="s">
        <v>372</v>
      </c>
      <c r="D69" s="24"/>
      <c r="E69" s="24" t="s">
        <v>178</v>
      </c>
      <c r="F69" s="37" t="s">
        <v>373</v>
      </c>
      <c r="G69" s="31" t="s">
        <v>180</v>
      </c>
      <c r="H69" s="51" t="s">
        <v>369</v>
      </c>
      <c r="I69" s="54" t="s">
        <v>370</v>
      </c>
      <c r="J69" s="55" t="s">
        <v>371</v>
      </c>
      <c r="K69" s="59">
        <v>101</v>
      </c>
      <c r="L69" s="59" t="s">
        <v>47</v>
      </c>
      <c r="M69" s="31" t="s">
        <v>128</v>
      </c>
      <c r="N69" s="24" t="s">
        <v>129</v>
      </c>
      <c r="O69" s="24">
        <v>2</v>
      </c>
      <c r="P69" s="24"/>
      <c r="Q69" s="31" t="s">
        <v>34</v>
      </c>
      <c r="R69" s="24"/>
      <c r="S69" s="24"/>
      <c r="T69" s="32" t="s">
        <v>35</v>
      </c>
      <c r="U69" s="18"/>
      <c r="V69" s="19"/>
      <c r="W69" s="33" t="str">
        <f t="shared" si="2"/>
        <v/>
      </c>
      <c r="X69" s="34" t="str">
        <f t="shared" si="1"/>
        <v/>
      </c>
    </row>
    <row r="70" spans="1:24" ht="14.25" customHeight="1" x14ac:dyDescent="0.25">
      <c r="A70" s="40">
        <v>21</v>
      </c>
      <c r="B70" s="40" t="s">
        <v>374</v>
      </c>
      <c r="C70" s="24" t="s">
        <v>375</v>
      </c>
      <c r="D70" s="24"/>
      <c r="E70" s="24" t="s">
        <v>98</v>
      </c>
      <c r="F70" s="37" t="s">
        <v>368</v>
      </c>
      <c r="G70" s="31" t="s">
        <v>100</v>
      </c>
      <c r="H70" s="51" t="s">
        <v>369</v>
      </c>
      <c r="I70" s="54" t="s">
        <v>376</v>
      </c>
      <c r="J70" s="55" t="s">
        <v>377</v>
      </c>
      <c r="K70" s="30">
        <v>102</v>
      </c>
      <c r="L70" s="30" t="s">
        <v>31</v>
      </c>
      <c r="M70" s="31" t="s">
        <v>128</v>
      </c>
      <c r="N70" s="24" t="s">
        <v>129</v>
      </c>
      <c r="O70" s="24">
        <v>2</v>
      </c>
      <c r="P70" s="24"/>
      <c r="Q70" s="31" t="s">
        <v>34</v>
      </c>
      <c r="R70" s="24"/>
      <c r="S70" s="24"/>
      <c r="T70" s="32" t="s">
        <v>35</v>
      </c>
      <c r="U70" s="18"/>
      <c r="V70" s="19"/>
      <c r="W70" s="33" t="str">
        <f t="shared" si="2"/>
        <v/>
      </c>
      <c r="X70" s="34" t="str">
        <f t="shared" si="1"/>
        <v/>
      </c>
    </row>
    <row r="71" spans="1:24" ht="14.25" customHeight="1" x14ac:dyDescent="0.25">
      <c r="A71" s="40">
        <v>21</v>
      </c>
      <c r="B71" s="40" t="s">
        <v>296</v>
      </c>
      <c r="C71" s="24" t="s">
        <v>372</v>
      </c>
      <c r="D71" s="24"/>
      <c r="E71" s="24" t="s">
        <v>178</v>
      </c>
      <c r="F71" s="37" t="s">
        <v>373</v>
      </c>
      <c r="G71" s="31" t="s">
        <v>180</v>
      </c>
      <c r="H71" s="51" t="s">
        <v>369</v>
      </c>
      <c r="I71" s="54" t="s">
        <v>376</v>
      </c>
      <c r="J71" s="55" t="s">
        <v>377</v>
      </c>
      <c r="K71" s="59">
        <v>102</v>
      </c>
      <c r="L71" s="59" t="s">
        <v>47</v>
      </c>
      <c r="M71" s="31" t="s">
        <v>128</v>
      </c>
      <c r="N71" s="24" t="s">
        <v>129</v>
      </c>
      <c r="O71" s="24">
        <v>2</v>
      </c>
      <c r="P71" s="24"/>
      <c r="Q71" s="31" t="s">
        <v>34</v>
      </c>
      <c r="R71" s="24"/>
      <c r="S71" s="24"/>
      <c r="T71" s="32" t="s">
        <v>35</v>
      </c>
      <c r="U71" s="18"/>
      <c r="V71" s="19"/>
      <c r="W71" s="33" t="str">
        <f t="shared" si="2"/>
        <v/>
      </c>
      <c r="X71" s="34" t="str">
        <f t="shared" si="1"/>
        <v/>
      </c>
    </row>
    <row r="72" spans="1:24" ht="14.25" customHeight="1" x14ac:dyDescent="0.25">
      <c r="A72" s="40">
        <v>0.63364055299539168</v>
      </c>
      <c r="B72" s="41">
        <v>0.6875</v>
      </c>
      <c r="C72" s="24" t="s">
        <v>195</v>
      </c>
      <c r="D72" s="24"/>
      <c r="E72" s="24" t="s">
        <v>98</v>
      </c>
      <c r="F72" s="37" t="s">
        <v>362</v>
      </c>
      <c r="G72" s="31" t="s">
        <v>100</v>
      </c>
      <c r="H72" s="51" t="s">
        <v>28</v>
      </c>
      <c r="I72" s="54" t="s">
        <v>378</v>
      </c>
      <c r="J72" s="55" t="s">
        <v>379</v>
      </c>
      <c r="K72" s="30">
        <v>97</v>
      </c>
      <c r="L72" s="30" t="s">
        <v>31</v>
      </c>
      <c r="M72" s="31" t="s">
        <v>119</v>
      </c>
      <c r="N72" s="24" t="s">
        <v>33</v>
      </c>
      <c r="O72" s="24">
        <v>2</v>
      </c>
      <c r="P72" s="24"/>
      <c r="Q72" s="31" t="s">
        <v>34</v>
      </c>
      <c r="R72" s="24"/>
      <c r="S72" s="24"/>
      <c r="T72" s="32" t="s">
        <v>35</v>
      </c>
      <c r="U72" s="18"/>
      <c r="V72" s="19"/>
      <c r="W72" s="33" t="str">
        <f t="shared" si="2"/>
        <v/>
      </c>
      <c r="X72" s="34" t="str">
        <f t="shared" si="1"/>
        <v/>
      </c>
    </row>
    <row r="73" spans="1:24" ht="14.25" customHeight="1" x14ac:dyDescent="0.25">
      <c r="A73" s="40">
        <v>0.63364055299539168</v>
      </c>
      <c r="B73" s="41">
        <v>1.1875</v>
      </c>
      <c r="C73" s="24" t="s">
        <v>195</v>
      </c>
      <c r="D73" s="24"/>
      <c r="E73" s="24" t="s">
        <v>178</v>
      </c>
      <c r="F73" s="37" t="s">
        <v>380</v>
      </c>
      <c r="G73" s="31" t="s">
        <v>180</v>
      </c>
      <c r="H73" s="51" t="s">
        <v>28</v>
      </c>
      <c r="I73" s="54" t="s">
        <v>378</v>
      </c>
      <c r="J73" s="55" t="s">
        <v>379</v>
      </c>
      <c r="K73" s="59">
        <v>97</v>
      </c>
      <c r="L73" s="59" t="s">
        <v>47</v>
      </c>
      <c r="M73" s="31" t="s">
        <v>119</v>
      </c>
      <c r="N73" s="24" t="s">
        <v>33</v>
      </c>
      <c r="O73" s="24">
        <v>2</v>
      </c>
      <c r="P73" s="24"/>
      <c r="Q73" s="31" t="s">
        <v>34</v>
      </c>
      <c r="R73" s="24"/>
      <c r="S73" s="24"/>
      <c r="T73" s="32" t="s">
        <v>35</v>
      </c>
      <c r="U73" s="18"/>
      <c r="V73" s="19"/>
      <c r="W73" s="33" t="str">
        <f t="shared" si="2"/>
        <v/>
      </c>
      <c r="X73" s="34" t="str">
        <f t="shared" si="1"/>
        <v/>
      </c>
    </row>
    <row r="74" spans="1:24" ht="14.25" customHeight="1" x14ac:dyDescent="0.25">
      <c r="A74" s="40">
        <v>5.95</v>
      </c>
      <c r="B74" s="45" t="s">
        <v>381</v>
      </c>
      <c r="C74" s="24" t="s">
        <v>382</v>
      </c>
      <c r="D74" s="24"/>
      <c r="E74" s="24" t="s">
        <v>383</v>
      </c>
      <c r="F74" s="37" t="s">
        <v>384</v>
      </c>
      <c r="G74" s="31" t="s">
        <v>93</v>
      </c>
      <c r="H74" s="51" t="s">
        <v>369</v>
      </c>
      <c r="I74" s="54" t="s">
        <v>385</v>
      </c>
      <c r="J74" s="55" t="s">
        <v>386</v>
      </c>
      <c r="K74" s="30">
        <v>94</v>
      </c>
      <c r="L74" s="30" t="s">
        <v>31</v>
      </c>
      <c r="M74" s="31" t="s">
        <v>128</v>
      </c>
      <c r="N74" s="24" t="s">
        <v>129</v>
      </c>
      <c r="O74" s="24">
        <v>2</v>
      </c>
      <c r="P74" s="24"/>
      <c r="Q74" s="31" t="s">
        <v>34</v>
      </c>
      <c r="R74" s="24"/>
      <c r="S74" s="24"/>
      <c r="T74" s="32" t="s">
        <v>35</v>
      </c>
      <c r="U74" s="18"/>
      <c r="V74" s="19"/>
      <c r="W74" s="33" t="str">
        <f t="shared" si="2"/>
        <v/>
      </c>
      <c r="X74" s="34" t="str">
        <f t="shared" si="1"/>
        <v/>
      </c>
    </row>
    <row r="75" spans="1:24" ht="14.25" customHeight="1" x14ac:dyDescent="0.25">
      <c r="A75" s="40">
        <v>5.95</v>
      </c>
      <c r="B75" s="45" t="s">
        <v>387</v>
      </c>
      <c r="C75" s="24" t="s">
        <v>388</v>
      </c>
      <c r="D75" s="24"/>
      <c r="E75" s="56" t="s">
        <v>389</v>
      </c>
      <c r="F75" s="37" t="s">
        <v>390</v>
      </c>
      <c r="G75" s="27" t="s">
        <v>93</v>
      </c>
      <c r="H75" s="51" t="s">
        <v>369</v>
      </c>
      <c r="I75" s="54" t="s">
        <v>385</v>
      </c>
      <c r="J75" s="55" t="s">
        <v>386</v>
      </c>
      <c r="K75" s="59">
        <v>94</v>
      </c>
      <c r="L75" s="59" t="s">
        <v>47</v>
      </c>
      <c r="M75" s="31" t="s">
        <v>128</v>
      </c>
      <c r="N75" s="24" t="s">
        <v>129</v>
      </c>
      <c r="O75" s="24">
        <v>2</v>
      </c>
      <c r="P75" s="24"/>
      <c r="Q75" s="31" t="s">
        <v>34</v>
      </c>
      <c r="R75" s="24"/>
      <c r="S75" s="24"/>
      <c r="T75" s="32" t="s">
        <v>35</v>
      </c>
      <c r="U75" s="18"/>
      <c r="V75" s="19"/>
      <c r="W75" s="33" t="str">
        <f t="shared" si="2"/>
        <v/>
      </c>
      <c r="X75" s="34" t="str">
        <f t="shared" si="1"/>
        <v/>
      </c>
    </row>
    <row r="76" spans="1:24" ht="14.25" customHeight="1" x14ac:dyDescent="0.25">
      <c r="A76" s="40">
        <v>7.49</v>
      </c>
      <c r="B76" s="40" t="s">
        <v>391</v>
      </c>
      <c r="C76" s="24" t="s">
        <v>49</v>
      </c>
      <c r="D76" s="24"/>
      <c r="E76" s="24" t="s">
        <v>98</v>
      </c>
      <c r="F76" s="37" t="s">
        <v>392</v>
      </c>
      <c r="G76" s="31" t="s">
        <v>100</v>
      </c>
      <c r="H76" s="51" t="s">
        <v>393</v>
      </c>
      <c r="I76" s="54" t="s">
        <v>394</v>
      </c>
      <c r="J76" s="55" t="s">
        <v>395</v>
      </c>
      <c r="K76" s="30">
        <v>93</v>
      </c>
      <c r="L76" s="30" t="s">
        <v>31</v>
      </c>
      <c r="M76" s="31" t="s">
        <v>128</v>
      </c>
      <c r="N76" s="24" t="s">
        <v>129</v>
      </c>
      <c r="O76" s="24">
        <v>2</v>
      </c>
      <c r="P76" s="24"/>
      <c r="Q76" s="31" t="s">
        <v>34</v>
      </c>
      <c r="R76" s="24"/>
      <c r="S76" s="24"/>
      <c r="T76" s="32" t="s">
        <v>35</v>
      </c>
      <c r="U76" s="18"/>
      <c r="V76" s="19"/>
      <c r="W76" s="33" t="str">
        <f t="shared" si="2"/>
        <v/>
      </c>
      <c r="X76" s="34" t="str">
        <f t="shared" si="1"/>
        <v/>
      </c>
    </row>
    <row r="77" spans="1:24" ht="14.25" customHeight="1" x14ac:dyDescent="0.25">
      <c r="A77" s="40">
        <v>7.49</v>
      </c>
      <c r="B77" s="40" t="s">
        <v>391</v>
      </c>
      <c r="C77" s="24" t="s">
        <v>393</v>
      </c>
      <c r="D77" s="24"/>
      <c r="E77" s="24" t="s">
        <v>178</v>
      </c>
      <c r="F77" s="37" t="s">
        <v>396</v>
      </c>
      <c r="G77" s="31" t="s">
        <v>180</v>
      </c>
      <c r="H77" s="51" t="s">
        <v>393</v>
      </c>
      <c r="I77" s="54" t="s">
        <v>394</v>
      </c>
      <c r="J77" s="55" t="s">
        <v>395</v>
      </c>
      <c r="K77" s="59">
        <v>93</v>
      </c>
      <c r="L77" s="59" t="s">
        <v>47</v>
      </c>
      <c r="M77" s="31" t="s">
        <v>128</v>
      </c>
      <c r="N77" s="24" t="s">
        <v>129</v>
      </c>
      <c r="O77" s="24">
        <v>2</v>
      </c>
      <c r="P77" s="24"/>
      <c r="Q77" s="31" t="s">
        <v>34</v>
      </c>
      <c r="R77" s="24"/>
      <c r="S77" s="24"/>
      <c r="T77" s="32" t="s">
        <v>35</v>
      </c>
      <c r="U77" s="18"/>
      <c r="V77" s="19"/>
      <c r="W77" s="33" t="str">
        <f t="shared" si="2"/>
        <v/>
      </c>
      <c r="X77" s="34" t="str">
        <f t="shared" si="1"/>
        <v/>
      </c>
    </row>
    <row r="78" spans="1:24" ht="14.25" customHeight="1" x14ac:dyDescent="0.25">
      <c r="A78" s="40">
        <v>24</v>
      </c>
      <c r="B78" s="41" t="s">
        <v>397</v>
      </c>
      <c r="C78" s="24" t="s">
        <v>49</v>
      </c>
      <c r="D78" s="24"/>
      <c r="E78" s="24" t="s">
        <v>98</v>
      </c>
      <c r="F78" s="37" t="s">
        <v>368</v>
      </c>
      <c r="G78" s="31" t="s">
        <v>100</v>
      </c>
      <c r="H78" s="24" t="s">
        <v>393</v>
      </c>
      <c r="I78" s="28" t="s">
        <v>398</v>
      </c>
      <c r="J78" s="38" t="s">
        <v>399</v>
      </c>
      <c r="K78" s="36">
        <v>108</v>
      </c>
      <c r="L78" s="36" t="s">
        <v>31</v>
      </c>
      <c r="M78" s="31" t="s">
        <v>128</v>
      </c>
      <c r="N78" s="24" t="s">
        <v>129</v>
      </c>
      <c r="O78" s="24">
        <v>2</v>
      </c>
      <c r="P78" s="24"/>
      <c r="Q78" s="31" t="s">
        <v>34</v>
      </c>
      <c r="R78" s="24"/>
      <c r="S78" s="24"/>
      <c r="T78" s="32" t="s">
        <v>35</v>
      </c>
      <c r="U78" s="18"/>
      <c r="V78" s="19"/>
      <c r="W78" s="33" t="str">
        <f t="shared" si="2"/>
        <v/>
      </c>
      <c r="X78" s="34" t="str">
        <f t="shared" si="1"/>
        <v/>
      </c>
    </row>
    <row r="79" spans="1:24" ht="14.25" customHeight="1" x14ac:dyDescent="0.25">
      <c r="A79" s="40">
        <v>5.99</v>
      </c>
      <c r="B79" s="40" t="s">
        <v>400</v>
      </c>
      <c r="C79" s="24" t="s">
        <v>49</v>
      </c>
      <c r="D79" s="24"/>
      <c r="E79" s="24" t="s">
        <v>98</v>
      </c>
      <c r="F79" s="37" t="s">
        <v>362</v>
      </c>
      <c r="G79" s="31" t="s">
        <v>100</v>
      </c>
      <c r="H79" s="24" t="s">
        <v>393</v>
      </c>
      <c r="I79" s="28" t="s">
        <v>401</v>
      </c>
      <c r="J79" s="38" t="s">
        <v>402</v>
      </c>
      <c r="K79" s="30">
        <v>97</v>
      </c>
      <c r="L79" s="30" t="s">
        <v>31</v>
      </c>
      <c r="M79" s="31" t="s">
        <v>128</v>
      </c>
      <c r="N79" s="24" t="s">
        <v>129</v>
      </c>
      <c r="O79" s="24">
        <v>2</v>
      </c>
      <c r="P79" s="24"/>
      <c r="Q79" s="31" t="s">
        <v>34</v>
      </c>
      <c r="R79" s="24"/>
      <c r="S79" s="24"/>
      <c r="T79" s="32" t="s">
        <v>35</v>
      </c>
      <c r="U79" s="18"/>
      <c r="V79" s="19"/>
      <c r="W79" s="33" t="str">
        <f t="shared" si="2"/>
        <v/>
      </c>
      <c r="X79" s="34" t="str">
        <f t="shared" si="1"/>
        <v/>
      </c>
    </row>
    <row r="80" spans="1:24" ht="14.25" customHeight="1" x14ac:dyDescent="0.25">
      <c r="A80" s="40">
        <v>5.99</v>
      </c>
      <c r="B80" s="52" t="s">
        <v>403</v>
      </c>
      <c r="C80" s="24" t="s">
        <v>393</v>
      </c>
      <c r="D80" s="24"/>
      <c r="E80" s="24" t="s">
        <v>178</v>
      </c>
      <c r="F80" s="37" t="s">
        <v>380</v>
      </c>
      <c r="G80" s="31" t="s">
        <v>180</v>
      </c>
      <c r="H80" s="24" t="s">
        <v>393</v>
      </c>
      <c r="I80" s="28" t="s">
        <v>401</v>
      </c>
      <c r="J80" s="38" t="s">
        <v>402</v>
      </c>
      <c r="K80" s="35">
        <v>97</v>
      </c>
      <c r="L80" s="35" t="s">
        <v>47</v>
      </c>
      <c r="M80" s="31" t="s">
        <v>128</v>
      </c>
      <c r="N80" s="24" t="s">
        <v>129</v>
      </c>
      <c r="O80" s="24">
        <v>2</v>
      </c>
      <c r="P80" s="24"/>
      <c r="Q80" s="31" t="s">
        <v>34</v>
      </c>
      <c r="R80" s="24"/>
      <c r="S80" s="24"/>
      <c r="T80" s="32" t="s">
        <v>35</v>
      </c>
      <c r="U80" s="18"/>
      <c r="V80" s="19"/>
      <c r="W80" s="33" t="str">
        <f t="shared" si="2"/>
        <v/>
      </c>
      <c r="X80" s="34" t="str">
        <f t="shared" si="1"/>
        <v/>
      </c>
    </row>
    <row r="81" spans="1:24" ht="14.25" customHeight="1" x14ac:dyDescent="0.25">
      <c r="A81" s="40">
        <v>1.7249999999999999</v>
      </c>
      <c r="B81" s="41">
        <v>3.3</v>
      </c>
      <c r="C81" s="24" t="s">
        <v>24</v>
      </c>
      <c r="D81" s="24"/>
      <c r="E81" s="24" t="s">
        <v>25</v>
      </c>
      <c r="F81" s="37" t="s">
        <v>404</v>
      </c>
      <c r="G81" s="27" t="s">
        <v>39</v>
      </c>
      <c r="H81" s="24" t="s">
        <v>28</v>
      </c>
      <c r="I81" s="28" t="s">
        <v>405</v>
      </c>
      <c r="J81" s="38" t="s">
        <v>406</v>
      </c>
      <c r="K81" s="36">
        <v>104</v>
      </c>
      <c r="L81" s="36" t="s">
        <v>31</v>
      </c>
      <c r="M81" s="31" t="s">
        <v>119</v>
      </c>
      <c r="N81" s="24" t="s">
        <v>33</v>
      </c>
      <c r="O81" s="24">
        <v>2</v>
      </c>
      <c r="P81" s="24"/>
      <c r="Q81" s="31" t="s">
        <v>34</v>
      </c>
      <c r="R81" s="24"/>
      <c r="S81" s="24"/>
      <c r="T81" s="32" t="s">
        <v>35</v>
      </c>
      <c r="U81" s="18"/>
      <c r="V81" s="19"/>
      <c r="W81" s="33" t="str">
        <f t="shared" si="2"/>
        <v/>
      </c>
      <c r="X81" s="34" t="str">
        <f t="shared" si="1"/>
        <v/>
      </c>
    </row>
    <row r="82" spans="1:24" ht="14.25" customHeight="1" x14ac:dyDescent="0.25">
      <c r="A82" s="24">
        <v>0.85</v>
      </c>
      <c r="B82" s="24" t="s">
        <v>407</v>
      </c>
      <c r="C82" s="24" t="s">
        <v>195</v>
      </c>
      <c r="D82" s="24"/>
      <c r="E82" s="24" t="s">
        <v>239</v>
      </c>
      <c r="F82" s="37" t="s">
        <v>408</v>
      </c>
      <c r="G82" s="31" t="s">
        <v>110</v>
      </c>
      <c r="H82" s="24" t="s">
        <v>84</v>
      </c>
      <c r="I82" s="28" t="s">
        <v>401</v>
      </c>
      <c r="J82" s="38" t="s">
        <v>409</v>
      </c>
      <c r="K82" s="36">
        <v>291</v>
      </c>
      <c r="L82" s="36" t="s">
        <v>31</v>
      </c>
      <c r="M82" s="31" t="s">
        <v>249</v>
      </c>
      <c r="N82" s="24" t="s">
        <v>185</v>
      </c>
      <c r="O82" s="24">
        <v>3</v>
      </c>
      <c r="P82" s="24"/>
      <c r="Q82" s="31" t="s">
        <v>66</v>
      </c>
      <c r="R82" s="24"/>
      <c r="S82" s="24"/>
      <c r="T82" s="32" t="s">
        <v>35</v>
      </c>
      <c r="U82" s="18"/>
      <c r="V82" s="19"/>
      <c r="W82" s="33" t="str">
        <f t="shared" si="2"/>
        <v/>
      </c>
      <c r="X82" s="34" t="str">
        <f t="shared" si="1"/>
        <v/>
      </c>
    </row>
    <row r="83" spans="1:24" ht="14.25" customHeight="1" x14ac:dyDescent="0.25">
      <c r="A83" s="40">
        <v>5.21</v>
      </c>
      <c r="B83" s="40" t="s">
        <v>410</v>
      </c>
      <c r="C83" s="24" t="s">
        <v>369</v>
      </c>
      <c r="D83" s="24"/>
      <c r="E83" s="24" t="s">
        <v>156</v>
      </c>
      <c r="F83" s="37" t="s">
        <v>411</v>
      </c>
      <c r="G83" s="31" t="s">
        <v>83</v>
      </c>
      <c r="H83" s="24" t="s">
        <v>369</v>
      </c>
      <c r="I83" s="28" t="s">
        <v>412</v>
      </c>
      <c r="J83" s="38" t="s">
        <v>413</v>
      </c>
      <c r="K83" s="36">
        <v>95</v>
      </c>
      <c r="L83" s="36" t="s">
        <v>31</v>
      </c>
      <c r="M83" s="31" t="s">
        <v>128</v>
      </c>
      <c r="N83" s="24" t="s">
        <v>129</v>
      </c>
      <c r="O83" s="24">
        <v>2</v>
      </c>
      <c r="P83" s="24"/>
      <c r="Q83" s="31" t="s">
        <v>34</v>
      </c>
      <c r="R83" s="24"/>
      <c r="S83" s="24"/>
      <c r="T83" s="32" t="s">
        <v>35</v>
      </c>
      <c r="U83" s="18"/>
      <c r="V83" s="19"/>
      <c r="W83" s="33" t="str">
        <f t="shared" si="2"/>
        <v/>
      </c>
      <c r="X83" s="34" t="str">
        <f t="shared" si="1"/>
        <v/>
      </c>
    </row>
    <row r="84" spans="1:24" ht="14.25" customHeight="1" x14ac:dyDescent="0.25">
      <c r="A84" s="40">
        <v>26.85</v>
      </c>
      <c r="B84" s="40" t="s">
        <v>414</v>
      </c>
      <c r="C84" s="24" t="s">
        <v>415</v>
      </c>
      <c r="D84" s="24"/>
      <c r="E84" s="24" t="s">
        <v>98</v>
      </c>
      <c r="F84" s="37" t="s">
        <v>368</v>
      </c>
      <c r="G84" s="31" t="s">
        <v>100</v>
      </c>
      <c r="H84" s="24" t="s">
        <v>369</v>
      </c>
      <c r="I84" s="28" t="s">
        <v>416</v>
      </c>
      <c r="J84" s="38" t="s">
        <v>417</v>
      </c>
      <c r="K84" s="30">
        <v>103</v>
      </c>
      <c r="L84" s="30" t="s">
        <v>31</v>
      </c>
      <c r="M84" s="31" t="s">
        <v>128</v>
      </c>
      <c r="N84" s="24" t="s">
        <v>129</v>
      </c>
      <c r="O84" s="24">
        <v>2</v>
      </c>
      <c r="P84" s="24"/>
      <c r="Q84" s="31" t="s">
        <v>34</v>
      </c>
      <c r="R84" s="24"/>
      <c r="S84" s="24"/>
      <c r="T84" s="32" t="s">
        <v>35</v>
      </c>
      <c r="U84" s="18"/>
      <c r="V84" s="19"/>
      <c r="W84" s="33" t="str">
        <f t="shared" si="2"/>
        <v/>
      </c>
      <c r="X84" s="34" t="str">
        <f t="shared" si="1"/>
        <v/>
      </c>
    </row>
    <row r="85" spans="1:24" ht="14.25" customHeight="1" x14ac:dyDescent="0.25">
      <c r="A85" s="40">
        <v>26.85</v>
      </c>
      <c r="B85" s="40" t="s">
        <v>418</v>
      </c>
      <c r="C85" s="24" t="s">
        <v>369</v>
      </c>
      <c r="D85" s="24"/>
      <c r="E85" s="24" t="s">
        <v>419</v>
      </c>
      <c r="F85" s="37" t="s">
        <v>420</v>
      </c>
      <c r="G85" s="31" t="s">
        <v>110</v>
      </c>
      <c r="H85" s="24" t="s">
        <v>369</v>
      </c>
      <c r="I85" s="28" t="s">
        <v>416</v>
      </c>
      <c r="J85" s="38" t="s">
        <v>417</v>
      </c>
      <c r="K85" s="35">
        <v>103</v>
      </c>
      <c r="L85" s="35" t="s">
        <v>47</v>
      </c>
      <c r="M85" s="31" t="s">
        <v>128</v>
      </c>
      <c r="N85" s="24" t="s">
        <v>129</v>
      </c>
      <c r="O85" s="24">
        <v>2</v>
      </c>
      <c r="P85" s="24"/>
      <c r="Q85" s="31" t="s">
        <v>34</v>
      </c>
      <c r="R85" s="24"/>
      <c r="S85" s="24"/>
      <c r="T85" s="32" t="s">
        <v>35</v>
      </c>
      <c r="U85" s="18"/>
      <c r="V85" s="19"/>
      <c r="W85" s="33" t="str">
        <f t="shared" si="2"/>
        <v/>
      </c>
      <c r="X85" s="34" t="str">
        <f t="shared" si="1"/>
        <v/>
      </c>
    </row>
    <row r="86" spans="1:24" ht="14.25" customHeight="1" x14ac:dyDescent="0.25">
      <c r="A86" s="40">
        <v>26.85</v>
      </c>
      <c r="B86" s="40" t="s">
        <v>421</v>
      </c>
      <c r="C86" s="24" t="s">
        <v>372</v>
      </c>
      <c r="D86" s="24"/>
      <c r="E86" s="24" t="s">
        <v>178</v>
      </c>
      <c r="F86" s="37" t="s">
        <v>373</v>
      </c>
      <c r="G86" s="27" t="s">
        <v>180</v>
      </c>
      <c r="H86" s="24" t="s">
        <v>369</v>
      </c>
      <c r="I86" s="28" t="s">
        <v>416</v>
      </c>
      <c r="J86" s="38" t="s">
        <v>417</v>
      </c>
      <c r="K86" s="35">
        <v>103</v>
      </c>
      <c r="L86" s="35" t="s">
        <v>48</v>
      </c>
      <c r="M86" s="31" t="s">
        <v>128</v>
      </c>
      <c r="N86" s="24" t="s">
        <v>129</v>
      </c>
      <c r="O86" s="24">
        <v>2</v>
      </c>
      <c r="P86" s="24"/>
      <c r="Q86" s="31" t="s">
        <v>34</v>
      </c>
      <c r="R86" s="24"/>
      <c r="S86" s="24"/>
      <c r="T86" s="32" t="s">
        <v>35</v>
      </c>
      <c r="U86" s="18"/>
      <c r="V86" s="19"/>
      <c r="W86" s="33" t="str">
        <f t="shared" si="2"/>
        <v/>
      </c>
      <c r="X86" s="34" t="str">
        <f t="shared" si="1"/>
        <v/>
      </c>
    </row>
    <row r="87" spans="1:24" ht="14.25" customHeight="1" x14ac:dyDescent="0.25">
      <c r="A87" s="40">
        <v>26.85</v>
      </c>
      <c r="B87" s="40" t="s">
        <v>422</v>
      </c>
      <c r="C87" s="51" t="s">
        <v>423</v>
      </c>
      <c r="D87" s="24"/>
      <c r="E87" s="24" t="s">
        <v>104</v>
      </c>
      <c r="F87" s="37" t="s">
        <v>424</v>
      </c>
      <c r="G87" s="27" t="s">
        <v>106</v>
      </c>
      <c r="H87" s="24" t="s">
        <v>369</v>
      </c>
      <c r="I87" s="54" t="s">
        <v>416</v>
      </c>
      <c r="J87" s="55" t="s">
        <v>417</v>
      </c>
      <c r="K87" s="59">
        <v>103</v>
      </c>
      <c r="L87" s="35" t="s">
        <v>425</v>
      </c>
      <c r="M87" s="31" t="s">
        <v>128</v>
      </c>
      <c r="N87" s="24" t="s">
        <v>129</v>
      </c>
      <c r="O87" s="24">
        <v>2</v>
      </c>
      <c r="P87" s="24"/>
      <c r="Q87" s="31" t="s">
        <v>34</v>
      </c>
      <c r="R87" s="24"/>
      <c r="S87" s="24"/>
      <c r="T87" s="32" t="s">
        <v>35</v>
      </c>
      <c r="U87" s="18"/>
      <c r="V87" s="19"/>
      <c r="W87" s="33" t="str">
        <f t="shared" si="2"/>
        <v/>
      </c>
      <c r="X87" s="34" t="str">
        <f t="shared" si="1"/>
        <v/>
      </c>
    </row>
    <row r="88" spans="1:24" ht="14.25" customHeight="1" x14ac:dyDescent="0.25">
      <c r="A88" s="40">
        <v>26.85</v>
      </c>
      <c r="B88" s="41" t="s">
        <v>426</v>
      </c>
      <c r="C88" s="51" t="s">
        <v>427</v>
      </c>
      <c r="D88" s="24"/>
      <c r="E88" s="31" t="s">
        <v>428</v>
      </c>
      <c r="F88" s="37" t="s">
        <v>429</v>
      </c>
      <c r="G88" s="27" t="s">
        <v>93</v>
      </c>
      <c r="H88" s="24" t="s">
        <v>369</v>
      </c>
      <c r="I88" s="54" t="s">
        <v>416</v>
      </c>
      <c r="J88" s="55" t="s">
        <v>417</v>
      </c>
      <c r="K88" s="59">
        <v>103</v>
      </c>
      <c r="L88" s="35" t="s">
        <v>430</v>
      </c>
      <c r="M88" s="31" t="s">
        <v>128</v>
      </c>
      <c r="N88" s="24" t="s">
        <v>129</v>
      </c>
      <c r="O88" s="24">
        <v>2</v>
      </c>
      <c r="P88" s="24"/>
      <c r="Q88" s="31" t="s">
        <v>34</v>
      </c>
      <c r="R88" s="24"/>
      <c r="S88" s="24"/>
      <c r="T88" s="32" t="s">
        <v>35</v>
      </c>
      <c r="U88" s="18"/>
      <c r="V88" s="19"/>
      <c r="W88" s="33" t="str">
        <f t="shared" si="2"/>
        <v/>
      </c>
      <c r="X88" s="34" t="str">
        <f t="shared" si="1"/>
        <v/>
      </c>
    </row>
    <row r="89" spans="1:24" ht="14.25" customHeight="1" x14ac:dyDescent="0.25">
      <c r="A89" s="43">
        <v>27</v>
      </c>
      <c r="B89" s="60" t="s">
        <v>431</v>
      </c>
      <c r="C89" s="61" t="s">
        <v>432</v>
      </c>
      <c r="D89" s="44"/>
      <c r="E89" s="62" t="s">
        <v>349</v>
      </c>
      <c r="F89" s="37" t="s">
        <v>433</v>
      </c>
      <c r="G89" s="63" t="s">
        <v>110</v>
      </c>
      <c r="H89" s="44" t="s">
        <v>369</v>
      </c>
      <c r="I89" s="54" t="s">
        <v>434</v>
      </c>
      <c r="J89" s="55" t="s">
        <v>435</v>
      </c>
      <c r="K89" s="64">
        <v>104</v>
      </c>
      <c r="L89" s="53" t="s">
        <v>31</v>
      </c>
      <c r="M89" s="62" t="s">
        <v>128</v>
      </c>
      <c r="N89" s="44" t="s">
        <v>129</v>
      </c>
      <c r="O89" s="44">
        <v>2</v>
      </c>
      <c r="P89" s="44"/>
      <c r="Q89" s="31" t="s">
        <v>34</v>
      </c>
      <c r="R89" s="24"/>
      <c r="S89" s="24"/>
      <c r="T89" s="32" t="s">
        <v>35</v>
      </c>
      <c r="U89" s="18"/>
      <c r="V89" s="19"/>
      <c r="W89" s="33" t="str">
        <f t="shared" si="2"/>
        <v/>
      </c>
      <c r="X89" s="34" t="str">
        <f t="shared" si="1"/>
        <v/>
      </c>
    </row>
    <row r="90" spans="1:24" ht="14.25" customHeight="1" x14ac:dyDescent="0.25">
      <c r="A90" s="40">
        <v>0.38</v>
      </c>
      <c r="B90" s="41" t="s">
        <v>436</v>
      </c>
      <c r="C90" s="24" t="s">
        <v>437</v>
      </c>
      <c r="D90" s="24"/>
      <c r="E90" s="24" t="s">
        <v>98</v>
      </c>
      <c r="F90" s="37" t="s">
        <v>392</v>
      </c>
      <c r="G90" s="31" t="s">
        <v>100</v>
      </c>
      <c r="H90" s="24" t="s">
        <v>84</v>
      </c>
      <c r="I90" s="54" t="s">
        <v>438</v>
      </c>
      <c r="J90" s="55" t="s">
        <v>439</v>
      </c>
      <c r="K90" s="36">
        <v>91</v>
      </c>
      <c r="L90" s="36" t="s">
        <v>31</v>
      </c>
      <c r="M90" s="31" t="s">
        <v>128</v>
      </c>
      <c r="N90" s="24" t="s">
        <v>129</v>
      </c>
      <c r="O90" s="24">
        <v>2</v>
      </c>
      <c r="P90" s="24"/>
      <c r="Q90" s="31" t="s">
        <v>34</v>
      </c>
      <c r="R90" s="24"/>
      <c r="S90" s="24"/>
      <c r="T90" s="32" t="s">
        <v>35</v>
      </c>
      <c r="U90" s="18"/>
      <c r="V90" s="19"/>
      <c r="W90" s="33" t="str">
        <f t="shared" si="2"/>
        <v/>
      </c>
      <c r="X90" s="34" t="str">
        <f t="shared" si="1"/>
        <v/>
      </c>
    </row>
    <row r="91" spans="1:24" ht="14.25" customHeight="1" x14ac:dyDescent="0.25">
      <c r="A91" s="40">
        <v>5.9</v>
      </c>
      <c r="B91" s="40" t="s">
        <v>440</v>
      </c>
      <c r="C91" s="24" t="s">
        <v>49</v>
      </c>
      <c r="D91" s="24"/>
      <c r="E91" s="24" t="s">
        <v>98</v>
      </c>
      <c r="F91" s="37" t="s">
        <v>392</v>
      </c>
      <c r="G91" s="31" t="s">
        <v>100</v>
      </c>
      <c r="H91" s="24" t="s">
        <v>393</v>
      </c>
      <c r="I91" s="28" t="s">
        <v>438</v>
      </c>
      <c r="J91" s="38" t="s">
        <v>441</v>
      </c>
      <c r="K91" s="30">
        <v>92</v>
      </c>
      <c r="L91" s="30" t="s">
        <v>31</v>
      </c>
      <c r="M91" s="31" t="s">
        <v>128</v>
      </c>
      <c r="N91" s="24" t="s">
        <v>129</v>
      </c>
      <c r="O91" s="24">
        <v>2</v>
      </c>
      <c r="P91" s="24"/>
      <c r="Q91" s="31" t="s">
        <v>34</v>
      </c>
      <c r="R91" s="24"/>
      <c r="S91" s="24"/>
      <c r="T91" s="32" t="s">
        <v>35</v>
      </c>
      <c r="U91" s="18"/>
      <c r="V91" s="19"/>
      <c r="W91" s="33" t="str">
        <f t="shared" si="2"/>
        <v/>
      </c>
      <c r="X91" s="34" t="str">
        <f t="shared" si="1"/>
        <v/>
      </c>
    </row>
    <row r="92" spans="1:24" ht="14.25" customHeight="1" x14ac:dyDescent="0.25">
      <c r="A92" s="40">
        <v>5.9</v>
      </c>
      <c r="B92" s="41" t="s">
        <v>442</v>
      </c>
      <c r="C92" s="24" t="s">
        <v>393</v>
      </c>
      <c r="D92" s="24"/>
      <c r="E92" s="24" t="s">
        <v>178</v>
      </c>
      <c r="F92" s="37" t="s">
        <v>396</v>
      </c>
      <c r="G92" s="31" t="s">
        <v>180</v>
      </c>
      <c r="H92" s="24" t="s">
        <v>393</v>
      </c>
      <c r="I92" s="54" t="s">
        <v>438</v>
      </c>
      <c r="J92" s="55" t="s">
        <v>441</v>
      </c>
      <c r="K92" s="59">
        <v>92</v>
      </c>
      <c r="L92" s="59" t="s">
        <v>47</v>
      </c>
      <c r="M92" s="31" t="s">
        <v>128</v>
      </c>
      <c r="N92" s="24" t="s">
        <v>129</v>
      </c>
      <c r="O92" s="24">
        <v>2</v>
      </c>
      <c r="P92" s="24"/>
      <c r="Q92" s="31" t="s">
        <v>34</v>
      </c>
      <c r="R92" s="24"/>
      <c r="S92" s="24"/>
      <c r="T92" s="32" t="s">
        <v>35</v>
      </c>
      <c r="U92" s="18"/>
      <c r="V92" s="19"/>
      <c r="W92" s="33" t="str">
        <f t="shared" si="2"/>
        <v/>
      </c>
      <c r="X92" s="34" t="str">
        <f t="shared" si="1"/>
        <v/>
      </c>
    </row>
    <row r="93" spans="1:24" ht="14.25" customHeight="1" x14ac:dyDescent="0.25">
      <c r="A93" s="36">
        <v>15.8</v>
      </c>
      <c r="B93" s="24" t="s">
        <v>443</v>
      </c>
      <c r="C93" s="24" t="s">
        <v>90</v>
      </c>
      <c r="D93" s="24"/>
      <c r="E93" s="24" t="s">
        <v>98</v>
      </c>
      <c r="F93" s="37" t="s">
        <v>368</v>
      </c>
      <c r="G93" s="31" t="s">
        <v>100</v>
      </c>
      <c r="H93" s="24" t="s">
        <v>393</v>
      </c>
      <c r="I93" s="54" t="s">
        <v>444</v>
      </c>
      <c r="J93" s="55" t="s">
        <v>445</v>
      </c>
      <c r="K93" s="36">
        <v>36</v>
      </c>
      <c r="L93" s="36" t="s">
        <v>31</v>
      </c>
      <c r="M93" s="31" t="s">
        <v>255</v>
      </c>
      <c r="N93" s="24" t="s">
        <v>185</v>
      </c>
      <c r="O93" s="24">
        <v>1</v>
      </c>
      <c r="P93" s="24"/>
      <c r="Q93" s="31" t="s">
        <v>66</v>
      </c>
      <c r="R93" s="24"/>
      <c r="S93" s="24"/>
      <c r="T93" s="32" t="s">
        <v>35</v>
      </c>
      <c r="U93" s="18"/>
      <c r="V93" s="19"/>
      <c r="W93" s="33" t="str">
        <f t="shared" si="2"/>
        <v/>
      </c>
      <c r="X93" s="34" t="str">
        <f t="shared" si="1"/>
        <v/>
      </c>
    </row>
    <row r="94" spans="1:24" ht="14.25" customHeight="1" x14ac:dyDescent="0.25">
      <c r="A94" s="43">
        <v>2.4</v>
      </c>
      <c r="B94" s="60" t="s">
        <v>446</v>
      </c>
      <c r="C94" s="44" t="s">
        <v>115</v>
      </c>
      <c r="D94" s="44"/>
      <c r="E94" s="44" t="s">
        <v>98</v>
      </c>
      <c r="F94" s="37" t="s">
        <v>368</v>
      </c>
      <c r="G94" s="63" t="s">
        <v>100</v>
      </c>
      <c r="H94" s="44" t="s">
        <v>84</v>
      </c>
      <c r="I94" s="28" t="s">
        <v>447</v>
      </c>
      <c r="J94" s="38" t="s">
        <v>448</v>
      </c>
      <c r="K94" s="30">
        <v>106</v>
      </c>
      <c r="L94" s="30" t="s">
        <v>31</v>
      </c>
      <c r="M94" s="62" t="s">
        <v>128</v>
      </c>
      <c r="N94" s="44" t="s">
        <v>129</v>
      </c>
      <c r="O94" s="44">
        <v>2</v>
      </c>
      <c r="P94" s="44"/>
      <c r="Q94" s="62" t="s">
        <v>34</v>
      </c>
      <c r="R94" s="44"/>
      <c r="S94" s="44"/>
      <c r="T94" s="65" t="s">
        <v>35</v>
      </c>
      <c r="U94" s="18"/>
      <c r="V94" s="19"/>
      <c r="W94" s="33" t="str">
        <f t="shared" si="2"/>
        <v/>
      </c>
      <c r="X94" s="34" t="str">
        <f t="shared" si="1"/>
        <v/>
      </c>
    </row>
    <row r="95" spans="1:24" ht="14.25" customHeight="1" x14ac:dyDescent="0.25">
      <c r="A95" s="43">
        <v>2.4</v>
      </c>
      <c r="B95" s="60" t="s">
        <v>449</v>
      </c>
      <c r="C95" s="44" t="s">
        <v>348</v>
      </c>
      <c r="D95" s="44"/>
      <c r="E95" s="44" t="s">
        <v>450</v>
      </c>
      <c r="F95" s="37" t="s">
        <v>451</v>
      </c>
      <c r="G95" s="63" t="s">
        <v>46</v>
      </c>
      <c r="H95" s="44" t="s">
        <v>84</v>
      </c>
      <c r="I95" s="28" t="s">
        <v>447</v>
      </c>
      <c r="J95" s="38" t="s">
        <v>452</v>
      </c>
      <c r="K95" s="35">
        <v>106</v>
      </c>
      <c r="L95" s="35" t="s">
        <v>47</v>
      </c>
      <c r="M95" s="62" t="s">
        <v>128</v>
      </c>
      <c r="N95" s="44" t="s">
        <v>129</v>
      </c>
      <c r="O95" s="44">
        <v>2</v>
      </c>
      <c r="P95" s="44"/>
      <c r="Q95" s="62" t="s">
        <v>34</v>
      </c>
      <c r="R95" s="44"/>
      <c r="S95" s="44"/>
      <c r="T95" s="65" t="s">
        <v>35</v>
      </c>
      <c r="U95" s="18"/>
      <c r="V95" s="19"/>
      <c r="W95" s="33" t="str">
        <f t="shared" si="2"/>
        <v/>
      </c>
      <c r="X95" s="34" t="str">
        <f t="shared" si="1"/>
        <v/>
      </c>
    </row>
    <row r="96" spans="1:24" ht="14.25" customHeight="1" x14ac:dyDescent="0.25">
      <c r="A96" s="43">
        <v>2.4</v>
      </c>
      <c r="B96" s="60" t="s">
        <v>397</v>
      </c>
      <c r="C96" s="44" t="s">
        <v>453</v>
      </c>
      <c r="D96" s="44"/>
      <c r="E96" s="44" t="s">
        <v>104</v>
      </c>
      <c r="F96" s="37" t="s">
        <v>454</v>
      </c>
      <c r="G96" s="63" t="s">
        <v>106</v>
      </c>
      <c r="H96" s="44" t="s">
        <v>84</v>
      </c>
      <c r="I96" s="28" t="s">
        <v>447</v>
      </c>
      <c r="J96" s="38" t="s">
        <v>448</v>
      </c>
      <c r="K96" s="35">
        <v>106</v>
      </c>
      <c r="L96" s="35" t="s">
        <v>48</v>
      </c>
      <c r="M96" s="62" t="s">
        <v>128</v>
      </c>
      <c r="N96" s="44" t="s">
        <v>129</v>
      </c>
      <c r="O96" s="44">
        <v>2</v>
      </c>
      <c r="P96" s="44"/>
      <c r="Q96" s="62" t="s">
        <v>34</v>
      </c>
      <c r="R96" s="44"/>
      <c r="S96" s="44"/>
      <c r="T96" s="65" t="s">
        <v>35</v>
      </c>
      <c r="U96" s="18"/>
      <c r="V96" s="19"/>
      <c r="W96" s="33" t="str">
        <f t="shared" si="2"/>
        <v/>
      </c>
      <c r="X96" s="34" t="str">
        <f t="shared" si="1"/>
        <v/>
      </c>
    </row>
    <row r="97" spans="1:24" ht="14.25" customHeight="1" x14ac:dyDescent="0.25">
      <c r="A97" s="40">
        <v>7.99</v>
      </c>
      <c r="B97" s="40" t="s">
        <v>455</v>
      </c>
      <c r="C97" s="24" t="s">
        <v>49</v>
      </c>
      <c r="D97" s="24"/>
      <c r="E97" s="24" t="s">
        <v>98</v>
      </c>
      <c r="F97" s="37" t="s">
        <v>362</v>
      </c>
      <c r="G97" s="31" t="s">
        <v>100</v>
      </c>
      <c r="H97" s="24" t="s">
        <v>393</v>
      </c>
      <c r="I97" s="28" t="s">
        <v>456</v>
      </c>
      <c r="J97" s="38" t="s">
        <v>457</v>
      </c>
      <c r="K97" s="30">
        <v>99</v>
      </c>
      <c r="L97" s="30" t="s">
        <v>31</v>
      </c>
      <c r="M97" s="31" t="s">
        <v>128</v>
      </c>
      <c r="N97" s="24" t="s">
        <v>129</v>
      </c>
      <c r="O97" s="24">
        <v>2</v>
      </c>
      <c r="P97" s="24"/>
      <c r="Q97" s="31" t="s">
        <v>34</v>
      </c>
      <c r="R97" s="24"/>
      <c r="S97" s="24"/>
      <c r="T97" s="32" t="s">
        <v>35</v>
      </c>
      <c r="U97" s="18"/>
      <c r="V97" s="19"/>
      <c r="W97" s="33" t="str">
        <f t="shared" si="2"/>
        <v/>
      </c>
      <c r="X97" s="34" t="str">
        <f t="shared" si="1"/>
        <v/>
      </c>
    </row>
    <row r="98" spans="1:24" ht="14.25" customHeight="1" x14ac:dyDescent="0.25">
      <c r="A98" s="40">
        <v>7.99</v>
      </c>
      <c r="B98" s="52" t="s">
        <v>458</v>
      </c>
      <c r="C98" s="24" t="s">
        <v>393</v>
      </c>
      <c r="D98" s="24"/>
      <c r="E98" s="24" t="s">
        <v>178</v>
      </c>
      <c r="F98" s="37" t="s">
        <v>380</v>
      </c>
      <c r="G98" s="31" t="s">
        <v>180</v>
      </c>
      <c r="H98" s="24" t="s">
        <v>393</v>
      </c>
      <c r="I98" s="28" t="s">
        <v>456</v>
      </c>
      <c r="J98" s="38" t="s">
        <v>457</v>
      </c>
      <c r="K98" s="35">
        <v>99</v>
      </c>
      <c r="L98" s="35" t="s">
        <v>47</v>
      </c>
      <c r="M98" s="31" t="s">
        <v>128</v>
      </c>
      <c r="N98" s="24" t="s">
        <v>129</v>
      </c>
      <c r="O98" s="24">
        <v>2</v>
      </c>
      <c r="P98" s="24"/>
      <c r="Q98" s="31" t="s">
        <v>34</v>
      </c>
      <c r="R98" s="24"/>
      <c r="S98" s="24"/>
      <c r="T98" s="32" t="s">
        <v>35</v>
      </c>
      <c r="U98" s="18"/>
      <c r="V98" s="19"/>
      <c r="W98" s="33" t="str">
        <f t="shared" si="2"/>
        <v/>
      </c>
      <c r="X98" s="34" t="str">
        <f t="shared" si="1"/>
        <v/>
      </c>
    </row>
    <row r="99" spans="1:24" ht="14.25" customHeight="1" x14ac:dyDescent="0.25">
      <c r="A99" s="43">
        <v>0.92400000000000004</v>
      </c>
      <c r="B99" s="60" t="s">
        <v>459</v>
      </c>
      <c r="C99" s="44" t="s">
        <v>115</v>
      </c>
      <c r="D99" s="44"/>
      <c r="E99" s="62" t="s">
        <v>460</v>
      </c>
      <c r="F99" s="37" t="s">
        <v>461</v>
      </c>
      <c r="G99" s="62" t="s">
        <v>93</v>
      </c>
      <c r="H99" s="44" t="s">
        <v>84</v>
      </c>
      <c r="I99" s="28" t="s">
        <v>462</v>
      </c>
      <c r="J99" s="38" t="s">
        <v>463</v>
      </c>
      <c r="K99" s="53">
        <v>98</v>
      </c>
      <c r="L99" s="53" t="s">
        <v>31</v>
      </c>
      <c r="M99" s="62" t="s">
        <v>128</v>
      </c>
      <c r="N99" s="44" t="s">
        <v>129</v>
      </c>
      <c r="O99" s="44">
        <v>2</v>
      </c>
      <c r="P99" s="44"/>
      <c r="Q99" s="31" t="s">
        <v>34</v>
      </c>
      <c r="R99" s="24"/>
      <c r="S99" s="24"/>
      <c r="T99" s="32" t="s">
        <v>35</v>
      </c>
      <c r="U99" s="18"/>
      <c r="V99" s="19"/>
      <c r="W99" s="33" t="str">
        <f t="shared" si="2"/>
        <v/>
      </c>
      <c r="X99" s="34" t="str">
        <f t="shared" si="1"/>
        <v/>
      </c>
    </row>
    <row r="100" spans="1:24" ht="14.25" customHeight="1" x14ac:dyDescent="0.25">
      <c r="A100" s="40">
        <v>2.33</v>
      </c>
      <c r="B100" s="41" t="s">
        <v>464</v>
      </c>
      <c r="C100" s="24" t="s">
        <v>24</v>
      </c>
      <c r="D100" s="24"/>
      <c r="E100" s="24" t="s">
        <v>465</v>
      </c>
      <c r="F100" s="37" t="s">
        <v>466</v>
      </c>
      <c r="G100" s="27" t="s">
        <v>93</v>
      </c>
      <c r="H100" s="24" t="s">
        <v>84</v>
      </c>
      <c r="I100" s="28" t="s">
        <v>467</v>
      </c>
      <c r="J100" s="38" t="s">
        <v>468</v>
      </c>
      <c r="K100" s="36">
        <v>107</v>
      </c>
      <c r="L100" s="36" t="s">
        <v>31</v>
      </c>
      <c r="M100" s="31" t="s">
        <v>128</v>
      </c>
      <c r="N100" s="24" t="s">
        <v>129</v>
      </c>
      <c r="O100" s="24">
        <v>2</v>
      </c>
      <c r="P100" s="24"/>
      <c r="Q100" s="31" t="s">
        <v>34</v>
      </c>
      <c r="R100" s="24"/>
      <c r="S100" s="24"/>
      <c r="T100" s="32" t="s">
        <v>35</v>
      </c>
      <c r="U100" s="18"/>
      <c r="V100" s="19"/>
      <c r="W100" s="33" t="str">
        <f t="shared" si="2"/>
        <v/>
      </c>
      <c r="X100" s="34" t="str">
        <f t="shared" si="1"/>
        <v/>
      </c>
    </row>
    <row r="101" spans="1:24" ht="14.25" customHeight="1" x14ac:dyDescent="0.25">
      <c r="A101" s="24">
        <v>14.75</v>
      </c>
      <c r="B101" s="24" t="s">
        <v>366</v>
      </c>
      <c r="C101" s="24" t="s">
        <v>469</v>
      </c>
      <c r="D101" s="24"/>
      <c r="E101" s="24" t="s">
        <v>98</v>
      </c>
      <c r="F101" s="37" t="s">
        <v>368</v>
      </c>
      <c r="G101" s="31" t="s">
        <v>100</v>
      </c>
      <c r="H101" s="24" t="s">
        <v>470</v>
      </c>
      <c r="I101" s="28" t="s">
        <v>471</v>
      </c>
      <c r="J101" s="38" t="s">
        <v>472</v>
      </c>
      <c r="K101" s="30">
        <v>292</v>
      </c>
      <c r="L101" s="30" t="s">
        <v>31</v>
      </c>
      <c r="M101" s="31" t="s">
        <v>249</v>
      </c>
      <c r="N101" s="24" t="s">
        <v>185</v>
      </c>
      <c r="O101" s="24">
        <v>3</v>
      </c>
      <c r="P101" s="24"/>
      <c r="Q101" s="31" t="s">
        <v>66</v>
      </c>
      <c r="R101" s="24"/>
      <c r="S101" s="24"/>
      <c r="T101" s="32" t="s">
        <v>35</v>
      </c>
      <c r="U101" s="18"/>
      <c r="V101" s="19"/>
      <c r="W101" s="33" t="str">
        <f t="shared" si="2"/>
        <v/>
      </c>
      <c r="X101" s="34" t="str">
        <f t="shared" si="1"/>
        <v/>
      </c>
    </row>
    <row r="102" spans="1:24" ht="14.25" customHeight="1" x14ac:dyDescent="0.25">
      <c r="A102" s="24">
        <v>14.74</v>
      </c>
      <c r="B102" s="31" t="s">
        <v>473</v>
      </c>
      <c r="C102" s="24" t="s">
        <v>474</v>
      </c>
      <c r="D102" s="24"/>
      <c r="E102" s="24" t="s">
        <v>178</v>
      </c>
      <c r="F102" s="37" t="s">
        <v>475</v>
      </c>
      <c r="G102" s="31" t="s">
        <v>180</v>
      </c>
      <c r="H102" s="24" t="s">
        <v>470</v>
      </c>
      <c r="I102" s="28" t="s">
        <v>471</v>
      </c>
      <c r="J102" s="38" t="s">
        <v>472</v>
      </c>
      <c r="K102" s="42">
        <v>292</v>
      </c>
      <c r="L102" s="42" t="s">
        <v>47</v>
      </c>
      <c r="M102" s="31" t="s">
        <v>249</v>
      </c>
      <c r="N102" s="24" t="s">
        <v>185</v>
      </c>
      <c r="O102" s="24">
        <v>3</v>
      </c>
      <c r="P102" s="24"/>
      <c r="Q102" s="31" t="s">
        <v>66</v>
      </c>
      <c r="R102" s="24"/>
      <c r="S102" s="24"/>
      <c r="T102" s="32" t="s">
        <v>35</v>
      </c>
      <c r="U102" s="18"/>
      <c r="V102" s="19"/>
      <c r="W102" s="33" t="str">
        <f t="shared" si="2"/>
        <v/>
      </c>
      <c r="X102" s="34" t="str">
        <f t="shared" si="1"/>
        <v/>
      </c>
    </row>
    <row r="103" spans="1:24" ht="14.25" customHeight="1" x14ac:dyDescent="0.25">
      <c r="A103" s="24">
        <v>14.74</v>
      </c>
      <c r="B103" s="24" t="s">
        <v>476</v>
      </c>
      <c r="C103" s="24" t="s">
        <v>388</v>
      </c>
      <c r="D103" s="24"/>
      <c r="E103" s="24" t="s">
        <v>477</v>
      </c>
      <c r="F103" s="37" t="s">
        <v>478</v>
      </c>
      <c r="G103" s="27" t="s">
        <v>39</v>
      </c>
      <c r="H103" s="24" t="s">
        <v>470</v>
      </c>
      <c r="I103" s="28" t="s">
        <v>471</v>
      </c>
      <c r="J103" s="38" t="s">
        <v>472</v>
      </c>
      <c r="K103" s="42">
        <v>292</v>
      </c>
      <c r="L103" s="42" t="s">
        <v>48</v>
      </c>
      <c r="M103" s="31" t="s">
        <v>249</v>
      </c>
      <c r="N103" s="24" t="s">
        <v>185</v>
      </c>
      <c r="O103" s="24">
        <v>3</v>
      </c>
      <c r="P103" s="24"/>
      <c r="Q103" s="31" t="s">
        <v>66</v>
      </c>
      <c r="R103" s="24"/>
      <c r="S103" s="24"/>
      <c r="T103" s="32" t="s">
        <v>35</v>
      </c>
      <c r="U103" s="18"/>
      <c r="V103" s="19"/>
      <c r="W103" s="33" t="str">
        <f t="shared" si="2"/>
        <v/>
      </c>
      <c r="X103" s="34" t="str">
        <f t="shared" si="1"/>
        <v/>
      </c>
    </row>
    <row r="104" spans="1:24" ht="14.25" customHeight="1" x14ac:dyDescent="0.25">
      <c r="A104" s="24">
        <v>14.74</v>
      </c>
      <c r="B104" s="24" t="s">
        <v>479</v>
      </c>
      <c r="C104" s="24" t="s">
        <v>361</v>
      </c>
      <c r="D104" s="24"/>
      <c r="E104" s="31" t="s">
        <v>480</v>
      </c>
      <c r="F104" s="37" t="s">
        <v>429</v>
      </c>
      <c r="G104" s="27" t="s">
        <v>39</v>
      </c>
      <c r="H104" s="24" t="s">
        <v>470</v>
      </c>
      <c r="I104" s="28" t="s">
        <v>471</v>
      </c>
      <c r="J104" s="38" t="s">
        <v>472</v>
      </c>
      <c r="K104" s="42">
        <v>292</v>
      </c>
      <c r="L104" s="42" t="s">
        <v>425</v>
      </c>
      <c r="M104" s="31" t="s">
        <v>249</v>
      </c>
      <c r="N104" s="24" t="s">
        <v>185</v>
      </c>
      <c r="O104" s="24">
        <v>3</v>
      </c>
      <c r="P104" s="24"/>
      <c r="Q104" s="31" t="s">
        <v>66</v>
      </c>
      <c r="R104" s="24"/>
      <c r="S104" s="24"/>
      <c r="T104" s="32" t="s">
        <v>35</v>
      </c>
      <c r="U104" s="18"/>
      <c r="V104" s="19"/>
      <c r="W104" s="33" t="str">
        <f t="shared" si="2"/>
        <v/>
      </c>
      <c r="X104" s="34" t="str">
        <f t="shared" si="1"/>
        <v/>
      </c>
    </row>
    <row r="105" spans="1:24" ht="14.25" customHeight="1" x14ac:dyDescent="0.25">
      <c r="A105" s="40">
        <v>54</v>
      </c>
      <c r="B105" s="41" t="s">
        <v>481</v>
      </c>
      <c r="C105" s="24" t="s">
        <v>482</v>
      </c>
      <c r="D105" s="24"/>
      <c r="E105" s="24" t="s">
        <v>483</v>
      </c>
      <c r="F105" s="37" t="s">
        <v>484</v>
      </c>
      <c r="G105" s="31" t="s">
        <v>46</v>
      </c>
      <c r="H105" s="24" t="s">
        <v>40</v>
      </c>
      <c r="I105" s="28" t="s">
        <v>485</v>
      </c>
      <c r="J105" s="38" t="s">
        <v>486</v>
      </c>
      <c r="K105" s="36">
        <v>232</v>
      </c>
      <c r="L105" s="36" t="s">
        <v>31</v>
      </c>
      <c r="M105" s="31" t="s">
        <v>128</v>
      </c>
      <c r="N105" s="24" t="s">
        <v>129</v>
      </c>
      <c r="O105" s="24">
        <v>2</v>
      </c>
      <c r="P105" s="24"/>
      <c r="Q105" s="31" t="s">
        <v>34</v>
      </c>
      <c r="R105" s="24" t="s">
        <v>45</v>
      </c>
      <c r="S105" s="24"/>
      <c r="T105" s="32" t="s">
        <v>35</v>
      </c>
      <c r="U105" s="18"/>
      <c r="V105" s="19"/>
      <c r="W105" s="33" t="str">
        <f t="shared" si="2"/>
        <v/>
      </c>
      <c r="X105" s="34" t="str">
        <f t="shared" si="1"/>
        <v/>
      </c>
    </row>
    <row r="106" spans="1:24" ht="14.25" customHeight="1" x14ac:dyDescent="0.25">
      <c r="A106" s="40">
        <v>4.45</v>
      </c>
      <c r="B106" s="41" t="s">
        <v>487</v>
      </c>
      <c r="C106" s="24" t="s">
        <v>393</v>
      </c>
      <c r="D106" s="24"/>
      <c r="E106" s="24" t="s">
        <v>156</v>
      </c>
      <c r="F106" s="37" t="s">
        <v>488</v>
      </c>
      <c r="G106" s="31" t="s">
        <v>83</v>
      </c>
      <c r="H106" s="24" t="s">
        <v>393</v>
      </c>
      <c r="I106" s="28" t="s">
        <v>489</v>
      </c>
      <c r="J106" s="38" t="s">
        <v>490</v>
      </c>
      <c r="K106" s="36">
        <v>88</v>
      </c>
      <c r="L106" s="36" t="s">
        <v>31</v>
      </c>
      <c r="M106" s="31" t="s">
        <v>128</v>
      </c>
      <c r="N106" s="24" t="s">
        <v>129</v>
      </c>
      <c r="O106" s="24">
        <v>2</v>
      </c>
      <c r="P106" s="24"/>
      <c r="Q106" s="31" t="s">
        <v>34</v>
      </c>
      <c r="R106" s="24"/>
      <c r="S106" s="24"/>
      <c r="T106" s="32" t="s">
        <v>35</v>
      </c>
      <c r="U106" s="18"/>
      <c r="V106" s="19"/>
      <c r="W106" s="33" t="str">
        <f t="shared" si="2"/>
        <v/>
      </c>
      <c r="X106" s="34" t="str">
        <f t="shared" si="1"/>
        <v/>
      </c>
    </row>
    <row r="107" spans="1:24" ht="14.25" customHeight="1" x14ac:dyDescent="0.25">
      <c r="A107" s="40">
        <v>7.11</v>
      </c>
      <c r="B107" s="40" t="s">
        <v>491</v>
      </c>
      <c r="C107" s="24" t="s">
        <v>369</v>
      </c>
      <c r="D107" s="24"/>
      <c r="E107" s="24" t="s">
        <v>156</v>
      </c>
      <c r="F107" s="37" t="s">
        <v>492</v>
      </c>
      <c r="G107" s="31" t="s">
        <v>83</v>
      </c>
      <c r="H107" s="24" t="s">
        <v>369</v>
      </c>
      <c r="I107" s="28" t="s">
        <v>493</v>
      </c>
      <c r="J107" s="38" t="s">
        <v>494</v>
      </c>
      <c r="K107" s="53">
        <v>90</v>
      </c>
      <c r="L107" s="53" t="s">
        <v>31</v>
      </c>
      <c r="M107" s="31" t="s">
        <v>128</v>
      </c>
      <c r="N107" s="24" t="s">
        <v>129</v>
      </c>
      <c r="O107" s="24">
        <v>2</v>
      </c>
      <c r="P107" s="24"/>
      <c r="Q107" s="31" t="s">
        <v>34</v>
      </c>
      <c r="R107" s="24"/>
      <c r="S107" s="24"/>
      <c r="T107" s="32" t="s">
        <v>35</v>
      </c>
      <c r="U107" s="18"/>
      <c r="V107" s="19"/>
      <c r="W107" s="33" t="str">
        <f t="shared" si="2"/>
        <v/>
      </c>
      <c r="X107" s="34" t="str">
        <f t="shared" si="1"/>
        <v/>
      </c>
    </row>
    <row r="108" spans="1:24" ht="14.25" customHeight="1" x14ac:dyDescent="0.25">
      <c r="A108" s="40">
        <v>4.8000000000000007</v>
      </c>
      <c r="B108" s="40" t="s">
        <v>283</v>
      </c>
      <c r="C108" s="24" t="s">
        <v>363</v>
      </c>
      <c r="D108" s="24"/>
      <c r="E108" s="24" t="s">
        <v>495</v>
      </c>
      <c r="F108" s="37" t="s">
        <v>496</v>
      </c>
      <c r="G108" s="31" t="s">
        <v>69</v>
      </c>
      <c r="H108" s="24" t="s">
        <v>363</v>
      </c>
      <c r="I108" s="28" t="s">
        <v>497</v>
      </c>
      <c r="J108" s="38" t="s">
        <v>498</v>
      </c>
      <c r="K108" s="36">
        <v>89</v>
      </c>
      <c r="L108" s="36" t="s">
        <v>31</v>
      </c>
      <c r="M108" s="31" t="s">
        <v>119</v>
      </c>
      <c r="N108" s="24" t="s">
        <v>33</v>
      </c>
      <c r="O108" s="24">
        <v>2</v>
      </c>
      <c r="P108" s="24"/>
      <c r="Q108" s="31" t="s">
        <v>34</v>
      </c>
      <c r="R108" s="24"/>
      <c r="S108" s="24"/>
      <c r="T108" s="32" t="s">
        <v>35</v>
      </c>
      <c r="U108" s="18"/>
      <c r="V108" s="19"/>
      <c r="W108" s="33" t="str">
        <f t="shared" si="2"/>
        <v/>
      </c>
      <c r="X108" s="34" t="str">
        <f t="shared" si="1"/>
        <v/>
      </c>
    </row>
    <row r="109" spans="1:24" ht="14.25" customHeight="1" x14ac:dyDescent="0.25">
      <c r="A109" s="40">
        <v>13.15</v>
      </c>
      <c r="B109" s="40" t="s">
        <v>499</v>
      </c>
      <c r="C109" s="24" t="s">
        <v>49</v>
      </c>
      <c r="D109" s="24"/>
      <c r="E109" s="24" t="s">
        <v>98</v>
      </c>
      <c r="F109" s="37" t="s">
        <v>500</v>
      </c>
      <c r="G109" s="31" t="s">
        <v>100</v>
      </c>
      <c r="H109" s="24" t="s">
        <v>393</v>
      </c>
      <c r="I109" s="28" t="s">
        <v>501</v>
      </c>
      <c r="J109" s="38" t="s">
        <v>502</v>
      </c>
      <c r="K109" s="30">
        <v>113</v>
      </c>
      <c r="L109" s="30" t="s">
        <v>31</v>
      </c>
      <c r="M109" s="31" t="s">
        <v>128</v>
      </c>
      <c r="N109" s="24" t="s">
        <v>129</v>
      </c>
      <c r="O109" s="24">
        <v>2</v>
      </c>
      <c r="P109" s="24"/>
      <c r="Q109" s="31" t="s">
        <v>34</v>
      </c>
      <c r="R109" s="24"/>
      <c r="S109" s="24"/>
      <c r="T109" s="32" t="s">
        <v>35</v>
      </c>
      <c r="U109" s="18"/>
      <c r="V109" s="19"/>
      <c r="W109" s="33" t="str">
        <f t="shared" si="2"/>
        <v/>
      </c>
      <c r="X109" s="34" t="str">
        <f t="shared" si="1"/>
        <v/>
      </c>
    </row>
    <row r="110" spans="1:24" ht="14.25" customHeight="1" x14ac:dyDescent="0.25">
      <c r="A110" s="40">
        <v>13.15</v>
      </c>
      <c r="B110" s="40" t="s">
        <v>503</v>
      </c>
      <c r="C110" s="24" t="s">
        <v>504</v>
      </c>
      <c r="D110" s="24"/>
      <c r="E110" s="24" t="s">
        <v>505</v>
      </c>
      <c r="F110" s="37" t="s">
        <v>506</v>
      </c>
      <c r="G110" s="31" t="s">
        <v>83</v>
      </c>
      <c r="H110" s="24" t="s">
        <v>393</v>
      </c>
      <c r="I110" s="28" t="s">
        <v>501</v>
      </c>
      <c r="J110" s="38" t="s">
        <v>502</v>
      </c>
      <c r="K110" s="35">
        <v>113</v>
      </c>
      <c r="L110" s="35" t="s">
        <v>47</v>
      </c>
      <c r="M110" s="31" t="s">
        <v>128</v>
      </c>
      <c r="N110" s="24" t="s">
        <v>129</v>
      </c>
      <c r="O110" s="24">
        <v>2</v>
      </c>
      <c r="P110" s="24"/>
      <c r="Q110" s="31" t="s">
        <v>34</v>
      </c>
      <c r="R110" s="24"/>
      <c r="S110" s="24"/>
      <c r="T110" s="32" t="s">
        <v>35</v>
      </c>
      <c r="U110" s="18"/>
      <c r="V110" s="19"/>
      <c r="W110" s="33" t="str">
        <f t="shared" si="2"/>
        <v/>
      </c>
      <c r="X110" s="34" t="str">
        <f t="shared" si="1"/>
        <v/>
      </c>
    </row>
    <row r="111" spans="1:24" ht="14.25" customHeight="1" x14ac:dyDescent="0.25">
      <c r="A111" s="40">
        <v>13.15</v>
      </c>
      <c r="B111" s="45" t="s">
        <v>507</v>
      </c>
      <c r="C111" s="24" t="s">
        <v>393</v>
      </c>
      <c r="D111" s="24"/>
      <c r="E111" s="24" t="s">
        <v>178</v>
      </c>
      <c r="F111" s="37" t="s">
        <v>508</v>
      </c>
      <c r="G111" s="31" t="s">
        <v>180</v>
      </c>
      <c r="H111" s="24" t="s">
        <v>393</v>
      </c>
      <c r="I111" s="28" t="s">
        <v>501</v>
      </c>
      <c r="J111" s="38" t="s">
        <v>502</v>
      </c>
      <c r="K111" s="35">
        <v>113</v>
      </c>
      <c r="L111" s="35" t="s">
        <v>48</v>
      </c>
      <c r="M111" s="31" t="s">
        <v>128</v>
      </c>
      <c r="N111" s="24" t="s">
        <v>129</v>
      </c>
      <c r="O111" s="24">
        <v>2</v>
      </c>
      <c r="P111" s="24"/>
      <c r="Q111" s="31" t="s">
        <v>34</v>
      </c>
      <c r="R111" s="24"/>
      <c r="S111" s="24"/>
      <c r="T111" s="32" t="s">
        <v>35</v>
      </c>
      <c r="U111" s="18"/>
      <c r="V111" s="19"/>
      <c r="W111" s="33" t="str">
        <f t="shared" si="2"/>
        <v/>
      </c>
      <c r="X111" s="34" t="str">
        <f t="shared" si="1"/>
        <v/>
      </c>
    </row>
    <row r="112" spans="1:24" ht="14.25" customHeight="1" x14ac:dyDescent="0.25">
      <c r="A112" s="40">
        <v>13.15</v>
      </c>
      <c r="B112" s="40" t="s">
        <v>509</v>
      </c>
      <c r="C112" s="24" t="s">
        <v>510</v>
      </c>
      <c r="D112" s="24"/>
      <c r="E112" s="36" t="s">
        <v>104</v>
      </c>
      <c r="F112" s="37" t="s">
        <v>511</v>
      </c>
      <c r="G112" s="27" t="s">
        <v>106</v>
      </c>
      <c r="H112" s="24" t="s">
        <v>393</v>
      </c>
      <c r="I112" s="28" t="s">
        <v>501</v>
      </c>
      <c r="J112" s="38" t="s">
        <v>502</v>
      </c>
      <c r="K112" s="35">
        <v>113</v>
      </c>
      <c r="L112" s="35" t="s">
        <v>425</v>
      </c>
      <c r="M112" s="31" t="s">
        <v>128</v>
      </c>
      <c r="N112" s="24" t="s">
        <v>129</v>
      </c>
      <c r="O112" s="24">
        <v>2</v>
      </c>
      <c r="P112" s="24"/>
      <c r="Q112" s="31" t="s">
        <v>34</v>
      </c>
      <c r="R112" s="24"/>
      <c r="S112" s="24"/>
      <c r="T112" s="32" t="s">
        <v>35</v>
      </c>
      <c r="U112" s="18"/>
      <c r="V112" s="19"/>
      <c r="W112" s="33" t="str">
        <f t="shared" si="2"/>
        <v/>
      </c>
      <c r="X112" s="34" t="str">
        <f t="shared" si="1"/>
        <v/>
      </c>
    </row>
    <row r="113" spans="1:24" ht="14.25" customHeight="1" x14ac:dyDescent="0.25">
      <c r="A113" s="40">
        <v>13.15</v>
      </c>
      <c r="B113" s="40" t="s">
        <v>512</v>
      </c>
      <c r="C113" s="24" t="s">
        <v>513</v>
      </c>
      <c r="D113" s="24"/>
      <c r="E113" s="36" t="s">
        <v>514</v>
      </c>
      <c r="F113" s="37" t="s">
        <v>515</v>
      </c>
      <c r="G113" s="27" t="s">
        <v>93</v>
      </c>
      <c r="H113" s="24" t="s">
        <v>393</v>
      </c>
      <c r="I113" s="28" t="s">
        <v>501</v>
      </c>
      <c r="J113" s="38" t="s">
        <v>502</v>
      </c>
      <c r="K113" s="35">
        <v>113</v>
      </c>
      <c r="L113" s="35" t="s">
        <v>430</v>
      </c>
      <c r="M113" s="31" t="s">
        <v>128</v>
      </c>
      <c r="N113" s="24" t="s">
        <v>129</v>
      </c>
      <c r="O113" s="24">
        <v>2</v>
      </c>
      <c r="P113" s="24"/>
      <c r="Q113" s="31" t="s">
        <v>34</v>
      </c>
      <c r="R113" s="24"/>
      <c r="S113" s="24"/>
      <c r="T113" s="32" t="s">
        <v>35</v>
      </c>
      <c r="U113" s="18"/>
      <c r="V113" s="19"/>
      <c r="W113" s="33" t="str">
        <f t="shared" si="2"/>
        <v/>
      </c>
      <c r="X113" s="34" t="str">
        <f t="shared" si="1"/>
        <v/>
      </c>
    </row>
    <row r="114" spans="1:24" ht="14.25" customHeight="1" x14ac:dyDescent="0.25">
      <c r="A114" s="24">
        <v>1.99</v>
      </c>
      <c r="B114" s="24" t="s">
        <v>516</v>
      </c>
      <c r="C114" s="24" t="s">
        <v>24</v>
      </c>
      <c r="D114" s="24"/>
      <c r="E114" s="36" t="s">
        <v>517</v>
      </c>
      <c r="F114" s="37" t="s">
        <v>518</v>
      </c>
      <c r="G114" s="31" t="s">
        <v>110</v>
      </c>
      <c r="H114" s="24" t="s">
        <v>84</v>
      </c>
      <c r="I114" s="28" t="s">
        <v>519</v>
      </c>
      <c r="J114" s="38" t="s">
        <v>520</v>
      </c>
      <c r="K114" s="36">
        <v>294</v>
      </c>
      <c r="L114" s="36" t="s">
        <v>31</v>
      </c>
      <c r="M114" s="31" t="s">
        <v>249</v>
      </c>
      <c r="N114" s="24" t="s">
        <v>185</v>
      </c>
      <c r="O114" s="24">
        <v>3</v>
      </c>
      <c r="P114" s="24"/>
      <c r="Q114" s="31" t="s">
        <v>66</v>
      </c>
      <c r="R114" s="24"/>
      <c r="S114" s="24"/>
      <c r="T114" s="32" t="s">
        <v>35</v>
      </c>
      <c r="U114" s="18"/>
      <c r="V114" s="19"/>
      <c r="W114" s="33" t="str">
        <f t="shared" si="2"/>
        <v/>
      </c>
      <c r="X114" s="34" t="str">
        <f t="shared" si="1"/>
        <v/>
      </c>
    </row>
    <row r="115" spans="1:24" ht="14.25" customHeight="1" x14ac:dyDescent="0.25">
      <c r="A115" s="40">
        <v>0.622</v>
      </c>
      <c r="B115" s="41" t="s">
        <v>521</v>
      </c>
      <c r="C115" s="24" t="s">
        <v>522</v>
      </c>
      <c r="D115" s="24"/>
      <c r="E115" s="24" t="s">
        <v>156</v>
      </c>
      <c r="F115" s="37" t="s">
        <v>523</v>
      </c>
      <c r="G115" s="31" t="s">
        <v>83</v>
      </c>
      <c r="H115" s="24" t="s">
        <v>84</v>
      </c>
      <c r="I115" s="28" t="s">
        <v>524</v>
      </c>
      <c r="J115" s="38" t="s">
        <v>525</v>
      </c>
      <c r="K115" s="53">
        <v>86</v>
      </c>
      <c r="L115" s="53" t="s">
        <v>31</v>
      </c>
      <c r="M115" s="31" t="s">
        <v>128</v>
      </c>
      <c r="N115" s="24" t="s">
        <v>129</v>
      </c>
      <c r="O115" s="24">
        <v>2</v>
      </c>
      <c r="P115" s="24"/>
      <c r="Q115" s="31" t="s">
        <v>34</v>
      </c>
      <c r="R115" s="24"/>
      <c r="S115" s="24"/>
      <c r="T115" s="32" t="s">
        <v>35</v>
      </c>
      <c r="U115" s="18"/>
      <c r="V115" s="19"/>
      <c r="W115" s="33" t="str">
        <f t="shared" si="2"/>
        <v/>
      </c>
      <c r="X115" s="34" t="str">
        <f t="shared" si="1"/>
        <v/>
      </c>
    </row>
    <row r="116" spans="1:24" ht="14.25" customHeight="1" x14ac:dyDescent="0.25">
      <c r="A116" s="40">
        <v>3.5</v>
      </c>
      <c r="B116" s="41" t="s">
        <v>526</v>
      </c>
      <c r="C116" s="24" t="s">
        <v>393</v>
      </c>
      <c r="D116" s="24"/>
      <c r="E116" s="24" t="s">
        <v>156</v>
      </c>
      <c r="F116" s="37" t="s">
        <v>523</v>
      </c>
      <c r="G116" s="31" t="s">
        <v>83</v>
      </c>
      <c r="H116" s="24" t="s">
        <v>393</v>
      </c>
      <c r="I116" s="28" t="s">
        <v>527</v>
      </c>
      <c r="J116" s="38" t="s">
        <v>525</v>
      </c>
      <c r="K116" s="36">
        <v>87</v>
      </c>
      <c r="L116" s="36" t="s">
        <v>31</v>
      </c>
      <c r="M116" s="31" t="s">
        <v>128</v>
      </c>
      <c r="N116" s="24" t="s">
        <v>129</v>
      </c>
      <c r="O116" s="24">
        <v>2</v>
      </c>
      <c r="P116" s="24"/>
      <c r="Q116" s="31" t="s">
        <v>34</v>
      </c>
      <c r="R116" s="24"/>
      <c r="S116" s="24"/>
      <c r="T116" s="32" t="s">
        <v>35</v>
      </c>
      <c r="U116" s="18"/>
      <c r="V116" s="19"/>
      <c r="W116" s="33" t="str">
        <f t="shared" si="2"/>
        <v/>
      </c>
      <c r="X116" s="34" t="str">
        <f t="shared" si="1"/>
        <v/>
      </c>
    </row>
    <row r="117" spans="1:24" ht="14.25" customHeight="1" x14ac:dyDescent="0.25">
      <c r="A117" s="40">
        <v>7.99</v>
      </c>
      <c r="B117" s="40" t="s">
        <v>455</v>
      </c>
      <c r="C117" s="24" t="s">
        <v>49</v>
      </c>
      <c r="D117" s="24"/>
      <c r="E117" s="24" t="s">
        <v>98</v>
      </c>
      <c r="F117" s="37" t="s">
        <v>500</v>
      </c>
      <c r="G117" s="31" t="s">
        <v>100</v>
      </c>
      <c r="H117" s="24" t="s">
        <v>393</v>
      </c>
      <c r="I117" s="54" t="s">
        <v>528</v>
      </c>
      <c r="J117" s="55" t="s">
        <v>529</v>
      </c>
      <c r="K117" s="30">
        <v>112</v>
      </c>
      <c r="L117" s="30" t="s">
        <v>31</v>
      </c>
      <c r="M117" s="31" t="s">
        <v>128</v>
      </c>
      <c r="N117" s="24" t="s">
        <v>129</v>
      </c>
      <c r="O117" s="24">
        <v>2</v>
      </c>
      <c r="P117" s="24"/>
      <c r="Q117" s="31" t="s">
        <v>34</v>
      </c>
      <c r="R117" s="24"/>
      <c r="S117" s="24"/>
      <c r="T117" s="32" t="s">
        <v>35</v>
      </c>
      <c r="U117" s="18"/>
      <c r="V117" s="19"/>
      <c r="W117" s="33" t="str">
        <f t="shared" si="2"/>
        <v/>
      </c>
      <c r="X117" s="34" t="str">
        <f t="shared" si="1"/>
        <v/>
      </c>
    </row>
    <row r="118" spans="1:24" ht="14.25" customHeight="1" x14ac:dyDescent="0.25">
      <c r="A118" s="40">
        <v>7.99</v>
      </c>
      <c r="B118" s="40" t="s">
        <v>530</v>
      </c>
      <c r="C118" s="24" t="s">
        <v>393</v>
      </c>
      <c r="D118" s="24"/>
      <c r="E118" s="24" t="s">
        <v>419</v>
      </c>
      <c r="F118" s="37" t="s">
        <v>531</v>
      </c>
      <c r="G118" s="31" t="s">
        <v>110</v>
      </c>
      <c r="H118" s="24" t="s">
        <v>393</v>
      </c>
      <c r="I118" s="54" t="s">
        <v>528</v>
      </c>
      <c r="J118" s="55" t="s">
        <v>529</v>
      </c>
      <c r="K118" s="59">
        <v>112</v>
      </c>
      <c r="L118" s="59" t="s">
        <v>47</v>
      </c>
      <c r="M118" s="31" t="s">
        <v>128</v>
      </c>
      <c r="N118" s="24" t="s">
        <v>129</v>
      </c>
      <c r="O118" s="24">
        <v>2</v>
      </c>
      <c r="P118" s="24"/>
      <c r="Q118" s="31" t="s">
        <v>34</v>
      </c>
      <c r="R118" s="24"/>
      <c r="S118" s="24"/>
      <c r="T118" s="32" t="s">
        <v>35</v>
      </c>
      <c r="U118" s="18"/>
      <c r="V118" s="19"/>
      <c r="W118" s="33" t="str">
        <f t="shared" si="2"/>
        <v/>
      </c>
      <c r="X118" s="34" t="str">
        <f t="shared" si="1"/>
        <v/>
      </c>
    </row>
    <row r="119" spans="1:24" ht="14.25" customHeight="1" x14ac:dyDescent="0.25">
      <c r="A119" s="40">
        <v>7.99</v>
      </c>
      <c r="B119" s="40" t="s">
        <v>532</v>
      </c>
      <c r="C119" s="24" t="s">
        <v>533</v>
      </c>
      <c r="D119" s="24"/>
      <c r="E119" s="24" t="s">
        <v>505</v>
      </c>
      <c r="F119" s="37" t="s">
        <v>506</v>
      </c>
      <c r="G119" s="31" t="s">
        <v>83</v>
      </c>
      <c r="H119" s="24" t="s">
        <v>393</v>
      </c>
      <c r="I119" s="54" t="s">
        <v>528</v>
      </c>
      <c r="J119" s="55" t="s">
        <v>529</v>
      </c>
      <c r="K119" s="59">
        <v>112</v>
      </c>
      <c r="L119" s="59" t="s">
        <v>48</v>
      </c>
      <c r="M119" s="31" t="s">
        <v>128</v>
      </c>
      <c r="N119" s="24" t="s">
        <v>129</v>
      </c>
      <c r="O119" s="24">
        <v>2</v>
      </c>
      <c r="P119" s="24"/>
      <c r="Q119" s="31" t="s">
        <v>34</v>
      </c>
      <c r="R119" s="24"/>
      <c r="S119" s="24"/>
      <c r="T119" s="32" t="s">
        <v>35</v>
      </c>
      <c r="U119" s="18"/>
      <c r="V119" s="19"/>
      <c r="W119" s="33" t="str">
        <f t="shared" si="2"/>
        <v/>
      </c>
      <c r="X119" s="34" t="str">
        <f t="shared" si="1"/>
        <v/>
      </c>
    </row>
    <row r="120" spans="1:24" ht="14.25" customHeight="1" x14ac:dyDescent="0.25">
      <c r="A120" s="40">
        <v>7.99</v>
      </c>
      <c r="B120" s="45" t="s">
        <v>534</v>
      </c>
      <c r="C120" s="24" t="s">
        <v>393</v>
      </c>
      <c r="D120" s="24"/>
      <c r="E120" s="24" t="s">
        <v>178</v>
      </c>
      <c r="F120" s="37" t="s">
        <v>508</v>
      </c>
      <c r="G120" s="31" t="s">
        <v>180</v>
      </c>
      <c r="H120" s="24" t="s">
        <v>393</v>
      </c>
      <c r="I120" s="28" t="s">
        <v>528</v>
      </c>
      <c r="J120" s="38" t="s">
        <v>529</v>
      </c>
      <c r="K120" s="35">
        <v>112</v>
      </c>
      <c r="L120" s="35" t="s">
        <v>425</v>
      </c>
      <c r="M120" s="31" t="s">
        <v>128</v>
      </c>
      <c r="N120" s="24" t="s">
        <v>129</v>
      </c>
      <c r="O120" s="24">
        <v>2</v>
      </c>
      <c r="P120" s="24"/>
      <c r="Q120" s="31" t="s">
        <v>34</v>
      </c>
      <c r="R120" s="24"/>
      <c r="S120" s="24"/>
      <c r="T120" s="32" t="s">
        <v>35</v>
      </c>
      <c r="U120" s="18"/>
      <c r="V120" s="19"/>
      <c r="W120" s="33" t="str">
        <f t="shared" si="2"/>
        <v/>
      </c>
      <c r="X120" s="34" t="str">
        <f t="shared" si="1"/>
        <v/>
      </c>
    </row>
    <row r="121" spans="1:24" ht="14.25" customHeight="1" x14ac:dyDescent="0.25">
      <c r="A121" s="40">
        <v>7.99</v>
      </c>
      <c r="B121" s="40" t="s">
        <v>535</v>
      </c>
      <c r="C121" s="24" t="s">
        <v>513</v>
      </c>
      <c r="D121" s="24"/>
      <c r="E121" s="36" t="s">
        <v>514</v>
      </c>
      <c r="F121" s="37" t="s">
        <v>536</v>
      </c>
      <c r="G121" s="27" t="s">
        <v>93</v>
      </c>
      <c r="H121" s="24" t="s">
        <v>393</v>
      </c>
      <c r="I121" s="28" t="s">
        <v>528</v>
      </c>
      <c r="J121" s="38" t="s">
        <v>529</v>
      </c>
      <c r="K121" s="35">
        <v>112</v>
      </c>
      <c r="L121" s="35" t="s">
        <v>430</v>
      </c>
      <c r="M121" s="31" t="s">
        <v>128</v>
      </c>
      <c r="N121" s="24" t="s">
        <v>129</v>
      </c>
      <c r="O121" s="24">
        <v>2</v>
      </c>
      <c r="P121" s="24"/>
      <c r="Q121" s="31" t="s">
        <v>34</v>
      </c>
      <c r="R121" s="24"/>
      <c r="S121" s="24"/>
      <c r="T121" s="32" t="s">
        <v>35</v>
      </c>
      <c r="U121" s="18"/>
      <c r="V121" s="19"/>
      <c r="W121" s="33" t="str">
        <f t="shared" si="2"/>
        <v/>
      </c>
      <c r="X121" s="34" t="str">
        <f t="shared" si="1"/>
        <v/>
      </c>
    </row>
    <row r="122" spans="1:24" ht="14.25" customHeight="1" x14ac:dyDescent="0.25">
      <c r="A122" s="24">
        <v>24</v>
      </c>
      <c r="B122" s="24" t="s">
        <v>537</v>
      </c>
      <c r="C122" s="51" t="s">
        <v>538</v>
      </c>
      <c r="D122" s="24"/>
      <c r="E122" s="36" t="s">
        <v>517</v>
      </c>
      <c r="F122" s="37" t="s">
        <v>539</v>
      </c>
      <c r="G122" s="31" t="s">
        <v>110</v>
      </c>
      <c r="H122" s="24" t="s">
        <v>540</v>
      </c>
      <c r="I122" s="28" t="s">
        <v>519</v>
      </c>
      <c r="J122" s="38" t="s">
        <v>541</v>
      </c>
      <c r="K122" s="36">
        <v>293</v>
      </c>
      <c r="L122" s="36" t="s">
        <v>31</v>
      </c>
      <c r="M122" s="31" t="s">
        <v>249</v>
      </c>
      <c r="N122" s="24" t="s">
        <v>185</v>
      </c>
      <c r="O122" s="24">
        <v>3</v>
      </c>
      <c r="P122" s="24"/>
      <c r="Q122" s="31" t="s">
        <v>66</v>
      </c>
      <c r="R122" s="24"/>
      <c r="S122" s="24"/>
      <c r="T122" s="32" t="s">
        <v>35</v>
      </c>
      <c r="U122" s="18"/>
      <c r="V122" s="19"/>
      <c r="W122" s="33" t="str">
        <f t="shared" si="2"/>
        <v/>
      </c>
      <c r="X122" s="34" t="str">
        <f t="shared" si="1"/>
        <v/>
      </c>
    </row>
    <row r="123" spans="1:24" ht="14.25" customHeight="1" x14ac:dyDescent="0.25">
      <c r="A123" s="40">
        <v>5.99</v>
      </c>
      <c r="B123" s="40" t="s">
        <v>400</v>
      </c>
      <c r="C123" s="24" t="s">
        <v>49</v>
      </c>
      <c r="D123" s="24"/>
      <c r="E123" s="24" t="s">
        <v>98</v>
      </c>
      <c r="F123" s="37" t="s">
        <v>500</v>
      </c>
      <c r="G123" s="31" t="s">
        <v>100</v>
      </c>
      <c r="H123" s="24" t="s">
        <v>393</v>
      </c>
      <c r="I123" s="54" t="s">
        <v>542</v>
      </c>
      <c r="J123" s="55" t="s">
        <v>543</v>
      </c>
      <c r="K123" s="30">
        <v>111</v>
      </c>
      <c r="L123" s="30" t="s">
        <v>31</v>
      </c>
      <c r="M123" s="31" t="s">
        <v>128</v>
      </c>
      <c r="N123" s="24" t="s">
        <v>129</v>
      </c>
      <c r="O123" s="24">
        <v>2</v>
      </c>
      <c r="P123" s="24"/>
      <c r="Q123" s="31" t="s">
        <v>34</v>
      </c>
      <c r="R123" s="24"/>
      <c r="S123" s="24"/>
      <c r="T123" s="32" t="s">
        <v>35</v>
      </c>
      <c r="U123" s="18"/>
      <c r="V123" s="19"/>
      <c r="W123" s="33" t="str">
        <f t="shared" si="2"/>
        <v/>
      </c>
      <c r="X123" s="34" t="str">
        <f t="shared" si="1"/>
        <v/>
      </c>
    </row>
    <row r="124" spans="1:24" ht="14.25" customHeight="1" x14ac:dyDescent="0.25">
      <c r="A124" s="40">
        <v>5.99</v>
      </c>
      <c r="B124" s="40" t="s">
        <v>544</v>
      </c>
      <c r="C124" s="24" t="s">
        <v>513</v>
      </c>
      <c r="D124" s="24"/>
      <c r="E124" s="24" t="s">
        <v>514</v>
      </c>
      <c r="F124" s="37" t="s">
        <v>545</v>
      </c>
      <c r="G124" s="31" t="s">
        <v>93</v>
      </c>
      <c r="H124" s="24" t="s">
        <v>393</v>
      </c>
      <c r="I124" s="54" t="s">
        <v>542</v>
      </c>
      <c r="J124" s="55" t="s">
        <v>543</v>
      </c>
      <c r="K124" s="59">
        <v>111</v>
      </c>
      <c r="L124" s="59" t="s">
        <v>47</v>
      </c>
      <c r="M124" s="31" t="s">
        <v>128</v>
      </c>
      <c r="N124" s="24" t="s">
        <v>129</v>
      </c>
      <c r="O124" s="24">
        <v>2</v>
      </c>
      <c r="P124" s="24"/>
      <c r="Q124" s="31" t="s">
        <v>34</v>
      </c>
      <c r="R124" s="24"/>
      <c r="S124" s="24"/>
      <c r="T124" s="32" t="s">
        <v>35</v>
      </c>
      <c r="U124" s="18"/>
      <c r="V124" s="19"/>
      <c r="W124" s="33" t="str">
        <f t="shared" si="2"/>
        <v/>
      </c>
      <c r="X124" s="34" t="str">
        <f t="shared" si="1"/>
        <v/>
      </c>
    </row>
    <row r="125" spans="1:24" ht="14.25" customHeight="1" x14ac:dyDescent="0.25">
      <c r="A125" s="22">
        <v>5</v>
      </c>
      <c r="B125" s="25">
        <f t="shared" ref="B125:B126" si="3">400/28</f>
        <v>14.285714285714286</v>
      </c>
      <c r="C125" s="24" t="s">
        <v>24</v>
      </c>
      <c r="D125" s="24"/>
      <c r="E125" s="25" t="s">
        <v>546</v>
      </c>
      <c r="F125" s="26" t="s">
        <v>547</v>
      </c>
      <c r="G125" s="31" t="s">
        <v>46</v>
      </c>
      <c r="H125" s="25" t="s">
        <v>84</v>
      </c>
      <c r="I125" s="54" t="s">
        <v>548</v>
      </c>
      <c r="J125" s="66" t="s">
        <v>549</v>
      </c>
      <c r="K125" s="30">
        <v>3</v>
      </c>
      <c r="L125" s="30" t="s">
        <v>31</v>
      </c>
      <c r="M125" s="31" t="s">
        <v>43</v>
      </c>
      <c r="N125" s="24">
        <v>2018</v>
      </c>
      <c r="O125" s="24">
        <v>51</v>
      </c>
      <c r="P125" s="24" t="s">
        <v>44</v>
      </c>
      <c r="Q125" s="31" t="s">
        <v>34</v>
      </c>
      <c r="R125" s="25" t="s">
        <v>45</v>
      </c>
      <c r="S125" s="25" t="s">
        <v>44</v>
      </c>
      <c r="T125" s="32" t="s">
        <v>35</v>
      </c>
      <c r="U125" s="18"/>
      <c r="V125" s="19"/>
      <c r="W125" s="33" t="str">
        <f t="shared" si="2"/>
        <v/>
      </c>
      <c r="X125" s="34" t="str">
        <f t="shared" si="1"/>
        <v/>
      </c>
    </row>
    <row r="126" spans="1:24" ht="14.25" customHeight="1" x14ac:dyDescent="0.25">
      <c r="A126" s="22">
        <v>5</v>
      </c>
      <c r="B126" s="25">
        <f t="shared" si="3"/>
        <v>14.285714285714286</v>
      </c>
      <c r="C126" s="24" t="s">
        <v>24</v>
      </c>
      <c r="D126" s="24"/>
      <c r="E126" s="25" t="s">
        <v>546</v>
      </c>
      <c r="F126" s="26" t="s">
        <v>547</v>
      </c>
      <c r="G126" s="31" t="s">
        <v>27</v>
      </c>
      <c r="H126" s="25" t="s">
        <v>84</v>
      </c>
      <c r="I126" s="54" t="s">
        <v>548</v>
      </c>
      <c r="J126" s="66" t="s">
        <v>549</v>
      </c>
      <c r="K126" s="35">
        <v>3</v>
      </c>
      <c r="L126" s="35" t="s">
        <v>47</v>
      </c>
      <c r="M126" s="31" t="s">
        <v>43</v>
      </c>
      <c r="N126" s="24">
        <v>2018</v>
      </c>
      <c r="O126" s="24">
        <v>51</v>
      </c>
      <c r="P126" s="24" t="s">
        <v>44</v>
      </c>
      <c r="Q126" s="31" t="s">
        <v>34</v>
      </c>
      <c r="R126" s="25" t="s">
        <v>45</v>
      </c>
      <c r="S126" s="25" t="s">
        <v>44</v>
      </c>
      <c r="T126" s="32" t="s">
        <v>35</v>
      </c>
      <c r="U126" s="18"/>
      <c r="V126" s="19"/>
      <c r="W126" s="33" t="str">
        <f t="shared" si="2"/>
        <v/>
      </c>
      <c r="X126" s="34" t="str">
        <f t="shared" si="1"/>
        <v/>
      </c>
    </row>
    <row r="127" spans="1:24" ht="14.25" customHeight="1" x14ac:dyDescent="0.25">
      <c r="A127" s="40">
        <v>0.20699999999999999</v>
      </c>
      <c r="B127" s="40" t="s">
        <v>550</v>
      </c>
      <c r="C127" s="24" t="s">
        <v>551</v>
      </c>
      <c r="D127" s="24"/>
      <c r="E127" s="24" t="s">
        <v>552</v>
      </c>
      <c r="F127" s="37" t="s">
        <v>553</v>
      </c>
      <c r="G127" s="27" t="s">
        <v>110</v>
      </c>
      <c r="H127" s="24" t="s">
        <v>84</v>
      </c>
      <c r="I127" s="28" t="s">
        <v>554</v>
      </c>
      <c r="J127" s="38" t="s">
        <v>555</v>
      </c>
      <c r="K127" s="36">
        <v>532</v>
      </c>
      <c r="L127" s="36" t="s">
        <v>31</v>
      </c>
      <c r="M127" s="31" t="s">
        <v>234</v>
      </c>
      <c r="N127" s="24" t="s">
        <v>88</v>
      </c>
      <c r="O127" s="24">
        <v>5</v>
      </c>
      <c r="P127" s="24"/>
      <c r="Q127" s="31" t="s">
        <v>34</v>
      </c>
      <c r="R127" s="24"/>
      <c r="S127" s="24"/>
      <c r="T127" s="32" t="s">
        <v>35</v>
      </c>
      <c r="U127" s="18"/>
      <c r="V127" s="19"/>
      <c r="W127" s="33" t="str">
        <f t="shared" si="2"/>
        <v/>
      </c>
      <c r="X127" s="34" t="str">
        <f t="shared" si="1"/>
        <v/>
      </c>
    </row>
    <row r="128" spans="1:24" ht="14.25" customHeight="1" x14ac:dyDescent="0.25">
      <c r="A128" s="40">
        <v>0.126</v>
      </c>
      <c r="B128" s="24">
        <v>0.28500000000000003</v>
      </c>
      <c r="C128" s="24" t="s">
        <v>24</v>
      </c>
      <c r="D128" s="24"/>
      <c r="E128" s="24" t="s">
        <v>325</v>
      </c>
      <c r="F128" s="37" t="s">
        <v>556</v>
      </c>
      <c r="G128" s="31" t="s">
        <v>69</v>
      </c>
      <c r="H128" s="24" t="s">
        <v>557</v>
      </c>
      <c r="I128" s="54" t="s">
        <v>558</v>
      </c>
      <c r="J128" s="55" t="s">
        <v>559</v>
      </c>
      <c r="K128" s="36">
        <v>117</v>
      </c>
      <c r="L128" s="36" t="s">
        <v>31</v>
      </c>
      <c r="M128" s="31" t="s">
        <v>560</v>
      </c>
      <c r="N128" s="24" t="s">
        <v>78</v>
      </c>
      <c r="O128" s="24">
        <v>2</v>
      </c>
      <c r="P128" s="24"/>
      <c r="Q128" s="31" t="s">
        <v>66</v>
      </c>
      <c r="R128" s="24"/>
      <c r="S128" s="24"/>
      <c r="T128" s="32" t="s">
        <v>35</v>
      </c>
      <c r="U128" s="18"/>
      <c r="V128" s="19"/>
      <c r="W128" s="33" t="str">
        <f t="shared" si="2"/>
        <v/>
      </c>
      <c r="X128" s="34" t="str">
        <f t="shared" si="1"/>
        <v/>
      </c>
    </row>
    <row r="129" spans="1:24" ht="14.25" customHeight="1" x14ac:dyDescent="0.25">
      <c r="A129" s="24">
        <v>4.97</v>
      </c>
      <c r="B129" s="24" t="s">
        <v>301</v>
      </c>
      <c r="C129" s="24" t="s">
        <v>561</v>
      </c>
      <c r="D129" s="24"/>
      <c r="E129" s="24" t="s">
        <v>562</v>
      </c>
      <c r="F129" s="37" t="s">
        <v>563</v>
      </c>
      <c r="G129" s="31" t="s">
        <v>110</v>
      </c>
      <c r="H129" s="24" t="s">
        <v>564</v>
      </c>
      <c r="I129" s="54" t="s">
        <v>565</v>
      </c>
      <c r="J129" s="55" t="s">
        <v>566</v>
      </c>
      <c r="K129" s="36">
        <v>270</v>
      </c>
      <c r="L129" s="36" t="s">
        <v>31</v>
      </c>
      <c r="M129" s="31" t="s">
        <v>249</v>
      </c>
      <c r="N129" s="24" t="s">
        <v>185</v>
      </c>
      <c r="O129" s="24">
        <v>3</v>
      </c>
      <c r="P129" s="24"/>
      <c r="Q129" s="31" t="s">
        <v>66</v>
      </c>
      <c r="R129" s="24"/>
      <c r="S129" s="24"/>
      <c r="T129" s="32" t="s">
        <v>35</v>
      </c>
      <c r="U129" s="18"/>
      <c r="V129" s="19"/>
      <c r="W129" s="33" t="str">
        <f t="shared" si="2"/>
        <v/>
      </c>
      <c r="X129" s="34" t="str">
        <f t="shared" si="1"/>
        <v/>
      </c>
    </row>
    <row r="130" spans="1:24" ht="14.25" customHeight="1" x14ac:dyDescent="0.25">
      <c r="A130" s="36">
        <v>20</v>
      </c>
      <c r="B130" s="24" t="s">
        <v>567</v>
      </c>
      <c r="C130" s="24" t="s">
        <v>568</v>
      </c>
      <c r="D130" s="24"/>
      <c r="E130" s="36" t="s">
        <v>517</v>
      </c>
      <c r="F130" s="37" t="s">
        <v>569</v>
      </c>
      <c r="G130" s="31" t="s">
        <v>110</v>
      </c>
      <c r="H130" s="24" t="s">
        <v>207</v>
      </c>
      <c r="I130" s="54" t="s">
        <v>570</v>
      </c>
      <c r="J130" s="55" t="s">
        <v>571</v>
      </c>
      <c r="K130" s="36">
        <v>93</v>
      </c>
      <c r="L130" s="36" t="s">
        <v>31</v>
      </c>
      <c r="M130" s="31" t="s">
        <v>255</v>
      </c>
      <c r="N130" s="24" t="s">
        <v>185</v>
      </c>
      <c r="O130" s="24">
        <v>1</v>
      </c>
      <c r="P130" s="24"/>
      <c r="Q130" s="31" t="s">
        <v>66</v>
      </c>
      <c r="R130" s="24"/>
      <c r="S130" s="24"/>
      <c r="T130" s="32" t="s">
        <v>35</v>
      </c>
      <c r="U130" s="18"/>
      <c r="V130" s="19"/>
      <c r="W130" s="33" t="str">
        <f t="shared" si="2"/>
        <v/>
      </c>
      <c r="X130" s="34" t="str">
        <f t="shared" si="1"/>
        <v/>
      </c>
    </row>
    <row r="131" spans="1:24" ht="14.25" customHeight="1" x14ac:dyDescent="0.25">
      <c r="A131" s="36">
        <v>6</v>
      </c>
      <c r="B131" s="24" t="s">
        <v>572</v>
      </c>
      <c r="C131" s="24" t="s">
        <v>573</v>
      </c>
      <c r="D131" s="24"/>
      <c r="E131" s="24" t="s">
        <v>574</v>
      </c>
      <c r="F131" s="37" t="s">
        <v>575</v>
      </c>
      <c r="G131" s="31" t="s">
        <v>69</v>
      </c>
      <c r="H131" s="24" t="s">
        <v>576</v>
      </c>
      <c r="I131" s="54" t="s">
        <v>577</v>
      </c>
      <c r="J131" s="55" t="s">
        <v>578</v>
      </c>
      <c r="K131" s="36">
        <v>27</v>
      </c>
      <c r="L131" s="36" t="s">
        <v>31</v>
      </c>
      <c r="M131" s="31" t="s">
        <v>255</v>
      </c>
      <c r="N131" s="24" t="s">
        <v>185</v>
      </c>
      <c r="O131" s="24">
        <v>1</v>
      </c>
      <c r="P131" s="24"/>
      <c r="Q131" s="31" t="s">
        <v>66</v>
      </c>
      <c r="R131" s="24"/>
      <c r="S131" s="24"/>
      <c r="T131" s="32" t="s">
        <v>35</v>
      </c>
      <c r="U131" s="18"/>
      <c r="V131" s="19"/>
      <c r="W131" s="33" t="str">
        <f t="shared" si="2"/>
        <v/>
      </c>
      <c r="X131" s="34" t="str">
        <f t="shared" si="1"/>
        <v/>
      </c>
    </row>
    <row r="132" spans="1:24" ht="14.25" customHeight="1" x14ac:dyDescent="0.25">
      <c r="A132" s="40">
        <v>6.9</v>
      </c>
      <c r="B132" s="40" t="s">
        <v>579</v>
      </c>
      <c r="C132" s="24" t="s">
        <v>561</v>
      </c>
      <c r="D132" s="24"/>
      <c r="E132" s="31" t="s">
        <v>580</v>
      </c>
      <c r="F132" s="37" t="s">
        <v>581</v>
      </c>
      <c r="G132" s="31" t="s">
        <v>93</v>
      </c>
      <c r="H132" s="24" t="s">
        <v>564</v>
      </c>
      <c r="I132" s="54" t="s">
        <v>582</v>
      </c>
      <c r="J132" s="55" t="s">
        <v>583</v>
      </c>
      <c r="K132" s="36">
        <v>432</v>
      </c>
      <c r="L132" s="36" t="s">
        <v>31</v>
      </c>
      <c r="M132" s="31" t="s">
        <v>153</v>
      </c>
      <c r="N132" s="24" t="s">
        <v>88</v>
      </c>
      <c r="O132" s="24">
        <v>4</v>
      </c>
      <c r="P132" s="24"/>
      <c r="Q132" s="31" t="s">
        <v>34</v>
      </c>
      <c r="R132" s="24"/>
      <c r="S132" s="24"/>
      <c r="T132" s="32" t="s">
        <v>35</v>
      </c>
      <c r="U132" s="18"/>
      <c r="V132" s="19"/>
      <c r="W132" s="33" t="str">
        <f t="shared" si="2"/>
        <v/>
      </c>
      <c r="X132" s="34" t="str">
        <f t="shared" si="1"/>
        <v/>
      </c>
    </row>
    <row r="133" spans="1:24" ht="14.25" customHeight="1" x14ac:dyDescent="0.25">
      <c r="A133" s="24">
        <v>4.4000000000000004</v>
      </c>
      <c r="B133" s="24" t="s">
        <v>584</v>
      </c>
      <c r="C133" s="24" t="s">
        <v>585</v>
      </c>
      <c r="D133" s="24"/>
      <c r="E133" s="36" t="s">
        <v>517</v>
      </c>
      <c r="F133" s="37" t="s">
        <v>586</v>
      </c>
      <c r="G133" s="31" t="s">
        <v>110</v>
      </c>
      <c r="H133" s="24" t="s">
        <v>144</v>
      </c>
      <c r="I133" s="54" t="s">
        <v>587</v>
      </c>
      <c r="J133" s="55" t="s">
        <v>588</v>
      </c>
      <c r="K133" s="36">
        <v>137</v>
      </c>
      <c r="L133" s="36" t="s">
        <v>31</v>
      </c>
      <c r="M133" s="31" t="s">
        <v>184</v>
      </c>
      <c r="N133" s="24" t="s">
        <v>185</v>
      </c>
      <c r="O133" s="24">
        <v>2</v>
      </c>
      <c r="P133" s="24"/>
      <c r="Q133" s="31" t="s">
        <v>66</v>
      </c>
      <c r="R133" s="24"/>
      <c r="S133" s="24"/>
      <c r="T133" s="32" t="s">
        <v>35</v>
      </c>
      <c r="U133" s="18"/>
      <c r="V133" s="19"/>
      <c r="W133" s="33" t="str">
        <f t="shared" si="2"/>
        <v/>
      </c>
      <c r="X133" s="34" t="str">
        <f t="shared" si="1"/>
        <v/>
      </c>
    </row>
    <row r="134" spans="1:24" ht="14.25" customHeight="1" x14ac:dyDescent="0.25">
      <c r="A134" s="24">
        <v>0.245</v>
      </c>
      <c r="B134" s="24" t="s">
        <v>589</v>
      </c>
      <c r="C134" s="24" t="s">
        <v>590</v>
      </c>
      <c r="D134" s="24"/>
      <c r="E134" s="24" t="s">
        <v>591</v>
      </c>
      <c r="F134" s="37" t="s">
        <v>592</v>
      </c>
      <c r="G134" s="27" t="s">
        <v>39</v>
      </c>
      <c r="H134" s="24" t="s">
        <v>593</v>
      </c>
      <c r="I134" s="54" t="s">
        <v>594</v>
      </c>
      <c r="J134" s="55" t="s">
        <v>595</v>
      </c>
      <c r="K134" s="36">
        <v>119</v>
      </c>
      <c r="L134" s="36" t="s">
        <v>31</v>
      </c>
      <c r="M134" s="31" t="s">
        <v>184</v>
      </c>
      <c r="N134" s="24" t="s">
        <v>185</v>
      </c>
      <c r="O134" s="24">
        <v>2</v>
      </c>
      <c r="P134" s="24"/>
      <c r="Q134" s="31" t="s">
        <v>66</v>
      </c>
      <c r="R134" s="24"/>
      <c r="S134" s="24"/>
      <c r="T134" s="32" t="s">
        <v>35</v>
      </c>
      <c r="U134" s="18"/>
      <c r="V134" s="19"/>
      <c r="W134" s="33" t="str">
        <f t="shared" si="2"/>
        <v/>
      </c>
      <c r="X134" s="34" t="str">
        <f t="shared" si="1"/>
        <v/>
      </c>
    </row>
    <row r="135" spans="1:24" ht="14.25" customHeight="1" x14ac:dyDescent="0.25">
      <c r="A135" s="40">
        <v>52.5</v>
      </c>
      <c r="B135" s="40" t="s">
        <v>283</v>
      </c>
      <c r="C135" s="24" t="s">
        <v>596</v>
      </c>
      <c r="D135" s="24"/>
      <c r="E135" s="24" t="s">
        <v>495</v>
      </c>
      <c r="F135" s="37" t="s">
        <v>597</v>
      </c>
      <c r="G135" s="31" t="s">
        <v>69</v>
      </c>
      <c r="H135" s="24" t="s">
        <v>598</v>
      </c>
      <c r="I135" s="54" t="s">
        <v>599</v>
      </c>
      <c r="J135" s="55" t="s">
        <v>600</v>
      </c>
      <c r="K135" s="36">
        <v>109</v>
      </c>
      <c r="L135" s="36" t="s">
        <v>31</v>
      </c>
      <c r="M135" s="31" t="s">
        <v>601</v>
      </c>
      <c r="N135" s="24" t="s">
        <v>78</v>
      </c>
      <c r="O135" s="24">
        <v>1</v>
      </c>
      <c r="P135" s="24"/>
      <c r="Q135" s="31" t="s">
        <v>66</v>
      </c>
      <c r="R135" s="24"/>
      <c r="S135" s="24"/>
      <c r="T135" s="32" t="s">
        <v>35</v>
      </c>
      <c r="U135" s="18"/>
      <c r="V135" s="19"/>
      <c r="W135" s="33" t="str">
        <f t="shared" si="2"/>
        <v/>
      </c>
      <c r="X135" s="34" t="str">
        <f t="shared" si="1"/>
        <v/>
      </c>
    </row>
    <row r="136" spans="1:24" ht="14.25" customHeight="1" x14ac:dyDescent="0.25">
      <c r="A136" s="40">
        <v>7.5</v>
      </c>
      <c r="B136" s="41">
        <v>11</v>
      </c>
      <c r="C136" s="24" t="s">
        <v>602</v>
      </c>
      <c r="D136" s="24"/>
      <c r="E136" s="31" t="s">
        <v>603</v>
      </c>
      <c r="F136" s="37" t="s">
        <v>604</v>
      </c>
      <c r="G136" s="31" t="s">
        <v>69</v>
      </c>
      <c r="H136" s="24" t="s">
        <v>111</v>
      </c>
      <c r="I136" s="28" t="s">
        <v>605</v>
      </c>
      <c r="J136" s="38" t="s">
        <v>606</v>
      </c>
      <c r="K136" s="36">
        <v>676</v>
      </c>
      <c r="L136" s="36" t="s">
        <v>31</v>
      </c>
      <c r="M136" s="31" t="s">
        <v>103</v>
      </c>
      <c r="N136" s="24" t="s">
        <v>33</v>
      </c>
      <c r="O136" s="24">
        <v>7</v>
      </c>
      <c r="P136" s="24"/>
      <c r="Q136" s="31" t="s">
        <v>34</v>
      </c>
      <c r="R136" s="24"/>
      <c r="S136" s="24"/>
      <c r="T136" s="32" t="s">
        <v>35</v>
      </c>
      <c r="U136" s="18"/>
      <c r="V136" s="19"/>
      <c r="W136" s="33" t="str">
        <f t="shared" si="2"/>
        <v/>
      </c>
      <c r="X136" s="34" t="str">
        <f t="shared" si="1"/>
        <v/>
      </c>
    </row>
    <row r="137" spans="1:24" ht="14.25" customHeight="1" x14ac:dyDescent="0.25">
      <c r="A137" s="40">
        <v>7</v>
      </c>
      <c r="B137" s="41" t="s">
        <v>607</v>
      </c>
      <c r="C137" s="24" t="s">
        <v>24</v>
      </c>
      <c r="D137" s="24"/>
      <c r="E137" s="24" t="s">
        <v>608</v>
      </c>
      <c r="F137" s="37" t="s">
        <v>609</v>
      </c>
      <c r="G137" s="31" t="s">
        <v>610</v>
      </c>
      <c r="H137" s="24" t="s">
        <v>84</v>
      </c>
      <c r="I137" s="54" t="s">
        <v>611</v>
      </c>
      <c r="J137" s="55" t="s">
        <v>612</v>
      </c>
      <c r="K137" s="36">
        <v>360</v>
      </c>
      <c r="L137" s="36" t="s">
        <v>31</v>
      </c>
      <c r="M137" s="31" t="s">
        <v>87</v>
      </c>
      <c r="N137" s="24" t="s">
        <v>88</v>
      </c>
      <c r="O137" s="24">
        <v>3</v>
      </c>
      <c r="P137" s="24"/>
      <c r="Q137" s="31" t="s">
        <v>34</v>
      </c>
      <c r="R137" s="24"/>
      <c r="S137" s="24"/>
      <c r="T137" s="32" t="s">
        <v>35</v>
      </c>
      <c r="U137" s="18"/>
      <c r="V137" s="19"/>
      <c r="W137" s="33" t="str">
        <f t="shared" si="2"/>
        <v/>
      </c>
      <c r="X137" s="34" t="str">
        <f t="shared" si="1"/>
        <v/>
      </c>
    </row>
    <row r="138" spans="1:24" ht="14.25" customHeight="1" x14ac:dyDescent="0.25">
      <c r="A138" s="40">
        <v>3.5</v>
      </c>
      <c r="B138" s="41" t="s">
        <v>613</v>
      </c>
      <c r="C138" s="24" t="s">
        <v>115</v>
      </c>
      <c r="D138" s="24"/>
      <c r="E138" s="24" t="s">
        <v>614</v>
      </c>
      <c r="F138" s="37" t="s">
        <v>615</v>
      </c>
      <c r="G138" s="31" t="s">
        <v>46</v>
      </c>
      <c r="H138" s="24" t="s">
        <v>84</v>
      </c>
      <c r="I138" s="54" t="s">
        <v>616</v>
      </c>
      <c r="J138" s="55" t="s">
        <v>617</v>
      </c>
      <c r="K138" s="36">
        <v>361</v>
      </c>
      <c r="L138" s="36" t="s">
        <v>31</v>
      </c>
      <c r="M138" s="31" t="s">
        <v>87</v>
      </c>
      <c r="N138" s="24" t="s">
        <v>88</v>
      </c>
      <c r="O138" s="24">
        <v>3</v>
      </c>
      <c r="P138" s="24"/>
      <c r="Q138" s="31" t="s">
        <v>34</v>
      </c>
      <c r="R138" s="24"/>
      <c r="S138" s="24"/>
      <c r="T138" s="32" t="s">
        <v>35</v>
      </c>
      <c r="U138" s="18"/>
      <c r="V138" s="19"/>
      <c r="W138" s="33" t="str">
        <f t="shared" si="2"/>
        <v/>
      </c>
      <c r="X138" s="34" t="str">
        <f t="shared" si="1"/>
        <v/>
      </c>
    </row>
    <row r="139" spans="1:24" ht="14.25" customHeight="1" x14ac:dyDescent="0.25">
      <c r="A139" s="40">
        <v>0.3490000000000002</v>
      </c>
      <c r="B139" s="40">
        <v>3</v>
      </c>
      <c r="C139" s="24" t="s">
        <v>24</v>
      </c>
      <c r="D139" s="24"/>
      <c r="E139" s="24" t="s">
        <v>618</v>
      </c>
      <c r="F139" s="37" t="s">
        <v>619</v>
      </c>
      <c r="G139" s="27" t="s">
        <v>39</v>
      </c>
      <c r="H139" s="24" t="s">
        <v>28</v>
      </c>
      <c r="I139" s="54" t="s">
        <v>620</v>
      </c>
      <c r="J139" s="55" t="s">
        <v>621</v>
      </c>
      <c r="K139" s="36">
        <v>3</v>
      </c>
      <c r="L139" s="36" t="s">
        <v>31</v>
      </c>
      <c r="M139" s="31" t="s">
        <v>622</v>
      </c>
      <c r="N139" s="24" t="s">
        <v>33</v>
      </c>
      <c r="O139" s="24">
        <v>6</v>
      </c>
      <c r="P139" s="31" t="s">
        <v>623</v>
      </c>
      <c r="Q139" s="31" t="s">
        <v>34</v>
      </c>
      <c r="R139" s="24"/>
      <c r="S139" s="24"/>
      <c r="T139" s="32" t="s">
        <v>35</v>
      </c>
      <c r="U139" s="18"/>
      <c r="V139" s="19"/>
      <c r="W139" s="33" t="str">
        <f t="shared" si="2"/>
        <v/>
      </c>
      <c r="X139" s="34" t="str">
        <f t="shared" si="1"/>
        <v/>
      </c>
    </row>
    <row r="140" spans="1:24" ht="14.25" customHeight="1" x14ac:dyDescent="0.25">
      <c r="A140" s="40">
        <v>0.39900000000000002</v>
      </c>
      <c r="B140" s="40">
        <v>4</v>
      </c>
      <c r="C140" s="24" t="s">
        <v>24</v>
      </c>
      <c r="D140" s="24"/>
      <c r="E140" s="24" t="s">
        <v>618</v>
      </c>
      <c r="F140" s="37" t="s">
        <v>624</v>
      </c>
      <c r="G140" s="27" t="s">
        <v>39</v>
      </c>
      <c r="H140" s="24" t="s">
        <v>28</v>
      </c>
      <c r="I140" s="54" t="s">
        <v>625</v>
      </c>
      <c r="J140" s="55" t="s">
        <v>626</v>
      </c>
      <c r="K140" s="36">
        <v>4</v>
      </c>
      <c r="L140" s="36" t="s">
        <v>31</v>
      </c>
      <c r="M140" s="31" t="s">
        <v>622</v>
      </c>
      <c r="N140" s="24" t="s">
        <v>33</v>
      </c>
      <c r="O140" s="24">
        <v>6</v>
      </c>
      <c r="P140" s="31" t="s">
        <v>623</v>
      </c>
      <c r="Q140" s="31" t="s">
        <v>34</v>
      </c>
      <c r="R140" s="24"/>
      <c r="S140" s="24"/>
      <c r="T140" s="32" t="s">
        <v>35</v>
      </c>
      <c r="U140" s="18"/>
      <c r="V140" s="19"/>
      <c r="W140" s="33" t="str">
        <f t="shared" si="2"/>
        <v/>
      </c>
      <c r="X140" s="34" t="str">
        <f t="shared" si="1"/>
        <v/>
      </c>
    </row>
    <row r="141" spans="1:24" ht="14.25" customHeight="1" x14ac:dyDescent="0.25">
      <c r="A141" s="40">
        <v>2.5892307692307703</v>
      </c>
      <c r="B141" s="40">
        <v>8.5</v>
      </c>
      <c r="C141" s="24" t="s">
        <v>244</v>
      </c>
      <c r="D141" s="24"/>
      <c r="E141" s="24" t="s">
        <v>562</v>
      </c>
      <c r="F141" s="37" t="s">
        <v>627</v>
      </c>
      <c r="G141" s="31" t="s">
        <v>46</v>
      </c>
      <c r="H141" s="24" t="s">
        <v>244</v>
      </c>
      <c r="I141" s="28" t="s">
        <v>628</v>
      </c>
      <c r="J141" s="38" t="s">
        <v>629</v>
      </c>
      <c r="K141" s="36">
        <v>721</v>
      </c>
      <c r="L141" s="36" t="s">
        <v>31</v>
      </c>
      <c r="M141" s="31" t="s">
        <v>72</v>
      </c>
      <c r="N141" s="24" t="s">
        <v>33</v>
      </c>
      <c r="O141" s="24">
        <v>8</v>
      </c>
      <c r="P141" s="24"/>
      <c r="Q141" s="31" t="s">
        <v>34</v>
      </c>
      <c r="R141" s="24"/>
      <c r="S141" s="24"/>
      <c r="T141" s="32" t="s">
        <v>35</v>
      </c>
      <c r="U141" s="18"/>
      <c r="V141" s="19"/>
      <c r="W141" s="33" t="str">
        <f t="shared" si="2"/>
        <v/>
      </c>
      <c r="X141" s="34" t="str">
        <f t="shared" si="1"/>
        <v/>
      </c>
    </row>
    <row r="142" spans="1:24" ht="14.25" customHeight="1" x14ac:dyDescent="0.25">
      <c r="A142" s="40">
        <v>0.20700000000000002</v>
      </c>
      <c r="B142" s="41">
        <v>0.63749999999999996</v>
      </c>
      <c r="C142" s="24" t="s">
        <v>24</v>
      </c>
      <c r="D142" s="24"/>
      <c r="E142" s="24" t="s">
        <v>325</v>
      </c>
      <c r="F142" s="37" t="s">
        <v>630</v>
      </c>
      <c r="G142" s="31" t="s">
        <v>69</v>
      </c>
      <c r="H142" s="24" t="s">
        <v>28</v>
      </c>
      <c r="I142" s="28" t="s">
        <v>631</v>
      </c>
      <c r="J142" s="38" t="s">
        <v>632</v>
      </c>
      <c r="K142" s="36">
        <v>5</v>
      </c>
      <c r="L142" s="36" t="s">
        <v>31</v>
      </c>
      <c r="M142" s="31" t="s">
        <v>622</v>
      </c>
      <c r="N142" s="24" t="s">
        <v>33</v>
      </c>
      <c r="O142" s="24">
        <v>6</v>
      </c>
      <c r="P142" s="31" t="s">
        <v>623</v>
      </c>
      <c r="Q142" s="31" t="s">
        <v>34</v>
      </c>
      <c r="R142" s="24"/>
      <c r="S142" s="24"/>
      <c r="T142" s="32" t="s">
        <v>35</v>
      </c>
      <c r="U142" s="18"/>
      <c r="V142" s="19"/>
      <c r="W142" s="33" t="str">
        <f t="shared" si="2"/>
        <v/>
      </c>
      <c r="X142" s="34" t="str">
        <f t="shared" si="1"/>
        <v/>
      </c>
    </row>
    <row r="143" spans="1:24" ht="14.25" customHeight="1" x14ac:dyDescent="0.25">
      <c r="A143" s="40">
        <v>0.13400000000000001</v>
      </c>
      <c r="B143" s="41" t="s">
        <v>633</v>
      </c>
      <c r="C143" s="24" t="s">
        <v>115</v>
      </c>
      <c r="D143" s="24"/>
      <c r="E143" s="24" t="s">
        <v>98</v>
      </c>
      <c r="F143" s="37" t="s">
        <v>634</v>
      </c>
      <c r="G143" s="31" t="s">
        <v>100</v>
      </c>
      <c r="H143" s="24" t="s">
        <v>84</v>
      </c>
      <c r="I143" s="28" t="s">
        <v>635</v>
      </c>
      <c r="J143" s="38" t="s">
        <v>634</v>
      </c>
      <c r="K143" s="67">
        <v>289</v>
      </c>
      <c r="L143" s="67" t="s">
        <v>31</v>
      </c>
      <c r="M143" s="31" t="s">
        <v>87</v>
      </c>
      <c r="N143" s="24" t="s">
        <v>88</v>
      </c>
      <c r="O143" s="24">
        <v>3</v>
      </c>
      <c r="P143" s="24"/>
      <c r="Q143" s="31" t="s">
        <v>34</v>
      </c>
      <c r="R143" s="49"/>
      <c r="S143" s="49"/>
      <c r="T143" s="32" t="s">
        <v>35</v>
      </c>
      <c r="U143" s="68"/>
      <c r="V143" s="68"/>
      <c r="W143" s="33" t="str">
        <f t="shared" si="2"/>
        <v/>
      </c>
      <c r="X143" s="34" t="str">
        <f t="shared" si="1"/>
        <v/>
      </c>
    </row>
    <row r="144" spans="1:24" ht="14.25" customHeight="1" x14ac:dyDescent="0.25">
      <c r="A144" s="40">
        <v>0.13400000000000001</v>
      </c>
      <c r="B144" s="41" t="s">
        <v>296</v>
      </c>
      <c r="C144" s="24" t="s">
        <v>24</v>
      </c>
      <c r="D144" s="24"/>
      <c r="E144" s="24" t="s">
        <v>636</v>
      </c>
      <c r="F144" s="37" t="s">
        <v>637</v>
      </c>
      <c r="G144" s="31" t="s">
        <v>83</v>
      </c>
      <c r="H144" s="24" t="s">
        <v>84</v>
      </c>
      <c r="I144" s="28" t="s">
        <v>635</v>
      </c>
      <c r="J144" s="38" t="s">
        <v>634</v>
      </c>
      <c r="K144" s="69">
        <v>289</v>
      </c>
      <c r="L144" s="69" t="s">
        <v>47</v>
      </c>
      <c r="M144" s="31" t="s">
        <v>87</v>
      </c>
      <c r="N144" s="24" t="s">
        <v>88</v>
      </c>
      <c r="O144" s="24">
        <v>3</v>
      </c>
      <c r="P144" s="24"/>
      <c r="Q144" s="31" t="s">
        <v>34</v>
      </c>
      <c r="R144" s="49"/>
      <c r="S144" s="49"/>
      <c r="T144" s="32" t="s">
        <v>35</v>
      </c>
      <c r="U144" s="68"/>
      <c r="V144" s="68"/>
      <c r="W144" s="33" t="str">
        <f t="shared" si="2"/>
        <v/>
      </c>
      <c r="X144" s="34" t="str">
        <f t="shared" si="1"/>
        <v/>
      </c>
    </row>
    <row r="145" spans="1:24" ht="14.25" customHeight="1" x14ac:dyDescent="0.25">
      <c r="A145" s="40">
        <v>0.13400000000000001</v>
      </c>
      <c r="B145" s="52" t="s">
        <v>638</v>
      </c>
      <c r="C145" s="24" t="s">
        <v>24</v>
      </c>
      <c r="D145" s="24"/>
      <c r="E145" s="24" t="s">
        <v>178</v>
      </c>
      <c r="F145" s="37" t="s">
        <v>639</v>
      </c>
      <c r="G145" s="31" t="s">
        <v>180</v>
      </c>
      <c r="H145" s="24" t="s">
        <v>84</v>
      </c>
      <c r="I145" s="28" t="s">
        <v>635</v>
      </c>
      <c r="J145" s="38" t="s">
        <v>634</v>
      </c>
      <c r="K145" s="69">
        <v>289</v>
      </c>
      <c r="L145" s="69" t="s">
        <v>48</v>
      </c>
      <c r="M145" s="31" t="s">
        <v>87</v>
      </c>
      <c r="N145" s="24" t="s">
        <v>88</v>
      </c>
      <c r="O145" s="24">
        <v>3</v>
      </c>
      <c r="P145" s="24"/>
      <c r="Q145" s="31" t="s">
        <v>34</v>
      </c>
      <c r="R145" s="49"/>
      <c r="S145" s="49"/>
      <c r="T145" s="32" t="s">
        <v>35</v>
      </c>
      <c r="U145" s="68"/>
      <c r="V145" s="68"/>
      <c r="W145" s="33" t="str">
        <f t="shared" si="2"/>
        <v/>
      </c>
      <c r="X145" s="34" t="str">
        <f t="shared" si="1"/>
        <v/>
      </c>
    </row>
    <row r="146" spans="1:24" ht="14.25" customHeight="1" x14ac:dyDescent="0.25">
      <c r="A146" s="40">
        <v>0.17399999999999999</v>
      </c>
      <c r="B146" s="41" t="s">
        <v>640</v>
      </c>
      <c r="C146" s="24" t="s">
        <v>115</v>
      </c>
      <c r="D146" s="24"/>
      <c r="E146" s="24" t="s">
        <v>98</v>
      </c>
      <c r="F146" s="37" t="s">
        <v>641</v>
      </c>
      <c r="G146" s="31" t="s">
        <v>100</v>
      </c>
      <c r="H146" s="24" t="s">
        <v>84</v>
      </c>
      <c r="I146" s="28" t="s">
        <v>642</v>
      </c>
      <c r="J146" s="38" t="s">
        <v>641</v>
      </c>
      <c r="K146" s="67">
        <v>290</v>
      </c>
      <c r="L146" s="67" t="s">
        <v>31</v>
      </c>
      <c r="M146" s="31" t="s">
        <v>87</v>
      </c>
      <c r="N146" s="24" t="s">
        <v>88</v>
      </c>
      <c r="O146" s="24">
        <v>3</v>
      </c>
      <c r="P146" s="24"/>
      <c r="Q146" s="31" t="s">
        <v>34</v>
      </c>
      <c r="R146" s="49"/>
      <c r="S146" s="49"/>
      <c r="T146" s="32" t="s">
        <v>35</v>
      </c>
      <c r="U146" s="68"/>
      <c r="V146" s="68"/>
      <c r="W146" s="33" t="str">
        <f t="shared" si="2"/>
        <v/>
      </c>
      <c r="X146" s="34" t="str">
        <f t="shared" si="1"/>
        <v/>
      </c>
    </row>
    <row r="147" spans="1:24" ht="14.25" customHeight="1" x14ac:dyDescent="0.25">
      <c r="A147" s="40">
        <v>0.17399999999999999</v>
      </c>
      <c r="B147" s="52" t="s">
        <v>643</v>
      </c>
      <c r="C147" s="24" t="s">
        <v>24</v>
      </c>
      <c r="D147" s="24"/>
      <c r="E147" s="24" t="s">
        <v>178</v>
      </c>
      <c r="F147" s="37" t="s">
        <v>639</v>
      </c>
      <c r="G147" s="31" t="s">
        <v>180</v>
      </c>
      <c r="H147" s="24" t="s">
        <v>84</v>
      </c>
      <c r="I147" s="28" t="s">
        <v>642</v>
      </c>
      <c r="J147" s="38" t="s">
        <v>641</v>
      </c>
      <c r="K147" s="69">
        <v>290</v>
      </c>
      <c r="L147" s="69" t="s">
        <v>47</v>
      </c>
      <c r="M147" s="31" t="s">
        <v>87</v>
      </c>
      <c r="N147" s="24" t="s">
        <v>88</v>
      </c>
      <c r="O147" s="24">
        <v>3</v>
      </c>
      <c r="P147" s="24"/>
      <c r="Q147" s="31" t="s">
        <v>34</v>
      </c>
      <c r="R147" s="49"/>
      <c r="S147" s="49"/>
      <c r="T147" s="32" t="s">
        <v>35</v>
      </c>
      <c r="U147" s="68"/>
      <c r="V147" s="68"/>
      <c r="W147" s="33" t="str">
        <f t="shared" si="2"/>
        <v/>
      </c>
      <c r="X147" s="34" t="str">
        <f t="shared" si="1"/>
        <v/>
      </c>
    </row>
    <row r="148" spans="1:24" ht="14.25" customHeight="1" x14ac:dyDescent="0.25">
      <c r="A148" s="40">
        <v>2.4</v>
      </c>
      <c r="B148" s="40">
        <v>3</v>
      </c>
      <c r="C148" s="24" t="s">
        <v>195</v>
      </c>
      <c r="D148" s="24"/>
      <c r="E148" s="24" t="s">
        <v>644</v>
      </c>
      <c r="F148" s="37" t="s">
        <v>645</v>
      </c>
      <c r="G148" s="31" t="s">
        <v>110</v>
      </c>
      <c r="H148" s="24" t="s">
        <v>28</v>
      </c>
      <c r="I148" s="28" t="s">
        <v>646</v>
      </c>
      <c r="J148" s="38" t="s">
        <v>647</v>
      </c>
      <c r="K148" s="36">
        <v>6</v>
      </c>
      <c r="L148" s="36" t="s">
        <v>31</v>
      </c>
      <c r="M148" s="31" t="s">
        <v>622</v>
      </c>
      <c r="N148" s="24" t="s">
        <v>33</v>
      </c>
      <c r="O148" s="24">
        <v>6</v>
      </c>
      <c r="P148" s="31" t="s">
        <v>623</v>
      </c>
      <c r="Q148" s="31" t="s">
        <v>34</v>
      </c>
      <c r="R148" s="24"/>
      <c r="S148" s="24"/>
      <c r="T148" s="32" t="s">
        <v>35</v>
      </c>
      <c r="U148" s="68"/>
      <c r="V148" s="68"/>
      <c r="W148" s="33" t="str">
        <f t="shared" si="2"/>
        <v/>
      </c>
      <c r="X148" s="34" t="str">
        <f t="shared" si="1"/>
        <v/>
      </c>
    </row>
    <row r="149" spans="1:24" ht="14.25" customHeight="1" x14ac:dyDescent="0.25">
      <c r="A149" s="40">
        <v>5.3659999999999997</v>
      </c>
      <c r="B149" s="40">
        <v>8</v>
      </c>
      <c r="C149" s="24" t="s">
        <v>24</v>
      </c>
      <c r="D149" s="24"/>
      <c r="E149" s="24" t="s">
        <v>108</v>
      </c>
      <c r="F149" s="37" t="s">
        <v>648</v>
      </c>
      <c r="G149" s="31" t="s">
        <v>110</v>
      </c>
      <c r="H149" s="24" t="s">
        <v>28</v>
      </c>
      <c r="I149" s="28" t="s">
        <v>649</v>
      </c>
      <c r="J149" s="38" t="s">
        <v>650</v>
      </c>
      <c r="K149" s="36">
        <v>7</v>
      </c>
      <c r="L149" s="36" t="s">
        <v>31</v>
      </c>
      <c r="M149" s="31" t="s">
        <v>622</v>
      </c>
      <c r="N149" s="24" t="s">
        <v>33</v>
      </c>
      <c r="O149" s="24">
        <v>6</v>
      </c>
      <c r="P149" s="31" t="s">
        <v>623</v>
      </c>
      <c r="Q149" s="31" t="s">
        <v>34</v>
      </c>
      <c r="R149" s="24"/>
      <c r="S149" s="24"/>
      <c r="T149" s="32" t="s">
        <v>35</v>
      </c>
      <c r="U149" s="68"/>
      <c r="V149" s="68"/>
      <c r="W149" s="33" t="str">
        <f t="shared" si="2"/>
        <v/>
      </c>
      <c r="X149" s="34" t="str">
        <f t="shared" si="1"/>
        <v/>
      </c>
    </row>
    <row r="150" spans="1:24" ht="14.25" customHeight="1" x14ac:dyDescent="0.25">
      <c r="A150" s="40">
        <v>0.189</v>
      </c>
      <c r="B150" s="41" t="s">
        <v>651</v>
      </c>
      <c r="C150" s="24" t="s">
        <v>348</v>
      </c>
      <c r="D150" s="24"/>
      <c r="E150" s="24" t="s">
        <v>122</v>
      </c>
      <c r="F150" s="37" t="s">
        <v>652</v>
      </c>
      <c r="G150" s="31" t="s">
        <v>110</v>
      </c>
      <c r="H150" s="24" t="s">
        <v>84</v>
      </c>
      <c r="I150" s="28" t="s">
        <v>653</v>
      </c>
      <c r="J150" s="38" t="s">
        <v>654</v>
      </c>
      <c r="K150" s="53">
        <v>331</v>
      </c>
      <c r="L150" s="53" t="s">
        <v>31</v>
      </c>
      <c r="M150" s="62" t="s">
        <v>87</v>
      </c>
      <c r="N150" s="44" t="s">
        <v>88</v>
      </c>
      <c r="O150" s="44">
        <v>3</v>
      </c>
      <c r="P150" s="24"/>
      <c r="Q150" s="31" t="s">
        <v>34</v>
      </c>
      <c r="R150" s="49"/>
      <c r="S150" s="49"/>
      <c r="T150" s="32" t="s">
        <v>35</v>
      </c>
      <c r="U150" s="68"/>
      <c r="V150" s="68"/>
      <c r="W150" s="33" t="str">
        <f t="shared" si="2"/>
        <v/>
      </c>
      <c r="X150" s="34" t="str">
        <f t="shared" si="1"/>
        <v/>
      </c>
    </row>
    <row r="151" spans="1:24" ht="14.25" customHeight="1" x14ac:dyDescent="0.25">
      <c r="A151" s="40">
        <v>0.224</v>
      </c>
      <c r="B151" s="40" t="s">
        <v>655</v>
      </c>
      <c r="C151" s="24" t="s">
        <v>348</v>
      </c>
      <c r="D151" s="24"/>
      <c r="E151" s="24" t="s">
        <v>122</v>
      </c>
      <c r="F151" s="37" t="s">
        <v>656</v>
      </c>
      <c r="G151" s="31" t="s">
        <v>110</v>
      </c>
      <c r="H151" s="24" t="s">
        <v>84</v>
      </c>
      <c r="I151" s="54" t="s">
        <v>657</v>
      </c>
      <c r="J151" s="55" t="s">
        <v>658</v>
      </c>
      <c r="K151" s="53">
        <v>332</v>
      </c>
      <c r="L151" s="53" t="s">
        <v>31</v>
      </c>
      <c r="M151" s="62" t="s">
        <v>87</v>
      </c>
      <c r="N151" s="44" t="s">
        <v>88</v>
      </c>
      <c r="O151" s="44">
        <v>3</v>
      </c>
      <c r="P151" s="24"/>
      <c r="Q151" s="31" t="s">
        <v>34</v>
      </c>
      <c r="R151" s="49"/>
      <c r="S151" s="49"/>
      <c r="T151" s="32" t="s">
        <v>35</v>
      </c>
      <c r="U151" s="68"/>
      <c r="V151" s="68"/>
      <c r="W151" s="33" t="str">
        <f t="shared" si="2"/>
        <v/>
      </c>
      <c r="X151" s="34" t="str">
        <f t="shared" si="1"/>
        <v/>
      </c>
    </row>
    <row r="152" spans="1:24" ht="14.25" customHeight="1" x14ac:dyDescent="0.25">
      <c r="A152" s="40">
        <v>0.39400000000000002</v>
      </c>
      <c r="B152" s="40" t="s">
        <v>659</v>
      </c>
      <c r="C152" s="24" t="s">
        <v>348</v>
      </c>
      <c r="D152" s="24"/>
      <c r="E152" s="24" t="s">
        <v>122</v>
      </c>
      <c r="F152" s="37" t="s">
        <v>660</v>
      </c>
      <c r="G152" s="27" t="s">
        <v>110</v>
      </c>
      <c r="H152" s="24" t="s">
        <v>84</v>
      </c>
      <c r="I152" s="28" t="s">
        <v>661</v>
      </c>
      <c r="J152" s="38" t="s">
        <v>662</v>
      </c>
      <c r="K152" s="36">
        <v>333</v>
      </c>
      <c r="L152" s="53" t="s">
        <v>31</v>
      </c>
      <c r="M152" s="62" t="s">
        <v>87</v>
      </c>
      <c r="N152" s="44" t="s">
        <v>88</v>
      </c>
      <c r="O152" s="44">
        <v>3</v>
      </c>
      <c r="P152" s="24"/>
      <c r="Q152" s="31" t="s">
        <v>34</v>
      </c>
      <c r="R152" s="49"/>
      <c r="S152" s="49"/>
      <c r="T152" s="32" t="s">
        <v>35</v>
      </c>
      <c r="U152" s="68"/>
      <c r="V152" s="68"/>
      <c r="W152" s="33" t="str">
        <f t="shared" si="2"/>
        <v/>
      </c>
      <c r="X152" s="34" t="str">
        <f t="shared" si="1"/>
        <v/>
      </c>
    </row>
    <row r="153" spans="1:24" ht="14.25" customHeight="1" x14ac:dyDescent="0.25">
      <c r="A153" s="40">
        <v>2.0099999999999998</v>
      </c>
      <c r="B153" s="40" t="s">
        <v>663</v>
      </c>
      <c r="C153" s="24" t="s">
        <v>453</v>
      </c>
      <c r="D153" s="24"/>
      <c r="E153" s="24" t="s">
        <v>664</v>
      </c>
      <c r="F153" s="37" t="s">
        <v>665</v>
      </c>
      <c r="G153" s="31" t="s">
        <v>110</v>
      </c>
      <c r="H153" s="24" t="s">
        <v>84</v>
      </c>
      <c r="I153" s="28" t="s">
        <v>666</v>
      </c>
      <c r="J153" s="38" t="s">
        <v>667</v>
      </c>
      <c r="K153" s="36">
        <v>334</v>
      </c>
      <c r="L153" s="53" t="s">
        <v>31</v>
      </c>
      <c r="M153" s="62" t="s">
        <v>87</v>
      </c>
      <c r="N153" s="44" t="s">
        <v>88</v>
      </c>
      <c r="O153" s="44">
        <v>3</v>
      </c>
      <c r="P153" s="24"/>
      <c r="Q153" s="31" t="s">
        <v>34</v>
      </c>
      <c r="R153" s="49"/>
      <c r="S153" s="49"/>
      <c r="T153" s="32" t="s">
        <v>35</v>
      </c>
      <c r="U153" s="68"/>
      <c r="V153" s="68"/>
      <c r="W153" s="33" t="str">
        <f t="shared" si="2"/>
        <v/>
      </c>
      <c r="X153" s="34" t="str">
        <f t="shared" si="1"/>
        <v/>
      </c>
    </row>
    <row r="154" spans="1:24" ht="14.25" customHeight="1" x14ac:dyDescent="0.25">
      <c r="A154" s="40">
        <v>9.9</v>
      </c>
      <c r="B154" s="40" t="s">
        <v>668</v>
      </c>
      <c r="C154" s="24" t="s">
        <v>669</v>
      </c>
      <c r="D154" s="24"/>
      <c r="E154" s="31" t="s">
        <v>670</v>
      </c>
      <c r="F154" s="37" t="s">
        <v>671</v>
      </c>
      <c r="G154" s="27" t="s">
        <v>93</v>
      </c>
      <c r="H154" s="24" t="s">
        <v>40</v>
      </c>
      <c r="I154" s="28" t="s">
        <v>672</v>
      </c>
      <c r="J154" s="38" t="s">
        <v>673</v>
      </c>
      <c r="K154" s="36">
        <v>27</v>
      </c>
      <c r="L154" s="36" t="s">
        <v>31</v>
      </c>
      <c r="M154" s="31" t="s">
        <v>170</v>
      </c>
      <c r="N154" s="24" t="s">
        <v>129</v>
      </c>
      <c r="O154" s="24">
        <v>1</v>
      </c>
      <c r="P154" s="24"/>
      <c r="Q154" s="31" t="s">
        <v>34</v>
      </c>
      <c r="R154" s="24" t="s">
        <v>45</v>
      </c>
      <c r="S154" s="24"/>
      <c r="T154" s="32" t="s">
        <v>35</v>
      </c>
      <c r="U154" s="68"/>
      <c r="V154" s="68"/>
      <c r="W154" s="33" t="str">
        <f t="shared" si="2"/>
        <v/>
      </c>
      <c r="X154" s="34" t="str">
        <f t="shared" si="1"/>
        <v/>
      </c>
    </row>
    <row r="155" spans="1:24" ht="14.25" customHeight="1" x14ac:dyDescent="0.25">
      <c r="A155" s="40">
        <v>7.29</v>
      </c>
      <c r="B155" s="40" t="s">
        <v>674</v>
      </c>
      <c r="C155" s="51" t="s">
        <v>669</v>
      </c>
      <c r="D155" s="24"/>
      <c r="E155" s="31" t="s">
        <v>670</v>
      </c>
      <c r="F155" s="37" t="s">
        <v>675</v>
      </c>
      <c r="G155" s="31" t="s">
        <v>93</v>
      </c>
      <c r="H155" s="24" t="s">
        <v>40</v>
      </c>
      <c r="I155" s="54" t="s">
        <v>676</v>
      </c>
      <c r="J155" s="55" t="s">
        <v>677</v>
      </c>
      <c r="K155" s="53">
        <v>28</v>
      </c>
      <c r="L155" s="53" t="s">
        <v>31</v>
      </c>
      <c r="M155" s="31" t="s">
        <v>170</v>
      </c>
      <c r="N155" s="24" t="s">
        <v>129</v>
      </c>
      <c r="O155" s="24">
        <v>1</v>
      </c>
      <c r="P155" s="24"/>
      <c r="Q155" s="31" t="s">
        <v>34</v>
      </c>
      <c r="R155" s="24"/>
      <c r="S155" s="24"/>
      <c r="T155" s="32" t="s">
        <v>35</v>
      </c>
      <c r="U155" s="68"/>
      <c r="V155" s="68"/>
      <c r="W155" s="33" t="str">
        <f t="shared" si="2"/>
        <v/>
      </c>
      <c r="X155" s="34" t="str">
        <f t="shared" si="1"/>
        <v/>
      </c>
    </row>
    <row r="156" spans="1:24" ht="14.25" customHeight="1" x14ac:dyDescent="0.25">
      <c r="A156" s="40">
        <v>1.9950000000000001</v>
      </c>
      <c r="B156" s="40">
        <v>2.06</v>
      </c>
      <c r="C156" s="51" t="s">
        <v>669</v>
      </c>
      <c r="D156" s="24"/>
      <c r="E156" s="24" t="s">
        <v>505</v>
      </c>
      <c r="F156" s="37" t="s">
        <v>678</v>
      </c>
      <c r="G156" s="31" t="s">
        <v>83</v>
      </c>
      <c r="H156" s="24" t="s">
        <v>40</v>
      </c>
      <c r="I156" s="70" t="s">
        <v>679</v>
      </c>
      <c r="J156" s="55" t="s">
        <v>680</v>
      </c>
      <c r="K156" s="53">
        <v>22</v>
      </c>
      <c r="L156" s="53" t="s">
        <v>31</v>
      </c>
      <c r="M156" s="31" t="s">
        <v>170</v>
      </c>
      <c r="N156" s="24" t="s">
        <v>129</v>
      </c>
      <c r="O156" s="24">
        <v>1</v>
      </c>
      <c r="P156" s="24"/>
      <c r="Q156" s="31" t="s">
        <v>34</v>
      </c>
      <c r="R156" s="24"/>
      <c r="S156" s="24"/>
      <c r="T156" s="32" t="s">
        <v>35</v>
      </c>
      <c r="U156" s="68"/>
      <c r="V156" s="68"/>
      <c r="W156" s="33" t="str">
        <f t="shared" si="2"/>
        <v/>
      </c>
      <c r="X156" s="34" t="str">
        <f t="shared" si="1"/>
        <v/>
      </c>
    </row>
    <row r="157" spans="1:24" ht="14.25" customHeight="1" x14ac:dyDescent="0.25">
      <c r="A157" s="71">
        <v>5.87</v>
      </c>
      <c r="B157" s="72">
        <v>6.5</v>
      </c>
      <c r="C157" s="72" t="s">
        <v>681</v>
      </c>
      <c r="D157" s="72"/>
      <c r="E157" s="72" t="s">
        <v>682</v>
      </c>
      <c r="F157" s="73" t="s">
        <v>683</v>
      </c>
      <c r="G157" s="74" t="s">
        <v>46</v>
      </c>
      <c r="H157" s="75" t="s">
        <v>681</v>
      </c>
      <c r="I157" s="76" t="s">
        <v>684</v>
      </c>
      <c r="J157" s="77" t="s">
        <v>685</v>
      </c>
      <c r="K157" s="78">
        <v>220</v>
      </c>
      <c r="L157" s="78" t="s">
        <v>31</v>
      </c>
      <c r="M157" s="74" t="s">
        <v>560</v>
      </c>
      <c r="N157" s="72" t="s">
        <v>78</v>
      </c>
      <c r="O157" s="72">
        <v>2</v>
      </c>
      <c r="P157" s="72"/>
      <c r="Q157" s="74" t="s">
        <v>66</v>
      </c>
      <c r="R157" s="72"/>
      <c r="S157" s="72"/>
      <c r="T157" s="79" t="s">
        <v>35</v>
      </c>
      <c r="U157" s="80"/>
      <c r="V157" s="68"/>
      <c r="W157" s="33" t="str">
        <f t="shared" si="2"/>
        <v/>
      </c>
      <c r="X157" s="34" t="str">
        <f t="shared" si="1"/>
        <v/>
      </c>
    </row>
    <row r="158" spans="1:24" ht="14.25" customHeight="1" x14ac:dyDescent="0.25">
      <c r="A158" s="40">
        <v>0.88500000000000001</v>
      </c>
      <c r="B158" s="41">
        <v>1.425</v>
      </c>
      <c r="C158" s="24" t="s">
        <v>24</v>
      </c>
      <c r="D158" s="24"/>
      <c r="E158" s="24" t="s">
        <v>686</v>
      </c>
      <c r="F158" s="37" t="s">
        <v>687</v>
      </c>
      <c r="G158" s="31" t="s">
        <v>110</v>
      </c>
      <c r="H158" s="24" t="s">
        <v>28</v>
      </c>
      <c r="I158" s="54" t="s">
        <v>688</v>
      </c>
      <c r="J158" s="55" t="s">
        <v>687</v>
      </c>
      <c r="K158" s="36">
        <v>8</v>
      </c>
      <c r="L158" s="36" t="s">
        <v>31</v>
      </c>
      <c r="M158" s="31" t="s">
        <v>622</v>
      </c>
      <c r="N158" s="24" t="s">
        <v>33</v>
      </c>
      <c r="O158" s="24">
        <v>6</v>
      </c>
      <c r="P158" s="31" t="s">
        <v>623</v>
      </c>
      <c r="Q158" s="31" t="s">
        <v>34</v>
      </c>
      <c r="R158" s="24"/>
      <c r="S158" s="24"/>
      <c r="T158" s="32" t="s">
        <v>35</v>
      </c>
      <c r="U158" s="68"/>
      <c r="V158" s="68"/>
      <c r="W158" s="33" t="str">
        <f t="shared" si="2"/>
        <v/>
      </c>
      <c r="X158" s="34" t="str">
        <f t="shared" si="1"/>
        <v/>
      </c>
    </row>
    <row r="159" spans="1:24" ht="14.25" customHeight="1" x14ac:dyDescent="0.25">
      <c r="A159" s="40">
        <v>17</v>
      </c>
      <c r="B159" s="40" t="s">
        <v>689</v>
      </c>
      <c r="C159" s="24" t="s">
        <v>690</v>
      </c>
      <c r="D159" s="24"/>
      <c r="E159" s="36" t="s">
        <v>517</v>
      </c>
      <c r="F159" s="37" t="s">
        <v>691</v>
      </c>
      <c r="G159" s="31" t="s">
        <v>110</v>
      </c>
      <c r="H159" s="24" t="s">
        <v>692</v>
      </c>
      <c r="I159" s="54" t="s">
        <v>693</v>
      </c>
      <c r="J159" s="55" t="s">
        <v>694</v>
      </c>
      <c r="K159" s="36">
        <v>418</v>
      </c>
      <c r="L159" s="36" t="s">
        <v>31</v>
      </c>
      <c r="M159" s="31" t="s">
        <v>153</v>
      </c>
      <c r="N159" s="24" t="s">
        <v>88</v>
      </c>
      <c r="O159" s="24">
        <v>4</v>
      </c>
      <c r="P159" s="24"/>
      <c r="Q159" s="31" t="s">
        <v>34</v>
      </c>
      <c r="R159" s="24"/>
      <c r="S159" s="24"/>
      <c r="T159" s="32" t="s">
        <v>35</v>
      </c>
      <c r="U159" s="68"/>
      <c r="V159" s="68"/>
      <c r="W159" s="33" t="str">
        <f t="shared" si="2"/>
        <v/>
      </c>
      <c r="X159" s="34" t="str">
        <f t="shared" si="1"/>
        <v/>
      </c>
    </row>
    <row r="160" spans="1:24" ht="14.25" customHeight="1" x14ac:dyDescent="0.25">
      <c r="A160" s="43">
        <v>5.43</v>
      </c>
      <c r="B160" s="40" t="s">
        <v>695</v>
      </c>
      <c r="C160" s="24" t="s">
        <v>696</v>
      </c>
      <c r="D160" s="24"/>
      <c r="E160" s="24" t="s">
        <v>697</v>
      </c>
      <c r="F160" s="37" t="s">
        <v>698</v>
      </c>
      <c r="G160" s="31" t="s">
        <v>110</v>
      </c>
      <c r="H160" s="24" t="s">
        <v>699</v>
      </c>
      <c r="I160" s="54" t="s">
        <v>700</v>
      </c>
      <c r="J160" s="55" t="s">
        <v>701</v>
      </c>
      <c r="K160" s="36">
        <v>154</v>
      </c>
      <c r="L160" s="36" t="s">
        <v>31</v>
      </c>
      <c r="M160" s="31" t="s">
        <v>128</v>
      </c>
      <c r="N160" s="24" t="s">
        <v>129</v>
      </c>
      <c r="O160" s="24">
        <v>2</v>
      </c>
      <c r="P160" s="24"/>
      <c r="Q160" s="31" t="s">
        <v>34</v>
      </c>
      <c r="R160" s="24"/>
      <c r="S160" s="24"/>
      <c r="T160" s="32" t="s">
        <v>35</v>
      </c>
      <c r="U160" s="68"/>
      <c r="V160" s="68"/>
      <c r="W160" s="33" t="str">
        <f t="shared" si="2"/>
        <v/>
      </c>
      <c r="X160" s="34" t="str">
        <f t="shared" si="1"/>
        <v/>
      </c>
    </row>
    <row r="161" spans="1:24" ht="14.25" customHeight="1" x14ac:dyDescent="0.25">
      <c r="A161" s="24">
        <v>2.0659999999999998</v>
      </c>
      <c r="B161" s="24"/>
      <c r="C161" s="24" t="s">
        <v>195</v>
      </c>
      <c r="D161" s="24"/>
      <c r="E161" s="24" t="s">
        <v>702</v>
      </c>
      <c r="F161" s="37" t="s">
        <v>703</v>
      </c>
      <c r="G161" s="27" t="s">
        <v>39</v>
      </c>
      <c r="H161" s="24" t="s">
        <v>84</v>
      </c>
      <c r="I161" s="54" t="s">
        <v>704</v>
      </c>
      <c r="J161" s="55" t="s">
        <v>705</v>
      </c>
      <c r="K161" s="36">
        <v>298</v>
      </c>
      <c r="L161" s="36" t="s">
        <v>31</v>
      </c>
      <c r="M161" s="31" t="s">
        <v>249</v>
      </c>
      <c r="N161" s="24" t="s">
        <v>185</v>
      </c>
      <c r="O161" s="24">
        <v>3</v>
      </c>
      <c r="P161" s="24"/>
      <c r="Q161" s="31" t="s">
        <v>66</v>
      </c>
      <c r="R161" s="24"/>
      <c r="S161" s="24"/>
      <c r="T161" s="32" t="s">
        <v>35</v>
      </c>
      <c r="U161" s="68"/>
      <c r="V161" s="68"/>
      <c r="W161" s="33" t="str">
        <f t="shared" si="2"/>
        <v/>
      </c>
      <c r="X161" s="34" t="str">
        <f t="shared" si="1"/>
        <v/>
      </c>
    </row>
    <row r="162" spans="1:24" ht="14.25" customHeight="1" x14ac:dyDescent="0.25">
      <c r="A162" s="36">
        <v>100</v>
      </c>
      <c r="B162" s="24" t="s">
        <v>706</v>
      </c>
      <c r="C162" s="24" t="s">
        <v>49</v>
      </c>
      <c r="D162" s="24"/>
      <c r="E162" s="24" t="s">
        <v>608</v>
      </c>
      <c r="F162" s="37" t="s">
        <v>707</v>
      </c>
      <c r="G162" s="31" t="s">
        <v>610</v>
      </c>
      <c r="H162" s="24" t="s">
        <v>393</v>
      </c>
      <c r="I162" s="28" t="s">
        <v>708</v>
      </c>
      <c r="J162" s="38" t="s">
        <v>709</v>
      </c>
      <c r="K162" s="36">
        <v>39</v>
      </c>
      <c r="L162" s="36" t="s">
        <v>31</v>
      </c>
      <c r="M162" s="31" t="s">
        <v>255</v>
      </c>
      <c r="N162" s="24" t="s">
        <v>185</v>
      </c>
      <c r="O162" s="24">
        <v>1</v>
      </c>
      <c r="P162" s="24"/>
      <c r="Q162" s="31" t="s">
        <v>66</v>
      </c>
      <c r="R162" s="24" t="s">
        <v>45</v>
      </c>
      <c r="S162" s="24"/>
      <c r="T162" s="32" t="s">
        <v>35</v>
      </c>
      <c r="U162" s="68"/>
      <c r="V162" s="68"/>
      <c r="W162" s="33" t="str">
        <f t="shared" si="2"/>
        <v/>
      </c>
      <c r="X162" s="34" t="str">
        <f t="shared" si="1"/>
        <v/>
      </c>
    </row>
    <row r="163" spans="1:24" ht="14.25" customHeight="1" x14ac:dyDescent="0.25">
      <c r="A163" s="36">
        <v>0.14699999999999999</v>
      </c>
      <c r="B163" s="24" t="s">
        <v>710</v>
      </c>
      <c r="C163" s="24" t="s">
        <v>348</v>
      </c>
      <c r="D163" s="24"/>
      <c r="E163" s="24" t="s">
        <v>122</v>
      </c>
      <c r="F163" s="37" t="s">
        <v>711</v>
      </c>
      <c r="G163" s="31" t="s">
        <v>110</v>
      </c>
      <c r="H163" s="24" t="s">
        <v>84</v>
      </c>
      <c r="I163" s="28" t="s">
        <v>712</v>
      </c>
      <c r="J163" s="38" t="s">
        <v>713</v>
      </c>
      <c r="K163" s="36">
        <v>71</v>
      </c>
      <c r="L163" s="36" t="s">
        <v>31</v>
      </c>
      <c r="M163" s="31" t="s">
        <v>714</v>
      </c>
      <c r="N163" s="24" t="s">
        <v>88</v>
      </c>
      <c r="O163" s="24">
        <v>1</v>
      </c>
      <c r="P163" s="24"/>
      <c r="Q163" s="31" t="s">
        <v>34</v>
      </c>
      <c r="R163" s="24"/>
      <c r="S163" s="24"/>
      <c r="T163" s="32" t="s">
        <v>35</v>
      </c>
      <c r="U163" s="68"/>
      <c r="V163" s="68"/>
      <c r="W163" s="33" t="str">
        <f t="shared" si="2"/>
        <v/>
      </c>
      <c r="X163" s="34" t="str">
        <f t="shared" si="1"/>
        <v/>
      </c>
    </row>
    <row r="164" spans="1:24" ht="14.25" customHeight="1" x14ac:dyDescent="0.25">
      <c r="A164" s="36">
        <v>0.45</v>
      </c>
      <c r="B164" s="24" t="s">
        <v>366</v>
      </c>
      <c r="C164" s="24" t="s">
        <v>348</v>
      </c>
      <c r="D164" s="24"/>
      <c r="E164" s="31" t="s">
        <v>715</v>
      </c>
      <c r="F164" s="37" t="s">
        <v>716</v>
      </c>
      <c r="G164" s="31" t="s">
        <v>110</v>
      </c>
      <c r="H164" s="24" t="s">
        <v>84</v>
      </c>
      <c r="I164" s="28" t="s">
        <v>717</v>
      </c>
      <c r="J164" s="38" t="s">
        <v>718</v>
      </c>
      <c r="K164" s="36">
        <v>72</v>
      </c>
      <c r="L164" s="36" t="s">
        <v>31</v>
      </c>
      <c r="M164" s="31" t="s">
        <v>714</v>
      </c>
      <c r="N164" s="24" t="s">
        <v>88</v>
      </c>
      <c r="O164" s="24">
        <v>1</v>
      </c>
      <c r="P164" s="24"/>
      <c r="Q164" s="31" t="s">
        <v>34</v>
      </c>
      <c r="R164" s="24"/>
      <c r="S164" s="24"/>
      <c r="T164" s="32" t="s">
        <v>35</v>
      </c>
      <c r="U164" s="68"/>
      <c r="V164" s="68"/>
      <c r="W164" s="33" t="str">
        <f t="shared" si="2"/>
        <v/>
      </c>
      <c r="X164" s="34" t="str">
        <f t="shared" si="1"/>
        <v/>
      </c>
    </row>
    <row r="165" spans="1:24" ht="14.25" customHeight="1" x14ac:dyDescent="0.25">
      <c r="A165" s="40">
        <v>33.75</v>
      </c>
      <c r="B165" s="40">
        <v>45</v>
      </c>
      <c r="C165" s="24" t="s">
        <v>271</v>
      </c>
      <c r="D165" s="24"/>
      <c r="E165" s="31" t="s">
        <v>272</v>
      </c>
      <c r="F165" s="28" t="s">
        <v>719</v>
      </c>
      <c r="G165" s="31" t="s">
        <v>274</v>
      </c>
      <c r="H165" s="24" t="s">
        <v>275</v>
      </c>
      <c r="I165" s="28" t="s">
        <v>720</v>
      </c>
      <c r="J165" s="38" t="s">
        <v>721</v>
      </c>
      <c r="K165" s="36">
        <v>746</v>
      </c>
      <c r="L165" s="36" t="s">
        <v>31</v>
      </c>
      <c r="M165" s="31" t="s">
        <v>72</v>
      </c>
      <c r="N165" s="24" t="s">
        <v>33</v>
      </c>
      <c r="O165" s="24">
        <v>8</v>
      </c>
      <c r="P165" s="24"/>
      <c r="Q165" s="31" t="s">
        <v>34</v>
      </c>
      <c r="R165" s="24"/>
      <c r="S165" s="24"/>
      <c r="T165" s="32" t="s">
        <v>35</v>
      </c>
      <c r="U165" s="68"/>
      <c r="V165" s="68"/>
      <c r="W165" s="33" t="str">
        <f t="shared" si="2"/>
        <v/>
      </c>
      <c r="X165" s="34" t="str">
        <f t="shared" si="1"/>
        <v/>
      </c>
    </row>
    <row r="166" spans="1:24" ht="14.25" customHeight="1" x14ac:dyDescent="0.25">
      <c r="A166" s="24">
        <v>0.54</v>
      </c>
      <c r="B166" s="24" t="s">
        <v>722</v>
      </c>
      <c r="C166" s="24" t="s">
        <v>97</v>
      </c>
      <c r="D166" s="24"/>
      <c r="E166" s="36" t="s">
        <v>517</v>
      </c>
      <c r="F166" s="37" t="s">
        <v>723</v>
      </c>
      <c r="G166" s="31" t="s">
        <v>110</v>
      </c>
      <c r="H166" s="24" t="s">
        <v>724</v>
      </c>
      <c r="I166" s="54" t="s">
        <v>725</v>
      </c>
      <c r="J166" s="55" t="s">
        <v>726</v>
      </c>
      <c r="K166" s="36">
        <v>329</v>
      </c>
      <c r="L166" s="36" t="s">
        <v>31</v>
      </c>
      <c r="M166" s="31" t="s">
        <v>249</v>
      </c>
      <c r="N166" s="24" t="s">
        <v>185</v>
      </c>
      <c r="O166" s="24">
        <v>3</v>
      </c>
      <c r="P166" s="24"/>
      <c r="Q166" s="31" t="s">
        <v>66</v>
      </c>
      <c r="R166" s="24"/>
      <c r="S166" s="24"/>
      <c r="T166" s="32" t="s">
        <v>35</v>
      </c>
      <c r="U166" s="68"/>
      <c r="V166" s="68"/>
      <c r="W166" s="33" t="str">
        <f t="shared" si="2"/>
        <v/>
      </c>
      <c r="X166" s="34" t="str">
        <f t="shared" si="1"/>
        <v/>
      </c>
    </row>
    <row r="167" spans="1:24" ht="14.25" customHeight="1" x14ac:dyDescent="0.25">
      <c r="A167" s="40">
        <v>13</v>
      </c>
      <c r="B167" s="41" t="s">
        <v>727</v>
      </c>
      <c r="C167" s="24" t="s">
        <v>728</v>
      </c>
      <c r="D167" s="24"/>
      <c r="E167" s="36" t="s">
        <v>79</v>
      </c>
      <c r="F167" s="37" t="s">
        <v>729</v>
      </c>
      <c r="G167" s="31" t="s">
        <v>83</v>
      </c>
      <c r="H167" s="24" t="s">
        <v>728</v>
      </c>
      <c r="I167" s="54" t="s">
        <v>730</v>
      </c>
      <c r="J167" s="55" t="s">
        <v>731</v>
      </c>
      <c r="K167" s="36">
        <v>766</v>
      </c>
      <c r="L167" s="36" t="s">
        <v>31</v>
      </c>
      <c r="M167" s="31" t="s">
        <v>306</v>
      </c>
      <c r="N167" s="24" t="s">
        <v>88</v>
      </c>
      <c r="O167" s="24">
        <v>7</v>
      </c>
      <c r="P167" s="24"/>
      <c r="Q167" s="31" t="s">
        <v>34</v>
      </c>
      <c r="R167" s="24"/>
      <c r="S167" s="24"/>
      <c r="T167" s="32" t="s">
        <v>35</v>
      </c>
      <c r="U167" s="68"/>
      <c r="V167" s="68"/>
      <c r="W167" s="33" t="str">
        <f t="shared" si="2"/>
        <v/>
      </c>
      <c r="X167" s="34" t="str">
        <f t="shared" si="1"/>
        <v/>
      </c>
    </row>
    <row r="168" spans="1:24" ht="14.25" customHeight="1" x14ac:dyDescent="0.25">
      <c r="A168" s="24">
        <v>24</v>
      </c>
      <c r="B168" s="24" t="s">
        <v>732</v>
      </c>
      <c r="C168" s="24" t="s">
        <v>733</v>
      </c>
      <c r="D168" s="24"/>
      <c r="E168" s="24" t="s">
        <v>79</v>
      </c>
      <c r="F168" s="37" t="s">
        <v>734</v>
      </c>
      <c r="G168" s="31" t="s">
        <v>69</v>
      </c>
      <c r="H168" s="24" t="s">
        <v>728</v>
      </c>
      <c r="I168" s="28" t="s">
        <v>735</v>
      </c>
      <c r="J168" s="38" t="s">
        <v>736</v>
      </c>
      <c r="K168" s="36">
        <v>128</v>
      </c>
      <c r="L168" s="36" t="s">
        <v>31</v>
      </c>
      <c r="M168" s="31" t="s">
        <v>184</v>
      </c>
      <c r="N168" s="24" t="s">
        <v>185</v>
      </c>
      <c r="O168" s="24">
        <v>2</v>
      </c>
      <c r="P168" s="24"/>
      <c r="Q168" s="31" t="s">
        <v>66</v>
      </c>
      <c r="R168" s="24"/>
      <c r="S168" s="24"/>
      <c r="T168" s="32" t="s">
        <v>35</v>
      </c>
      <c r="U168" s="68"/>
      <c r="V168" s="68"/>
      <c r="W168" s="33" t="str">
        <f t="shared" si="2"/>
        <v/>
      </c>
      <c r="X168" s="34" t="str">
        <f t="shared" si="1"/>
        <v/>
      </c>
    </row>
    <row r="169" spans="1:24" ht="14.25" customHeight="1" x14ac:dyDescent="0.25">
      <c r="A169" s="40">
        <v>24</v>
      </c>
      <c r="B169" s="24">
        <v>28.8</v>
      </c>
      <c r="C169" s="24" t="s">
        <v>737</v>
      </c>
      <c r="D169" s="24"/>
      <c r="E169" s="36" t="s">
        <v>79</v>
      </c>
      <c r="F169" s="37" t="s">
        <v>734</v>
      </c>
      <c r="G169" s="31" t="s">
        <v>69</v>
      </c>
      <c r="H169" s="24" t="s">
        <v>738</v>
      </c>
      <c r="I169" s="28" t="s">
        <v>735</v>
      </c>
      <c r="J169" s="38" t="s">
        <v>739</v>
      </c>
      <c r="K169" s="36">
        <v>186</v>
      </c>
      <c r="L169" s="36" t="s">
        <v>31</v>
      </c>
      <c r="M169" s="31" t="s">
        <v>560</v>
      </c>
      <c r="N169" s="24" t="s">
        <v>78</v>
      </c>
      <c r="O169" s="24">
        <v>2</v>
      </c>
      <c r="P169" s="24"/>
      <c r="Q169" s="31" t="s">
        <v>66</v>
      </c>
      <c r="R169" s="24"/>
      <c r="S169" s="24"/>
      <c r="T169" s="32" t="s">
        <v>35</v>
      </c>
      <c r="U169" s="68"/>
      <c r="V169" s="68"/>
      <c r="W169" s="33" t="str">
        <f t="shared" si="2"/>
        <v/>
      </c>
      <c r="X169" s="34" t="str">
        <f t="shared" si="1"/>
        <v/>
      </c>
    </row>
    <row r="170" spans="1:24" ht="14.25" customHeight="1" x14ac:dyDescent="0.25">
      <c r="A170" s="40">
        <v>4.32</v>
      </c>
      <c r="B170" s="40">
        <v>6</v>
      </c>
      <c r="C170" s="51" t="s">
        <v>561</v>
      </c>
      <c r="D170" s="24"/>
      <c r="E170" s="24" t="s">
        <v>178</v>
      </c>
      <c r="F170" s="37" t="s">
        <v>740</v>
      </c>
      <c r="G170" s="31" t="s">
        <v>180</v>
      </c>
      <c r="H170" s="24" t="s">
        <v>561</v>
      </c>
      <c r="I170" s="28" t="s">
        <v>741</v>
      </c>
      <c r="J170" s="38" t="s">
        <v>742</v>
      </c>
      <c r="K170" s="36">
        <v>720</v>
      </c>
      <c r="L170" s="36" t="s">
        <v>31</v>
      </c>
      <c r="M170" s="31" t="s">
        <v>72</v>
      </c>
      <c r="N170" s="24" t="s">
        <v>33</v>
      </c>
      <c r="O170" s="24">
        <v>8</v>
      </c>
      <c r="P170" s="24"/>
      <c r="Q170" s="31" t="s">
        <v>34</v>
      </c>
      <c r="R170" s="24"/>
      <c r="S170" s="24"/>
      <c r="T170" s="32" t="s">
        <v>35</v>
      </c>
      <c r="U170" s="18"/>
      <c r="V170" s="19"/>
      <c r="W170" s="33" t="str">
        <f t="shared" si="2"/>
        <v/>
      </c>
      <c r="X170" s="34" t="str">
        <f t="shared" si="1"/>
        <v/>
      </c>
    </row>
    <row r="171" spans="1:24" ht="14.25" customHeight="1" x14ac:dyDescent="0.25">
      <c r="A171" s="24">
        <v>6</v>
      </c>
      <c r="B171" s="24" t="s">
        <v>743</v>
      </c>
      <c r="C171" s="24" t="s">
        <v>49</v>
      </c>
      <c r="D171" s="24"/>
      <c r="E171" s="24" t="s">
        <v>574</v>
      </c>
      <c r="F171" s="37" t="s">
        <v>744</v>
      </c>
      <c r="G171" s="31" t="s">
        <v>69</v>
      </c>
      <c r="H171" s="51" t="s">
        <v>393</v>
      </c>
      <c r="I171" s="28" t="s">
        <v>745</v>
      </c>
      <c r="J171" s="38" t="s">
        <v>746</v>
      </c>
      <c r="K171" s="36">
        <v>285</v>
      </c>
      <c r="L171" s="36" t="s">
        <v>31</v>
      </c>
      <c r="M171" s="31" t="s">
        <v>249</v>
      </c>
      <c r="N171" s="24" t="s">
        <v>185</v>
      </c>
      <c r="O171" s="24">
        <v>3</v>
      </c>
      <c r="P171" s="24"/>
      <c r="Q171" s="31" t="s">
        <v>66</v>
      </c>
      <c r="R171" s="24" t="s">
        <v>45</v>
      </c>
      <c r="S171" s="24"/>
      <c r="T171" s="32" t="s">
        <v>35</v>
      </c>
      <c r="U171" s="18"/>
      <c r="V171" s="19"/>
      <c r="W171" s="33" t="str">
        <f t="shared" si="2"/>
        <v/>
      </c>
      <c r="X171" s="34" t="str">
        <f t="shared" si="1"/>
        <v/>
      </c>
    </row>
    <row r="172" spans="1:24" ht="14.25" customHeight="1" x14ac:dyDescent="0.25">
      <c r="A172" s="40">
        <v>4.4250000000000007</v>
      </c>
      <c r="B172" s="41">
        <v>9</v>
      </c>
      <c r="C172" s="24" t="s">
        <v>747</v>
      </c>
      <c r="D172" s="24"/>
      <c r="E172" s="31" t="s">
        <v>748</v>
      </c>
      <c r="F172" s="37" t="s">
        <v>749</v>
      </c>
      <c r="G172" s="31" t="s">
        <v>110</v>
      </c>
      <c r="H172" s="24" t="s">
        <v>747</v>
      </c>
      <c r="I172" s="28" t="s">
        <v>750</v>
      </c>
      <c r="J172" s="38" t="s">
        <v>751</v>
      </c>
      <c r="K172" s="36">
        <v>364</v>
      </c>
      <c r="L172" s="36" t="s">
        <v>31</v>
      </c>
      <c r="M172" s="31" t="s">
        <v>752</v>
      </c>
      <c r="N172" s="24" t="s">
        <v>33</v>
      </c>
      <c r="O172" s="24">
        <v>4</v>
      </c>
      <c r="P172" s="24"/>
      <c r="Q172" s="31" t="s">
        <v>34</v>
      </c>
      <c r="R172" s="24"/>
      <c r="S172" s="24"/>
      <c r="T172" s="32" t="s">
        <v>35</v>
      </c>
      <c r="U172" s="18"/>
      <c r="V172" s="19"/>
      <c r="W172" s="33" t="str">
        <f t="shared" si="2"/>
        <v/>
      </c>
      <c r="X172" s="34" t="str">
        <f t="shared" si="1"/>
        <v/>
      </c>
    </row>
    <row r="173" spans="1:24" ht="14.25" customHeight="1" x14ac:dyDescent="0.25">
      <c r="A173" s="40">
        <v>4.2</v>
      </c>
      <c r="B173" s="40" t="s">
        <v>753</v>
      </c>
      <c r="C173" s="24" t="s">
        <v>754</v>
      </c>
      <c r="D173" s="24"/>
      <c r="E173" s="36" t="s">
        <v>517</v>
      </c>
      <c r="F173" s="37" t="s">
        <v>755</v>
      </c>
      <c r="G173" s="31" t="s">
        <v>110</v>
      </c>
      <c r="H173" s="24" t="s">
        <v>576</v>
      </c>
      <c r="I173" s="28" t="s">
        <v>756</v>
      </c>
      <c r="J173" s="38" t="s">
        <v>757</v>
      </c>
      <c r="K173" s="36">
        <v>387</v>
      </c>
      <c r="L173" s="36" t="s">
        <v>31</v>
      </c>
      <c r="M173" s="31" t="s">
        <v>153</v>
      </c>
      <c r="N173" s="24" t="s">
        <v>88</v>
      </c>
      <c r="O173" s="24">
        <v>4</v>
      </c>
      <c r="P173" s="24"/>
      <c r="Q173" s="31" t="s">
        <v>34</v>
      </c>
      <c r="R173" s="24"/>
      <c r="S173" s="24"/>
      <c r="T173" s="32" t="s">
        <v>35</v>
      </c>
      <c r="U173" s="18"/>
      <c r="V173" s="19"/>
      <c r="W173" s="33" t="str">
        <f t="shared" si="2"/>
        <v/>
      </c>
      <c r="X173" s="34" t="str">
        <f t="shared" si="1"/>
        <v/>
      </c>
    </row>
    <row r="174" spans="1:24" ht="14.25" customHeight="1" x14ac:dyDescent="0.25">
      <c r="A174" s="40">
        <v>0.44850000000000001</v>
      </c>
      <c r="B174" s="41">
        <v>0.75</v>
      </c>
      <c r="C174" s="24" t="s">
        <v>24</v>
      </c>
      <c r="D174" s="24"/>
      <c r="E174" s="24" t="s">
        <v>325</v>
      </c>
      <c r="F174" s="37" t="s">
        <v>758</v>
      </c>
      <c r="G174" s="31" t="s">
        <v>69</v>
      </c>
      <c r="H174" s="24" t="s">
        <v>28</v>
      </c>
      <c r="I174" s="54" t="s">
        <v>759</v>
      </c>
      <c r="J174" s="55" t="s">
        <v>760</v>
      </c>
      <c r="K174" s="36">
        <v>10</v>
      </c>
      <c r="L174" s="36" t="s">
        <v>31</v>
      </c>
      <c r="M174" s="31" t="s">
        <v>622</v>
      </c>
      <c r="N174" s="24" t="s">
        <v>33</v>
      </c>
      <c r="O174" s="24">
        <v>6</v>
      </c>
      <c r="P174" s="31" t="s">
        <v>623</v>
      </c>
      <c r="Q174" s="31" t="s">
        <v>34</v>
      </c>
      <c r="R174" s="24"/>
      <c r="S174" s="24"/>
      <c r="T174" s="32" t="s">
        <v>35</v>
      </c>
      <c r="U174" s="68"/>
      <c r="V174" s="68"/>
      <c r="W174" s="33" t="str">
        <f t="shared" si="2"/>
        <v/>
      </c>
      <c r="X174" s="34" t="str">
        <f t="shared" si="1"/>
        <v/>
      </c>
    </row>
    <row r="175" spans="1:24" ht="14.25" customHeight="1" x14ac:dyDescent="0.25">
      <c r="A175" s="40">
        <v>4.49</v>
      </c>
      <c r="B175" s="45" t="s">
        <v>761</v>
      </c>
      <c r="C175" s="24" t="s">
        <v>762</v>
      </c>
      <c r="D175" s="24"/>
      <c r="E175" s="24" t="s">
        <v>178</v>
      </c>
      <c r="F175" s="37" t="s">
        <v>763</v>
      </c>
      <c r="G175" s="31" t="s">
        <v>180</v>
      </c>
      <c r="H175" s="24" t="s">
        <v>207</v>
      </c>
      <c r="I175" s="54" t="s">
        <v>764</v>
      </c>
      <c r="J175" s="55" t="s">
        <v>765</v>
      </c>
      <c r="K175" s="36">
        <v>460</v>
      </c>
      <c r="L175" s="36" t="s">
        <v>31</v>
      </c>
      <c r="M175" s="31" t="s">
        <v>153</v>
      </c>
      <c r="N175" s="24" t="s">
        <v>88</v>
      </c>
      <c r="O175" s="24">
        <v>4</v>
      </c>
      <c r="P175" s="24"/>
      <c r="Q175" s="31" t="s">
        <v>34</v>
      </c>
      <c r="R175" s="24"/>
      <c r="S175" s="24"/>
      <c r="T175" s="32" t="s">
        <v>35</v>
      </c>
      <c r="U175" s="68"/>
      <c r="V175" s="68"/>
      <c r="W175" s="33" t="str">
        <f t="shared" si="2"/>
        <v/>
      </c>
      <c r="X175" s="34" t="str">
        <f t="shared" si="1"/>
        <v/>
      </c>
    </row>
    <row r="176" spans="1:24" ht="14.25" customHeight="1" x14ac:dyDescent="0.25">
      <c r="A176" s="40">
        <v>4.4250000000000007</v>
      </c>
      <c r="B176" s="40">
        <v>7.5</v>
      </c>
      <c r="C176" s="24" t="s">
        <v>573</v>
      </c>
      <c r="D176" s="24"/>
      <c r="E176" s="24" t="s">
        <v>178</v>
      </c>
      <c r="F176" s="37" t="s">
        <v>766</v>
      </c>
      <c r="G176" s="31" t="s">
        <v>180</v>
      </c>
      <c r="H176" s="24" t="s">
        <v>573</v>
      </c>
      <c r="I176" s="28" t="s">
        <v>767</v>
      </c>
      <c r="J176" s="38" t="s">
        <v>768</v>
      </c>
      <c r="K176" s="36">
        <v>403</v>
      </c>
      <c r="L176" s="36" t="s">
        <v>31</v>
      </c>
      <c r="M176" s="31" t="s">
        <v>752</v>
      </c>
      <c r="N176" s="24" t="s">
        <v>33</v>
      </c>
      <c r="O176" s="24">
        <v>4</v>
      </c>
      <c r="P176" s="24"/>
      <c r="Q176" s="31" t="s">
        <v>34</v>
      </c>
      <c r="R176" s="24"/>
      <c r="S176" s="24"/>
      <c r="T176" s="32" t="s">
        <v>35</v>
      </c>
      <c r="U176" s="68"/>
      <c r="V176" s="68"/>
      <c r="W176" s="33" t="str">
        <f t="shared" si="2"/>
        <v/>
      </c>
      <c r="X176" s="34" t="str">
        <f t="shared" si="1"/>
        <v/>
      </c>
    </row>
    <row r="177" spans="1:24" ht="14.25" customHeight="1" x14ac:dyDescent="0.25">
      <c r="A177" s="40">
        <v>3.3000000000000003</v>
      </c>
      <c r="B177" s="40" t="s">
        <v>283</v>
      </c>
      <c r="C177" s="24" t="s">
        <v>585</v>
      </c>
      <c r="D177" s="24"/>
      <c r="E177" s="24" t="s">
        <v>769</v>
      </c>
      <c r="F177" s="37" t="s">
        <v>770</v>
      </c>
      <c r="G177" s="31" t="s">
        <v>771</v>
      </c>
      <c r="H177" s="24" t="s">
        <v>585</v>
      </c>
      <c r="I177" s="28" t="s">
        <v>772</v>
      </c>
      <c r="J177" s="38" t="s">
        <v>773</v>
      </c>
      <c r="K177" s="36">
        <v>367</v>
      </c>
      <c r="L177" s="36" t="s">
        <v>31</v>
      </c>
      <c r="M177" s="31" t="s">
        <v>752</v>
      </c>
      <c r="N177" s="24" t="s">
        <v>33</v>
      </c>
      <c r="O177" s="24">
        <v>4</v>
      </c>
      <c r="P177" s="24"/>
      <c r="Q177" s="31" t="s">
        <v>34</v>
      </c>
      <c r="R177" s="24"/>
      <c r="S177" s="24"/>
      <c r="T177" s="32" t="s">
        <v>35</v>
      </c>
      <c r="U177" s="68"/>
      <c r="V177" s="68"/>
      <c r="W177" s="33" t="str">
        <f t="shared" si="2"/>
        <v/>
      </c>
      <c r="X177" s="34" t="str">
        <f t="shared" si="1"/>
        <v/>
      </c>
    </row>
    <row r="178" spans="1:24" ht="14.25" customHeight="1" x14ac:dyDescent="0.25">
      <c r="A178" s="40">
        <v>2.7750000000000004</v>
      </c>
      <c r="B178" s="40">
        <v>3.9</v>
      </c>
      <c r="C178" s="24" t="s">
        <v>774</v>
      </c>
      <c r="D178" s="24"/>
      <c r="E178" s="24" t="s">
        <v>297</v>
      </c>
      <c r="F178" s="30" t="s">
        <v>775</v>
      </c>
      <c r="G178" s="27" t="s">
        <v>39</v>
      </c>
      <c r="H178" s="24" t="s">
        <v>776</v>
      </c>
      <c r="I178" s="28" t="s">
        <v>777</v>
      </c>
      <c r="J178" s="81" t="s">
        <v>778</v>
      </c>
      <c r="K178" s="36">
        <v>93</v>
      </c>
      <c r="L178" s="36" t="s">
        <v>31</v>
      </c>
      <c r="M178" s="31" t="s">
        <v>601</v>
      </c>
      <c r="N178" s="24" t="s">
        <v>78</v>
      </c>
      <c r="O178" s="24">
        <v>1</v>
      </c>
      <c r="P178" s="24"/>
      <c r="Q178" s="31" t="s">
        <v>66</v>
      </c>
      <c r="R178" s="24"/>
      <c r="S178" s="24"/>
      <c r="T178" s="32" t="s">
        <v>35</v>
      </c>
      <c r="U178" s="68"/>
      <c r="V178" s="68"/>
      <c r="W178" s="33" t="str">
        <f t="shared" si="2"/>
        <v/>
      </c>
      <c r="X178" s="34" t="str">
        <f t="shared" si="1"/>
        <v/>
      </c>
    </row>
    <row r="179" spans="1:24" ht="14.25" customHeight="1" x14ac:dyDescent="0.25">
      <c r="A179" s="40">
        <v>4.9000000000000004</v>
      </c>
      <c r="B179" s="40" t="s">
        <v>779</v>
      </c>
      <c r="C179" s="24" t="s">
        <v>393</v>
      </c>
      <c r="D179" s="24"/>
      <c r="E179" s="24" t="s">
        <v>156</v>
      </c>
      <c r="F179" s="37" t="s">
        <v>780</v>
      </c>
      <c r="G179" s="31" t="s">
        <v>83</v>
      </c>
      <c r="H179" s="24" t="s">
        <v>393</v>
      </c>
      <c r="I179" s="28" t="s">
        <v>781</v>
      </c>
      <c r="J179" s="38" t="s">
        <v>782</v>
      </c>
      <c r="K179" s="36">
        <v>83</v>
      </c>
      <c r="L179" s="36" t="s">
        <v>31</v>
      </c>
      <c r="M179" s="31" t="s">
        <v>128</v>
      </c>
      <c r="N179" s="24" t="s">
        <v>129</v>
      </c>
      <c r="O179" s="24">
        <v>2</v>
      </c>
      <c r="P179" s="24"/>
      <c r="Q179" s="31" t="s">
        <v>34</v>
      </c>
      <c r="R179" s="36" t="s">
        <v>45</v>
      </c>
      <c r="S179" s="36"/>
      <c r="T179" s="32" t="s">
        <v>35</v>
      </c>
      <c r="U179" s="68"/>
      <c r="V179" s="68"/>
      <c r="W179" s="33" t="str">
        <f t="shared" si="2"/>
        <v/>
      </c>
      <c r="X179" s="34" t="str">
        <f t="shared" si="1"/>
        <v/>
      </c>
    </row>
    <row r="180" spans="1:24" ht="14.25" customHeight="1" x14ac:dyDescent="0.25">
      <c r="A180" s="40">
        <v>0.255</v>
      </c>
      <c r="B180" s="41">
        <v>1.35</v>
      </c>
      <c r="C180" s="24" t="s">
        <v>24</v>
      </c>
      <c r="D180" s="24"/>
      <c r="E180" s="24" t="s">
        <v>161</v>
      </c>
      <c r="F180" s="37" t="s">
        <v>783</v>
      </c>
      <c r="G180" s="31" t="s">
        <v>69</v>
      </c>
      <c r="H180" s="24" t="s">
        <v>28</v>
      </c>
      <c r="I180" s="28" t="s">
        <v>784</v>
      </c>
      <c r="J180" s="38" t="s">
        <v>785</v>
      </c>
      <c r="K180" s="36">
        <v>11</v>
      </c>
      <c r="L180" s="36" t="s">
        <v>31</v>
      </c>
      <c r="M180" s="31" t="s">
        <v>622</v>
      </c>
      <c r="N180" s="24" t="s">
        <v>33</v>
      </c>
      <c r="O180" s="24">
        <v>6</v>
      </c>
      <c r="P180" s="31" t="s">
        <v>623</v>
      </c>
      <c r="Q180" s="31" t="s">
        <v>34</v>
      </c>
      <c r="R180" s="24"/>
      <c r="S180" s="24"/>
      <c r="T180" s="32" t="s">
        <v>35</v>
      </c>
      <c r="U180" s="68"/>
      <c r="V180" s="68"/>
      <c r="W180" s="33" t="str">
        <f t="shared" si="2"/>
        <v/>
      </c>
      <c r="X180" s="34" t="str">
        <f t="shared" si="1"/>
        <v/>
      </c>
    </row>
    <row r="181" spans="1:24" ht="14.25" customHeight="1" x14ac:dyDescent="0.25">
      <c r="A181" s="40">
        <v>0.15000000000000002</v>
      </c>
      <c r="B181" s="41">
        <v>0.82499999999999996</v>
      </c>
      <c r="C181" s="24" t="s">
        <v>24</v>
      </c>
      <c r="D181" s="24"/>
      <c r="E181" s="24" t="s">
        <v>786</v>
      </c>
      <c r="F181" s="37" t="s">
        <v>787</v>
      </c>
      <c r="G181" s="31" t="s">
        <v>110</v>
      </c>
      <c r="H181" s="24" t="s">
        <v>28</v>
      </c>
      <c r="I181" s="28" t="s">
        <v>788</v>
      </c>
      <c r="J181" s="38" t="s">
        <v>789</v>
      </c>
      <c r="K181" s="36">
        <v>12</v>
      </c>
      <c r="L181" s="36" t="s">
        <v>31</v>
      </c>
      <c r="M181" s="31" t="s">
        <v>622</v>
      </c>
      <c r="N181" s="24" t="s">
        <v>33</v>
      </c>
      <c r="O181" s="24">
        <v>6</v>
      </c>
      <c r="P181" s="31" t="s">
        <v>623</v>
      </c>
      <c r="Q181" s="31" t="s">
        <v>34</v>
      </c>
      <c r="R181" s="24"/>
      <c r="S181" s="24"/>
      <c r="T181" s="32" t="s">
        <v>35</v>
      </c>
      <c r="U181" s="68"/>
      <c r="V181" s="68"/>
      <c r="W181" s="33" t="str">
        <f t="shared" si="2"/>
        <v/>
      </c>
      <c r="X181" s="34" t="str">
        <f t="shared" si="1"/>
        <v/>
      </c>
    </row>
    <row r="182" spans="1:24" ht="14.25" customHeight="1" x14ac:dyDescent="0.25">
      <c r="A182" s="36">
        <v>9</v>
      </c>
      <c r="B182" s="24" t="s">
        <v>790</v>
      </c>
      <c r="C182" s="24" t="s">
        <v>791</v>
      </c>
      <c r="D182" s="24"/>
      <c r="E182" s="24" t="s">
        <v>792</v>
      </c>
      <c r="F182" s="37" t="s">
        <v>793</v>
      </c>
      <c r="G182" s="31" t="s">
        <v>110</v>
      </c>
      <c r="H182" s="24" t="s">
        <v>244</v>
      </c>
      <c r="I182" s="28" t="s">
        <v>794</v>
      </c>
      <c r="J182" s="38" t="s">
        <v>795</v>
      </c>
      <c r="K182" s="36">
        <v>87</v>
      </c>
      <c r="L182" s="36" t="s">
        <v>31</v>
      </c>
      <c r="M182" s="31" t="s">
        <v>255</v>
      </c>
      <c r="N182" s="24" t="s">
        <v>185</v>
      </c>
      <c r="O182" s="24">
        <v>1</v>
      </c>
      <c r="P182" s="24"/>
      <c r="Q182" s="31" t="s">
        <v>66</v>
      </c>
      <c r="R182" s="24"/>
      <c r="S182" s="24"/>
      <c r="T182" s="32" t="s">
        <v>35</v>
      </c>
      <c r="U182" s="68"/>
      <c r="V182" s="68"/>
      <c r="W182" s="33" t="str">
        <f t="shared" si="2"/>
        <v/>
      </c>
      <c r="X182" s="34" t="str">
        <f t="shared" si="1"/>
        <v/>
      </c>
    </row>
    <row r="183" spans="1:24" ht="14.25" customHeight="1" x14ac:dyDescent="0.25">
      <c r="A183" s="40">
        <v>2.6</v>
      </c>
      <c r="B183" s="40" t="s">
        <v>796</v>
      </c>
      <c r="C183" s="24" t="s">
        <v>747</v>
      </c>
      <c r="D183" s="24"/>
      <c r="E183" s="24" t="s">
        <v>122</v>
      </c>
      <c r="F183" s="37" t="s">
        <v>797</v>
      </c>
      <c r="G183" s="31" t="s">
        <v>93</v>
      </c>
      <c r="H183" s="24" t="s">
        <v>798</v>
      </c>
      <c r="I183" s="28" t="s">
        <v>799</v>
      </c>
      <c r="J183" s="38" t="s">
        <v>800</v>
      </c>
      <c r="K183" s="36">
        <v>395</v>
      </c>
      <c r="L183" s="36" t="s">
        <v>31</v>
      </c>
      <c r="M183" s="31" t="s">
        <v>153</v>
      </c>
      <c r="N183" s="24" t="s">
        <v>88</v>
      </c>
      <c r="O183" s="24">
        <v>4</v>
      </c>
      <c r="P183" s="24"/>
      <c r="Q183" s="31" t="s">
        <v>34</v>
      </c>
      <c r="R183" s="24"/>
      <c r="S183" s="24"/>
      <c r="T183" s="32" t="s">
        <v>35</v>
      </c>
      <c r="U183" s="68"/>
      <c r="V183" s="68"/>
      <c r="W183" s="33" t="str">
        <f t="shared" si="2"/>
        <v/>
      </c>
      <c r="X183" s="34" t="str">
        <f t="shared" si="1"/>
        <v/>
      </c>
    </row>
    <row r="184" spans="1:24" ht="14.25" customHeight="1" x14ac:dyDescent="0.25">
      <c r="A184" s="40">
        <v>2.8</v>
      </c>
      <c r="B184" s="40" t="s">
        <v>796</v>
      </c>
      <c r="C184" s="24" t="s">
        <v>747</v>
      </c>
      <c r="D184" s="24"/>
      <c r="E184" s="24" t="s">
        <v>122</v>
      </c>
      <c r="F184" s="37" t="s">
        <v>801</v>
      </c>
      <c r="G184" s="31" t="s">
        <v>93</v>
      </c>
      <c r="H184" s="24" t="s">
        <v>798</v>
      </c>
      <c r="I184" s="28" t="s">
        <v>802</v>
      </c>
      <c r="J184" s="38" t="s">
        <v>803</v>
      </c>
      <c r="K184" s="36">
        <v>396</v>
      </c>
      <c r="L184" s="36" t="s">
        <v>31</v>
      </c>
      <c r="M184" s="31" t="s">
        <v>153</v>
      </c>
      <c r="N184" s="24" t="s">
        <v>88</v>
      </c>
      <c r="O184" s="24">
        <v>4</v>
      </c>
      <c r="P184" s="24"/>
      <c r="Q184" s="31" t="s">
        <v>34</v>
      </c>
      <c r="R184" s="24"/>
      <c r="S184" s="24"/>
      <c r="T184" s="32" t="s">
        <v>35</v>
      </c>
      <c r="U184" s="68"/>
      <c r="V184" s="68"/>
      <c r="W184" s="33" t="str">
        <f t="shared" si="2"/>
        <v/>
      </c>
      <c r="X184" s="34" t="str">
        <f t="shared" si="1"/>
        <v/>
      </c>
    </row>
    <row r="185" spans="1:24" ht="14.25" customHeight="1" x14ac:dyDescent="0.25">
      <c r="A185" s="43">
        <v>7.0714285714285712</v>
      </c>
      <c r="B185" s="43">
        <v>9</v>
      </c>
      <c r="C185" s="24" t="s">
        <v>791</v>
      </c>
      <c r="D185" s="24"/>
      <c r="E185" s="24" t="s">
        <v>217</v>
      </c>
      <c r="F185" s="37" t="s">
        <v>804</v>
      </c>
      <c r="G185" s="31" t="s">
        <v>69</v>
      </c>
      <c r="H185" s="24" t="s">
        <v>791</v>
      </c>
      <c r="I185" s="28" t="s">
        <v>805</v>
      </c>
      <c r="J185" s="38" t="s">
        <v>806</v>
      </c>
      <c r="K185" s="36">
        <v>161</v>
      </c>
      <c r="L185" s="36" t="s">
        <v>31</v>
      </c>
      <c r="M185" s="31" t="s">
        <v>133</v>
      </c>
      <c r="N185" s="24" t="s">
        <v>134</v>
      </c>
      <c r="O185" s="24">
        <v>4</v>
      </c>
      <c r="P185" s="24"/>
      <c r="Q185" s="31" t="s">
        <v>66</v>
      </c>
      <c r="R185" s="24"/>
      <c r="S185" s="24"/>
      <c r="T185" s="32" t="s">
        <v>35</v>
      </c>
      <c r="U185" s="68"/>
      <c r="V185" s="68"/>
      <c r="W185" s="33" t="str">
        <f t="shared" si="2"/>
        <v/>
      </c>
      <c r="X185" s="34" t="str">
        <f t="shared" si="1"/>
        <v/>
      </c>
    </row>
    <row r="186" spans="1:24" ht="14.25" customHeight="1" x14ac:dyDescent="0.25">
      <c r="A186" s="40">
        <v>8.75</v>
      </c>
      <c r="B186" s="52" t="s">
        <v>807</v>
      </c>
      <c r="C186" s="51" t="s">
        <v>36</v>
      </c>
      <c r="D186" s="24"/>
      <c r="E186" s="24" t="s">
        <v>808</v>
      </c>
      <c r="F186" s="37" t="s">
        <v>809</v>
      </c>
      <c r="G186" s="31" t="s">
        <v>810</v>
      </c>
      <c r="H186" s="24" t="s">
        <v>40</v>
      </c>
      <c r="I186" s="28" t="s">
        <v>811</v>
      </c>
      <c r="J186" s="38" t="s">
        <v>812</v>
      </c>
      <c r="K186" s="36">
        <v>765</v>
      </c>
      <c r="L186" s="36" t="s">
        <v>31</v>
      </c>
      <c r="M186" s="31" t="s">
        <v>306</v>
      </c>
      <c r="N186" s="24">
        <v>7</v>
      </c>
      <c r="O186" s="24">
        <v>7</v>
      </c>
      <c r="P186" s="24"/>
      <c r="Q186" s="31" t="s">
        <v>34</v>
      </c>
      <c r="R186" s="24"/>
      <c r="S186" s="24"/>
      <c r="T186" s="32" t="s">
        <v>35</v>
      </c>
      <c r="U186" s="68"/>
      <c r="V186" s="68"/>
      <c r="W186" s="33" t="str">
        <f t="shared" si="2"/>
        <v/>
      </c>
      <c r="X186" s="34" t="str">
        <f t="shared" si="1"/>
        <v/>
      </c>
    </row>
    <row r="187" spans="1:24" ht="14.25" customHeight="1" x14ac:dyDescent="0.25">
      <c r="A187" s="22">
        <v>3646</v>
      </c>
      <c r="B187" s="23">
        <v>4096</v>
      </c>
      <c r="C187" s="24"/>
      <c r="D187" s="24"/>
      <c r="E187" s="25" t="s">
        <v>813</v>
      </c>
      <c r="F187" s="26" t="s">
        <v>814</v>
      </c>
      <c r="G187" s="31" t="s">
        <v>69</v>
      </c>
      <c r="H187" s="25" t="s">
        <v>40</v>
      </c>
      <c r="I187" s="37"/>
      <c r="J187" s="29" t="s">
        <v>815</v>
      </c>
      <c r="K187" s="30">
        <v>4</v>
      </c>
      <c r="L187" s="30" t="s">
        <v>31</v>
      </c>
      <c r="M187" s="31" t="s">
        <v>43</v>
      </c>
      <c r="N187" s="24">
        <v>2018</v>
      </c>
      <c r="O187" s="24">
        <v>51</v>
      </c>
      <c r="P187" s="24" t="s">
        <v>44</v>
      </c>
      <c r="Q187" s="31" t="s">
        <v>34</v>
      </c>
      <c r="R187" s="25" t="s">
        <v>45</v>
      </c>
      <c r="S187" s="25" t="s">
        <v>44</v>
      </c>
      <c r="T187" s="32" t="s">
        <v>35</v>
      </c>
      <c r="U187" s="68"/>
      <c r="V187" s="68"/>
      <c r="W187" s="33" t="str">
        <f t="shared" si="2"/>
        <v/>
      </c>
      <c r="X187" s="34" t="str">
        <f t="shared" si="1"/>
        <v/>
      </c>
    </row>
    <row r="188" spans="1:24" ht="14.25" customHeight="1" x14ac:dyDescent="0.25">
      <c r="A188" s="22">
        <v>3646</v>
      </c>
      <c r="B188" s="23">
        <v>4096</v>
      </c>
      <c r="C188" s="24"/>
      <c r="D188" s="24"/>
      <c r="E188" s="25" t="s">
        <v>813</v>
      </c>
      <c r="F188" s="26" t="s">
        <v>814</v>
      </c>
      <c r="G188" s="27" t="s">
        <v>39</v>
      </c>
      <c r="H188" s="25" t="s">
        <v>40</v>
      </c>
      <c r="I188" s="37"/>
      <c r="J188" s="29" t="s">
        <v>815</v>
      </c>
      <c r="K188" s="35">
        <v>4</v>
      </c>
      <c r="L188" s="35" t="s">
        <v>47</v>
      </c>
      <c r="M188" s="31" t="s">
        <v>43</v>
      </c>
      <c r="N188" s="24">
        <v>2018</v>
      </c>
      <c r="O188" s="24">
        <v>51</v>
      </c>
      <c r="P188" s="24" t="s">
        <v>44</v>
      </c>
      <c r="Q188" s="31" t="s">
        <v>34</v>
      </c>
      <c r="R188" s="25" t="s">
        <v>45</v>
      </c>
      <c r="S188" s="25" t="s">
        <v>44</v>
      </c>
      <c r="T188" s="32" t="s">
        <v>35</v>
      </c>
      <c r="U188" s="68"/>
      <c r="V188" s="68"/>
      <c r="W188" s="33" t="str">
        <f t="shared" si="2"/>
        <v/>
      </c>
      <c r="X188" s="34" t="str">
        <f t="shared" si="1"/>
        <v/>
      </c>
    </row>
    <row r="189" spans="1:24" ht="14.25" customHeight="1" x14ac:dyDescent="0.25">
      <c r="A189" s="22">
        <v>13051</v>
      </c>
      <c r="B189" s="23">
        <v>13501</v>
      </c>
      <c r="C189" s="24"/>
      <c r="D189" s="24"/>
      <c r="E189" s="25" t="s">
        <v>813</v>
      </c>
      <c r="F189" s="26" t="s">
        <v>816</v>
      </c>
      <c r="G189" s="31" t="s">
        <v>69</v>
      </c>
      <c r="H189" s="25" t="s">
        <v>40</v>
      </c>
      <c r="I189" s="37"/>
      <c r="J189" s="29" t="s">
        <v>817</v>
      </c>
      <c r="K189" s="30">
        <v>5</v>
      </c>
      <c r="L189" s="30" t="s">
        <v>31</v>
      </c>
      <c r="M189" s="31" t="s">
        <v>43</v>
      </c>
      <c r="N189" s="24">
        <v>2018</v>
      </c>
      <c r="O189" s="24">
        <v>51</v>
      </c>
      <c r="P189" s="24" t="s">
        <v>44</v>
      </c>
      <c r="Q189" s="31" t="s">
        <v>34</v>
      </c>
      <c r="R189" s="25" t="s">
        <v>45</v>
      </c>
      <c r="S189" s="25" t="s">
        <v>44</v>
      </c>
      <c r="T189" s="32" t="s">
        <v>35</v>
      </c>
      <c r="U189" s="68"/>
      <c r="V189" s="68"/>
      <c r="W189" s="33" t="str">
        <f t="shared" si="2"/>
        <v/>
      </c>
      <c r="X189" s="34" t="str">
        <f t="shared" si="1"/>
        <v/>
      </c>
    </row>
    <row r="190" spans="1:24" ht="14.25" customHeight="1" x14ac:dyDescent="0.25">
      <c r="A190" s="22">
        <v>13051</v>
      </c>
      <c r="B190" s="23">
        <v>13501</v>
      </c>
      <c r="C190" s="24"/>
      <c r="D190" s="24"/>
      <c r="E190" s="25" t="s">
        <v>813</v>
      </c>
      <c r="F190" s="26" t="s">
        <v>816</v>
      </c>
      <c r="G190" s="27" t="s">
        <v>39</v>
      </c>
      <c r="H190" s="25" t="s">
        <v>40</v>
      </c>
      <c r="I190" s="37"/>
      <c r="J190" s="29" t="s">
        <v>817</v>
      </c>
      <c r="K190" s="35">
        <v>5</v>
      </c>
      <c r="L190" s="35" t="s">
        <v>47</v>
      </c>
      <c r="M190" s="31" t="s">
        <v>43</v>
      </c>
      <c r="N190" s="24">
        <v>2018</v>
      </c>
      <c r="O190" s="24">
        <v>51</v>
      </c>
      <c r="P190" s="24" t="s">
        <v>44</v>
      </c>
      <c r="Q190" s="31" t="s">
        <v>34</v>
      </c>
      <c r="R190" s="25" t="s">
        <v>45</v>
      </c>
      <c r="S190" s="25" t="s">
        <v>44</v>
      </c>
      <c r="T190" s="32" t="s">
        <v>35</v>
      </c>
      <c r="U190" s="68"/>
      <c r="V190" s="68"/>
      <c r="W190" s="33" t="str">
        <f t="shared" si="2"/>
        <v/>
      </c>
      <c r="X190" s="34" t="str">
        <f t="shared" si="1"/>
        <v/>
      </c>
    </row>
    <row r="191" spans="1:24" ht="14.25" customHeight="1" x14ac:dyDescent="0.25">
      <c r="A191" s="22">
        <v>18.75</v>
      </c>
      <c r="B191" s="23">
        <f>720/28</f>
        <v>25.714285714285715</v>
      </c>
      <c r="C191" s="24" t="s">
        <v>24</v>
      </c>
      <c r="D191" s="31" t="s">
        <v>818</v>
      </c>
      <c r="E191" s="25" t="s">
        <v>546</v>
      </c>
      <c r="F191" s="26" t="s">
        <v>819</v>
      </c>
      <c r="G191" s="31" t="s">
        <v>110</v>
      </c>
      <c r="H191" s="25" t="s">
        <v>84</v>
      </c>
      <c r="I191" s="28" t="s">
        <v>820</v>
      </c>
      <c r="J191" s="29" t="s">
        <v>821</v>
      </c>
      <c r="K191" s="36">
        <v>6</v>
      </c>
      <c r="L191" s="36" t="s">
        <v>31</v>
      </c>
      <c r="M191" s="31" t="s">
        <v>43</v>
      </c>
      <c r="N191" s="24">
        <v>2018</v>
      </c>
      <c r="O191" s="31" t="s">
        <v>822</v>
      </c>
      <c r="P191" s="24" t="s">
        <v>44</v>
      </c>
      <c r="Q191" s="31" t="s">
        <v>34</v>
      </c>
      <c r="R191" s="24" t="s">
        <v>45</v>
      </c>
      <c r="S191" s="24" t="s">
        <v>44</v>
      </c>
      <c r="T191" s="32" t="s">
        <v>35</v>
      </c>
      <c r="U191" s="68"/>
      <c r="V191" s="68"/>
      <c r="W191" s="33" t="str">
        <f t="shared" si="2"/>
        <v/>
      </c>
      <c r="X191" s="34" t="str">
        <f t="shared" si="1"/>
        <v/>
      </c>
    </row>
    <row r="192" spans="1:24" ht="14.25" customHeight="1" x14ac:dyDescent="0.25">
      <c r="A192" s="40">
        <v>0.29972752043596734</v>
      </c>
      <c r="B192" s="41">
        <v>0.44</v>
      </c>
      <c r="C192" s="24" t="s">
        <v>24</v>
      </c>
      <c r="D192" s="24"/>
      <c r="E192" s="24" t="s">
        <v>104</v>
      </c>
      <c r="F192" s="37" t="s">
        <v>823</v>
      </c>
      <c r="G192" s="31" t="s">
        <v>106</v>
      </c>
      <c r="H192" s="24" t="s">
        <v>28</v>
      </c>
      <c r="I192" s="28" t="s">
        <v>824</v>
      </c>
      <c r="J192" s="38" t="s">
        <v>825</v>
      </c>
      <c r="K192" s="36">
        <v>13</v>
      </c>
      <c r="L192" s="36" t="s">
        <v>31</v>
      </c>
      <c r="M192" s="31" t="s">
        <v>622</v>
      </c>
      <c r="N192" s="24" t="s">
        <v>33</v>
      </c>
      <c r="O192" s="24">
        <v>6</v>
      </c>
      <c r="P192" s="31" t="s">
        <v>623</v>
      </c>
      <c r="Q192" s="31" t="s">
        <v>34</v>
      </c>
      <c r="R192" s="24"/>
      <c r="S192" s="24"/>
      <c r="T192" s="32" t="s">
        <v>35</v>
      </c>
      <c r="U192" s="68"/>
      <c r="V192" s="68"/>
      <c r="W192" s="33" t="str">
        <f t="shared" si="2"/>
        <v/>
      </c>
      <c r="X192" s="34" t="str">
        <f t="shared" si="1"/>
        <v/>
      </c>
    </row>
    <row r="193" spans="1:24" ht="14.25" customHeight="1" x14ac:dyDescent="0.25">
      <c r="A193" s="40">
        <v>6.3249999999999993</v>
      </c>
      <c r="B193" s="40">
        <v>9.1999999999999993</v>
      </c>
      <c r="C193" s="24" t="s">
        <v>36</v>
      </c>
      <c r="D193" s="24"/>
      <c r="E193" s="24" t="s">
        <v>477</v>
      </c>
      <c r="F193" s="37" t="s">
        <v>826</v>
      </c>
      <c r="G193" s="27" t="s">
        <v>39</v>
      </c>
      <c r="H193" s="24" t="s">
        <v>40</v>
      </c>
      <c r="I193" s="28" t="s">
        <v>827</v>
      </c>
      <c r="J193" s="38" t="s">
        <v>828</v>
      </c>
      <c r="K193" s="36">
        <v>14</v>
      </c>
      <c r="L193" s="36" t="s">
        <v>31</v>
      </c>
      <c r="M193" s="31" t="s">
        <v>622</v>
      </c>
      <c r="N193" s="24" t="s">
        <v>33</v>
      </c>
      <c r="O193" s="24">
        <v>6</v>
      </c>
      <c r="P193" s="31" t="s">
        <v>623</v>
      </c>
      <c r="Q193" s="31" t="s">
        <v>34</v>
      </c>
      <c r="R193" s="24"/>
      <c r="S193" s="24"/>
      <c r="T193" s="32" t="s">
        <v>35</v>
      </c>
      <c r="U193" s="68"/>
      <c r="V193" s="68"/>
      <c r="W193" s="33" t="str">
        <f t="shared" si="2"/>
        <v/>
      </c>
      <c r="X193" s="34" t="str">
        <f t="shared" si="1"/>
        <v/>
      </c>
    </row>
    <row r="194" spans="1:24" ht="14.25" customHeight="1" x14ac:dyDescent="0.25">
      <c r="A194" s="24">
        <v>0.24399999999999999</v>
      </c>
      <c r="B194" s="24" t="s">
        <v>829</v>
      </c>
      <c r="C194" s="24" t="s">
        <v>24</v>
      </c>
      <c r="D194" s="24"/>
      <c r="E194" s="24" t="s">
        <v>291</v>
      </c>
      <c r="F194" s="37" t="s">
        <v>830</v>
      </c>
      <c r="G194" s="31" t="s">
        <v>293</v>
      </c>
      <c r="H194" s="24" t="s">
        <v>84</v>
      </c>
      <c r="I194" s="54" t="s">
        <v>831</v>
      </c>
      <c r="J194" s="55" t="s">
        <v>832</v>
      </c>
      <c r="K194" s="36">
        <v>144</v>
      </c>
      <c r="L194" s="36" t="s">
        <v>31</v>
      </c>
      <c r="M194" s="31" t="s">
        <v>184</v>
      </c>
      <c r="N194" s="24" t="s">
        <v>185</v>
      </c>
      <c r="O194" s="24">
        <v>2</v>
      </c>
      <c r="P194" s="24"/>
      <c r="Q194" s="31" t="s">
        <v>66</v>
      </c>
      <c r="R194" s="24"/>
      <c r="S194" s="24"/>
      <c r="T194" s="32" t="s">
        <v>35</v>
      </c>
      <c r="U194" s="68"/>
      <c r="V194" s="68"/>
      <c r="W194" s="33" t="str">
        <f t="shared" si="2"/>
        <v/>
      </c>
      <c r="X194" s="34" t="str">
        <f t="shared" si="1"/>
        <v/>
      </c>
    </row>
    <row r="195" spans="1:24" ht="14.25" customHeight="1" x14ac:dyDescent="0.25">
      <c r="A195" s="24">
        <v>0.19900000000000001</v>
      </c>
      <c r="B195" s="24" t="s">
        <v>833</v>
      </c>
      <c r="C195" s="24" t="s">
        <v>348</v>
      </c>
      <c r="D195" s="24"/>
      <c r="E195" s="24" t="s">
        <v>834</v>
      </c>
      <c r="F195" s="37" t="s">
        <v>835</v>
      </c>
      <c r="G195" s="31" t="s">
        <v>110</v>
      </c>
      <c r="H195" s="24" t="s">
        <v>84</v>
      </c>
      <c r="I195" s="54" t="s">
        <v>836</v>
      </c>
      <c r="J195" s="55" t="s">
        <v>837</v>
      </c>
      <c r="K195" s="36">
        <v>246</v>
      </c>
      <c r="L195" s="36" t="s">
        <v>31</v>
      </c>
      <c r="M195" s="31" t="s">
        <v>838</v>
      </c>
      <c r="N195" s="24" t="s">
        <v>839</v>
      </c>
      <c r="O195" s="24">
        <v>3</v>
      </c>
      <c r="P195" s="24"/>
      <c r="Q195" s="31" t="s">
        <v>34</v>
      </c>
      <c r="R195" s="24"/>
      <c r="S195" s="24"/>
      <c r="T195" s="32" t="s">
        <v>35</v>
      </c>
      <c r="U195" s="68"/>
      <c r="V195" s="68"/>
      <c r="W195" s="33" t="str">
        <f t="shared" si="2"/>
        <v/>
      </c>
      <c r="X195" s="34" t="str">
        <f t="shared" si="1"/>
        <v/>
      </c>
    </row>
    <row r="196" spans="1:24" ht="14.25" customHeight="1" x14ac:dyDescent="0.25">
      <c r="A196" s="40">
        <v>0.14399999999999999</v>
      </c>
      <c r="B196" s="41" t="s">
        <v>840</v>
      </c>
      <c r="C196" s="24" t="s">
        <v>348</v>
      </c>
      <c r="D196" s="24"/>
      <c r="E196" s="24" t="s">
        <v>841</v>
      </c>
      <c r="F196" s="37" t="s">
        <v>842</v>
      </c>
      <c r="G196" s="31" t="s">
        <v>110</v>
      </c>
      <c r="H196" s="24" t="s">
        <v>84</v>
      </c>
      <c r="I196" s="28" t="s">
        <v>843</v>
      </c>
      <c r="J196" s="38" t="s">
        <v>844</v>
      </c>
      <c r="K196" s="36">
        <v>247</v>
      </c>
      <c r="L196" s="36" t="s">
        <v>31</v>
      </c>
      <c r="M196" s="31" t="s">
        <v>838</v>
      </c>
      <c r="N196" s="24" t="s">
        <v>839</v>
      </c>
      <c r="O196" s="24">
        <v>3</v>
      </c>
      <c r="P196" s="24"/>
      <c r="Q196" s="31" t="s">
        <v>34</v>
      </c>
      <c r="R196" s="49"/>
      <c r="S196" s="49"/>
      <c r="T196" s="32" t="s">
        <v>35</v>
      </c>
      <c r="U196" s="68"/>
      <c r="V196" s="68"/>
      <c r="W196" s="33" t="str">
        <f t="shared" si="2"/>
        <v/>
      </c>
      <c r="X196" s="34" t="str">
        <f t="shared" si="1"/>
        <v/>
      </c>
    </row>
    <row r="197" spans="1:24" ht="14.25" customHeight="1" x14ac:dyDescent="0.25">
      <c r="A197" s="40">
        <v>0.34399999999999997</v>
      </c>
      <c r="B197" s="41" t="s">
        <v>845</v>
      </c>
      <c r="C197" s="24" t="s">
        <v>115</v>
      </c>
      <c r="D197" s="24"/>
      <c r="E197" s="24" t="s">
        <v>846</v>
      </c>
      <c r="F197" s="37" t="s">
        <v>847</v>
      </c>
      <c r="G197" s="31" t="s">
        <v>93</v>
      </c>
      <c r="H197" s="24" t="s">
        <v>84</v>
      </c>
      <c r="I197" s="28" t="s">
        <v>848</v>
      </c>
      <c r="J197" s="38" t="s">
        <v>849</v>
      </c>
      <c r="K197" s="36">
        <v>248</v>
      </c>
      <c r="L197" s="36" t="s">
        <v>31</v>
      </c>
      <c r="M197" s="31" t="s">
        <v>838</v>
      </c>
      <c r="N197" s="24" t="s">
        <v>839</v>
      </c>
      <c r="O197" s="24">
        <v>3</v>
      </c>
      <c r="P197" s="24"/>
      <c r="Q197" s="31" t="s">
        <v>34</v>
      </c>
      <c r="R197" s="49"/>
      <c r="S197" s="49"/>
      <c r="T197" s="32" t="s">
        <v>35</v>
      </c>
      <c r="U197" s="68"/>
      <c r="V197" s="68"/>
      <c r="W197" s="33" t="str">
        <f t="shared" si="2"/>
        <v/>
      </c>
      <c r="X197" s="34" t="str">
        <f t="shared" si="1"/>
        <v/>
      </c>
    </row>
    <row r="198" spans="1:24" ht="14.25" customHeight="1" x14ac:dyDescent="0.25">
      <c r="A198" s="40">
        <v>0.26650000000000001</v>
      </c>
      <c r="B198" s="41" t="s">
        <v>850</v>
      </c>
      <c r="C198" s="24" t="s">
        <v>348</v>
      </c>
      <c r="D198" s="24"/>
      <c r="E198" s="24" t="s">
        <v>834</v>
      </c>
      <c r="F198" s="37" t="s">
        <v>851</v>
      </c>
      <c r="G198" s="31" t="s">
        <v>110</v>
      </c>
      <c r="H198" s="24" t="s">
        <v>84</v>
      </c>
      <c r="I198" s="28" t="s">
        <v>852</v>
      </c>
      <c r="J198" s="38" t="s">
        <v>853</v>
      </c>
      <c r="K198" s="36">
        <v>249</v>
      </c>
      <c r="L198" s="36" t="s">
        <v>31</v>
      </c>
      <c r="M198" s="31" t="s">
        <v>838</v>
      </c>
      <c r="N198" s="24" t="s">
        <v>839</v>
      </c>
      <c r="O198" s="24">
        <v>3</v>
      </c>
      <c r="P198" s="24"/>
      <c r="Q198" s="31" t="s">
        <v>34</v>
      </c>
      <c r="R198" s="49"/>
      <c r="S198" s="49"/>
      <c r="T198" s="32" t="s">
        <v>35</v>
      </c>
      <c r="U198" s="68"/>
      <c r="V198" s="68"/>
      <c r="W198" s="33" t="str">
        <f t="shared" si="2"/>
        <v/>
      </c>
      <c r="X198" s="34" t="str">
        <f t="shared" si="1"/>
        <v/>
      </c>
    </row>
    <row r="199" spans="1:24" ht="14.25" customHeight="1" x14ac:dyDescent="0.25">
      <c r="A199" s="22">
        <v>105</v>
      </c>
      <c r="B199" s="24">
        <v>119</v>
      </c>
      <c r="C199" s="24" t="s">
        <v>854</v>
      </c>
      <c r="D199" s="31" t="s">
        <v>818</v>
      </c>
      <c r="E199" s="24" t="s">
        <v>483</v>
      </c>
      <c r="F199" s="37" t="s">
        <v>855</v>
      </c>
      <c r="G199" s="31" t="s">
        <v>856</v>
      </c>
      <c r="H199" s="24" t="s">
        <v>40</v>
      </c>
      <c r="I199" s="28" t="s">
        <v>857</v>
      </c>
      <c r="J199" s="38" t="s">
        <v>858</v>
      </c>
      <c r="K199" s="36">
        <v>2</v>
      </c>
      <c r="L199" s="36" t="s">
        <v>31</v>
      </c>
      <c r="M199" s="31" t="s">
        <v>859</v>
      </c>
      <c r="N199" s="24">
        <v>2018</v>
      </c>
      <c r="O199" s="31" t="s">
        <v>860</v>
      </c>
      <c r="P199" s="24" t="s">
        <v>44</v>
      </c>
      <c r="Q199" s="31" t="s">
        <v>34</v>
      </c>
      <c r="R199" s="24" t="s">
        <v>45</v>
      </c>
      <c r="S199" s="24" t="s">
        <v>44</v>
      </c>
      <c r="T199" s="32" t="s">
        <v>35</v>
      </c>
      <c r="U199" s="68"/>
      <c r="V199" s="68"/>
      <c r="W199" s="33" t="str">
        <f t="shared" si="2"/>
        <v/>
      </c>
      <c r="X199" s="34" t="str">
        <f t="shared" si="1"/>
        <v/>
      </c>
    </row>
    <row r="200" spans="1:24" ht="14.25" customHeight="1" x14ac:dyDescent="0.25">
      <c r="A200" s="40">
        <v>0.191</v>
      </c>
      <c r="B200" s="40" t="s">
        <v>861</v>
      </c>
      <c r="C200" s="24" t="s">
        <v>551</v>
      </c>
      <c r="D200" s="24"/>
      <c r="E200" s="24" t="s">
        <v>552</v>
      </c>
      <c r="F200" s="37" t="s">
        <v>862</v>
      </c>
      <c r="G200" s="27" t="s">
        <v>110</v>
      </c>
      <c r="H200" s="24" t="s">
        <v>84</v>
      </c>
      <c r="I200" s="28" t="s">
        <v>863</v>
      </c>
      <c r="J200" s="38" t="s">
        <v>864</v>
      </c>
      <c r="K200" s="36">
        <v>529</v>
      </c>
      <c r="L200" s="36" t="s">
        <v>31</v>
      </c>
      <c r="M200" s="31" t="s">
        <v>234</v>
      </c>
      <c r="N200" s="24" t="s">
        <v>88</v>
      </c>
      <c r="O200" s="24">
        <v>5</v>
      </c>
      <c r="P200" s="24"/>
      <c r="Q200" s="31" t="s">
        <v>34</v>
      </c>
      <c r="R200" s="24"/>
      <c r="S200" s="24"/>
      <c r="T200" s="32" t="s">
        <v>35</v>
      </c>
      <c r="U200" s="68"/>
      <c r="V200" s="68"/>
      <c r="W200" s="33" t="str">
        <f t="shared" si="2"/>
        <v/>
      </c>
      <c r="X200" s="34" t="str">
        <f t="shared" si="1"/>
        <v/>
      </c>
    </row>
    <row r="201" spans="1:24" ht="14.25" customHeight="1" x14ac:dyDescent="0.25">
      <c r="A201" s="22">
        <v>1929.43</v>
      </c>
      <c r="B201" s="24">
        <v>2188</v>
      </c>
      <c r="C201" s="24" t="s">
        <v>865</v>
      </c>
      <c r="D201" s="24"/>
      <c r="E201" s="24" t="s">
        <v>866</v>
      </c>
      <c r="F201" s="37" t="s">
        <v>867</v>
      </c>
      <c r="G201" s="31" t="s">
        <v>61</v>
      </c>
      <c r="H201" s="24" t="s">
        <v>40</v>
      </c>
      <c r="I201" s="37"/>
      <c r="J201" s="38" t="s">
        <v>868</v>
      </c>
      <c r="K201" s="36">
        <v>3</v>
      </c>
      <c r="L201" s="36" t="s">
        <v>31</v>
      </c>
      <c r="M201" s="31" t="s">
        <v>859</v>
      </c>
      <c r="N201" s="24">
        <v>2018</v>
      </c>
      <c r="O201" s="24">
        <v>50</v>
      </c>
      <c r="P201" s="24" t="s">
        <v>44</v>
      </c>
      <c r="Q201" s="31" t="s">
        <v>34</v>
      </c>
      <c r="R201" s="24" t="s">
        <v>45</v>
      </c>
      <c r="S201" s="24" t="s">
        <v>44</v>
      </c>
      <c r="T201" s="32" t="s">
        <v>35</v>
      </c>
      <c r="U201" s="68"/>
      <c r="V201" s="68"/>
      <c r="W201" s="33" t="str">
        <f t="shared" si="2"/>
        <v/>
      </c>
      <c r="X201" s="34" t="str">
        <f t="shared" si="1"/>
        <v/>
      </c>
    </row>
    <row r="202" spans="1:24" ht="14.25" customHeight="1" x14ac:dyDescent="0.25">
      <c r="A202" s="40">
        <v>12.576000000000001</v>
      </c>
      <c r="B202" s="40">
        <v>31.2</v>
      </c>
      <c r="C202" s="24" t="s">
        <v>681</v>
      </c>
      <c r="D202" s="24"/>
      <c r="E202" s="24" t="s">
        <v>562</v>
      </c>
      <c r="F202" s="37" t="s">
        <v>869</v>
      </c>
      <c r="G202" s="31" t="s">
        <v>46</v>
      </c>
      <c r="H202" s="24" t="s">
        <v>681</v>
      </c>
      <c r="I202" s="28" t="s">
        <v>870</v>
      </c>
      <c r="J202" s="38" t="s">
        <v>871</v>
      </c>
      <c r="K202" s="36">
        <v>717</v>
      </c>
      <c r="L202" s="36" t="s">
        <v>31</v>
      </c>
      <c r="M202" s="31" t="s">
        <v>72</v>
      </c>
      <c r="N202" s="24" t="s">
        <v>33</v>
      </c>
      <c r="O202" s="24">
        <v>8</v>
      </c>
      <c r="P202" s="24"/>
      <c r="Q202" s="31" t="s">
        <v>34</v>
      </c>
      <c r="R202" s="24"/>
      <c r="S202" s="24"/>
      <c r="T202" s="32" t="s">
        <v>35</v>
      </c>
      <c r="U202" s="68"/>
      <c r="V202" s="68"/>
      <c r="W202" s="33" t="str">
        <f t="shared" si="2"/>
        <v/>
      </c>
      <c r="X202" s="34" t="str">
        <f t="shared" si="1"/>
        <v/>
      </c>
    </row>
    <row r="203" spans="1:24" ht="14.25" customHeight="1" x14ac:dyDescent="0.25">
      <c r="A203" s="40">
        <v>0.15495</v>
      </c>
      <c r="B203" s="41">
        <v>0.36000000000000004</v>
      </c>
      <c r="C203" s="24" t="s">
        <v>24</v>
      </c>
      <c r="D203" s="24"/>
      <c r="E203" s="44" t="s">
        <v>142</v>
      </c>
      <c r="F203" s="37" t="s">
        <v>872</v>
      </c>
      <c r="G203" s="31" t="s">
        <v>69</v>
      </c>
      <c r="H203" s="24" t="s">
        <v>28</v>
      </c>
      <c r="I203" s="28" t="s">
        <v>873</v>
      </c>
      <c r="J203" s="38" t="s">
        <v>874</v>
      </c>
      <c r="K203" s="36">
        <v>15</v>
      </c>
      <c r="L203" s="36" t="s">
        <v>31</v>
      </c>
      <c r="M203" s="31" t="s">
        <v>622</v>
      </c>
      <c r="N203" s="24" t="s">
        <v>33</v>
      </c>
      <c r="O203" s="24">
        <v>6</v>
      </c>
      <c r="P203" s="31" t="s">
        <v>623</v>
      </c>
      <c r="Q203" s="31" t="s">
        <v>34</v>
      </c>
      <c r="R203" s="24"/>
      <c r="S203" s="24"/>
      <c r="T203" s="32" t="s">
        <v>35</v>
      </c>
      <c r="U203" s="68"/>
      <c r="V203" s="68"/>
      <c r="W203" s="33" t="str">
        <f t="shared" si="2"/>
        <v/>
      </c>
      <c r="X203" s="34" t="str">
        <f t="shared" si="1"/>
        <v/>
      </c>
    </row>
    <row r="204" spans="1:24" ht="14.25" customHeight="1" x14ac:dyDescent="0.25">
      <c r="A204" s="40">
        <v>0.1875</v>
      </c>
      <c r="B204" s="41">
        <v>0.43</v>
      </c>
      <c r="C204" s="24" t="s">
        <v>24</v>
      </c>
      <c r="D204" s="24"/>
      <c r="E204" s="44" t="s">
        <v>142</v>
      </c>
      <c r="F204" s="37" t="s">
        <v>872</v>
      </c>
      <c r="G204" s="31" t="s">
        <v>69</v>
      </c>
      <c r="H204" s="24" t="s">
        <v>28</v>
      </c>
      <c r="I204" s="28" t="s">
        <v>875</v>
      </c>
      <c r="J204" s="38" t="s">
        <v>876</v>
      </c>
      <c r="K204" s="36">
        <v>16</v>
      </c>
      <c r="L204" s="36" t="s">
        <v>31</v>
      </c>
      <c r="M204" s="31" t="s">
        <v>622</v>
      </c>
      <c r="N204" s="24" t="s">
        <v>33</v>
      </c>
      <c r="O204" s="24">
        <v>6</v>
      </c>
      <c r="P204" s="31" t="s">
        <v>623</v>
      </c>
      <c r="Q204" s="31" t="s">
        <v>34</v>
      </c>
      <c r="R204" s="24"/>
      <c r="S204" s="24"/>
      <c r="T204" s="32" t="s">
        <v>35</v>
      </c>
      <c r="U204" s="68"/>
      <c r="V204" s="68"/>
      <c r="W204" s="33" t="str">
        <f t="shared" si="2"/>
        <v/>
      </c>
      <c r="X204" s="34" t="str">
        <f t="shared" si="1"/>
        <v/>
      </c>
    </row>
    <row r="205" spans="1:24" ht="14.25" customHeight="1" x14ac:dyDescent="0.25">
      <c r="A205" s="40">
        <v>1.0469999999999999</v>
      </c>
      <c r="B205" s="24">
        <v>1.65</v>
      </c>
      <c r="C205" s="24" t="s">
        <v>36</v>
      </c>
      <c r="D205" s="24"/>
      <c r="E205" s="24" t="s">
        <v>67</v>
      </c>
      <c r="F205" s="37" t="s">
        <v>877</v>
      </c>
      <c r="G205" s="31" t="s">
        <v>69</v>
      </c>
      <c r="H205" s="24" t="s">
        <v>40</v>
      </c>
      <c r="I205" s="28" t="s">
        <v>878</v>
      </c>
      <c r="J205" s="38" t="s">
        <v>879</v>
      </c>
      <c r="K205" s="36">
        <v>75</v>
      </c>
      <c r="L205" s="36" t="s">
        <v>31</v>
      </c>
      <c r="M205" s="31" t="s">
        <v>880</v>
      </c>
      <c r="N205" s="24" t="s">
        <v>134</v>
      </c>
      <c r="O205" s="24">
        <v>3</v>
      </c>
      <c r="P205" s="24"/>
      <c r="Q205" s="31" t="s">
        <v>66</v>
      </c>
      <c r="R205" s="24"/>
      <c r="S205" s="24"/>
      <c r="T205" s="32" t="s">
        <v>35</v>
      </c>
      <c r="U205" s="68"/>
      <c r="V205" s="68"/>
      <c r="W205" s="33" t="str">
        <f t="shared" si="2"/>
        <v/>
      </c>
      <c r="X205" s="34" t="str">
        <f t="shared" si="1"/>
        <v/>
      </c>
    </row>
    <row r="206" spans="1:24" ht="14.25" customHeight="1" x14ac:dyDescent="0.25">
      <c r="A206" s="40">
        <v>0.124</v>
      </c>
      <c r="B206" s="40" t="s">
        <v>881</v>
      </c>
      <c r="C206" s="24" t="s">
        <v>882</v>
      </c>
      <c r="D206" s="24"/>
      <c r="E206" s="24" t="s">
        <v>291</v>
      </c>
      <c r="F206" s="37" t="s">
        <v>879</v>
      </c>
      <c r="G206" s="31" t="s">
        <v>110</v>
      </c>
      <c r="H206" s="24" t="s">
        <v>84</v>
      </c>
      <c r="I206" s="28" t="s">
        <v>883</v>
      </c>
      <c r="J206" s="38" t="s">
        <v>884</v>
      </c>
      <c r="K206" s="36">
        <v>806</v>
      </c>
      <c r="L206" s="36" t="s">
        <v>31</v>
      </c>
      <c r="M206" s="31" t="s">
        <v>306</v>
      </c>
      <c r="N206" s="24" t="s">
        <v>88</v>
      </c>
      <c r="O206" s="24">
        <v>7</v>
      </c>
      <c r="P206" s="24"/>
      <c r="Q206" s="31" t="s">
        <v>34</v>
      </c>
      <c r="R206" s="24" t="s">
        <v>45</v>
      </c>
      <c r="S206" s="24"/>
      <c r="T206" s="32" t="s">
        <v>35</v>
      </c>
      <c r="U206" s="18"/>
      <c r="V206" s="19"/>
      <c r="W206" s="33" t="str">
        <f t="shared" si="2"/>
        <v/>
      </c>
      <c r="X206" s="34" t="str">
        <f t="shared" si="1"/>
        <v/>
      </c>
    </row>
    <row r="207" spans="1:24" ht="14.25" customHeight="1" x14ac:dyDescent="0.25">
      <c r="A207" s="40">
        <v>3.99</v>
      </c>
      <c r="B207" s="52" t="s">
        <v>885</v>
      </c>
      <c r="C207" s="24" t="s">
        <v>886</v>
      </c>
      <c r="D207" s="24"/>
      <c r="E207" s="56" t="s">
        <v>887</v>
      </c>
      <c r="F207" s="37" t="s">
        <v>888</v>
      </c>
      <c r="G207" s="31" t="s">
        <v>110</v>
      </c>
      <c r="H207" s="24" t="s">
        <v>144</v>
      </c>
      <c r="I207" s="28" t="s">
        <v>889</v>
      </c>
      <c r="J207" s="38" t="s">
        <v>890</v>
      </c>
      <c r="K207" s="36">
        <v>807</v>
      </c>
      <c r="L207" s="36" t="s">
        <v>31</v>
      </c>
      <c r="M207" s="31" t="s">
        <v>306</v>
      </c>
      <c r="N207" s="24" t="s">
        <v>88</v>
      </c>
      <c r="O207" s="24">
        <v>7</v>
      </c>
      <c r="P207" s="24"/>
      <c r="Q207" s="31" t="s">
        <v>34</v>
      </c>
      <c r="R207" s="24"/>
      <c r="S207" s="24"/>
      <c r="T207" s="32" t="s">
        <v>35</v>
      </c>
      <c r="U207" s="18"/>
      <c r="V207" s="19"/>
      <c r="W207" s="33" t="str">
        <f t="shared" si="2"/>
        <v/>
      </c>
      <c r="X207" s="34" t="str">
        <f t="shared" si="1"/>
        <v/>
      </c>
    </row>
    <row r="208" spans="1:24" ht="14.25" customHeight="1" x14ac:dyDescent="0.25">
      <c r="A208" s="40">
        <v>0.5645</v>
      </c>
      <c r="B208" s="40" t="s">
        <v>891</v>
      </c>
      <c r="C208" s="24" t="s">
        <v>453</v>
      </c>
      <c r="D208" s="24"/>
      <c r="E208" s="24" t="s">
        <v>217</v>
      </c>
      <c r="F208" s="37" t="s">
        <v>892</v>
      </c>
      <c r="G208" s="31" t="s">
        <v>83</v>
      </c>
      <c r="H208" s="24" t="s">
        <v>84</v>
      </c>
      <c r="I208" s="28" t="s">
        <v>893</v>
      </c>
      <c r="J208" s="38" t="s">
        <v>894</v>
      </c>
      <c r="K208" s="36">
        <v>572</v>
      </c>
      <c r="L208" s="36" t="s">
        <v>31</v>
      </c>
      <c r="M208" s="31" t="s">
        <v>234</v>
      </c>
      <c r="N208" s="24" t="s">
        <v>88</v>
      </c>
      <c r="O208" s="24">
        <v>5</v>
      </c>
      <c r="P208" s="24"/>
      <c r="Q208" s="31" t="s">
        <v>34</v>
      </c>
      <c r="R208" s="24"/>
      <c r="S208" s="24"/>
      <c r="T208" s="32" t="s">
        <v>35</v>
      </c>
      <c r="U208" s="18"/>
      <c r="V208" s="19"/>
      <c r="W208" s="33" t="str">
        <f t="shared" si="2"/>
        <v/>
      </c>
      <c r="X208" s="34" t="str">
        <f t="shared" si="1"/>
        <v/>
      </c>
    </row>
    <row r="209" spans="1:24" ht="14.25" customHeight="1" x14ac:dyDescent="0.25">
      <c r="A209" s="40">
        <v>10</v>
      </c>
      <c r="B209" s="40" t="s">
        <v>895</v>
      </c>
      <c r="C209" s="24" t="s">
        <v>896</v>
      </c>
      <c r="D209" s="24"/>
      <c r="E209" s="24" t="s">
        <v>897</v>
      </c>
      <c r="F209" s="37" t="s">
        <v>898</v>
      </c>
      <c r="G209" s="31" t="s">
        <v>93</v>
      </c>
      <c r="H209" s="24" t="s">
        <v>899</v>
      </c>
      <c r="I209" s="28" t="s">
        <v>900</v>
      </c>
      <c r="J209" s="38" t="s">
        <v>901</v>
      </c>
      <c r="K209" s="36">
        <v>414</v>
      </c>
      <c r="L209" s="36" t="s">
        <v>31</v>
      </c>
      <c r="M209" s="31" t="s">
        <v>153</v>
      </c>
      <c r="N209" s="24" t="s">
        <v>88</v>
      </c>
      <c r="O209" s="24">
        <v>4</v>
      </c>
      <c r="P209" s="24"/>
      <c r="Q209" s="31" t="s">
        <v>34</v>
      </c>
      <c r="R209" s="24"/>
      <c r="S209" s="24"/>
      <c r="T209" s="32" t="s">
        <v>35</v>
      </c>
      <c r="U209" s="18"/>
      <c r="V209" s="19"/>
      <c r="W209" s="33" t="str">
        <f t="shared" si="2"/>
        <v/>
      </c>
      <c r="X209" s="34" t="str">
        <f t="shared" si="1"/>
        <v/>
      </c>
    </row>
    <row r="210" spans="1:24" ht="14.25" customHeight="1" x14ac:dyDescent="0.25">
      <c r="A210" s="24">
        <v>7.45</v>
      </c>
      <c r="B210" s="24"/>
      <c r="C210" s="24" t="s">
        <v>902</v>
      </c>
      <c r="D210" s="24"/>
      <c r="E210" s="31" t="s">
        <v>903</v>
      </c>
      <c r="F210" s="37" t="s">
        <v>904</v>
      </c>
      <c r="G210" s="31" t="s">
        <v>293</v>
      </c>
      <c r="H210" s="24" t="s">
        <v>902</v>
      </c>
      <c r="I210" s="28" t="s">
        <v>905</v>
      </c>
      <c r="J210" s="38" t="s">
        <v>906</v>
      </c>
      <c r="K210" s="36">
        <v>281</v>
      </c>
      <c r="L210" s="36" t="s">
        <v>31</v>
      </c>
      <c r="M210" s="31" t="s">
        <v>249</v>
      </c>
      <c r="N210" s="24" t="s">
        <v>185</v>
      </c>
      <c r="O210" s="24">
        <v>3</v>
      </c>
      <c r="P210" s="24"/>
      <c r="Q210" s="31" t="s">
        <v>66</v>
      </c>
      <c r="R210" s="24"/>
      <c r="S210" s="24"/>
      <c r="T210" s="32" t="s">
        <v>35</v>
      </c>
      <c r="U210" s="18"/>
      <c r="V210" s="19"/>
      <c r="W210" s="33" t="str">
        <f t="shared" si="2"/>
        <v/>
      </c>
      <c r="X210" s="34" t="str">
        <f t="shared" si="1"/>
        <v/>
      </c>
    </row>
    <row r="211" spans="1:24" ht="14.25" customHeight="1" x14ac:dyDescent="0.25">
      <c r="A211" s="24">
        <v>10.199</v>
      </c>
      <c r="B211" s="24"/>
      <c r="C211" s="24" t="s">
        <v>902</v>
      </c>
      <c r="D211" s="24"/>
      <c r="E211" s="31" t="s">
        <v>903</v>
      </c>
      <c r="F211" s="37" t="s">
        <v>904</v>
      </c>
      <c r="G211" s="31" t="s">
        <v>293</v>
      </c>
      <c r="H211" s="24" t="s">
        <v>902</v>
      </c>
      <c r="I211" s="28" t="s">
        <v>907</v>
      </c>
      <c r="J211" s="38" t="s">
        <v>908</v>
      </c>
      <c r="K211" s="36">
        <v>282</v>
      </c>
      <c r="L211" s="36" t="s">
        <v>31</v>
      </c>
      <c r="M211" s="31" t="s">
        <v>249</v>
      </c>
      <c r="N211" s="24" t="s">
        <v>185</v>
      </c>
      <c r="O211" s="24">
        <v>3</v>
      </c>
      <c r="P211" s="24"/>
      <c r="Q211" s="31" t="s">
        <v>66</v>
      </c>
      <c r="R211" s="24"/>
      <c r="S211" s="24"/>
      <c r="T211" s="32" t="s">
        <v>35</v>
      </c>
      <c r="U211" s="18"/>
      <c r="V211" s="19"/>
      <c r="W211" s="33" t="str">
        <f t="shared" si="2"/>
        <v/>
      </c>
      <c r="X211" s="34" t="str">
        <f t="shared" si="1"/>
        <v/>
      </c>
    </row>
    <row r="212" spans="1:24" ht="14.25" customHeight="1" x14ac:dyDescent="0.25">
      <c r="A212" s="24">
        <v>76.12</v>
      </c>
      <c r="B212" s="24"/>
      <c r="C212" s="24" t="s">
        <v>909</v>
      </c>
      <c r="D212" s="24"/>
      <c r="E212" s="25" t="s">
        <v>546</v>
      </c>
      <c r="F212" s="37" t="s">
        <v>910</v>
      </c>
      <c r="G212" s="27" t="s">
        <v>39</v>
      </c>
      <c r="H212" s="24" t="s">
        <v>911</v>
      </c>
      <c r="I212" s="28" t="s">
        <v>912</v>
      </c>
      <c r="J212" s="38" t="s">
        <v>913</v>
      </c>
      <c r="K212" s="36">
        <v>283</v>
      </c>
      <c r="L212" s="36" t="s">
        <v>31</v>
      </c>
      <c r="M212" s="31" t="s">
        <v>249</v>
      </c>
      <c r="N212" s="24" t="s">
        <v>185</v>
      </c>
      <c r="O212" s="24">
        <v>3</v>
      </c>
      <c r="P212" s="24"/>
      <c r="Q212" s="31" t="s">
        <v>66</v>
      </c>
      <c r="R212" s="24"/>
      <c r="S212" s="24"/>
      <c r="T212" s="32" t="s">
        <v>35</v>
      </c>
      <c r="U212" s="18"/>
      <c r="V212" s="19"/>
      <c r="W212" s="33" t="str">
        <f t="shared" si="2"/>
        <v/>
      </c>
      <c r="X212" s="34" t="str">
        <f t="shared" si="1"/>
        <v/>
      </c>
    </row>
    <row r="213" spans="1:24" ht="14.25" customHeight="1" x14ac:dyDescent="0.25">
      <c r="A213" s="24">
        <v>48.4</v>
      </c>
      <c r="B213" s="24" t="s">
        <v>914</v>
      </c>
      <c r="C213" s="24" t="s">
        <v>915</v>
      </c>
      <c r="D213" s="24"/>
      <c r="E213" s="24" t="s">
        <v>483</v>
      </c>
      <c r="F213" s="37" t="s">
        <v>916</v>
      </c>
      <c r="G213" s="31" t="s">
        <v>856</v>
      </c>
      <c r="H213" s="24" t="s">
        <v>728</v>
      </c>
      <c r="I213" s="28" t="s">
        <v>917</v>
      </c>
      <c r="J213" s="38" t="s">
        <v>918</v>
      </c>
      <c r="K213" s="36">
        <v>121</v>
      </c>
      <c r="L213" s="36" t="s">
        <v>31</v>
      </c>
      <c r="M213" s="31" t="s">
        <v>184</v>
      </c>
      <c r="N213" s="24" t="s">
        <v>185</v>
      </c>
      <c r="O213" s="24">
        <v>2</v>
      </c>
      <c r="P213" s="24"/>
      <c r="Q213" s="31" t="s">
        <v>66</v>
      </c>
      <c r="R213" s="24"/>
      <c r="S213" s="24"/>
      <c r="T213" s="32" t="s">
        <v>35</v>
      </c>
      <c r="U213" s="18"/>
      <c r="V213" s="19"/>
      <c r="W213" s="33" t="str">
        <f t="shared" si="2"/>
        <v/>
      </c>
      <c r="X213" s="34" t="str">
        <f t="shared" si="1"/>
        <v/>
      </c>
    </row>
    <row r="214" spans="1:24" ht="14.25" customHeight="1" x14ac:dyDescent="0.25">
      <c r="A214" s="40">
        <v>23.04</v>
      </c>
      <c r="B214" s="40">
        <v>28.8</v>
      </c>
      <c r="C214" s="24" t="s">
        <v>919</v>
      </c>
      <c r="D214" s="24"/>
      <c r="E214" s="25" t="s">
        <v>546</v>
      </c>
      <c r="F214" s="37" t="s">
        <v>920</v>
      </c>
      <c r="G214" s="31" t="s">
        <v>27</v>
      </c>
      <c r="H214" s="24" t="s">
        <v>207</v>
      </c>
      <c r="I214" s="28" t="s">
        <v>921</v>
      </c>
      <c r="J214" s="38" t="s">
        <v>922</v>
      </c>
      <c r="K214" s="36">
        <v>658</v>
      </c>
      <c r="L214" s="36" t="s">
        <v>31</v>
      </c>
      <c r="M214" s="31" t="s">
        <v>103</v>
      </c>
      <c r="N214" s="24" t="s">
        <v>33</v>
      </c>
      <c r="O214" s="24">
        <v>7</v>
      </c>
      <c r="P214" s="24"/>
      <c r="Q214" s="31" t="s">
        <v>34</v>
      </c>
      <c r="R214" s="24"/>
      <c r="S214" s="24"/>
      <c r="T214" s="32" t="s">
        <v>35</v>
      </c>
      <c r="U214" s="18"/>
      <c r="V214" s="19"/>
      <c r="W214" s="33" t="str">
        <f t="shared" si="2"/>
        <v/>
      </c>
      <c r="X214" s="34" t="str">
        <f t="shared" si="1"/>
        <v/>
      </c>
    </row>
    <row r="215" spans="1:24" ht="14.25" customHeight="1" x14ac:dyDescent="0.25">
      <c r="A215" s="24">
        <v>99.94</v>
      </c>
      <c r="B215" s="24"/>
      <c r="C215" s="24" t="s">
        <v>909</v>
      </c>
      <c r="D215" s="24"/>
      <c r="E215" s="25" t="s">
        <v>546</v>
      </c>
      <c r="F215" s="37" t="s">
        <v>923</v>
      </c>
      <c r="G215" s="27" t="s">
        <v>39</v>
      </c>
      <c r="H215" s="24" t="s">
        <v>911</v>
      </c>
      <c r="I215" s="28" t="s">
        <v>924</v>
      </c>
      <c r="J215" s="38" t="s">
        <v>925</v>
      </c>
      <c r="K215" s="36">
        <v>284</v>
      </c>
      <c r="L215" s="36" t="s">
        <v>31</v>
      </c>
      <c r="M215" s="31" t="s">
        <v>249</v>
      </c>
      <c r="N215" s="24" t="s">
        <v>185</v>
      </c>
      <c r="O215" s="24">
        <v>3</v>
      </c>
      <c r="P215" s="24"/>
      <c r="Q215" s="31" t="s">
        <v>66</v>
      </c>
      <c r="R215" s="24"/>
      <c r="S215" s="24"/>
      <c r="T215" s="32" t="s">
        <v>35</v>
      </c>
      <c r="U215" s="18"/>
      <c r="V215" s="19"/>
      <c r="W215" s="33" t="str">
        <f t="shared" si="2"/>
        <v/>
      </c>
      <c r="X215" s="34" t="str">
        <f t="shared" si="1"/>
        <v/>
      </c>
    </row>
    <row r="216" spans="1:24" ht="14.25" customHeight="1" x14ac:dyDescent="0.25">
      <c r="A216" s="40">
        <v>0.92500000000000004</v>
      </c>
      <c r="B216" s="41" t="s">
        <v>926</v>
      </c>
      <c r="C216" s="24" t="s">
        <v>927</v>
      </c>
      <c r="D216" s="24"/>
      <c r="E216" s="24" t="s">
        <v>928</v>
      </c>
      <c r="F216" s="37" t="s">
        <v>929</v>
      </c>
      <c r="G216" s="31" t="s">
        <v>110</v>
      </c>
      <c r="H216" s="24" t="s">
        <v>930</v>
      </c>
      <c r="I216" s="28" t="s">
        <v>931</v>
      </c>
      <c r="J216" s="38" t="s">
        <v>932</v>
      </c>
      <c r="K216" s="36">
        <v>778</v>
      </c>
      <c r="L216" s="36" t="s">
        <v>31</v>
      </c>
      <c r="M216" s="31" t="s">
        <v>306</v>
      </c>
      <c r="N216" s="24" t="s">
        <v>88</v>
      </c>
      <c r="O216" s="24">
        <v>7</v>
      </c>
      <c r="P216" s="24"/>
      <c r="Q216" s="31" t="s">
        <v>34</v>
      </c>
      <c r="R216" s="24"/>
      <c r="S216" s="24"/>
      <c r="T216" s="32" t="s">
        <v>35</v>
      </c>
      <c r="U216" s="18"/>
      <c r="V216" s="19"/>
      <c r="W216" s="33" t="str">
        <f t="shared" si="2"/>
        <v/>
      </c>
      <c r="X216" s="34" t="str">
        <f t="shared" si="1"/>
        <v/>
      </c>
    </row>
    <row r="217" spans="1:24" ht="14.25" customHeight="1" x14ac:dyDescent="0.25">
      <c r="A217" s="40">
        <v>30.4</v>
      </c>
      <c r="B217" s="24">
        <v>38</v>
      </c>
      <c r="C217" s="24" t="s">
        <v>919</v>
      </c>
      <c r="D217" s="24"/>
      <c r="E217" s="25" t="s">
        <v>546</v>
      </c>
      <c r="F217" s="37" t="s">
        <v>933</v>
      </c>
      <c r="G217" s="31" t="s">
        <v>934</v>
      </c>
      <c r="H217" s="24" t="s">
        <v>207</v>
      </c>
      <c r="I217" s="28" t="s">
        <v>935</v>
      </c>
      <c r="J217" s="38" t="s">
        <v>936</v>
      </c>
      <c r="K217" s="36">
        <v>715</v>
      </c>
      <c r="L217" s="36" t="s">
        <v>31</v>
      </c>
      <c r="M217" s="31" t="s">
        <v>937</v>
      </c>
      <c r="N217" s="24" t="s">
        <v>78</v>
      </c>
      <c r="O217" s="24">
        <v>7</v>
      </c>
      <c r="P217" s="24"/>
      <c r="Q217" s="31" t="s">
        <v>34</v>
      </c>
      <c r="R217" s="24"/>
      <c r="S217" s="24"/>
      <c r="T217" s="32" t="s">
        <v>35</v>
      </c>
      <c r="U217" s="18"/>
      <c r="V217" s="19"/>
      <c r="W217" s="33" t="str">
        <f t="shared" si="2"/>
        <v/>
      </c>
      <c r="X217" s="34" t="str">
        <f t="shared" si="1"/>
        <v/>
      </c>
    </row>
    <row r="218" spans="1:24" ht="14.25" customHeight="1" x14ac:dyDescent="0.25">
      <c r="A218" s="40">
        <v>25.5</v>
      </c>
      <c r="B218" s="24" t="s">
        <v>938</v>
      </c>
      <c r="C218" s="24" t="s">
        <v>939</v>
      </c>
      <c r="D218" s="24"/>
      <c r="E218" s="36" t="s">
        <v>940</v>
      </c>
      <c r="F218" s="37" t="s">
        <v>941</v>
      </c>
      <c r="G218" s="31" t="s">
        <v>93</v>
      </c>
      <c r="H218" s="24" t="s">
        <v>942</v>
      </c>
      <c r="I218" s="28" t="s">
        <v>943</v>
      </c>
      <c r="J218" s="38" t="s">
        <v>944</v>
      </c>
      <c r="K218" s="36">
        <v>516</v>
      </c>
      <c r="L218" s="36" t="s">
        <v>31</v>
      </c>
      <c r="M218" s="31" t="s">
        <v>234</v>
      </c>
      <c r="N218" s="24" t="s">
        <v>88</v>
      </c>
      <c r="O218" s="24">
        <v>5</v>
      </c>
      <c r="P218" s="24"/>
      <c r="Q218" s="31" t="s">
        <v>34</v>
      </c>
      <c r="R218" s="24"/>
      <c r="S218" s="24"/>
      <c r="T218" s="32" t="s">
        <v>35</v>
      </c>
      <c r="U218" s="18"/>
      <c r="V218" s="19"/>
      <c r="W218" s="33" t="str">
        <f t="shared" si="2"/>
        <v/>
      </c>
      <c r="X218" s="34" t="str">
        <f t="shared" si="1"/>
        <v/>
      </c>
    </row>
    <row r="219" spans="1:24" ht="14.25" customHeight="1" x14ac:dyDescent="0.25">
      <c r="A219" s="40">
        <v>0.24299999999999999</v>
      </c>
      <c r="B219" s="41" t="s">
        <v>945</v>
      </c>
      <c r="C219" s="24" t="s">
        <v>24</v>
      </c>
      <c r="D219" s="24"/>
      <c r="E219" s="24" t="s">
        <v>217</v>
      </c>
      <c r="F219" s="37" t="s">
        <v>946</v>
      </c>
      <c r="G219" s="31" t="s">
        <v>83</v>
      </c>
      <c r="H219" s="24" t="s">
        <v>84</v>
      </c>
      <c r="I219" s="28" t="s">
        <v>947</v>
      </c>
      <c r="J219" s="38" t="s">
        <v>948</v>
      </c>
      <c r="K219" s="36">
        <v>324</v>
      </c>
      <c r="L219" s="36" t="s">
        <v>31</v>
      </c>
      <c r="M219" s="31" t="s">
        <v>87</v>
      </c>
      <c r="N219" s="24" t="s">
        <v>88</v>
      </c>
      <c r="O219" s="24">
        <v>3</v>
      </c>
      <c r="P219" s="24"/>
      <c r="Q219" s="31" t="s">
        <v>34</v>
      </c>
      <c r="R219" s="49"/>
      <c r="S219" s="49"/>
      <c r="T219" s="32" t="s">
        <v>35</v>
      </c>
      <c r="U219" s="18"/>
      <c r="V219" s="19"/>
      <c r="W219" s="33" t="str">
        <f t="shared" si="2"/>
        <v/>
      </c>
      <c r="X219" s="34" t="str">
        <f t="shared" si="1"/>
        <v/>
      </c>
    </row>
    <row r="220" spans="1:24" ht="14.25" customHeight="1" x14ac:dyDescent="0.25">
      <c r="A220" s="40">
        <v>8.99</v>
      </c>
      <c r="B220" s="40" t="s">
        <v>949</v>
      </c>
      <c r="C220" s="24" t="s">
        <v>155</v>
      </c>
      <c r="D220" s="24"/>
      <c r="E220" s="24" t="s">
        <v>950</v>
      </c>
      <c r="F220" s="37" t="s">
        <v>951</v>
      </c>
      <c r="G220" s="31" t="s">
        <v>83</v>
      </c>
      <c r="H220" s="24" t="s">
        <v>952</v>
      </c>
      <c r="I220" s="28" t="s">
        <v>953</v>
      </c>
      <c r="J220" s="38" t="s">
        <v>954</v>
      </c>
      <c r="K220" s="36">
        <v>12</v>
      </c>
      <c r="L220" s="36" t="s">
        <v>31</v>
      </c>
      <c r="M220" s="31" t="s">
        <v>170</v>
      </c>
      <c r="N220" s="24" t="s">
        <v>129</v>
      </c>
      <c r="O220" s="24">
        <v>1</v>
      </c>
      <c r="P220" s="24"/>
      <c r="Q220" s="31" t="s">
        <v>34</v>
      </c>
      <c r="R220" s="24" t="s">
        <v>45</v>
      </c>
      <c r="S220" s="24"/>
      <c r="T220" s="32" t="s">
        <v>35</v>
      </c>
      <c r="U220" s="18"/>
      <c r="V220" s="19"/>
      <c r="W220" s="33" t="str">
        <f t="shared" si="2"/>
        <v/>
      </c>
      <c r="X220" s="34" t="str">
        <f t="shared" si="1"/>
        <v/>
      </c>
    </row>
    <row r="221" spans="1:24" ht="14.25" customHeight="1" x14ac:dyDescent="0.25">
      <c r="A221" s="41">
        <v>8.5</v>
      </c>
      <c r="B221" s="40" t="s">
        <v>955</v>
      </c>
      <c r="C221" s="24" t="s">
        <v>90</v>
      </c>
      <c r="D221" s="24"/>
      <c r="E221" s="31" t="s">
        <v>956</v>
      </c>
      <c r="F221" s="37" t="s">
        <v>957</v>
      </c>
      <c r="G221" s="31" t="s">
        <v>93</v>
      </c>
      <c r="H221" s="24" t="s">
        <v>958</v>
      </c>
      <c r="I221" s="28" t="s">
        <v>959</v>
      </c>
      <c r="J221" s="38" t="s">
        <v>954</v>
      </c>
      <c r="K221" s="30">
        <v>13</v>
      </c>
      <c r="L221" s="30" t="s">
        <v>31</v>
      </c>
      <c r="M221" s="31" t="s">
        <v>170</v>
      </c>
      <c r="N221" s="24" t="s">
        <v>129</v>
      </c>
      <c r="O221" s="24">
        <v>1</v>
      </c>
      <c r="P221" s="24"/>
      <c r="Q221" s="31" t="s">
        <v>34</v>
      </c>
      <c r="R221" s="24" t="s">
        <v>45</v>
      </c>
      <c r="S221" s="24"/>
      <c r="T221" s="32" t="s">
        <v>35</v>
      </c>
      <c r="U221" s="18"/>
      <c r="V221" s="19"/>
      <c r="W221" s="33" t="str">
        <f t="shared" si="2"/>
        <v/>
      </c>
      <c r="X221" s="34" t="str">
        <f t="shared" si="1"/>
        <v/>
      </c>
    </row>
    <row r="222" spans="1:24" ht="14.25" customHeight="1" x14ac:dyDescent="0.25">
      <c r="A222" s="41">
        <v>8.5</v>
      </c>
      <c r="B222" s="40" t="s">
        <v>960</v>
      </c>
      <c r="C222" s="24" t="s">
        <v>90</v>
      </c>
      <c r="D222" s="24"/>
      <c r="E222" s="31" t="s">
        <v>961</v>
      </c>
      <c r="F222" s="37" t="s">
        <v>962</v>
      </c>
      <c r="G222" s="31" t="s">
        <v>93</v>
      </c>
      <c r="H222" s="24" t="s">
        <v>958</v>
      </c>
      <c r="I222" s="28" t="s">
        <v>959</v>
      </c>
      <c r="J222" s="38" t="s">
        <v>954</v>
      </c>
      <c r="K222" s="42">
        <v>13</v>
      </c>
      <c r="L222" s="42" t="s">
        <v>47</v>
      </c>
      <c r="M222" s="31" t="s">
        <v>170</v>
      </c>
      <c r="N222" s="24" t="s">
        <v>129</v>
      </c>
      <c r="O222" s="24">
        <v>1</v>
      </c>
      <c r="P222" s="24"/>
      <c r="Q222" s="31" t="s">
        <v>34</v>
      </c>
      <c r="R222" s="24" t="s">
        <v>45</v>
      </c>
      <c r="S222" s="24"/>
      <c r="T222" s="32" t="s">
        <v>35</v>
      </c>
      <c r="U222" s="18"/>
      <c r="V222" s="19"/>
      <c r="W222" s="33" t="str">
        <f t="shared" si="2"/>
        <v/>
      </c>
      <c r="X222" s="34" t="str">
        <f t="shared" si="1"/>
        <v/>
      </c>
    </row>
    <row r="223" spans="1:24" ht="14.25" customHeight="1" x14ac:dyDescent="0.25">
      <c r="A223" s="41">
        <v>8.5</v>
      </c>
      <c r="B223" s="40" t="s">
        <v>963</v>
      </c>
      <c r="C223" s="24" t="s">
        <v>49</v>
      </c>
      <c r="D223" s="24"/>
      <c r="E223" s="31" t="s">
        <v>964</v>
      </c>
      <c r="F223" s="37" t="s">
        <v>965</v>
      </c>
      <c r="G223" s="31" t="s">
        <v>93</v>
      </c>
      <c r="H223" s="24" t="s">
        <v>958</v>
      </c>
      <c r="I223" s="28" t="s">
        <v>959</v>
      </c>
      <c r="J223" s="38" t="s">
        <v>954</v>
      </c>
      <c r="K223" s="42">
        <v>13</v>
      </c>
      <c r="L223" s="42" t="s">
        <v>48</v>
      </c>
      <c r="M223" s="31" t="s">
        <v>170</v>
      </c>
      <c r="N223" s="24" t="s">
        <v>129</v>
      </c>
      <c r="O223" s="24">
        <v>1</v>
      </c>
      <c r="P223" s="24"/>
      <c r="Q223" s="31" t="s">
        <v>34</v>
      </c>
      <c r="R223" s="24" t="s">
        <v>45</v>
      </c>
      <c r="S223" s="24"/>
      <c r="T223" s="32" t="s">
        <v>35</v>
      </c>
      <c r="U223" s="18"/>
      <c r="V223" s="19"/>
      <c r="W223" s="33" t="str">
        <f t="shared" si="2"/>
        <v/>
      </c>
      <c r="X223" s="34" t="str">
        <f t="shared" si="1"/>
        <v/>
      </c>
    </row>
    <row r="224" spans="1:24" ht="14.25" customHeight="1" x14ac:dyDescent="0.25">
      <c r="A224" s="24">
        <v>0.92500000000000004</v>
      </c>
      <c r="B224" s="24" t="s">
        <v>966</v>
      </c>
      <c r="C224" s="24" t="s">
        <v>24</v>
      </c>
      <c r="D224" s="24"/>
      <c r="E224" s="31" t="s">
        <v>887</v>
      </c>
      <c r="F224" s="37" t="s">
        <v>967</v>
      </c>
      <c r="G224" s="27" t="s">
        <v>39</v>
      </c>
      <c r="H224" s="24" t="s">
        <v>84</v>
      </c>
      <c r="I224" s="28" t="s">
        <v>968</v>
      </c>
      <c r="J224" s="38" t="s">
        <v>969</v>
      </c>
      <c r="K224" s="36">
        <v>208</v>
      </c>
      <c r="L224" s="36" t="s">
        <v>31</v>
      </c>
      <c r="M224" s="31" t="s">
        <v>184</v>
      </c>
      <c r="N224" s="24" t="s">
        <v>185</v>
      </c>
      <c r="O224" s="24">
        <v>2</v>
      </c>
      <c r="P224" s="24"/>
      <c r="Q224" s="31" t="s">
        <v>66</v>
      </c>
      <c r="R224" s="24"/>
      <c r="S224" s="24" t="s">
        <v>329</v>
      </c>
      <c r="T224" s="32" t="s">
        <v>35</v>
      </c>
      <c r="U224" s="18"/>
      <c r="V224" s="19"/>
      <c r="W224" s="33" t="str">
        <f t="shared" si="2"/>
        <v/>
      </c>
      <c r="X224" s="34" t="str">
        <f t="shared" si="1"/>
        <v/>
      </c>
    </row>
    <row r="225" spans="1:24" ht="14.25" customHeight="1" x14ac:dyDescent="0.25">
      <c r="A225" s="24">
        <v>0.59</v>
      </c>
      <c r="B225" s="24"/>
      <c r="C225" s="24" t="s">
        <v>24</v>
      </c>
      <c r="D225" s="24"/>
      <c r="E225" s="24" t="s">
        <v>786</v>
      </c>
      <c r="F225" s="37" t="s">
        <v>970</v>
      </c>
      <c r="G225" s="27" t="s">
        <v>39</v>
      </c>
      <c r="H225" s="24" t="s">
        <v>84</v>
      </c>
      <c r="I225" s="28" t="s">
        <v>971</v>
      </c>
      <c r="J225" s="38" t="s">
        <v>972</v>
      </c>
      <c r="K225" s="36">
        <v>341</v>
      </c>
      <c r="L225" s="36" t="s">
        <v>31</v>
      </c>
      <c r="M225" s="31" t="s">
        <v>249</v>
      </c>
      <c r="N225" s="24" t="s">
        <v>185</v>
      </c>
      <c r="O225" s="24">
        <v>3</v>
      </c>
      <c r="P225" s="24"/>
      <c r="Q225" s="31" t="s">
        <v>66</v>
      </c>
      <c r="R225" s="24"/>
      <c r="S225" s="24" t="s">
        <v>329</v>
      </c>
      <c r="T225" s="32" t="s">
        <v>35</v>
      </c>
      <c r="U225" s="18"/>
      <c r="V225" s="19"/>
      <c r="W225" s="33" t="str">
        <f t="shared" si="2"/>
        <v/>
      </c>
      <c r="X225" s="34" t="str">
        <f t="shared" si="1"/>
        <v/>
      </c>
    </row>
    <row r="226" spans="1:24" ht="14.25" customHeight="1" x14ac:dyDescent="0.25">
      <c r="A226" s="24">
        <v>7</v>
      </c>
      <c r="B226" s="24" t="s">
        <v>973</v>
      </c>
      <c r="C226" s="24" t="s">
        <v>24</v>
      </c>
      <c r="D226" s="24"/>
      <c r="E226" s="31" t="s">
        <v>974</v>
      </c>
      <c r="F226" s="37" t="s">
        <v>975</v>
      </c>
      <c r="G226" s="27" t="s">
        <v>93</v>
      </c>
      <c r="H226" s="24" t="s">
        <v>84</v>
      </c>
      <c r="I226" s="28" t="s">
        <v>976</v>
      </c>
      <c r="J226" s="38" t="s">
        <v>977</v>
      </c>
      <c r="K226" s="36">
        <v>571</v>
      </c>
      <c r="L226" s="36" t="s">
        <v>31</v>
      </c>
      <c r="M226" s="31" t="s">
        <v>234</v>
      </c>
      <c r="N226" s="24" t="s">
        <v>88</v>
      </c>
      <c r="O226" s="24">
        <v>5</v>
      </c>
      <c r="P226" s="24"/>
      <c r="Q226" s="31" t="s">
        <v>34</v>
      </c>
      <c r="R226" s="24"/>
      <c r="S226" s="24"/>
      <c r="T226" s="32" t="s">
        <v>35</v>
      </c>
      <c r="U226" s="18"/>
      <c r="V226" s="19"/>
      <c r="W226" s="33" t="str">
        <f t="shared" si="2"/>
        <v/>
      </c>
      <c r="X226" s="34" t="str">
        <f t="shared" si="1"/>
        <v/>
      </c>
    </row>
    <row r="227" spans="1:24" ht="14.25" customHeight="1" x14ac:dyDescent="0.25">
      <c r="A227" s="40">
        <v>0.2</v>
      </c>
      <c r="B227" s="24" t="s">
        <v>978</v>
      </c>
      <c r="C227" s="24" t="s">
        <v>195</v>
      </c>
      <c r="D227" s="24"/>
      <c r="E227" s="24" t="s">
        <v>644</v>
      </c>
      <c r="F227" s="37" t="s">
        <v>979</v>
      </c>
      <c r="G227" s="31" t="s">
        <v>934</v>
      </c>
      <c r="H227" s="24" t="s">
        <v>28</v>
      </c>
      <c r="I227" s="28" t="s">
        <v>980</v>
      </c>
      <c r="J227" s="38" t="s">
        <v>981</v>
      </c>
      <c r="K227" s="36">
        <v>359</v>
      </c>
      <c r="L227" s="36" t="s">
        <v>31</v>
      </c>
      <c r="M227" s="31" t="s">
        <v>982</v>
      </c>
      <c r="N227" s="24" t="s">
        <v>58</v>
      </c>
      <c r="O227" s="24">
        <v>4</v>
      </c>
      <c r="P227" s="24"/>
      <c r="Q227" s="31" t="s">
        <v>34</v>
      </c>
      <c r="R227" s="24"/>
      <c r="S227" s="24"/>
      <c r="T227" s="32" t="s">
        <v>35</v>
      </c>
      <c r="U227" s="18"/>
      <c r="V227" s="19"/>
      <c r="W227" s="33" t="str">
        <f t="shared" si="2"/>
        <v/>
      </c>
      <c r="X227" s="34" t="str">
        <f t="shared" si="1"/>
        <v/>
      </c>
    </row>
    <row r="228" spans="1:24" ht="14.25" customHeight="1" x14ac:dyDescent="0.25">
      <c r="A228" s="40">
        <v>23</v>
      </c>
      <c r="B228" s="24" t="s">
        <v>983</v>
      </c>
      <c r="C228" s="24" t="s">
        <v>984</v>
      </c>
      <c r="D228" s="24"/>
      <c r="E228" s="24" t="s">
        <v>985</v>
      </c>
      <c r="F228" s="37" t="s">
        <v>986</v>
      </c>
      <c r="G228" s="31" t="s">
        <v>46</v>
      </c>
      <c r="H228" s="24" t="s">
        <v>40</v>
      </c>
      <c r="I228" s="54" t="s">
        <v>987</v>
      </c>
      <c r="J228" s="55" t="s">
        <v>988</v>
      </c>
      <c r="K228" s="36">
        <v>848</v>
      </c>
      <c r="L228" s="36" t="s">
        <v>31</v>
      </c>
      <c r="M228" s="31" t="s">
        <v>306</v>
      </c>
      <c r="N228" s="24" t="s">
        <v>88</v>
      </c>
      <c r="O228" s="24">
        <v>7</v>
      </c>
      <c r="P228" s="24"/>
      <c r="Q228" s="31" t="s">
        <v>34</v>
      </c>
      <c r="R228" s="24"/>
      <c r="S228" s="24"/>
      <c r="T228" s="32" t="s">
        <v>35</v>
      </c>
      <c r="U228" s="18"/>
      <c r="V228" s="19"/>
      <c r="W228" s="33" t="str">
        <f t="shared" si="2"/>
        <v/>
      </c>
      <c r="X228" s="34" t="str">
        <f t="shared" si="1"/>
        <v/>
      </c>
    </row>
    <row r="229" spans="1:24" ht="14.25" customHeight="1" x14ac:dyDescent="0.25">
      <c r="A229" s="40">
        <v>16.5</v>
      </c>
      <c r="B229" s="40">
        <v>45</v>
      </c>
      <c r="C229" s="24" t="s">
        <v>747</v>
      </c>
      <c r="D229" s="24"/>
      <c r="E229" s="24" t="s">
        <v>989</v>
      </c>
      <c r="F229" s="37" t="s">
        <v>990</v>
      </c>
      <c r="G229" s="31" t="s">
        <v>110</v>
      </c>
      <c r="H229" s="24" t="s">
        <v>747</v>
      </c>
      <c r="I229" s="54" t="s">
        <v>991</v>
      </c>
      <c r="J229" s="55" t="s">
        <v>992</v>
      </c>
      <c r="K229" s="30">
        <v>347</v>
      </c>
      <c r="L229" s="30" t="s">
        <v>31</v>
      </c>
      <c r="M229" s="31" t="s">
        <v>752</v>
      </c>
      <c r="N229" s="24" t="s">
        <v>33</v>
      </c>
      <c r="O229" s="24">
        <v>4</v>
      </c>
      <c r="P229" s="24"/>
      <c r="Q229" s="31" t="s">
        <v>34</v>
      </c>
      <c r="R229" s="24"/>
      <c r="S229" s="24"/>
      <c r="T229" s="32" t="s">
        <v>35</v>
      </c>
      <c r="U229" s="18"/>
      <c r="V229" s="19"/>
      <c r="W229" s="33" t="str">
        <f t="shared" si="2"/>
        <v/>
      </c>
      <c r="X229" s="34" t="str">
        <f t="shared" si="1"/>
        <v/>
      </c>
    </row>
    <row r="230" spans="1:24" ht="14.25" customHeight="1" x14ac:dyDescent="0.25">
      <c r="A230" s="40">
        <v>16.5</v>
      </c>
      <c r="B230" s="40" t="s">
        <v>283</v>
      </c>
      <c r="C230" s="51" t="s">
        <v>993</v>
      </c>
      <c r="D230" s="24"/>
      <c r="E230" s="24" t="s">
        <v>994</v>
      </c>
      <c r="F230" s="37" t="s">
        <v>995</v>
      </c>
      <c r="G230" s="31" t="s">
        <v>46</v>
      </c>
      <c r="H230" s="24" t="s">
        <v>747</v>
      </c>
      <c r="I230" s="54" t="s">
        <v>991</v>
      </c>
      <c r="J230" s="55" t="s">
        <v>992</v>
      </c>
      <c r="K230" s="59">
        <v>347</v>
      </c>
      <c r="L230" s="59" t="s">
        <v>47</v>
      </c>
      <c r="M230" s="31" t="s">
        <v>752</v>
      </c>
      <c r="N230" s="24" t="s">
        <v>33</v>
      </c>
      <c r="O230" s="24">
        <v>4</v>
      </c>
      <c r="P230" s="24"/>
      <c r="Q230" s="31" t="s">
        <v>34</v>
      </c>
      <c r="R230" s="24"/>
      <c r="S230" s="24"/>
      <c r="T230" s="32" t="s">
        <v>35</v>
      </c>
      <c r="U230" s="18"/>
      <c r="V230" s="19"/>
      <c r="W230" s="33" t="str">
        <f t="shared" si="2"/>
        <v/>
      </c>
      <c r="X230" s="34" t="str">
        <f t="shared" si="1"/>
        <v/>
      </c>
    </row>
    <row r="231" spans="1:24" ht="14.25" customHeight="1" x14ac:dyDescent="0.25">
      <c r="A231" s="40">
        <v>134</v>
      </c>
      <c r="B231" s="40" t="s">
        <v>996</v>
      </c>
      <c r="C231" s="51" t="s">
        <v>997</v>
      </c>
      <c r="D231" s="24"/>
      <c r="E231" s="24" t="s">
        <v>998</v>
      </c>
      <c r="F231" s="37" t="s">
        <v>999</v>
      </c>
      <c r="G231" s="31" t="s">
        <v>83</v>
      </c>
      <c r="H231" s="24" t="s">
        <v>207</v>
      </c>
      <c r="I231" s="54" t="s">
        <v>1000</v>
      </c>
      <c r="J231" s="55" t="s">
        <v>1001</v>
      </c>
      <c r="K231" s="64">
        <v>394</v>
      </c>
      <c r="L231" s="64" t="s">
        <v>31</v>
      </c>
      <c r="M231" s="62" t="s">
        <v>153</v>
      </c>
      <c r="N231" s="24" t="s">
        <v>88</v>
      </c>
      <c r="O231" s="24">
        <v>4</v>
      </c>
      <c r="P231" s="24"/>
      <c r="Q231" s="31" t="s">
        <v>34</v>
      </c>
      <c r="R231" s="24"/>
      <c r="S231" s="24"/>
      <c r="T231" s="32" t="s">
        <v>35</v>
      </c>
      <c r="U231" s="18"/>
      <c r="V231" s="19"/>
      <c r="W231" s="33" t="str">
        <f t="shared" si="2"/>
        <v/>
      </c>
      <c r="X231" s="34" t="str">
        <f t="shared" si="1"/>
        <v/>
      </c>
    </row>
    <row r="232" spans="1:24" ht="14.25" customHeight="1" x14ac:dyDescent="0.25">
      <c r="A232" s="40">
        <v>0.13200000000000001</v>
      </c>
      <c r="B232" s="40">
        <v>0.8</v>
      </c>
      <c r="C232" s="24" t="s">
        <v>24</v>
      </c>
      <c r="D232" s="24"/>
      <c r="E232" s="24" t="s">
        <v>297</v>
      </c>
      <c r="F232" s="37" t="s">
        <v>1002</v>
      </c>
      <c r="G232" s="31" t="s">
        <v>110</v>
      </c>
      <c r="H232" s="24" t="s">
        <v>28</v>
      </c>
      <c r="I232" s="28" t="s">
        <v>1003</v>
      </c>
      <c r="J232" s="38" t="s">
        <v>1004</v>
      </c>
      <c r="K232" s="67">
        <v>768</v>
      </c>
      <c r="L232" s="67" t="s">
        <v>31</v>
      </c>
      <c r="M232" s="31" t="s">
        <v>72</v>
      </c>
      <c r="N232" s="24" t="s">
        <v>33</v>
      </c>
      <c r="O232" s="24">
        <v>8</v>
      </c>
      <c r="P232" s="24"/>
      <c r="Q232" s="31" t="s">
        <v>34</v>
      </c>
      <c r="R232" s="24"/>
      <c r="S232" s="24"/>
      <c r="T232" s="32" t="s">
        <v>35</v>
      </c>
      <c r="U232" s="18"/>
      <c r="V232" s="19"/>
      <c r="W232" s="33" t="str">
        <f t="shared" si="2"/>
        <v/>
      </c>
      <c r="X232" s="34" t="str">
        <f t="shared" si="1"/>
        <v/>
      </c>
    </row>
    <row r="233" spans="1:24" ht="14.25" customHeight="1" x14ac:dyDescent="0.25">
      <c r="A233" s="40">
        <v>0.13200000000000001</v>
      </c>
      <c r="B233" s="40">
        <v>0.3</v>
      </c>
      <c r="C233" s="24" t="s">
        <v>195</v>
      </c>
      <c r="D233" s="24"/>
      <c r="E233" s="24" t="s">
        <v>495</v>
      </c>
      <c r="F233" s="37" t="s">
        <v>1005</v>
      </c>
      <c r="G233" s="31" t="s">
        <v>69</v>
      </c>
      <c r="H233" s="24" t="s">
        <v>28</v>
      </c>
      <c r="I233" s="28" t="s">
        <v>1003</v>
      </c>
      <c r="J233" s="38" t="s">
        <v>1004</v>
      </c>
      <c r="K233" s="35">
        <v>768</v>
      </c>
      <c r="L233" s="35" t="s">
        <v>47</v>
      </c>
      <c r="M233" s="31" t="s">
        <v>72</v>
      </c>
      <c r="N233" s="24" t="s">
        <v>33</v>
      </c>
      <c r="O233" s="24">
        <v>8</v>
      </c>
      <c r="P233" s="24"/>
      <c r="Q233" s="31" t="s">
        <v>34</v>
      </c>
      <c r="R233" s="24"/>
      <c r="S233" s="24"/>
      <c r="T233" s="32" t="s">
        <v>35</v>
      </c>
      <c r="U233" s="18"/>
      <c r="V233" s="19"/>
      <c r="W233" s="33" t="str">
        <f t="shared" si="2"/>
        <v/>
      </c>
      <c r="X233" s="34" t="str">
        <f t="shared" si="1"/>
        <v/>
      </c>
    </row>
    <row r="234" spans="1:24" ht="14.25" customHeight="1" x14ac:dyDescent="0.25">
      <c r="A234" s="40">
        <v>3.6750000000000003</v>
      </c>
      <c r="B234" s="24">
        <v>5.4</v>
      </c>
      <c r="C234" s="24" t="s">
        <v>1006</v>
      </c>
      <c r="D234" s="24"/>
      <c r="E234" s="24" t="s">
        <v>217</v>
      </c>
      <c r="F234" s="37" t="s">
        <v>1007</v>
      </c>
      <c r="G234" s="31" t="s">
        <v>69</v>
      </c>
      <c r="H234" s="24" t="s">
        <v>40</v>
      </c>
      <c r="I234" s="28" t="s">
        <v>1008</v>
      </c>
      <c r="J234" s="38" t="s">
        <v>1009</v>
      </c>
      <c r="K234" s="36">
        <v>845</v>
      </c>
      <c r="L234" s="36" t="s">
        <v>31</v>
      </c>
      <c r="M234" s="31" t="s">
        <v>1010</v>
      </c>
      <c r="N234" s="24" t="s">
        <v>78</v>
      </c>
      <c r="O234" s="24">
        <v>8</v>
      </c>
      <c r="P234" s="24"/>
      <c r="Q234" s="31" t="s">
        <v>34</v>
      </c>
      <c r="R234" s="24" t="s">
        <v>45</v>
      </c>
      <c r="S234" s="24"/>
      <c r="T234" s="32" t="s">
        <v>35</v>
      </c>
      <c r="U234" s="18"/>
      <c r="V234" s="19"/>
      <c r="W234" s="33" t="str">
        <f t="shared" si="2"/>
        <v/>
      </c>
      <c r="X234" s="34" t="str">
        <f t="shared" si="1"/>
        <v/>
      </c>
    </row>
    <row r="235" spans="1:24" ht="14.25" customHeight="1" x14ac:dyDescent="0.25">
      <c r="A235" s="40">
        <v>45</v>
      </c>
      <c r="B235" s="24" t="s">
        <v>1011</v>
      </c>
      <c r="C235" s="24" t="s">
        <v>90</v>
      </c>
      <c r="D235" s="24"/>
      <c r="E235" s="31" t="s">
        <v>91</v>
      </c>
      <c r="F235" s="37" t="s">
        <v>1012</v>
      </c>
      <c r="G235" s="31" t="s">
        <v>93</v>
      </c>
      <c r="H235" s="24" t="s">
        <v>36</v>
      </c>
      <c r="I235" s="28" t="s">
        <v>1013</v>
      </c>
      <c r="J235" s="38" t="s">
        <v>1014</v>
      </c>
      <c r="K235" s="36">
        <v>3</v>
      </c>
      <c r="L235" s="36" t="s">
        <v>31</v>
      </c>
      <c r="M235" s="31" t="s">
        <v>96</v>
      </c>
      <c r="N235" s="24"/>
      <c r="O235" s="24"/>
      <c r="P235" s="24"/>
      <c r="Q235" s="31" t="s">
        <v>34</v>
      </c>
      <c r="R235" s="24"/>
      <c r="S235" s="24"/>
      <c r="T235" s="32" t="s">
        <v>35</v>
      </c>
      <c r="U235" s="18"/>
      <c r="V235" s="19"/>
      <c r="W235" s="33" t="str">
        <f t="shared" si="2"/>
        <v/>
      </c>
      <c r="X235" s="34" t="str">
        <f t="shared" si="1"/>
        <v/>
      </c>
    </row>
    <row r="236" spans="1:24" ht="14.25" customHeight="1" x14ac:dyDescent="0.25">
      <c r="A236" s="43">
        <v>4.375</v>
      </c>
      <c r="B236" s="43">
        <v>9.75</v>
      </c>
      <c r="C236" s="24" t="s">
        <v>1015</v>
      </c>
      <c r="D236" s="24"/>
      <c r="E236" s="82" t="s">
        <v>1016</v>
      </c>
      <c r="F236" s="37" t="s">
        <v>1017</v>
      </c>
      <c r="G236" s="27" t="s">
        <v>39</v>
      </c>
      <c r="H236" s="24" t="s">
        <v>107</v>
      </c>
      <c r="I236" s="28" t="s">
        <v>1018</v>
      </c>
      <c r="J236" s="38" t="s">
        <v>1019</v>
      </c>
      <c r="K236" s="36">
        <v>134</v>
      </c>
      <c r="L236" s="36" t="s">
        <v>31</v>
      </c>
      <c r="M236" s="31" t="s">
        <v>133</v>
      </c>
      <c r="N236" s="24" t="s">
        <v>134</v>
      </c>
      <c r="O236" s="24">
        <v>4</v>
      </c>
      <c r="P236" s="24"/>
      <c r="Q236" s="31" t="s">
        <v>66</v>
      </c>
      <c r="R236" s="24"/>
      <c r="S236" s="24"/>
      <c r="T236" s="32" t="s">
        <v>35</v>
      </c>
      <c r="U236" s="18"/>
      <c r="V236" s="19"/>
      <c r="W236" s="33" t="str">
        <f t="shared" si="2"/>
        <v/>
      </c>
      <c r="X236" s="34" t="str">
        <f t="shared" si="1"/>
        <v/>
      </c>
    </row>
    <row r="237" spans="1:24" ht="14.25" customHeight="1" x14ac:dyDescent="0.25">
      <c r="A237" s="24">
        <v>1.1499999999999999</v>
      </c>
      <c r="B237" s="24" t="s">
        <v>1020</v>
      </c>
      <c r="C237" s="24" t="s">
        <v>24</v>
      </c>
      <c r="D237" s="24"/>
      <c r="E237" s="24" t="s">
        <v>786</v>
      </c>
      <c r="F237" s="37" t="s">
        <v>1021</v>
      </c>
      <c r="G237" s="31" t="s">
        <v>110</v>
      </c>
      <c r="H237" s="24" t="s">
        <v>84</v>
      </c>
      <c r="I237" s="28" t="s">
        <v>1022</v>
      </c>
      <c r="J237" s="38" t="s">
        <v>1023</v>
      </c>
      <c r="K237" s="30">
        <v>264</v>
      </c>
      <c r="L237" s="30" t="s">
        <v>31</v>
      </c>
      <c r="M237" s="31" t="s">
        <v>249</v>
      </c>
      <c r="N237" s="24" t="s">
        <v>185</v>
      </c>
      <c r="O237" s="24">
        <v>3</v>
      </c>
      <c r="P237" s="24"/>
      <c r="Q237" s="31" t="s">
        <v>66</v>
      </c>
      <c r="R237" s="24"/>
      <c r="S237" s="24"/>
      <c r="T237" s="32" t="s">
        <v>35</v>
      </c>
      <c r="U237" s="18"/>
      <c r="V237" s="19"/>
      <c r="W237" s="33" t="str">
        <f t="shared" si="2"/>
        <v/>
      </c>
      <c r="X237" s="34" t="str">
        <f t="shared" si="1"/>
        <v/>
      </c>
    </row>
    <row r="238" spans="1:24" ht="14.25" customHeight="1" x14ac:dyDescent="0.25">
      <c r="A238" s="24">
        <v>1.1499999999999999</v>
      </c>
      <c r="B238" s="24" t="s">
        <v>1024</v>
      </c>
      <c r="C238" s="24" t="s">
        <v>24</v>
      </c>
      <c r="D238" s="24"/>
      <c r="E238" s="24" t="s">
        <v>552</v>
      </c>
      <c r="F238" s="37" t="s">
        <v>1025</v>
      </c>
      <c r="G238" s="31" t="s">
        <v>106</v>
      </c>
      <c r="H238" s="24" t="s">
        <v>84</v>
      </c>
      <c r="I238" s="28" t="s">
        <v>1022</v>
      </c>
      <c r="J238" s="38" t="s">
        <v>1023</v>
      </c>
      <c r="K238" s="42">
        <v>264</v>
      </c>
      <c r="L238" s="42" t="s">
        <v>47</v>
      </c>
      <c r="M238" s="31" t="s">
        <v>249</v>
      </c>
      <c r="N238" s="24" t="s">
        <v>185</v>
      </c>
      <c r="O238" s="24">
        <v>3</v>
      </c>
      <c r="P238" s="24"/>
      <c r="Q238" s="31" t="s">
        <v>66</v>
      </c>
      <c r="R238" s="24"/>
      <c r="S238" s="24"/>
      <c r="T238" s="32" t="s">
        <v>35</v>
      </c>
      <c r="U238" s="18"/>
      <c r="V238" s="19"/>
      <c r="W238" s="33" t="str">
        <f t="shared" si="2"/>
        <v/>
      </c>
      <c r="X238" s="34" t="str">
        <f t="shared" si="1"/>
        <v/>
      </c>
    </row>
    <row r="239" spans="1:24" ht="14.25" customHeight="1" x14ac:dyDescent="0.25">
      <c r="A239" s="24">
        <v>1.1499999999999999</v>
      </c>
      <c r="B239" s="24"/>
      <c r="C239" s="24" t="s">
        <v>24</v>
      </c>
      <c r="D239" s="24"/>
      <c r="E239" s="24" t="s">
        <v>1026</v>
      </c>
      <c r="F239" s="37" t="s">
        <v>1027</v>
      </c>
      <c r="G239" s="27" t="s">
        <v>39</v>
      </c>
      <c r="H239" s="24" t="s">
        <v>84</v>
      </c>
      <c r="I239" s="28" t="s">
        <v>1022</v>
      </c>
      <c r="J239" s="38" t="s">
        <v>1023</v>
      </c>
      <c r="K239" s="42">
        <v>264</v>
      </c>
      <c r="L239" s="42" t="s">
        <v>48</v>
      </c>
      <c r="M239" s="31" t="s">
        <v>249</v>
      </c>
      <c r="N239" s="24" t="s">
        <v>185</v>
      </c>
      <c r="O239" s="24">
        <v>3</v>
      </c>
      <c r="P239" s="24"/>
      <c r="Q239" s="31" t="s">
        <v>66</v>
      </c>
      <c r="R239" s="24"/>
      <c r="S239" s="24"/>
      <c r="T239" s="32" t="s">
        <v>35</v>
      </c>
      <c r="U239" s="18"/>
      <c r="V239" s="19"/>
      <c r="W239" s="33" t="str">
        <f t="shared" si="2"/>
        <v/>
      </c>
      <c r="X239" s="34" t="str">
        <f t="shared" si="1"/>
        <v/>
      </c>
    </row>
    <row r="240" spans="1:24" ht="14.25" customHeight="1" x14ac:dyDescent="0.25">
      <c r="A240" s="24">
        <v>0.5</v>
      </c>
      <c r="B240" s="24"/>
      <c r="C240" s="24" t="s">
        <v>24</v>
      </c>
      <c r="D240" s="24"/>
      <c r="E240" s="24" t="s">
        <v>297</v>
      </c>
      <c r="F240" s="37" t="s">
        <v>1028</v>
      </c>
      <c r="G240" s="27" t="s">
        <v>39</v>
      </c>
      <c r="H240" s="24" t="s">
        <v>84</v>
      </c>
      <c r="I240" s="28" t="s">
        <v>1029</v>
      </c>
      <c r="J240" s="38" t="s">
        <v>1030</v>
      </c>
      <c r="K240" s="36">
        <v>262</v>
      </c>
      <c r="L240" s="36" t="s">
        <v>31</v>
      </c>
      <c r="M240" s="31" t="s">
        <v>249</v>
      </c>
      <c r="N240" s="24" t="s">
        <v>185</v>
      </c>
      <c r="O240" s="24">
        <v>3</v>
      </c>
      <c r="P240" s="24"/>
      <c r="Q240" s="31" t="s">
        <v>66</v>
      </c>
      <c r="R240" s="24"/>
      <c r="S240" s="24"/>
      <c r="T240" s="32" t="s">
        <v>35</v>
      </c>
      <c r="U240" s="18"/>
      <c r="V240" s="19"/>
      <c r="W240" s="33" t="str">
        <f t="shared" si="2"/>
        <v/>
      </c>
      <c r="X240" s="34" t="str">
        <f t="shared" si="1"/>
        <v/>
      </c>
    </row>
    <row r="241" spans="1:24" ht="14.25" customHeight="1" x14ac:dyDescent="0.25">
      <c r="A241" s="24">
        <v>0.7</v>
      </c>
      <c r="B241" s="24" t="s">
        <v>1031</v>
      </c>
      <c r="C241" s="24" t="s">
        <v>24</v>
      </c>
      <c r="D241" s="24"/>
      <c r="E241" s="24" t="s">
        <v>786</v>
      </c>
      <c r="F241" s="37" t="s">
        <v>1032</v>
      </c>
      <c r="G241" s="31" t="s">
        <v>110</v>
      </c>
      <c r="H241" s="24" t="s">
        <v>84</v>
      </c>
      <c r="I241" s="28" t="s">
        <v>1033</v>
      </c>
      <c r="J241" s="38" t="s">
        <v>1034</v>
      </c>
      <c r="K241" s="30">
        <v>263</v>
      </c>
      <c r="L241" s="30" t="s">
        <v>31</v>
      </c>
      <c r="M241" s="31" t="s">
        <v>249</v>
      </c>
      <c r="N241" s="24" t="s">
        <v>185</v>
      </c>
      <c r="O241" s="24">
        <v>3</v>
      </c>
      <c r="P241" s="24"/>
      <c r="Q241" s="31" t="s">
        <v>66</v>
      </c>
      <c r="R241" s="24"/>
      <c r="S241" s="24"/>
      <c r="T241" s="32" t="s">
        <v>35</v>
      </c>
      <c r="U241" s="18"/>
      <c r="V241" s="19"/>
      <c r="W241" s="33" t="str">
        <f t="shared" si="2"/>
        <v/>
      </c>
      <c r="X241" s="34" t="str">
        <f t="shared" si="1"/>
        <v/>
      </c>
    </row>
    <row r="242" spans="1:24" ht="14.25" customHeight="1" x14ac:dyDescent="0.25">
      <c r="A242" s="24">
        <v>0.7</v>
      </c>
      <c r="B242" s="24" t="s">
        <v>1035</v>
      </c>
      <c r="C242" s="24" t="s">
        <v>24</v>
      </c>
      <c r="D242" s="24"/>
      <c r="E242" s="24" t="s">
        <v>1036</v>
      </c>
      <c r="F242" s="37" t="s">
        <v>1037</v>
      </c>
      <c r="G242" s="31" t="s">
        <v>106</v>
      </c>
      <c r="H242" s="24" t="s">
        <v>84</v>
      </c>
      <c r="I242" s="28" t="s">
        <v>1033</v>
      </c>
      <c r="J242" s="38" t="s">
        <v>1034</v>
      </c>
      <c r="K242" s="42">
        <v>263</v>
      </c>
      <c r="L242" s="42" t="s">
        <v>47</v>
      </c>
      <c r="M242" s="31" t="s">
        <v>249</v>
      </c>
      <c r="N242" s="24" t="s">
        <v>185</v>
      </c>
      <c r="O242" s="24">
        <v>3</v>
      </c>
      <c r="P242" s="24"/>
      <c r="Q242" s="31" t="s">
        <v>66</v>
      </c>
      <c r="R242" s="24"/>
      <c r="S242" s="24"/>
      <c r="T242" s="32" t="s">
        <v>35</v>
      </c>
      <c r="U242" s="18"/>
      <c r="V242" s="19"/>
      <c r="W242" s="33" t="str">
        <f t="shared" si="2"/>
        <v/>
      </c>
      <c r="X242" s="34" t="str">
        <f t="shared" si="1"/>
        <v/>
      </c>
    </row>
    <row r="243" spans="1:24" ht="14.25" customHeight="1" x14ac:dyDescent="0.25">
      <c r="A243" s="24">
        <v>0.7</v>
      </c>
      <c r="B243" s="24"/>
      <c r="C243" s="24" t="s">
        <v>24</v>
      </c>
      <c r="D243" s="24"/>
      <c r="E243" s="24" t="s">
        <v>297</v>
      </c>
      <c r="F243" s="37" t="s">
        <v>1038</v>
      </c>
      <c r="G243" s="27" t="s">
        <v>39</v>
      </c>
      <c r="H243" s="24" t="s">
        <v>84</v>
      </c>
      <c r="I243" s="28" t="s">
        <v>1033</v>
      </c>
      <c r="J243" s="38" t="s">
        <v>1034</v>
      </c>
      <c r="K243" s="42">
        <v>263</v>
      </c>
      <c r="L243" s="42" t="s">
        <v>48</v>
      </c>
      <c r="M243" s="31" t="s">
        <v>249</v>
      </c>
      <c r="N243" s="24" t="s">
        <v>185</v>
      </c>
      <c r="O243" s="24">
        <v>3</v>
      </c>
      <c r="P243" s="24"/>
      <c r="Q243" s="31" t="s">
        <v>66</v>
      </c>
      <c r="R243" s="24"/>
      <c r="S243" s="24"/>
      <c r="T243" s="32" t="s">
        <v>35</v>
      </c>
      <c r="U243" s="18"/>
      <c r="V243" s="19"/>
      <c r="W243" s="33" t="str">
        <f t="shared" si="2"/>
        <v/>
      </c>
      <c r="X243" s="34" t="str">
        <f t="shared" si="1"/>
        <v/>
      </c>
    </row>
    <row r="244" spans="1:24" ht="14.25" customHeight="1" x14ac:dyDescent="0.25">
      <c r="A244" s="22">
        <v>16.875</v>
      </c>
      <c r="B244" s="23">
        <f t="shared" ref="B244:B245" si="4">2075/120</f>
        <v>17.291666666666668</v>
      </c>
      <c r="C244" s="24" t="s">
        <v>24</v>
      </c>
      <c r="D244" s="31" t="s">
        <v>818</v>
      </c>
      <c r="E244" s="25" t="s">
        <v>813</v>
      </c>
      <c r="F244" s="26" t="s">
        <v>1039</v>
      </c>
      <c r="G244" s="31" t="s">
        <v>69</v>
      </c>
      <c r="H244" s="25" t="s">
        <v>84</v>
      </c>
      <c r="I244" s="28" t="s">
        <v>1040</v>
      </c>
      <c r="J244" s="29" t="s">
        <v>1041</v>
      </c>
      <c r="K244" s="30">
        <v>7</v>
      </c>
      <c r="L244" s="30" t="s">
        <v>31</v>
      </c>
      <c r="M244" s="31" t="s">
        <v>43</v>
      </c>
      <c r="N244" s="24">
        <v>2018</v>
      </c>
      <c r="O244" s="24">
        <v>51</v>
      </c>
      <c r="P244" s="24" t="s">
        <v>44</v>
      </c>
      <c r="Q244" s="31" t="s">
        <v>34</v>
      </c>
      <c r="R244" s="24"/>
      <c r="S244" s="24" t="s">
        <v>44</v>
      </c>
      <c r="T244" s="32" t="s">
        <v>35</v>
      </c>
      <c r="U244" s="18"/>
      <c r="V244" s="19"/>
      <c r="W244" s="33" t="str">
        <f t="shared" si="2"/>
        <v/>
      </c>
      <c r="X244" s="34" t="str">
        <f t="shared" si="1"/>
        <v/>
      </c>
    </row>
    <row r="245" spans="1:24" ht="14.25" customHeight="1" x14ac:dyDescent="0.25">
      <c r="A245" s="22">
        <v>16.875</v>
      </c>
      <c r="B245" s="23">
        <f t="shared" si="4"/>
        <v>17.291666666666668</v>
      </c>
      <c r="C245" s="24" t="s">
        <v>24</v>
      </c>
      <c r="D245" s="31" t="s">
        <v>818</v>
      </c>
      <c r="E245" s="25" t="s">
        <v>813</v>
      </c>
      <c r="F245" s="26" t="s">
        <v>1039</v>
      </c>
      <c r="G245" s="27" t="s">
        <v>39</v>
      </c>
      <c r="H245" s="25" t="s">
        <v>84</v>
      </c>
      <c r="I245" s="28" t="s">
        <v>1040</v>
      </c>
      <c r="J245" s="29" t="s">
        <v>1041</v>
      </c>
      <c r="K245" s="35">
        <v>7</v>
      </c>
      <c r="L245" s="35" t="s">
        <v>47</v>
      </c>
      <c r="M245" s="31" t="s">
        <v>43</v>
      </c>
      <c r="N245" s="24">
        <v>2018</v>
      </c>
      <c r="O245" s="24">
        <v>51</v>
      </c>
      <c r="P245" s="24" t="s">
        <v>44</v>
      </c>
      <c r="Q245" s="31" t="s">
        <v>34</v>
      </c>
      <c r="R245" s="24"/>
      <c r="S245" s="24" t="s">
        <v>44</v>
      </c>
      <c r="T245" s="32" t="s">
        <v>35</v>
      </c>
      <c r="U245" s="18"/>
      <c r="V245" s="19"/>
      <c r="W245" s="33" t="str">
        <f t="shared" si="2"/>
        <v/>
      </c>
      <c r="X245" s="34" t="str">
        <f t="shared" si="1"/>
        <v/>
      </c>
    </row>
    <row r="246" spans="1:24" ht="14.25" customHeight="1" x14ac:dyDescent="0.25">
      <c r="A246" s="24">
        <v>0.25700000000000001</v>
      </c>
      <c r="B246" s="24" t="s">
        <v>1042</v>
      </c>
      <c r="C246" s="24" t="s">
        <v>24</v>
      </c>
      <c r="D246" s="24"/>
      <c r="E246" s="24" t="s">
        <v>319</v>
      </c>
      <c r="F246" s="37" t="s">
        <v>1043</v>
      </c>
      <c r="G246" s="31" t="s">
        <v>69</v>
      </c>
      <c r="H246" s="24" t="s">
        <v>84</v>
      </c>
      <c r="I246" s="28" t="s">
        <v>1044</v>
      </c>
      <c r="J246" s="38" t="s">
        <v>1045</v>
      </c>
      <c r="K246" s="36">
        <v>192</v>
      </c>
      <c r="L246" s="36" t="s">
        <v>31</v>
      </c>
      <c r="M246" s="31" t="s">
        <v>184</v>
      </c>
      <c r="N246" s="24" t="s">
        <v>185</v>
      </c>
      <c r="O246" s="24">
        <v>2</v>
      </c>
      <c r="P246" s="24"/>
      <c r="Q246" s="31" t="s">
        <v>66</v>
      </c>
      <c r="R246" s="24"/>
      <c r="S246" s="24"/>
      <c r="T246" s="32" t="s">
        <v>35</v>
      </c>
      <c r="U246" s="18"/>
      <c r="V246" s="19"/>
      <c r="W246" s="33" t="str">
        <f t="shared" si="2"/>
        <v/>
      </c>
      <c r="X246" s="34" t="str">
        <f t="shared" si="1"/>
        <v/>
      </c>
    </row>
    <row r="247" spans="1:24" ht="14.25" customHeight="1" x14ac:dyDescent="0.25">
      <c r="A247" s="40">
        <v>0.26900000000000002</v>
      </c>
      <c r="B247" s="41" t="s">
        <v>1046</v>
      </c>
      <c r="C247" s="24" t="s">
        <v>348</v>
      </c>
      <c r="D247" s="24"/>
      <c r="E247" s="24" t="s">
        <v>122</v>
      </c>
      <c r="F247" s="37" t="s">
        <v>1047</v>
      </c>
      <c r="G247" s="31" t="s">
        <v>110</v>
      </c>
      <c r="H247" s="24" t="s">
        <v>84</v>
      </c>
      <c r="I247" s="28" t="s">
        <v>1048</v>
      </c>
      <c r="J247" s="38" t="s">
        <v>1049</v>
      </c>
      <c r="K247" s="36">
        <v>266</v>
      </c>
      <c r="L247" s="36" t="s">
        <v>31</v>
      </c>
      <c r="M247" s="31" t="s">
        <v>838</v>
      </c>
      <c r="N247" s="24" t="s">
        <v>839</v>
      </c>
      <c r="O247" s="24">
        <v>3</v>
      </c>
      <c r="P247" s="24"/>
      <c r="Q247" s="31" t="s">
        <v>34</v>
      </c>
      <c r="R247" s="49"/>
      <c r="S247" s="49"/>
      <c r="T247" s="32" t="s">
        <v>35</v>
      </c>
      <c r="U247" s="18"/>
      <c r="V247" s="19"/>
      <c r="W247" s="33" t="str">
        <f t="shared" si="2"/>
        <v/>
      </c>
      <c r="X247" s="34" t="str">
        <f t="shared" si="1"/>
        <v/>
      </c>
    </row>
    <row r="248" spans="1:24" ht="14.25" customHeight="1" x14ac:dyDescent="0.25">
      <c r="A248" s="40">
        <v>0.1245</v>
      </c>
      <c r="B248" s="41" t="s">
        <v>1050</v>
      </c>
      <c r="C248" s="24" t="s">
        <v>24</v>
      </c>
      <c r="D248" s="24"/>
      <c r="E248" s="24" t="s">
        <v>267</v>
      </c>
      <c r="F248" s="37" t="s">
        <v>1051</v>
      </c>
      <c r="G248" s="31" t="s">
        <v>83</v>
      </c>
      <c r="H248" s="24" t="s">
        <v>84</v>
      </c>
      <c r="I248" s="28" t="s">
        <v>1052</v>
      </c>
      <c r="J248" s="38" t="s">
        <v>1053</v>
      </c>
      <c r="K248" s="30">
        <v>267</v>
      </c>
      <c r="L248" s="30" t="s">
        <v>31</v>
      </c>
      <c r="M248" s="31" t="s">
        <v>838</v>
      </c>
      <c r="N248" s="24" t="s">
        <v>839</v>
      </c>
      <c r="O248" s="24">
        <v>3</v>
      </c>
      <c r="P248" s="24"/>
      <c r="Q248" s="31" t="s">
        <v>34</v>
      </c>
      <c r="R248" s="49"/>
      <c r="S248" s="49"/>
      <c r="T248" s="32" t="s">
        <v>35</v>
      </c>
      <c r="U248" s="18"/>
      <c r="V248" s="19"/>
      <c r="W248" s="33" t="str">
        <f t="shared" si="2"/>
        <v/>
      </c>
      <c r="X248" s="34" t="str">
        <f t="shared" si="1"/>
        <v/>
      </c>
    </row>
    <row r="249" spans="1:24" ht="14.25" customHeight="1" x14ac:dyDescent="0.25">
      <c r="A249" s="40">
        <v>0.1245</v>
      </c>
      <c r="B249" s="52" t="s">
        <v>1054</v>
      </c>
      <c r="C249" s="24" t="s">
        <v>24</v>
      </c>
      <c r="D249" s="24"/>
      <c r="E249" s="24" t="s">
        <v>178</v>
      </c>
      <c r="F249" s="37" t="s">
        <v>1055</v>
      </c>
      <c r="G249" s="31" t="s">
        <v>180</v>
      </c>
      <c r="H249" s="24" t="s">
        <v>84</v>
      </c>
      <c r="I249" s="28" t="s">
        <v>1052</v>
      </c>
      <c r="J249" s="38" t="s">
        <v>1053</v>
      </c>
      <c r="K249" s="35">
        <v>267</v>
      </c>
      <c r="L249" s="35" t="s">
        <v>47</v>
      </c>
      <c r="M249" s="31" t="s">
        <v>838</v>
      </c>
      <c r="N249" s="24" t="s">
        <v>839</v>
      </c>
      <c r="O249" s="24">
        <v>3</v>
      </c>
      <c r="P249" s="24"/>
      <c r="Q249" s="31" t="s">
        <v>34</v>
      </c>
      <c r="R249" s="49"/>
      <c r="S249" s="49"/>
      <c r="T249" s="32" t="s">
        <v>35</v>
      </c>
      <c r="U249" s="18"/>
      <c r="V249" s="19"/>
      <c r="W249" s="33" t="str">
        <f t="shared" si="2"/>
        <v/>
      </c>
      <c r="X249" s="34" t="str">
        <f t="shared" si="1"/>
        <v/>
      </c>
    </row>
    <row r="250" spans="1:24" ht="14.25" customHeight="1" x14ac:dyDescent="0.25">
      <c r="A250" s="40">
        <v>0.13780000000000001</v>
      </c>
      <c r="B250" s="41" t="s">
        <v>1056</v>
      </c>
      <c r="C250" s="24" t="s">
        <v>24</v>
      </c>
      <c r="D250" s="24"/>
      <c r="E250" s="24" t="s">
        <v>1057</v>
      </c>
      <c r="F250" s="37" t="s">
        <v>1058</v>
      </c>
      <c r="G250" s="31" t="s">
        <v>83</v>
      </c>
      <c r="H250" s="24" t="s">
        <v>84</v>
      </c>
      <c r="I250" s="28" t="s">
        <v>1059</v>
      </c>
      <c r="J250" s="38" t="s">
        <v>1060</v>
      </c>
      <c r="K250" s="53">
        <v>268</v>
      </c>
      <c r="L250" s="53" t="s">
        <v>31</v>
      </c>
      <c r="M250" s="31" t="s">
        <v>838</v>
      </c>
      <c r="N250" s="24" t="s">
        <v>839</v>
      </c>
      <c r="O250" s="24">
        <v>3</v>
      </c>
      <c r="P250" s="24"/>
      <c r="Q250" s="31" t="s">
        <v>34</v>
      </c>
      <c r="R250" s="49"/>
      <c r="S250" s="49"/>
      <c r="T250" s="32" t="s">
        <v>35</v>
      </c>
      <c r="U250" s="18"/>
      <c r="V250" s="19"/>
      <c r="W250" s="33" t="str">
        <f t="shared" si="2"/>
        <v/>
      </c>
      <c r="X250" s="34" t="str">
        <f t="shared" si="1"/>
        <v/>
      </c>
    </row>
    <row r="251" spans="1:24" ht="14.25" customHeight="1" x14ac:dyDescent="0.25">
      <c r="A251" s="43">
        <v>1.1836</v>
      </c>
      <c r="B251" s="43">
        <v>1.345</v>
      </c>
      <c r="C251" s="24" t="s">
        <v>24</v>
      </c>
      <c r="D251" s="24"/>
      <c r="E251" s="24" t="s">
        <v>1061</v>
      </c>
      <c r="F251" s="37" t="s">
        <v>1062</v>
      </c>
      <c r="G251" s="31" t="s">
        <v>46</v>
      </c>
      <c r="H251" s="24" t="s">
        <v>28</v>
      </c>
      <c r="I251" s="28" t="s">
        <v>1063</v>
      </c>
      <c r="J251" s="38" t="s">
        <v>1064</v>
      </c>
      <c r="K251" s="36">
        <v>207</v>
      </c>
      <c r="L251" s="36" t="s">
        <v>31</v>
      </c>
      <c r="M251" s="31" t="s">
        <v>133</v>
      </c>
      <c r="N251" s="24" t="s">
        <v>134</v>
      </c>
      <c r="O251" s="24">
        <v>4</v>
      </c>
      <c r="P251" s="24"/>
      <c r="Q251" s="31" t="s">
        <v>66</v>
      </c>
      <c r="R251" s="24"/>
      <c r="S251" s="24"/>
      <c r="T251" s="32" t="s">
        <v>35</v>
      </c>
      <c r="U251" s="18"/>
      <c r="V251" s="19"/>
      <c r="W251" s="33" t="str">
        <f t="shared" si="2"/>
        <v/>
      </c>
      <c r="X251" s="34" t="str">
        <f t="shared" si="1"/>
        <v/>
      </c>
    </row>
    <row r="252" spans="1:24" ht="14.25" customHeight="1" x14ac:dyDescent="0.25">
      <c r="A252" s="40">
        <v>5.7136363636363647</v>
      </c>
      <c r="B252" s="40">
        <v>7.5</v>
      </c>
      <c r="C252" s="24" t="s">
        <v>235</v>
      </c>
      <c r="D252" s="24"/>
      <c r="E252" s="24" t="s">
        <v>591</v>
      </c>
      <c r="F252" s="37" t="s">
        <v>1065</v>
      </c>
      <c r="G252" s="27" t="s">
        <v>39</v>
      </c>
      <c r="H252" s="24" t="s">
        <v>235</v>
      </c>
      <c r="I252" s="54" t="s">
        <v>1066</v>
      </c>
      <c r="J252" s="55" t="s">
        <v>1067</v>
      </c>
      <c r="K252" s="36">
        <v>19</v>
      </c>
      <c r="L252" s="36" t="s">
        <v>31</v>
      </c>
      <c r="M252" s="31" t="s">
        <v>622</v>
      </c>
      <c r="N252" s="24" t="s">
        <v>33</v>
      </c>
      <c r="O252" s="24">
        <v>6</v>
      </c>
      <c r="P252" s="31" t="s">
        <v>623</v>
      </c>
      <c r="Q252" s="31" t="s">
        <v>34</v>
      </c>
      <c r="R252" s="24"/>
      <c r="S252" s="24"/>
      <c r="T252" s="32" t="s">
        <v>35</v>
      </c>
      <c r="U252" s="18"/>
      <c r="V252" s="19"/>
      <c r="W252" s="33" t="str">
        <f t="shared" si="2"/>
        <v/>
      </c>
      <c r="X252" s="34" t="str">
        <f t="shared" si="1"/>
        <v/>
      </c>
    </row>
    <row r="253" spans="1:24" ht="14.25" customHeight="1" x14ac:dyDescent="0.25">
      <c r="A253" s="40">
        <v>0.17250000000000001</v>
      </c>
      <c r="B253" s="40">
        <v>0.31</v>
      </c>
      <c r="C253" s="24" t="s">
        <v>24</v>
      </c>
      <c r="D253" s="24"/>
      <c r="E253" s="24" t="s">
        <v>67</v>
      </c>
      <c r="F253" s="37" t="s">
        <v>1068</v>
      </c>
      <c r="G253" s="31" t="s">
        <v>69</v>
      </c>
      <c r="H253" s="24" t="s">
        <v>28</v>
      </c>
      <c r="I253" s="54" t="s">
        <v>1069</v>
      </c>
      <c r="J253" s="55" t="s">
        <v>1070</v>
      </c>
      <c r="K253" s="36">
        <v>20</v>
      </c>
      <c r="L253" s="36" t="s">
        <v>31</v>
      </c>
      <c r="M253" s="31" t="s">
        <v>622</v>
      </c>
      <c r="N253" s="24" t="s">
        <v>33</v>
      </c>
      <c r="O253" s="24">
        <v>6</v>
      </c>
      <c r="P253" s="31" t="s">
        <v>623</v>
      </c>
      <c r="Q253" s="31" t="s">
        <v>34</v>
      </c>
      <c r="R253" s="24"/>
      <c r="S253" s="24"/>
      <c r="T253" s="32" t="s">
        <v>35</v>
      </c>
      <c r="U253" s="18"/>
      <c r="V253" s="19"/>
      <c r="W253" s="33" t="str">
        <f t="shared" si="2"/>
        <v/>
      </c>
      <c r="X253" s="34" t="str">
        <f t="shared" si="1"/>
        <v/>
      </c>
    </row>
    <row r="254" spans="1:24" ht="14.25" customHeight="1" x14ac:dyDescent="0.25">
      <c r="A254" s="40">
        <v>0.72</v>
      </c>
      <c r="B254" s="41">
        <v>0.8</v>
      </c>
      <c r="C254" s="24" t="s">
        <v>24</v>
      </c>
      <c r="D254" s="24"/>
      <c r="E254" s="24" t="s">
        <v>702</v>
      </c>
      <c r="F254" s="37" t="s">
        <v>1071</v>
      </c>
      <c r="G254" s="31" t="s">
        <v>110</v>
      </c>
      <c r="H254" s="24" t="s">
        <v>28</v>
      </c>
      <c r="I254" s="28" t="s">
        <v>1072</v>
      </c>
      <c r="J254" s="38" t="s">
        <v>1073</v>
      </c>
      <c r="K254" s="36">
        <v>21</v>
      </c>
      <c r="L254" s="36" t="s">
        <v>31</v>
      </c>
      <c r="M254" s="31" t="s">
        <v>622</v>
      </c>
      <c r="N254" s="24" t="s">
        <v>33</v>
      </c>
      <c r="O254" s="24">
        <v>6</v>
      </c>
      <c r="P254" s="31" t="s">
        <v>623</v>
      </c>
      <c r="Q254" s="31" t="s">
        <v>34</v>
      </c>
      <c r="R254" s="24"/>
      <c r="S254" s="24"/>
      <c r="T254" s="32" t="s">
        <v>35</v>
      </c>
      <c r="U254" s="18"/>
      <c r="V254" s="19"/>
      <c r="W254" s="33" t="str">
        <f t="shared" si="2"/>
        <v/>
      </c>
      <c r="X254" s="34" t="str">
        <f t="shared" si="1"/>
        <v/>
      </c>
    </row>
    <row r="255" spans="1:24" ht="14.25" customHeight="1" x14ac:dyDescent="0.25">
      <c r="A255" s="40">
        <v>2.7</v>
      </c>
      <c r="B255" s="24">
        <v>4.75</v>
      </c>
      <c r="C255" s="24" t="s">
        <v>1074</v>
      </c>
      <c r="D255" s="24"/>
      <c r="E255" s="24" t="s">
        <v>702</v>
      </c>
      <c r="F255" s="37" t="s">
        <v>1075</v>
      </c>
      <c r="G255" s="31" t="s">
        <v>69</v>
      </c>
      <c r="H255" s="24" t="s">
        <v>244</v>
      </c>
      <c r="I255" s="28" t="s">
        <v>1076</v>
      </c>
      <c r="J255" s="38" t="s">
        <v>1077</v>
      </c>
      <c r="K255" s="36">
        <v>725</v>
      </c>
      <c r="L255" s="36" t="s">
        <v>31</v>
      </c>
      <c r="M255" s="31" t="s">
        <v>937</v>
      </c>
      <c r="N255" s="24" t="s">
        <v>78</v>
      </c>
      <c r="O255" s="24">
        <v>7</v>
      </c>
      <c r="P255" s="24"/>
      <c r="Q255" s="31" t="s">
        <v>34</v>
      </c>
      <c r="R255" s="24"/>
      <c r="S255" s="24"/>
      <c r="T255" s="32" t="s">
        <v>35</v>
      </c>
      <c r="U255" s="18"/>
      <c r="V255" s="19"/>
      <c r="W255" s="33" t="str">
        <f t="shared" si="2"/>
        <v/>
      </c>
      <c r="X255" s="34" t="str">
        <f t="shared" si="1"/>
        <v/>
      </c>
    </row>
    <row r="256" spans="1:24" ht="14.25" customHeight="1" x14ac:dyDescent="0.25">
      <c r="A256" s="40">
        <v>0.72</v>
      </c>
      <c r="B256" s="41">
        <v>1.44</v>
      </c>
      <c r="C256" s="24" t="s">
        <v>24</v>
      </c>
      <c r="D256" s="24"/>
      <c r="E256" s="24" t="s">
        <v>1078</v>
      </c>
      <c r="F256" s="37" t="s">
        <v>1079</v>
      </c>
      <c r="G256" s="27" t="s">
        <v>39</v>
      </c>
      <c r="H256" s="24" t="s">
        <v>28</v>
      </c>
      <c r="I256" s="28" t="s">
        <v>1080</v>
      </c>
      <c r="J256" s="38" t="s">
        <v>1081</v>
      </c>
      <c r="K256" s="36">
        <v>22</v>
      </c>
      <c r="L256" s="36" t="s">
        <v>31</v>
      </c>
      <c r="M256" s="31" t="s">
        <v>622</v>
      </c>
      <c r="N256" s="24" t="s">
        <v>33</v>
      </c>
      <c r="O256" s="24">
        <v>6</v>
      </c>
      <c r="P256" s="31" t="s">
        <v>623</v>
      </c>
      <c r="Q256" s="31" t="s">
        <v>34</v>
      </c>
      <c r="R256" s="24"/>
      <c r="S256" s="24"/>
      <c r="T256" s="32" t="s">
        <v>35</v>
      </c>
      <c r="U256" s="18"/>
      <c r="V256" s="19"/>
      <c r="W256" s="33" t="str">
        <f t="shared" si="2"/>
        <v/>
      </c>
      <c r="X256" s="34" t="str">
        <f t="shared" si="1"/>
        <v/>
      </c>
    </row>
    <row r="257" spans="1:24" ht="14.25" customHeight="1" x14ac:dyDescent="0.25">
      <c r="A257" s="24">
        <v>6.3070000000000004</v>
      </c>
      <c r="B257" s="24" t="s">
        <v>1082</v>
      </c>
      <c r="C257" s="24" t="s">
        <v>24</v>
      </c>
      <c r="D257" s="24"/>
      <c r="E257" s="24" t="s">
        <v>1083</v>
      </c>
      <c r="F257" s="37" t="s">
        <v>1084</v>
      </c>
      <c r="G257" s="31" t="s">
        <v>110</v>
      </c>
      <c r="H257" s="24" t="s">
        <v>84</v>
      </c>
      <c r="I257" s="28" t="s">
        <v>1085</v>
      </c>
      <c r="J257" s="38" t="s">
        <v>1086</v>
      </c>
      <c r="K257" s="36">
        <v>214</v>
      </c>
      <c r="L257" s="36" t="s">
        <v>31</v>
      </c>
      <c r="M257" s="31" t="s">
        <v>184</v>
      </c>
      <c r="N257" s="24" t="s">
        <v>185</v>
      </c>
      <c r="O257" s="24">
        <v>2</v>
      </c>
      <c r="P257" s="24"/>
      <c r="Q257" s="31" t="s">
        <v>66</v>
      </c>
      <c r="R257" s="24"/>
      <c r="S257" s="24"/>
      <c r="T257" s="32" t="s">
        <v>35</v>
      </c>
      <c r="U257" s="18"/>
      <c r="V257" s="19"/>
      <c r="W257" s="33" t="str">
        <f t="shared" si="2"/>
        <v/>
      </c>
      <c r="X257" s="34" t="str">
        <f t="shared" si="1"/>
        <v/>
      </c>
    </row>
    <row r="258" spans="1:24" ht="14.25" customHeight="1" x14ac:dyDescent="0.25">
      <c r="A258" s="40">
        <v>0.185</v>
      </c>
      <c r="B258" s="45" t="s">
        <v>1087</v>
      </c>
      <c r="C258" s="31" t="s">
        <v>1088</v>
      </c>
      <c r="D258" s="24"/>
      <c r="E258" s="31" t="s">
        <v>1089</v>
      </c>
      <c r="F258" s="37" t="s">
        <v>1090</v>
      </c>
      <c r="G258" s="31" t="s">
        <v>110</v>
      </c>
      <c r="H258" s="24" t="s">
        <v>84</v>
      </c>
      <c r="I258" s="28" t="s">
        <v>1091</v>
      </c>
      <c r="J258" s="38" t="s">
        <v>1092</v>
      </c>
      <c r="K258" s="30">
        <v>569</v>
      </c>
      <c r="L258" s="30" t="s">
        <v>31</v>
      </c>
      <c r="M258" s="31" t="s">
        <v>234</v>
      </c>
      <c r="N258" s="24" t="s">
        <v>88</v>
      </c>
      <c r="O258" s="24">
        <v>5</v>
      </c>
      <c r="P258" s="24"/>
      <c r="Q258" s="31" t="s">
        <v>34</v>
      </c>
      <c r="R258" s="24"/>
      <c r="S258" s="24"/>
      <c r="T258" s="32" t="s">
        <v>35</v>
      </c>
      <c r="U258" s="18"/>
      <c r="V258" s="19"/>
      <c r="W258" s="33" t="str">
        <f t="shared" si="2"/>
        <v/>
      </c>
      <c r="X258" s="34" t="str">
        <f t="shared" si="1"/>
        <v/>
      </c>
    </row>
    <row r="259" spans="1:24" ht="14.25" customHeight="1" x14ac:dyDescent="0.25">
      <c r="A259" s="40">
        <v>0.185</v>
      </c>
      <c r="B259" s="40" t="s">
        <v>1093</v>
      </c>
      <c r="C259" s="24" t="s">
        <v>24</v>
      </c>
      <c r="D259" s="24"/>
      <c r="E259" s="24" t="s">
        <v>1094</v>
      </c>
      <c r="F259" s="37" t="s">
        <v>1095</v>
      </c>
      <c r="G259" s="31" t="s">
        <v>93</v>
      </c>
      <c r="H259" s="24" t="s">
        <v>84</v>
      </c>
      <c r="I259" s="28" t="s">
        <v>1091</v>
      </c>
      <c r="J259" s="38" t="s">
        <v>1092</v>
      </c>
      <c r="K259" s="35">
        <v>569</v>
      </c>
      <c r="L259" s="35" t="s">
        <v>47</v>
      </c>
      <c r="M259" s="31" t="s">
        <v>234</v>
      </c>
      <c r="N259" s="24" t="s">
        <v>88</v>
      </c>
      <c r="O259" s="24">
        <v>5</v>
      </c>
      <c r="P259" s="24"/>
      <c r="Q259" s="31" t="s">
        <v>34</v>
      </c>
      <c r="R259" s="24"/>
      <c r="S259" s="24"/>
      <c r="T259" s="32" t="s">
        <v>35</v>
      </c>
      <c r="U259" s="18"/>
      <c r="V259" s="19"/>
      <c r="W259" s="33" t="str">
        <f t="shared" si="2"/>
        <v/>
      </c>
      <c r="X259" s="34" t="str">
        <f t="shared" si="1"/>
        <v/>
      </c>
    </row>
    <row r="260" spans="1:24" ht="14.25" customHeight="1" x14ac:dyDescent="0.25">
      <c r="A260" s="40">
        <v>6.99</v>
      </c>
      <c r="B260" s="41" t="s">
        <v>1096</v>
      </c>
      <c r="C260" s="24" t="s">
        <v>1097</v>
      </c>
      <c r="D260" s="24"/>
      <c r="E260" s="36" t="s">
        <v>940</v>
      </c>
      <c r="F260" s="37" t="s">
        <v>1098</v>
      </c>
      <c r="G260" s="31" t="s">
        <v>110</v>
      </c>
      <c r="H260" s="24" t="s">
        <v>144</v>
      </c>
      <c r="I260" s="28" t="s">
        <v>1099</v>
      </c>
      <c r="J260" s="38" t="s">
        <v>1100</v>
      </c>
      <c r="K260" s="36">
        <v>802</v>
      </c>
      <c r="L260" s="36" t="s">
        <v>31</v>
      </c>
      <c r="M260" s="31" t="s">
        <v>306</v>
      </c>
      <c r="N260" s="24" t="s">
        <v>88</v>
      </c>
      <c r="O260" s="24">
        <v>7</v>
      </c>
      <c r="P260" s="24"/>
      <c r="Q260" s="31" t="s">
        <v>34</v>
      </c>
      <c r="R260" s="24"/>
      <c r="S260" s="24"/>
      <c r="T260" s="32" t="s">
        <v>35</v>
      </c>
      <c r="U260" s="18"/>
      <c r="V260" s="19"/>
      <c r="W260" s="33" t="str">
        <f t="shared" si="2"/>
        <v/>
      </c>
      <c r="X260" s="34" t="str">
        <f t="shared" si="1"/>
        <v/>
      </c>
    </row>
    <row r="261" spans="1:24" ht="14.25" customHeight="1" x14ac:dyDescent="0.25">
      <c r="A261" s="40">
        <v>0.34899999999999998</v>
      </c>
      <c r="B261" s="40" t="s">
        <v>1101</v>
      </c>
      <c r="C261" s="24" t="s">
        <v>1102</v>
      </c>
      <c r="D261" s="24"/>
      <c r="E261" s="24" t="s">
        <v>940</v>
      </c>
      <c r="F261" s="37" t="s">
        <v>1103</v>
      </c>
      <c r="G261" s="31" t="s">
        <v>110</v>
      </c>
      <c r="H261" s="24" t="s">
        <v>84</v>
      </c>
      <c r="I261" s="54" t="s">
        <v>1104</v>
      </c>
      <c r="J261" s="55" t="s">
        <v>1105</v>
      </c>
      <c r="K261" s="30">
        <v>800</v>
      </c>
      <c r="L261" s="30" t="s">
        <v>31</v>
      </c>
      <c r="M261" s="31" t="s">
        <v>306</v>
      </c>
      <c r="N261" s="24" t="s">
        <v>88</v>
      </c>
      <c r="O261" s="24">
        <v>7</v>
      </c>
      <c r="P261" s="24"/>
      <c r="Q261" s="31" t="s">
        <v>34</v>
      </c>
      <c r="R261" s="24"/>
      <c r="S261" s="24"/>
      <c r="T261" s="32" t="s">
        <v>35</v>
      </c>
      <c r="U261" s="18"/>
      <c r="V261" s="19"/>
      <c r="W261" s="33" t="str">
        <f t="shared" si="2"/>
        <v/>
      </c>
      <c r="X261" s="34" t="str">
        <f t="shared" si="1"/>
        <v/>
      </c>
    </row>
    <row r="262" spans="1:24" ht="14.25" customHeight="1" x14ac:dyDescent="0.25">
      <c r="A262" s="40">
        <v>0.34899999999999998</v>
      </c>
      <c r="B262" s="41" t="s">
        <v>1106</v>
      </c>
      <c r="C262" s="24" t="s">
        <v>1107</v>
      </c>
      <c r="D262" s="24"/>
      <c r="E262" s="36" t="s">
        <v>291</v>
      </c>
      <c r="F262" s="37" t="s">
        <v>1108</v>
      </c>
      <c r="G262" s="31" t="s">
        <v>110</v>
      </c>
      <c r="H262" s="24" t="s">
        <v>84</v>
      </c>
      <c r="I262" s="54" t="s">
        <v>1104</v>
      </c>
      <c r="J262" s="55" t="s">
        <v>1105</v>
      </c>
      <c r="K262" s="59">
        <v>800</v>
      </c>
      <c r="L262" s="59" t="s">
        <v>47</v>
      </c>
      <c r="M262" s="31" t="s">
        <v>306</v>
      </c>
      <c r="N262" s="24" t="s">
        <v>88</v>
      </c>
      <c r="O262" s="24">
        <v>7</v>
      </c>
      <c r="P262" s="24"/>
      <c r="Q262" s="31" t="s">
        <v>34</v>
      </c>
      <c r="R262" s="24"/>
      <c r="S262" s="24"/>
      <c r="T262" s="32" t="s">
        <v>35</v>
      </c>
      <c r="U262" s="18"/>
      <c r="V262" s="19"/>
      <c r="W262" s="33" t="str">
        <f t="shared" si="2"/>
        <v/>
      </c>
      <c r="X262" s="34" t="str">
        <f t="shared" si="1"/>
        <v/>
      </c>
    </row>
    <row r="263" spans="1:24" ht="14.25" customHeight="1" x14ac:dyDescent="0.25">
      <c r="A263" s="40">
        <v>5.9</v>
      </c>
      <c r="B263" s="41" t="s">
        <v>1109</v>
      </c>
      <c r="C263" s="24" t="s">
        <v>1097</v>
      </c>
      <c r="D263" s="24"/>
      <c r="E263" s="36" t="s">
        <v>940</v>
      </c>
      <c r="F263" s="37" t="s">
        <v>1110</v>
      </c>
      <c r="G263" s="31" t="s">
        <v>110</v>
      </c>
      <c r="H263" s="24" t="s">
        <v>144</v>
      </c>
      <c r="I263" s="28" t="s">
        <v>1111</v>
      </c>
      <c r="J263" s="38" t="s">
        <v>1112</v>
      </c>
      <c r="K263" s="36">
        <v>801</v>
      </c>
      <c r="L263" s="36" t="s">
        <v>31</v>
      </c>
      <c r="M263" s="31" t="s">
        <v>306</v>
      </c>
      <c r="N263" s="24" t="s">
        <v>88</v>
      </c>
      <c r="O263" s="24">
        <v>7</v>
      </c>
      <c r="P263" s="24"/>
      <c r="Q263" s="31" t="s">
        <v>34</v>
      </c>
      <c r="R263" s="24"/>
      <c r="S263" s="24"/>
      <c r="T263" s="32" t="s">
        <v>35</v>
      </c>
      <c r="U263" s="18"/>
      <c r="V263" s="19"/>
      <c r="W263" s="33" t="str">
        <f t="shared" si="2"/>
        <v/>
      </c>
      <c r="X263" s="34" t="str">
        <f t="shared" si="1"/>
        <v/>
      </c>
    </row>
    <row r="264" spans="1:24" ht="14.25" customHeight="1" x14ac:dyDescent="0.25">
      <c r="A264" s="22">
        <v>190</v>
      </c>
      <c r="B264" s="23">
        <v>260</v>
      </c>
      <c r="C264" s="24" t="s">
        <v>49</v>
      </c>
      <c r="D264" s="31" t="s">
        <v>171</v>
      </c>
      <c r="E264" s="25" t="s">
        <v>37</v>
      </c>
      <c r="F264" s="26" t="s">
        <v>1113</v>
      </c>
      <c r="G264" s="27" t="s">
        <v>39</v>
      </c>
      <c r="H264" s="25" t="s">
        <v>40</v>
      </c>
      <c r="I264" s="54" t="s">
        <v>1114</v>
      </c>
      <c r="J264" s="66" t="s">
        <v>1115</v>
      </c>
      <c r="K264" s="30">
        <v>8</v>
      </c>
      <c r="L264" s="30" t="s">
        <v>31</v>
      </c>
      <c r="M264" s="31" t="s">
        <v>43</v>
      </c>
      <c r="N264" s="24">
        <v>2018</v>
      </c>
      <c r="O264" s="24">
        <v>51</v>
      </c>
      <c r="P264" s="24" t="s">
        <v>44</v>
      </c>
      <c r="Q264" s="31" t="s">
        <v>34</v>
      </c>
      <c r="R264" s="24" t="s">
        <v>45</v>
      </c>
      <c r="S264" s="24" t="s">
        <v>44</v>
      </c>
      <c r="T264" s="32" t="s">
        <v>35</v>
      </c>
      <c r="U264" s="18"/>
      <c r="V264" s="19"/>
      <c r="W264" s="33" t="str">
        <f t="shared" si="2"/>
        <v/>
      </c>
      <c r="X264" s="34" t="str">
        <f t="shared" si="1"/>
        <v/>
      </c>
    </row>
    <row r="265" spans="1:24" ht="14.25" customHeight="1" x14ac:dyDescent="0.25">
      <c r="A265" s="22">
        <v>190</v>
      </c>
      <c r="B265" s="23">
        <v>260</v>
      </c>
      <c r="C265" s="24" t="s">
        <v>49</v>
      </c>
      <c r="D265" s="31" t="s">
        <v>171</v>
      </c>
      <c r="E265" s="25" t="s">
        <v>37</v>
      </c>
      <c r="F265" s="26" t="s">
        <v>1113</v>
      </c>
      <c r="G265" s="27" t="s">
        <v>46</v>
      </c>
      <c r="H265" s="25" t="s">
        <v>40</v>
      </c>
      <c r="I265" s="28" t="s">
        <v>1114</v>
      </c>
      <c r="J265" s="29" t="s">
        <v>1115</v>
      </c>
      <c r="K265" s="35">
        <v>8</v>
      </c>
      <c r="L265" s="35" t="s">
        <v>47</v>
      </c>
      <c r="M265" s="31" t="s">
        <v>43</v>
      </c>
      <c r="N265" s="24">
        <v>2018</v>
      </c>
      <c r="O265" s="24">
        <v>51</v>
      </c>
      <c r="P265" s="24" t="s">
        <v>44</v>
      </c>
      <c r="Q265" s="31" t="s">
        <v>34</v>
      </c>
      <c r="R265" s="24" t="s">
        <v>45</v>
      </c>
      <c r="S265" s="24" t="s">
        <v>44</v>
      </c>
      <c r="T265" s="32" t="s">
        <v>35</v>
      </c>
      <c r="U265" s="18"/>
      <c r="V265" s="19"/>
      <c r="W265" s="33" t="str">
        <f t="shared" si="2"/>
        <v/>
      </c>
      <c r="X265" s="34" t="str">
        <f t="shared" si="1"/>
        <v/>
      </c>
    </row>
    <row r="266" spans="1:24" ht="14.25" customHeight="1" x14ac:dyDescent="0.25">
      <c r="A266" s="22">
        <v>190</v>
      </c>
      <c r="B266" s="23">
        <v>260</v>
      </c>
      <c r="C266" s="24" t="s">
        <v>49</v>
      </c>
      <c r="D266" s="31" t="s">
        <v>171</v>
      </c>
      <c r="E266" s="25" t="s">
        <v>37</v>
      </c>
      <c r="F266" s="26" t="s">
        <v>1113</v>
      </c>
      <c r="G266" s="31" t="s">
        <v>27</v>
      </c>
      <c r="H266" s="25" t="s">
        <v>40</v>
      </c>
      <c r="I266" s="28" t="s">
        <v>1114</v>
      </c>
      <c r="J266" s="29" t="s">
        <v>1115</v>
      </c>
      <c r="K266" s="35">
        <v>8</v>
      </c>
      <c r="L266" s="35" t="s">
        <v>48</v>
      </c>
      <c r="M266" s="31" t="s">
        <v>43</v>
      </c>
      <c r="N266" s="24">
        <v>2018</v>
      </c>
      <c r="O266" s="24">
        <v>51</v>
      </c>
      <c r="P266" s="24" t="s">
        <v>44</v>
      </c>
      <c r="Q266" s="31" t="s">
        <v>34</v>
      </c>
      <c r="R266" s="24" t="s">
        <v>45</v>
      </c>
      <c r="S266" s="24" t="s">
        <v>44</v>
      </c>
      <c r="T266" s="32" t="s">
        <v>35</v>
      </c>
      <c r="U266" s="18"/>
      <c r="V266" s="19"/>
      <c r="W266" s="33" t="str">
        <f t="shared" si="2"/>
        <v/>
      </c>
      <c r="X266" s="34" t="str">
        <f t="shared" si="1"/>
        <v/>
      </c>
    </row>
    <row r="267" spans="1:24" ht="14.25" customHeight="1" x14ac:dyDescent="0.25">
      <c r="A267" s="22">
        <v>472</v>
      </c>
      <c r="B267" s="23">
        <v>650</v>
      </c>
      <c r="C267" s="24" t="s">
        <v>49</v>
      </c>
      <c r="D267" s="31" t="s">
        <v>171</v>
      </c>
      <c r="E267" s="25" t="s">
        <v>37</v>
      </c>
      <c r="F267" s="26" t="s">
        <v>1116</v>
      </c>
      <c r="G267" s="27" t="s">
        <v>39</v>
      </c>
      <c r="H267" s="25" t="s">
        <v>40</v>
      </c>
      <c r="I267" s="28" t="s">
        <v>1117</v>
      </c>
      <c r="J267" s="29" t="s">
        <v>1118</v>
      </c>
      <c r="K267" s="30">
        <v>9</v>
      </c>
      <c r="L267" s="30" t="s">
        <v>31</v>
      </c>
      <c r="M267" s="31" t="s">
        <v>43</v>
      </c>
      <c r="N267" s="24">
        <v>2018</v>
      </c>
      <c r="O267" s="24">
        <v>51</v>
      </c>
      <c r="P267" s="24" t="s">
        <v>44</v>
      </c>
      <c r="Q267" s="31" t="s">
        <v>34</v>
      </c>
      <c r="R267" s="24" t="s">
        <v>45</v>
      </c>
      <c r="S267" s="24" t="s">
        <v>44</v>
      </c>
      <c r="T267" s="32" t="s">
        <v>35</v>
      </c>
      <c r="U267" s="18"/>
      <c r="V267" s="19"/>
      <c r="W267" s="33" t="str">
        <f t="shared" si="2"/>
        <v/>
      </c>
      <c r="X267" s="34" t="str">
        <f t="shared" si="1"/>
        <v/>
      </c>
    </row>
    <row r="268" spans="1:24" ht="14.25" customHeight="1" x14ac:dyDescent="0.25">
      <c r="A268" s="22">
        <v>472</v>
      </c>
      <c r="B268" s="23">
        <v>650</v>
      </c>
      <c r="C268" s="24" t="s">
        <v>49</v>
      </c>
      <c r="D268" s="31" t="s">
        <v>171</v>
      </c>
      <c r="E268" s="25" t="s">
        <v>37</v>
      </c>
      <c r="F268" s="26" t="s">
        <v>1116</v>
      </c>
      <c r="G268" s="27" t="s">
        <v>46</v>
      </c>
      <c r="H268" s="25" t="s">
        <v>40</v>
      </c>
      <c r="I268" s="28" t="s">
        <v>1117</v>
      </c>
      <c r="J268" s="29" t="s">
        <v>1118</v>
      </c>
      <c r="K268" s="35">
        <v>9</v>
      </c>
      <c r="L268" s="35" t="s">
        <v>47</v>
      </c>
      <c r="M268" s="31" t="s">
        <v>43</v>
      </c>
      <c r="N268" s="24">
        <v>2018</v>
      </c>
      <c r="O268" s="24">
        <v>51</v>
      </c>
      <c r="P268" s="24" t="s">
        <v>44</v>
      </c>
      <c r="Q268" s="31" t="s">
        <v>34</v>
      </c>
      <c r="R268" s="24" t="s">
        <v>45</v>
      </c>
      <c r="S268" s="24" t="s">
        <v>44</v>
      </c>
      <c r="T268" s="32" t="s">
        <v>35</v>
      </c>
      <c r="U268" s="18"/>
      <c r="V268" s="19"/>
      <c r="W268" s="33" t="str">
        <f t="shared" si="2"/>
        <v/>
      </c>
      <c r="X268" s="34" t="str">
        <f t="shared" si="1"/>
        <v/>
      </c>
    </row>
    <row r="269" spans="1:24" ht="14.25" customHeight="1" x14ac:dyDescent="0.25">
      <c r="A269" s="22">
        <v>472</v>
      </c>
      <c r="B269" s="23">
        <v>650</v>
      </c>
      <c r="C269" s="24" t="s">
        <v>49</v>
      </c>
      <c r="D269" s="31" t="s">
        <v>171</v>
      </c>
      <c r="E269" s="25" t="s">
        <v>37</v>
      </c>
      <c r="F269" s="26" t="s">
        <v>1116</v>
      </c>
      <c r="G269" s="31" t="s">
        <v>27</v>
      </c>
      <c r="H269" s="25" t="s">
        <v>40</v>
      </c>
      <c r="I269" s="28" t="s">
        <v>1117</v>
      </c>
      <c r="J269" s="29" t="s">
        <v>1118</v>
      </c>
      <c r="K269" s="35">
        <v>9</v>
      </c>
      <c r="L269" s="35" t="s">
        <v>48</v>
      </c>
      <c r="M269" s="31" t="s">
        <v>43</v>
      </c>
      <c r="N269" s="24">
        <v>2018</v>
      </c>
      <c r="O269" s="24">
        <v>51</v>
      </c>
      <c r="P269" s="24" t="s">
        <v>44</v>
      </c>
      <c r="Q269" s="31" t="s">
        <v>34</v>
      </c>
      <c r="R269" s="24" t="s">
        <v>45</v>
      </c>
      <c r="S269" s="24" t="s">
        <v>44</v>
      </c>
      <c r="T269" s="32" t="s">
        <v>35</v>
      </c>
      <c r="U269" s="18"/>
      <c r="V269" s="19"/>
      <c r="W269" s="33" t="str">
        <f t="shared" si="2"/>
        <v/>
      </c>
      <c r="X269" s="34" t="str">
        <f t="shared" si="1"/>
        <v/>
      </c>
    </row>
    <row r="270" spans="1:24" ht="14.25" customHeight="1" x14ac:dyDescent="0.25">
      <c r="A270" s="40">
        <v>0.185</v>
      </c>
      <c r="B270" s="41" t="s">
        <v>1119</v>
      </c>
      <c r="C270" s="24" t="s">
        <v>115</v>
      </c>
      <c r="D270" s="24"/>
      <c r="E270" s="24" t="s">
        <v>808</v>
      </c>
      <c r="F270" s="37" t="s">
        <v>1120</v>
      </c>
      <c r="G270" s="31" t="s">
        <v>93</v>
      </c>
      <c r="H270" s="24" t="s">
        <v>84</v>
      </c>
      <c r="I270" s="28" t="s">
        <v>1121</v>
      </c>
      <c r="J270" s="38" t="s">
        <v>1122</v>
      </c>
      <c r="K270" s="36">
        <v>293</v>
      </c>
      <c r="L270" s="36" t="s">
        <v>31</v>
      </c>
      <c r="M270" s="31" t="s">
        <v>87</v>
      </c>
      <c r="N270" s="24" t="s">
        <v>88</v>
      </c>
      <c r="O270" s="24">
        <v>3</v>
      </c>
      <c r="P270" s="24"/>
      <c r="Q270" s="31" t="s">
        <v>34</v>
      </c>
      <c r="R270" s="49"/>
      <c r="S270" s="49"/>
      <c r="T270" s="32" t="s">
        <v>35</v>
      </c>
      <c r="U270" s="18"/>
      <c r="V270" s="19"/>
      <c r="W270" s="33" t="str">
        <f t="shared" si="2"/>
        <v/>
      </c>
      <c r="X270" s="34" t="str">
        <f t="shared" si="1"/>
        <v/>
      </c>
    </row>
    <row r="271" spans="1:24" ht="14.25" customHeight="1" x14ac:dyDescent="0.25">
      <c r="A271" s="40">
        <v>0.63</v>
      </c>
      <c r="B271" s="41" t="s">
        <v>1123</v>
      </c>
      <c r="C271" s="24" t="s">
        <v>348</v>
      </c>
      <c r="D271" s="24"/>
      <c r="E271" s="31" t="s">
        <v>1124</v>
      </c>
      <c r="F271" s="37" t="s">
        <v>1125</v>
      </c>
      <c r="G271" s="31" t="s">
        <v>27</v>
      </c>
      <c r="H271" s="24" t="s">
        <v>84</v>
      </c>
      <c r="I271" s="28" t="s">
        <v>1126</v>
      </c>
      <c r="J271" s="38" t="s">
        <v>1127</v>
      </c>
      <c r="K271" s="36">
        <v>294</v>
      </c>
      <c r="L271" s="36" t="s">
        <v>31</v>
      </c>
      <c r="M271" s="31" t="s">
        <v>87</v>
      </c>
      <c r="N271" s="24" t="s">
        <v>88</v>
      </c>
      <c r="O271" s="24">
        <v>3</v>
      </c>
      <c r="P271" s="24"/>
      <c r="Q271" s="31" t="s">
        <v>34</v>
      </c>
      <c r="R271" s="49"/>
      <c r="S271" s="49"/>
      <c r="T271" s="32" t="s">
        <v>35</v>
      </c>
      <c r="U271" s="18"/>
      <c r="V271" s="19"/>
      <c r="W271" s="33" t="str">
        <f t="shared" si="2"/>
        <v/>
      </c>
      <c r="X271" s="34" t="str">
        <f t="shared" si="1"/>
        <v/>
      </c>
    </row>
    <row r="272" spans="1:24" ht="14.25" customHeight="1" x14ac:dyDescent="0.25">
      <c r="A272" s="40">
        <v>0.4</v>
      </c>
      <c r="B272" s="41" t="s">
        <v>1128</v>
      </c>
      <c r="C272" s="24" t="s">
        <v>115</v>
      </c>
      <c r="D272" s="24"/>
      <c r="E272" s="24" t="s">
        <v>808</v>
      </c>
      <c r="F272" s="37" t="s">
        <v>1129</v>
      </c>
      <c r="G272" s="31" t="s">
        <v>93</v>
      </c>
      <c r="H272" s="24" t="s">
        <v>84</v>
      </c>
      <c r="I272" s="28" t="s">
        <v>1130</v>
      </c>
      <c r="J272" s="38" t="s">
        <v>1131</v>
      </c>
      <c r="K272" s="36">
        <v>295</v>
      </c>
      <c r="L272" s="36" t="s">
        <v>31</v>
      </c>
      <c r="M272" s="31" t="s">
        <v>87</v>
      </c>
      <c r="N272" s="24" t="s">
        <v>88</v>
      </c>
      <c r="O272" s="24">
        <v>3</v>
      </c>
      <c r="P272" s="24"/>
      <c r="Q272" s="31" t="s">
        <v>34</v>
      </c>
      <c r="R272" s="49"/>
      <c r="S272" s="49"/>
      <c r="T272" s="32" t="s">
        <v>35</v>
      </c>
      <c r="U272" s="18"/>
      <c r="V272" s="19"/>
      <c r="W272" s="33" t="str">
        <f t="shared" si="2"/>
        <v/>
      </c>
      <c r="X272" s="34" t="str">
        <f t="shared" si="1"/>
        <v/>
      </c>
    </row>
    <row r="273" spans="1:24" ht="14.25" customHeight="1" x14ac:dyDescent="0.25">
      <c r="A273" s="43">
        <v>21</v>
      </c>
      <c r="B273" s="40" t="s">
        <v>491</v>
      </c>
      <c r="C273" s="24" t="s">
        <v>470</v>
      </c>
      <c r="D273" s="24"/>
      <c r="E273" s="24" t="s">
        <v>1132</v>
      </c>
      <c r="F273" s="37" t="s">
        <v>1133</v>
      </c>
      <c r="G273" s="31" t="s">
        <v>110</v>
      </c>
      <c r="H273" s="24" t="s">
        <v>369</v>
      </c>
      <c r="I273" s="28" t="s">
        <v>1134</v>
      </c>
      <c r="J273" s="38" t="s">
        <v>1135</v>
      </c>
      <c r="K273" s="30">
        <v>125</v>
      </c>
      <c r="L273" s="30" t="s">
        <v>31</v>
      </c>
      <c r="M273" s="31" t="s">
        <v>128</v>
      </c>
      <c r="N273" s="24" t="s">
        <v>129</v>
      </c>
      <c r="O273" s="24">
        <v>2</v>
      </c>
      <c r="P273" s="24"/>
      <c r="Q273" s="31" t="s">
        <v>34</v>
      </c>
      <c r="R273" s="24"/>
      <c r="S273" s="24"/>
      <c r="T273" s="32" t="s">
        <v>35</v>
      </c>
      <c r="U273" s="18"/>
      <c r="V273" s="19"/>
      <c r="W273" s="33" t="str">
        <f t="shared" si="2"/>
        <v/>
      </c>
      <c r="X273" s="34" t="str">
        <f t="shared" si="1"/>
        <v/>
      </c>
    </row>
    <row r="274" spans="1:24" ht="14.25" customHeight="1" x14ac:dyDescent="0.25">
      <c r="A274" s="43">
        <v>21</v>
      </c>
      <c r="B274" s="40" t="s">
        <v>1136</v>
      </c>
      <c r="C274" s="24" t="s">
        <v>1137</v>
      </c>
      <c r="D274" s="24"/>
      <c r="E274" s="24" t="s">
        <v>1138</v>
      </c>
      <c r="F274" s="37" t="s">
        <v>1139</v>
      </c>
      <c r="G274" s="31" t="s">
        <v>93</v>
      </c>
      <c r="H274" s="24" t="s">
        <v>369</v>
      </c>
      <c r="I274" s="28" t="s">
        <v>1134</v>
      </c>
      <c r="J274" s="38" t="s">
        <v>1135</v>
      </c>
      <c r="K274" s="35">
        <v>125</v>
      </c>
      <c r="L274" s="35" t="s">
        <v>47</v>
      </c>
      <c r="M274" s="31" t="s">
        <v>128</v>
      </c>
      <c r="N274" s="24" t="s">
        <v>129</v>
      </c>
      <c r="O274" s="24">
        <v>2</v>
      </c>
      <c r="P274" s="24"/>
      <c r="Q274" s="31" t="s">
        <v>34</v>
      </c>
      <c r="R274" s="24"/>
      <c r="S274" s="24"/>
      <c r="T274" s="32" t="s">
        <v>35</v>
      </c>
      <c r="U274" s="18"/>
      <c r="V274" s="19"/>
      <c r="W274" s="33" t="str">
        <f t="shared" si="2"/>
        <v/>
      </c>
      <c r="X274" s="34" t="str">
        <f t="shared" si="1"/>
        <v/>
      </c>
    </row>
    <row r="275" spans="1:24" ht="14.25" customHeight="1" x14ac:dyDescent="0.25">
      <c r="A275" s="43">
        <v>28</v>
      </c>
      <c r="B275" s="40" t="s">
        <v>491</v>
      </c>
      <c r="C275" s="44" t="s">
        <v>470</v>
      </c>
      <c r="D275" s="24"/>
      <c r="E275" s="24" t="s">
        <v>1132</v>
      </c>
      <c r="F275" s="37" t="s">
        <v>1133</v>
      </c>
      <c r="G275" s="31" t="s">
        <v>110</v>
      </c>
      <c r="H275" s="24" t="s">
        <v>369</v>
      </c>
      <c r="I275" s="28" t="s">
        <v>1140</v>
      </c>
      <c r="J275" s="38" t="s">
        <v>1141</v>
      </c>
      <c r="K275" s="36">
        <v>126</v>
      </c>
      <c r="L275" s="36" t="s">
        <v>31</v>
      </c>
      <c r="M275" s="31" t="s">
        <v>128</v>
      </c>
      <c r="N275" s="24" t="s">
        <v>129</v>
      </c>
      <c r="O275" s="24">
        <v>2</v>
      </c>
      <c r="P275" s="24"/>
      <c r="Q275" s="31" t="s">
        <v>34</v>
      </c>
      <c r="R275" s="24"/>
      <c r="S275" s="24"/>
      <c r="T275" s="32" t="s">
        <v>35</v>
      </c>
      <c r="U275" s="18"/>
      <c r="V275" s="19"/>
      <c r="W275" s="33" t="str">
        <f t="shared" si="2"/>
        <v/>
      </c>
      <c r="X275" s="34" t="str">
        <f t="shared" si="1"/>
        <v/>
      </c>
    </row>
    <row r="276" spans="1:24" ht="14.25" customHeight="1" x14ac:dyDescent="0.25">
      <c r="A276" s="43">
        <v>7.6050000000000004</v>
      </c>
      <c r="B276" s="40" t="s">
        <v>283</v>
      </c>
      <c r="C276" s="61" t="s">
        <v>1142</v>
      </c>
      <c r="D276" s="24"/>
      <c r="E276" s="24" t="s">
        <v>1143</v>
      </c>
      <c r="F276" s="37" t="s">
        <v>1144</v>
      </c>
      <c r="G276" s="31" t="s">
        <v>1145</v>
      </c>
      <c r="H276" s="51" t="s">
        <v>363</v>
      </c>
      <c r="I276" s="54" t="s">
        <v>1146</v>
      </c>
      <c r="J276" s="55" t="s">
        <v>1147</v>
      </c>
      <c r="K276" s="36">
        <v>137</v>
      </c>
      <c r="L276" s="36" t="s">
        <v>31</v>
      </c>
      <c r="M276" s="31" t="s">
        <v>119</v>
      </c>
      <c r="N276" s="24" t="s">
        <v>33</v>
      </c>
      <c r="O276" s="24">
        <v>2</v>
      </c>
      <c r="P276" s="24"/>
      <c r="Q276" s="31" t="s">
        <v>34</v>
      </c>
      <c r="R276" s="24"/>
      <c r="S276" s="24"/>
      <c r="T276" s="32" t="s">
        <v>35</v>
      </c>
      <c r="U276" s="18"/>
      <c r="V276" s="19"/>
      <c r="W276" s="33" t="str">
        <f t="shared" si="2"/>
        <v/>
      </c>
      <c r="X276" s="34" t="str">
        <f t="shared" si="1"/>
        <v/>
      </c>
    </row>
    <row r="277" spans="1:24" ht="14.25" customHeight="1" x14ac:dyDescent="0.25">
      <c r="A277" s="43">
        <v>1.05</v>
      </c>
      <c r="B277" s="40" t="s">
        <v>1148</v>
      </c>
      <c r="C277" s="61" t="s">
        <v>195</v>
      </c>
      <c r="D277" s="24"/>
      <c r="E277" s="24" t="s">
        <v>267</v>
      </c>
      <c r="F277" s="37" t="s">
        <v>1149</v>
      </c>
      <c r="G277" s="31" t="s">
        <v>83</v>
      </c>
      <c r="H277" s="51" t="s">
        <v>84</v>
      </c>
      <c r="I277" s="54" t="s">
        <v>1150</v>
      </c>
      <c r="J277" s="55" t="s">
        <v>1151</v>
      </c>
      <c r="K277" s="36">
        <v>135</v>
      </c>
      <c r="L277" s="36" t="s">
        <v>31</v>
      </c>
      <c r="M277" s="31" t="s">
        <v>128</v>
      </c>
      <c r="N277" s="24" t="s">
        <v>129</v>
      </c>
      <c r="O277" s="24">
        <v>2</v>
      </c>
      <c r="P277" s="44"/>
      <c r="Q277" s="31" t="s">
        <v>34</v>
      </c>
      <c r="R277" s="24"/>
      <c r="S277" s="24"/>
      <c r="T277" s="32" t="s">
        <v>35</v>
      </c>
      <c r="U277" s="18"/>
      <c r="V277" s="19"/>
      <c r="W277" s="33" t="str">
        <f t="shared" si="2"/>
        <v/>
      </c>
      <c r="X277" s="34" t="str">
        <f t="shared" si="1"/>
        <v/>
      </c>
    </row>
    <row r="278" spans="1:24" ht="14.25" customHeight="1" x14ac:dyDescent="0.25">
      <c r="A278" s="43">
        <v>1.9</v>
      </c>
      <c r="B278" s="60" t="s">
        <v>1152</v>
      </c>
      <c r="C278" s="24" t="s">
        <v>348</v>
      </c>
      <c r="D278" s="24"/>
      <c r="E278" s="24" t="s">
        <v>1143</v>
      </c>
      <c r="F278" s="37" t="s">
        <v>1153</v>
      </c>
      <c r="G278" s="27" t="s">
        <v>1145</v>
      </c>
      <c r="H278" s="51" t="s">
        <v>84</v>
      </c>
      <c r="I278" s="54" t="s">
        <v>1154</v>
      </c>
      <c r="J278" s="55" t="s">
        <v>1155</v>
      </c>
      <c r="K278" s="30">
        <v>136</v>
      </c>
      <c r="L278" s="30" t="s">
        <v>31</v>
      </c>
      <c r="M278" s="31" t="s">
        <v>128</v>
      </c>
      <c r="N278" s="24" t="s">
        <v>129</v>
      </c>
      <c r="O278" s="24">
        <v>2</v>
      </c>
      <c r="P278" s="44"/>
      <c r="Q278" s="31" t="s">
        <v>34</v>
      </c>
      <c r="R278" s="24"/>
      <c r="S278" s="24"/>
      <c r="T278" s="32" t="s">
        <v>35</v>
      </c>
      <c r="U278" s="18"/>
      <c r="V278" s="19"/>
      <c r="W278" s="33" t="str">
        <f t="shared" si="2"/>
        <v/>
      </c>
      <c r="X278" s="34" t="str">
        <f t="shared" si="1"/>
        <v/>
      </c>
    </row>
    <row r="279" spans="1:24" ht="14.25" customHeight="1" x14ac:dyDescent="0.25">
      <c r="A279" s="43">
        <v>1.9</v>
      </c>
      <c r="B279" s="40"/>
      <c r="C279" s="44" t="s">
        <v>882</v>
      </c>
      <c r="D279" s="24"/>
      <c r="E279" s="31" t="s">
        <v>1156</v>
      </c>
      <c r="F279" s="37" t="s">
        <v>1157</v>
      </c>
      <c r="G279" s="31" t="s">
        <v>93</v>
      </c>
      <c r="H279" s="24" t="s">
        <v>84</v>
      </c>
      <c r="I279" s="54" t="s">
        <v>1154</v>
      </c>
      <c r="J279" s="55" t="s">
        <v>1155</v>
      </c>
      <c r="K279" s="35">
        <v>136</v>
      </c>
      <c r="L279" s="35" t="s">
        <v>47</v>
      </c>
      <c r="M279" s="31" t="s">
        <v>128</v>
      </c>
      <c r="N279" s="24" t="s">
        <v>129</v>
      </c>
      <c r="O279" s="24">
        <v>2</v>
      </c>
      <c r="P279" s="44"/>
      <c r="Q279" s="31" t="s">
        <v>34</v>
      </c>
      <c r="R279" s="24"/>
      <c r="S279" s="24"/>
      <c r="T279" s="32" t="s">
        <v>35</v>
      </c>
      <c r="U279" s="18"/>
      <c r="V279" s="19"/>
      <c r="W279" s="33" t="str">
        <f t="shared" si="2"/>
        <v/>
      </c>
      <c r="X279" s="34" t="str">
        <f t="shared" si="1"/>
        <v/>
      </c>
    </row>
    <row r="280" spans="1:24" ht="14.25" customHeight="1" x14ac:dyDescent="0.25">
      <c r="A280" s="43">
        <v>11.5</v>
      </c>
      <c r="B280" s="60" t="s">
        <v>1158</v>
      </c>
      <c r="C280" s="24" t="s">
        <v>1159</v>
      </c>
      <c r="D280" s="24"/>
      <c r="E280" s="24" t="s">
        <v>1143</v>
      </c>
      <c r="F280" s="37" t="s">
        <v>1160</v>
      </c>
      <c r="G280" s="31" t="s">
        <v>1145</v>
      </c>
      <c r="H280" s="24" t="s">
        <v>369</v>
      </c>
      <c r="I280" s="54" t="s">
        <v>1161</v>
      </c>
      <c r="J280" s="55" t="s">
        <v>1162</v>
      </c>
      <c r="K280" s="36">
        <v>139</v>
      </c>
      <c r="L280" s="36" t="s">
        <v>31</v>
      </c>
      <c r="M280" s="31" t="s">
        <v>128</v>
      </c>
      <c r="N280" s="24" t="s">
        <v>129</v>
      </c>
      <c r="O280" s="24">
        <v>2</v>
      </c>
      <c r="P280" s="44"/>
      <c r="Q280" s="31" t="s">
        <v>34</v>
      </c>
      <c r="R280" s="24"/>
      <c r="S280" s="24"/>
      <c r="T280" s="32" t="s">
        <v>35</v>
      </c>
      <c r="U280" s="18"/>
      <c r="V280" s="19"/>
      <c r="W280" s="33" t="str">
        <f t="shared" si="2"/>
        <v/>
      </c>
      <c r="X280" s="34" t="str">
        <f t="shared" si="1"/>
        <v/>
      </c>
    </row>
    <row r="281" spans="1:24" ht="14.25" customHeight="1" x14ac:dyDescent="0.25">
      <c r="A281" s="43">
        <v>14.99</v>
      </c>
      <c r="B281" s="40" t="s">
        <v>1163</v>
      </c>
      <c r="C281" s="44" t="s">
        <v>1159</v>
      </c>
      <c r="D281" s="24"/>
      <c r="E281" s="24" t="s">
        <v>1143</v>
      </c>
      <c r="F281" s="37" t="s">
        <v>1164</v>
      </c>
      <c r="G281" s="31" t="s">
        <v>1145</v>
      </c>
      <c r="H281" s="24" t="s">
        <v>369</v>
      </c>
      <c r="I281" s="28" t="s">
        <v>1165</v>
      </c>
      <c r="J281" s="38" t="s">
        <v>1166</v>
      </c>
      <c r="K281" s="36">
        <v>140</v>
      </c>
      <c r="L281" s="36" t="s">
        <v>31</v>
      </c>
      <c r="M281" s="31" t="s">
        <v>128</v>
      </c>
      <c r="N281" s="24" t="s">
        <v>129</v>
      </c>
      <c r="O281" s="24">
        <v>2</v>
      </c>
      <c r="P281" s="44"/>
      <c r="Q281" s="31" t="s">
        <v>34</v>
      </c>
      <c r="R281" s="24"/>
      <c r="S281" s="24"/>
      <c r="T281" s="32" t="s">
        <v>35</v>
      </c>
      <c r="U281" s="18"/>
      <c r="V281" s="19"/>
      <c r="W281" s="33" t="str">
        <f t="shared" si="2"/>
        <v/>
      </c>
      <c r="X281" s="34" t="str">
        <f t="shared" si="1"/>
        <v/>
      </c>
    </row>
    <row r="282" spans="1:24" ht="14.25" customHeight="1" x14ac:dyDescent="0.25">
      <c r="A282" s="40">
        <v>0.84</v>
      </c>
      <c r="B282" s="41">
        <v>1.7250000000000001</v>
      </c>
      <c r="C282" s="24" t="s">
        <v>24</v>
      </c>
      <c r="D282" s="24"/>
      <c r="E282" s="24" t="s">
        <v>1167</v>
      </c>
      <c r="F282" s="37" t="s">
        <v>1168</v>
      </c>
      <c r="G282" s="31" t="s">
        <v>934</v>
      </c>
      <c r="H282" s="24" t="s">
        <v>28</v>
      </c>
      <c r="I282" s="28" t="s">
        <v>1169</v>
      </c>
      <c r="J282" s="38" t="s">
        <v>1170</v>
      </c>
      <c r="K282" s="36">
        <v>118</v>
      </c>
      <c r="L282" s="36" t="s">
        <v>31</v>
      </c>
      <c r="M282" s="31" t="s">
        <v>119</v>
      </c>
      <c r="N282" s="24" t="s">
        <v>33</v>
      </c>
      <c r="O282" s="24">
        <v>2</v>
      </c>
      <c r="P282" s="44"/>
      <c r="Q282" s="31" t="s">
        <v>34</v>
      </c>
      <c r="R282" s="24"/>
      <c r="S282" s="24"/>
      <c r="T282" s="32" t="s">
        <v>35</v>
      </c>
      <c r="U282" s="18"/>
      <c r="V282" s="19"/>
      <c r="W282" s="33" t="str">
        <f t="shared" si="2"/>
        <v/>
      </c>
      <c r="X282" s="34" t="str">
        <f t="shared" si="1"/>
        <v/>
      </c>
    </row>
    <row r="283" spans="1:24" ht="14.25" customHeight="1" x14ac:dyDescent="0.25">
      <c r="A283" s="40">
        <v>0.60750000000000004</v>
      </c>
      <c r="B283" s="41">
        <v>1.0620000000000001</v>
      </c>
      <c r="C283" s="24" t="s">
        <v>24</v>
      </c>
      <c r="D283" s="24"/>
      <c r="E283" s="44" t="s">
        <v>142</v>
      </c>
      <c r="F283" s="37" t="s">
        <v>1171</v>
      </c>
      <c r="G283" s="31" t="s">
        <v>110</v>
      </c>
      <c r="H283" s="24" t="s">
        <v>28</v>
      </c>
      <c r="I283" s="28" t="s">
        <v>1172</v>
      </c>
      <c r="J283" s="38" t="s">
        <v>1173</v>
      </c>
      <c r="K283" s="36">
        <v>38</v>
      </c>
      <c r="L283" s="36" t="s">
        <v>31</v>
      </c>
      <c r="M283" s="31" t="s">
        <v>601</v>
      </c>
      <c r="N283" s="24" t="s">
        <v>78</v>
      </c>
      <c r="O283" s="24">
        <v>1</v>
      </c>
      <c r="P283" s="24"/>
      <c r="Q283" s="31" t="s">
        <v>66</v>
      </c>
      <c r="R283" s="24"/>
      <c r="S283" s="24"/>
      <c r="T283" s="32" t="s">
        <v>35</v>
      </c>
      <c r="U283" s="18"/>
      <c r="V283" s="19"/>
      <c r="W283" s="33" t="str">
        <f t="shared" si="2"/>
        <v/>
      </c>
      <c r="X283" s="34" t="str">
        <f t="shared" si="1"/>
        <v/>
      </c>
    </row>
    <row r="284" spans="1:24" ht="14.25" customHeight="1" x14ac:dyDescent="0.25">
      <c r="A284" s="43">
        <v>11</v>
      </c>
      <c r="B284" s="43" t="s">
        <v>1174</v>
      </c>
      <c r="C284" s="44" t="s">
        <v>1175</v>
      </c>
      <c r="D284" s="24"/>
      <c r="E284" s="24" t="s">
        <v>697</v>
      </c>
      <c r="F284" s="37" t="s">
        <v>1176</v>
      </c>
      <c r="G284" s="31" t="s">
        <v>110</v>
      </c>
      <c r="H284" s="24" t="s">
        <v>470</v>
      </c>
      <c r="I284" s="28" t="s">
        <v>1177</v>
      </c>
      <c r="J284" s="38" t="s">
        <v>1178</v>
      </c>
      <c r="K284" s="30">
        <v>121</v>
      </c>
      <c r="L284" s="30" t="s">
        <v>31</v>
      </c>
      <c r="M284" s="31" t="s">
        <v>128</v>
      </c>
      <c r="N284" s="24" t="s">
        <v>129</v>
      </c>
      <c r="O284" s="24">
        <v>2</v>
      </c>
      <c r="P284" s="24"/>
      <c r="Q284" s="31" t="s">
        <v>34</v>
      </c>
      <c r="R284" s="24"/>
      <c r="S284" s="24"/>
      <c r="T284" s="32" t="s">
        <v>35</v>
      </c>
      <c r="U284" s="18"/>
      <c r="V284" s="19"/>
      <c r="W284" s="33" t="str">
        <f t="shared" si="2"/>
        <v/>
      </c>
      <c r="X284" s="34" t="str">
        <f t="shared" si="1"/>
        <v/>
      </c>
    </row>
    <row r="285" spans="1:24" ht="14.25" customHeight="1" x14ac:dyDescent="0.25">
      <c r="A285" s="43">
        <v>11</v>
      </c>
      <c r="B285" s="43" t="s">
        <v>491</v>
      </c>
      <c r="C285" s="44" t="s">
        <v>470</v>
      </c>
      <c r="D285" s="24"/>
      <c r="E285" s="24" t="s">
        <v>1132</v>
      </c>
      <c r="F285" s="37" t="s">
        <v>1179</v>
      </c>
      <c r="G285" s="31" t="s">
        <v>110</v>
      </c>
      <c r="H285" s="24" t="s">
        <v>470</v>
      </c>
      <c r="I285" s="28" t="s">
        <v>1177</v>
      </c>
      <c r="J285" s="38" t="s">
        <v>1178</v>
      </c>
      <c r="K285" s="35">
        <v>121</v>
      </c>
      <c r="L285" s="35" t="s">
        <v>47</v>
      </c>
      <c r="M285" s="31" t="s">
        <v>128</v>
      </c>
      <c r="N285" s="24" t="s">
        <v>129</v>
      </c>
      <c r="O285" s="24">
        <v>2</v>
      </c>
      <c r="P285" s="24"/>
      <c r="Q285" s="31" t="s">
        <v>34</v>
      </c>
      <c r="R285" s="24"/>
      <c r="S285" s="24"/>
      <c r="T285" s="32" t="s">
        <v>35</v>
      </c>
      <c r="U285" s="18"/>
      <c r="V285" s="19"/>
      <c r="W285" s="33" t="str">
        <f t="shared" si="2"/>
        <v/>
      </c>
      <c r="X285" s="34" t="str">
        <f t="shared" si="1"/>
        <v/>
      </c>
    </row>
    <row r="286" spans="1:24" ht="14.25" customHeight="1" x14ac:dyDescent="0.25">
      <c r="A286" s="43">
        <v>11</v>
      </c>
      <c r="B286" s="43" t="s">
        <v>296</v>
      </c>
      <c r="C286" s="44" t="s">
        <v>1180</v>
      </c>
      <c r="D286" s="24"/>
      <c r="E286" s="24" t="s">
        <v>505</v>
      </c>
      <c r="F286" s="37" t="s">
        <v>1181</v>
      </c>
      <c r="G286" s="31" t="s">
        <v>83</v>
      </c>
      <c r="H286" s="24" t="s">
        <v>470</v>
      </c>
      <c r="I286" s="28" t="s">
        <v>1177</v>
      </c>
      <c r="J286" s="38" t="s">
        <v>1178</v>
      </c>
      <c r="K286" s="35">
        <v>121</v>
      </c>
      <c r="L286" s="35" t="s">
        <v>48</v>
      </c>
      <c r="M286" s="31" t="s">
        <v>128</v>
      </c>
      <c r="N286" s="24" t="s">
        <v>129</v>
      </c>
      <c r="O286" s="24">
        <v>2</v>
      </c>
      <c r="P286" s="24"/>
      <c r="Q286" s="31" t="s">
        <v>34</v>
      </c>
      <c r="R286" s="24"/>
      <c r="S286" s="24"/>
      <c r="T286" s="32" t="s">
        <v>35</v>
      </c>
      <c r="U286" s="18"/>
      <c r="V286" s="19"/>
      <c r="W286" s="33" t="str">
        <f t="shared" si="2"/>
        <v/>
      </c>
      <c r="X286" s="34" t="str">
        <f t="shared" si="1"/>
        <v/>
      </c>
    </row>
    <row r="287" spans="1:24" ht="14.25" customHeight="1" x14ac:dyDescent="0.25">
      <c r="A287" s="40">
        <v>0.96</v>
      </c>
      <c r="B287" s="41" t="s">
        <v>1182</v>
      </c>
      <c r="C287" s="24" t="s">
        <v>1183</v>
      </c>
      <c r="D287" s="24"/>
      <c r="E287" s="24" t="s">
        <v>697</v>
      </c>
      <c r="F287" s="37" t="s">
        <v>1176</v>
      </c>
      <c r="G287" s="31" t="s">
        <v>110</v>
      </c>
      <c r="H287" s="24" t="s">
        <v>84</v>
      </c>
      <c r="I287" s="28" t="s">
        <v>1184</v>
      </c>
      <c r="J287" s="38" t="s">
        <v>1185</v>
      </c>
      <c r="K287" s="30">
        <v>119</v>
      </c>
      <c r="L287" s="30" t="s">
        <v>31</v>
      </c>
      <c r="M287" s="31" t="s">
        <v>128</v>
      </c>
      <c r="N287" s="24" t="s">
        <v>129</v>
      </c>
      <c r="O287" s="24">
        <v>2</v>
      </c>
      <c r="P287" s="24"/>
      <c r="Q287" s="31" t="s">
        <v>34</v>
      </c>
      <c r="R287" s="24"/>
      <c r="S287" s="24"/>
      <c r="T287" s="32" t="s">
        <v>35</v>
      </c>
      <c r="U287" s="18"/>
      <c r="V287" s="19"/>
      <c r="W287" s="33" t="str">
        <f t="shared" si="2"/>
        <v/>
      </c>
      <c r="X287" s="34" t="str">
        <f t="shared" si="1"/>
        <v/>
      </c>
    </row>
    <row r="288" spans="1:24" ht="14.25" customHeight="1" x14ac:dyDescent="0.25">
      <c r="A288" s="40">
        <v>0.96</v>
      </c>
      <c r="B288" s="41" t="s">
        <v>532</v>
      </c>
      <c r="C288" s="24" t="s">
        <v>1107</v>
      </c>
      <c r="D288" s="24"/>
      <c r="E288" s="83" t="s">
        <v>505</v>
      </c>
      <c r="F288" s="37" t="s">
        <v>1186</v>
      </c>
      <c r="G288" s="27" t="s">
        <v>83</v>
      </c>
      <c r="H288" s="24" t="s">
        <v>84</v>
      </c>
      <c r="I288" s="28" t="s">
        <v>1184</v>
      </c>
      <c r="J288" s="38" t="s">
        <v>1185</v>
      </c>
      <c r="K288" s="35">
        <v>119</v>
      </c>
      <c r="L288" s="35" t="s">
        <v>47</v>
      </c>
      <c r="M288" s="31" t="s">
        <v>128</v>
      </c>
      <c r="N288" s="24" t="s">
        <v>129</v>
      </c>
      <c r="O288" s="24">
        <v>2</v>
      </c>
      <c r="P288" s="24"/>
      <c r="Q288" s="31" t="s">
        <v>34</v>
      </c>
      <c r="R288" s="24"/>
      <c r="S288" s="24"/>
      <c r="T288" s="32" t="s">
        <v>35</v>
      </c>
      <c r="U288" s="18"/>
      <c r="V288" s="19"/>
      <c r="W288" s="33" t="str">
        <f t="shared" si="2"/>
        <v/>
      </c>
      <c r="X288" s="34" t="str">
        <f t="shared" si="1"/>
        <v/>
      </c>
    </row>
    <row r="289" spans="1:24" ht="14.25" customHeight="1" x14ac:dyDescent="0.25">
      <c r="A289" s="40">
        <v>0.96</v>
      </c>
      <c r="B289" s="41" t="s">
        <v>1187</v>
      </c>
      <c r="C289" s="24" t="s">
        <v>115</v>
      </c>
      <c r="D289" s="24"/>
      <c r="E289" s="83" t="s">
        <v>1132</v>
      </c>
      <c r="F289" s="37" t="s">
        <v>1188</v>
      </c>
      <c r="G289" s="27" t="s">
        <v>93</v>
      </c>
      <c r="H289" s="24" t="s">
        <v>84</v>
      </c>
      <c r="I289" s="28" t="s">
        <v>1184</v>
      </c>
      <c r="J289" s="38" t="s">
        <v>1185</v>
      </c>
      <c r="K289" s="35">
        <v>119</v>
      </c>
      <c r="L289" s="35" t="s">
        <v>48</v>
      </c>
      <c r="M289" s="31" t="s">
        <v>128</v>
      </c>
      <c r="N289" s="24" t="s">
        <v>129</v>
      </c>
      <c r="O289" s="24">
        <v>2</v>
      </c>
      <c r="P289" s="24"/>
      <c r="Q289" s="31" t="s">
        <v>34</v>
      </c>
      <c r="R289" s="24"/>
      <c r="S289" s="24"/>
      <c r="T289" s="32" t="s">
        <v>35</v>
      </c>
      <c r="U289" s="18"/>
      <c r="V289" s="19"/>
      <c r="W289" s="33" t="str">
        <f t="shared" si="2"/>
        <v/>
      </c>
      <c r="X289" s="34" t="str">
        <f t="shared" si="1"/>
        <v/>
      </c>
    </row>
    <row r="290" spans="1:24" ht="14.25" customHeight="1" x14ac:dyDescent="0.25">
      <c r="A290" s="43">
        <v>8.3699999999999992</v>
      </c>
      <c r="B290" s="43" t="s">
        <v>1189</v>
      </c>
      <c r="C290" s="24" t="s">
        <v>393</v>
      </c>
      <c r="D290" s="24"/>
      <c r="E290" s="24" t="s">
        <v>1143</v>
      </c>
      <c r="F290" s="37" t="s">
        <v>1190</v>
      </c>
      <c r="G290" s="31" t="s">
        <v>1145</v>
      </c>
      <c r="H290" s="24" t="s">
        <v>393</v>
      </c>
      <c r="I290" s="28" t="s">
        <v>1191</v>
      </c>
      <c r="J290" s="38" t="s">
        <v>1192</v>
      </c>
      <c r="K290" s="36">
        <v>130</v>
      </c>
      <c r="L290" s="36" t="s">
        <v>31</v>
      </c>
      <c r="M290" s="31" t="s">
        <v>128</v>
      </c>
      <c r="N290" s="24" t="s">
        <v>129</v>
      </c>
      <c r="O290" s="24">
        <v>2</v>
      </c>
      <c r="P290" s="24"/>
      <c r="Q290" s="31" t="s">
        <v>34</v>
      </c>
      <c r="R290" s="24"/>
      <c r="S290" s="24"/>
      <c r="T290" s="32" t="s">
        <v>35</v>
      </c>
      <c r="U290" s="18"/>
      <c r="V290" s="19"/>
      <c r="W290" s="33" t="str">
        <f t="shared" si="2"/>
        <v/>
      </c>
      <c r="X290" s="34" t="str">
        <f t="shared" si="1"/>
        <v/>
      </c>
    </row>
    <row r="291" spans="1:24" ht="14.25" customHeight="1" x14ac:dyDescent="0.25">
      <c r="A291" s="43">
        <v>13.37</v>
      </c>
      <c r="B291" s="43" t="s">
        <v>120</v>
      </c>
      <c r="C291" s="24" t="s">
        <v>393</v>
      </c>
      <c r="D291" s="24"/>
      <c r="E291" s="24" t="s">
        <v>1143</v>
      </c>
      <c r="F291" s="37" t="s">
        <v>1193</v>
      </c>
      <c r="G291" s="31" t="s">
        <v>1145</v>
      </c>
      <c r="H291" s="24" t="s">
        <v>393</v>
      </c>
      <c r="I291" s="28" t="s">
        <v>1194</v>
      </c>
      <c r="J291" s="38" t="s">
        <v>1195</v>
      </c>
      <c r="K291" s="36">
        <v>131</v>
      </c>
      <c r="L291" s="36" t="s">
        <v>31</v>
      </c>
      <c r="M291" s="31" t="s">
        <v>128</v>
      </c>
      <c r="N291" s="24" t="s">
        <v>129</v>
      </c>
      <c r="O291" s="24">
        <v>2</v>
      </c>
      <c r="P291" s="24"/>
      <c r="Q291" s="31" t="s">
        <v>34</v>
      </c>
      <c r="R291" s="24"/>
      <c r="S291" s="24"/>
      <c r="T291" s="32" t="s">
        <v>35</v>
      </c>
      <c r="U291" s="18"/>
      <c r="V291" s="19"/>
      <c r="W291" s="33" t="str">
        <f t="shared" si="2"/>
        <v/>
      </c>
      <c r="X291" s="34" t="str">
        <f t="shared" si="1"/>
        <v/>
      </c>
    </row>
    <row r="292" spans="1:24" ht="14.25" customHeight="1" x14ac:dyDescent="0.25">
      <c r="A292" s="43">
        <v>16.75</v>
      </c>
      <c r="B292" s="43" t="s">
        <v>1196</v>
      </c>
      <c r="C292" s="24" t="s">
        <v>1197</v>
      </c>
      <c r="D292" s="24"/>
      <c r="E292" s="24" t="s">
        <v>618</v>
      </c>
      <c r="F292" s="37" t="s">
        <v>1198</v>
      </c>
      <c r="G292" s="31" t="s">
        <v>110</v>
      </c>
      <c r="H292" s="24" t="s">
        <v>393</v>
      </c>
      <c r="I292" s="54" t="s">
        <v>1199</v>
      </c>
      <c r="J292" s="55" t="s">
        <v>1200</v>
      </c>
      <c r="K292" s="30">
        <v>150</v>
      </c>
      <c r="L292" s="30" t="s">
        <v>31</v>
      </c>
      <c r="M292" s="31" t="s">
        <v>128</v>
      </c>
      <c r="N292" s="24" t="s">
        <v>129</v>
      </c>
      <c r="O292" s="24">
        <v>2</v>
      </c>
      <c r="P292" s="24"/>
      <c r="Q292" s="31" t="s">
        <v>34</v>
      </c>
      <c r="R292" s="24"/>
      <c r="S292" s="24"/>
      <c r="T292" s="32" t="s">
        <v>35</v>
      </c>
      <c r="U292" s="18"/>
      <c r="V292" s="19"/>
      <c r="W292" s="33" t="str">
        <f t="shared" si="2"/>
        <v/>
      </c>
      <c r="X292" s="34" t="str">
        <f t="shared" si="1"/>
        <v/>
      </c>
    </row>
    <row r="293" spans="1:24" ht="14.25" customHeight="1" x14ac:dyDescent="0.25">
      <c r="A293" s="43">
        <v>16.75</v>
      </c>
      <c r="B293" s="43" t="s">
        <v>256</v>
      </c>
      <c r="C293" s="24" t="s">
        <v>1201</v>
      </c>
      <c r="D293" s="24"/>
      <c r="E293" s="31" t="s">
        <v>349</v>
      </c>
      <c r="F293" s="37" t="s">
        <v>1202</v>
      </c>
      <c r="G293" s="31" t="s">
        <v>110</v>
      </c>
      <c r="H293" s="24" t="s">
        <v>393</v>
      </c>
      <c r="I293" s="54" t="s">
        <v>1199</v>
      </c>
      <c r="J293" s="55" t="s">
        <v>1200</v>
      </c>
      <c r="K293" s="35">
        <v>150</v>
      </c>
      <c r="L293" s="35" t="s">
        <v>47</v>
      </c>
      <c r="M293" s="31" t="s">
        <v>128</v>
      </c>
      <c r="N293" s="24" t="s">
        <v>129</v>
      </c>
      <c r="O293" s="24">
        <v>2</v>
      </c>
      <c r="P293" s="24"/>
      <c r="Q293" s="31" t="s">
        <v>34</v>
      </c>
      <c r="R293" s="24"/>
      <c r="S293" s="24"/>
      <c r="T293" s="32" t="s">
        <v>35</v>
      </c>
      <c r="U293" s="18"/>
      <c r="V293" s="19"/>
      <c r="W293" s="33" t="str">
        <f t="shared" si="2"/>
        <v/>
      </c>
      <c r="X293" s="34" t="str">
        <f t="shared" si="1"/>
        <v/>
      </c>
    </row>
    <row r="294" spans="1:24" ht="14.25" customHeight="1" x14ac:dyDescent="0.25">
      <c r="A294" s="43">
        <v>16.75</v>
      </c>
      <c r="B294" s="43" t="s">
        <v>422</v>
      </c>
      <c r="C294" s="24" t="s">
        <v>393</v>
      </c>
      <c r="D294" s="24"/>
      <c r="E294" s="24" t="s">
        <v>1143</v>
      </c>
      <c r="F294" s="37" t="s">
        <v>1200</v>
      </c>
      <c r="G294" s="31" t="s">
        <v>1145</v>
      </c>
      <c r="H294" s="24" t="s">
        <v>393</v>
      </c>
      <c r="I294" s="54" t="s">
        <v>1199</v>
      </c>
      <c r="J294" s="55" t="s">
        <v>1200</v>
      </c>
      <c r="K294" s="35">
        <v>150</v>
      </c>
      <c r="L294" s="35" t="s">
        <v>48</v>
      </c>
      <c r="M294" s="31" t="s">
        <v>128</v>
      </c>
      <c r="N294" s="24" t="s">
        <v>129</v>
      </c>
      <c r="O294" s="24">
        <v>2</v>
      </c>
      <c r="P294" s="24"/>
      <c r="Q294" s="31" t="s">
        <v>34</v>
      </c>
      <c r="R294" s="24"/>
      <c r="S294" s="24"/>
      <c r="T294" s="32" t="s">
        <v>35</v>
      </c>
      <c r="U294" s="18"/>
      <c r="V294" s="19"/>
      <c r="W294" s="33" t="str">
        <f t="shared" si="2"/>
        <v/>
      </c>
      <c r="X294" s="34" t="str">
        <f t="shared" si="1"/>
        <v/>
      </c>
    </row>
    <row r="295" spans="1:24" ht="14.25" customHeight="1" x14ac:dyDescent="0.25">
      <c r="A295" s="43">
        <v>16.75</v>
      </c>
      <c r="B295" s="43" t="s">
        <v>1203</v>
      </c>
      <c r="C295" s="24" t="s">
        <v>513</v>
      </c>
      <c r="D295" s="24"/>
      <c r="E295" s="24" t="s">
        <v>514</v>
      </c>
      <c r="F295" s="37" t="s">
        <v>1204</v>
      </c>
      <c r="G295" s="31" t="s">
        <v>93</v>
      </c>
      <c r="H295" s="24" t="s">
        <v>393</v>
      </c>
      <c r="I295" s="54" t="s">
        <v>1199</v>
      </c>
      <c r="J295" s="55" t="s">
        <v>1200</v>
      </c>
      <c r="K295" s="35">
        <v>150</v>
      </c>
      <c r="L295" s="35" t="s">
        <v>425</v>
      </c>
      <c r="M295" s="31" t="s">
        <v>128</v>
      </c>
      <c r="N295" s="24" t="s">
        <v>129</v>
      </c>
      <c r="O295" s="24">
        <v>2</v>
      </c>
      <c r="P295" s="24"/>
      <c r="Q295" s="31" t="s">
        <v>34</v>
      </c>
      <c r="R295" s="24"/>
      <c r="S295" s="24"/>
      <c r="T295" s="32" t="s">
        <v>35</v>
      </c>
      <c r="U295" s="18"/>
      <c r="V295" s="19"/>
      <c r="W295" s="33" t="str">
        <f t="shared" si="2"/>
        <v/>
      </c>
      <c r="X295" s="34" t="str">
        <f t="shared" si="1"/>
        <v/>
      </c>
    </row>
    <row r="296" spans="1:24" ht="14.25" customHeight="1" x14ac:dyDescent="0.25">
      <c r="A296" s="43">
        <v>25.15</v>
      </c>
      <c r="B296" s="43" t="s">
        <v>1205</v>
      </c>
      <c r="C296" s="24" t="s">
        <v>1206</v>
      </c>
      <c r="D296" s="24"/>
      <c r="E296" s="24" t="s">
        <v>618</v>
      </c>
      <c r="F296" s="37" t="s">
        <v>1207</v>
      </c>
      <c r="G296" s="31" t="s">
        <v>110</v>
      </c>
      <c r="H296" s="24" t="s">
        <v>393</v>
      </c>
      <c r="I296" s="54" t="s">
        <v>1208</v>
      </c>
      <c r="J296" s="55" t="s">
        <v>1209</v>
      </c>
      <c r="K296" s="30">
        <v>151</v>
      </c>
      <c r="L296" s="30" t="s">
        <v>31</v>
      </c>
      <c r="M296" s="31" t="s">
        <v>128</v>
      </c>
      <c r="N296" s="24" t="s">
        <v>129</v>
      </c>
      <c r="O296" s="24">
        <v>2</v>
      </c>
      <c r="P296" s="24"/>
      <c r="Q296" s="31" t="s">
        <v>34</v>
      </c>
      <c r="R296" s="24"/>
      <c r="S296" s="24"/>
      <c r="T296" s="32" t="s">
        <v>35</v>
      </c>
      <c r="U296" s="18"/>
      <c r="V296" s="19"/>
      <c r="W296" s="33" t="str">
        <f t="shared" si="2"/>
        <v/>
      </c>
      <c r="X296" s="34" t="str">
        <f t="shared" si="1"/>
        <v/>
      </c>
    </row>
    <row r="297" spans="1:24" ht="14.25" customHeight="1" x14ac:dyDescent="0.25">
      <c r="A297" s="43">
        <v>25.15</v>
      </c>
      <c r="B297" s="43" t="s">
        <v>1210</v>
      </c>
      <c r="C297" s="24" t="s">
        <v>1211</v>
      </c>
      <c r="D297" s="24"/>
      <c r="E297" s="24" t="s">
        <v>1212</v>
      </c>
      <c r="F297" s="37" t="s">
        <v>1213</v>
      </c>
      <c r="G297" s="31" t="s">
        <v>110</v>
      </c>
      <c r="H297" s="24" t="s">
        <v>393</v>
      </c>
      <c r="I297" s="54" t="s">
        <v>1208</v>
      </c>
      <c r="J297" s="55" t="s">
        <v>1209</v>
      </c>
      <c r="K297" s="35">
        <v>151</v>
      </c>
      <c r="L297" s="35" t="s">
        <v>47</v>
      </c>
      <c r="M297" s="31" t="s">
        <v>128</v>
      </c>
      <c r="N297" s="24" t="s">
        <v>129</v>
      </c>
      <c r="O297" s="24">
        <v>2</v>
      </c>
      <c r="P297" s="24"/>
      <c r="Q297" s="31" t="s">
        <v>34</v>
      </c>
      <c r="R297" s="24"/>
      <c r="S297" s="24"/>
      <c r="T297" s="32" t="s">
        <v>35</v>
      </c>
      <c r="U297" s="18"/>
      <c r="V297" s="19"/>
      <c r="W297" s="33" t="str">
        <f t="shared" si="2"/>
        <v/>
      </c>
      <c r="X297" s="34" t="str">
        <f t="shared" si="1"/>
        <v/>
      </c>
    </row>
    <row r="298" spans="1:24" ht="14.25" customHeight="1" x14ac:dyDescent="0.25">
      <c r="A298" s="43">
        <v>25.15</v>
      </c>
      <c r="B298" s="43" t="s">
        <v>1214</v>
      </c>
      <c r="C298" s="31" t="s">
        <v>1215</v>
      </c>
      <c r="D298" s="24"/>
      <c r="E298" s="31" t="s">
        <v>1216</v>
      </c>
      <c r="F298" s="37" t="s">
        <v>1217</v>
      </c>
      <c r="G298" s="31" t="s">
        <v>46</v>
      </c>
      <c r="H298" s="24" t="s">
        <v>393</v>
      </c>
      <c r="I298" s="54" t="s">
        <v>1208</v>
      </c>
      <c r="J298" s="55" t="s">
        <v>1209</v>
      </c>
      <c r="K298" s="35">
        <v>151</v>
      </c>
      <c r="L298" s="35" t="s">
        <v>48</v>
      </c>
      <c r="M298" s="31" t="s">
        <v>128</v>
      </c>
      <c r="N298" s="24" t="s">
        <v>129</v>
      </c>
      <c r="O298" s="24">
        <v>2</v>
      </c>
      <c r="P298" s="24"/>
      <c r="Q298" s="31" t="s">
        <v>34</v>
      </c>
      <c r="R298" s="24"/>
      <c r="S298" s="24"/>
      <c r="T298" s="32" t="s">
        <v>35</v>
      </c>
      <c r="U298" s="18"/>
      <c r="V298" s="19"/>
      <c r="W298" s="33" t="str">
        <f t="shared" si="2"/>
        <v/>
      </c>
      <c r="X298" s="34" t="str">
        <f t="shared" si="1"/>
        <v/>
      </c>
    </row>
    <row r="299" spans="1:24" ht="14.25" customHeight="1" x14ac:dyDescent="0.25">
      <c r="A299" s="43">
        <v>25.15</v>
      </c>
      <c r="B299" s="43" t="s">
        <v>1214</v>
      </c>
      <c r="C299" s="24" t="s">
        <v>393</v>
      </c>
      <c r="D299" s="24"/>
      <c r="E299" s="24" t="s">
        <v>1143</v>
      </c>
      <c r="F299" s="37" t="s">
        <v>1209</v>
      </c>
      <c r="G299" s="31" t="s">
        <v>1145</v>
      </c>
      <c r="H299" s="24" t="s">
        <v>393</v>
      </c>
      <c r="I299" s="54" t="s">
        <v>1208</v>
      </c>
      <c r="J299" s="55" t="s">
        <v>1209</v>
      </c>
      <c r="K299" s="35">
        <v>151</v>
      </c>
      <c r="L299" s="35" t="s">
        <v>425</v>
      </c>
      <c r="M299" s="31" t="s">
        <v>128</v>
      </c>
      <c r="N299" s="24" t="s">
        <v>129</v>
      </c>
      <c r="O299" s="24">
        <v>2</v>
      </c>
      <c r="P299" s="24"/>
      <c r="Q299" s="31" t="s">
        <v>34</v>
      </c>
      <c r="R299" s="24"/>
      <c r="S299" s="24"/>
      <c r="T299" s="32" t="s">
        <v>35</v>
      </c>
      <c r="U299" s="18"/>
      <c r="V299" s="19"/>
      <c r="W299" s="33" t="str">
        <f t="shared" si="2"/>
        <v/>
      </c>
      <c r="X299" s="34" t="str">
        <f t="shared" si="1"/>
        <v/>
      </c>
    </row>
    <row r="300" spans="1:24" ht="14.25" customHeight="1" x14ac:dyDescent="0.25">
      <c r="A300" s="43">
        <v>25.15</v>
      </c>
      <c r="B300" s="43" t="s">
        <v>1136</v>
      </c>
      <c r="C300" s="24" t="s">
        <v>1211</v>
      </c>
      <c r="D300" s="24"/>
      <c r="E300" s="24" t="s">
        <v>1212</v>
      </c>
      <c r="F300" s="37" t="s">
        <v>1218</v>
      </c>
      <c r="G300" s="31" t="s">
        <v>93</v>
      </c>
      <c r="H300" s="24" t="s">
        <v>393</v>
      </c>
      <c r="I300" s="54" t="s">
        <v>1208</v>
      </c>
      <c r="J300" s="55" t="s">
        <v>1209</v>
      </c>
      <c r="K300" s="35">
        <v>151</v>
      </c>
      <c r="L300" s="35" t="s">
        <v>430</v>
      </c>
      <c r="M300" s="31" t="s">
        <v>128</v>
      </c>
      <c r="N300" s="24" t="s">
        <v>129</v>
      </c>
      <c r="O300" s="24">
        <v>2</v>
      </c>
      <c r="P300" s="24"/>
      <c r="Q300" s="31" t="s">
        <v>34</v>
      </c>
      <c r="R300" s="24"/>
      <c r="S300" s="24"/>
      <c r="T300" s="32" t="s">
        <v>35</v>
      </c>
      <c r="U300" s="18"/>
      <c r="V300" s="19"/>
      <c r="W300" s="33" t="str">
        <f t="shared" si="2"/>
        <v/>
      </c>
      <c r="X300" s="34" t="str">
        <f t="shared" si="1"/>
        <v/>
      </c>
    </row>
    <row r="301" spans="1:24" ht="14.25" customHeight="1" x14ac:dyDescent="0.25">
      <c r="A301" s="43">
        <v>25.15</v>
      </c>
      <c r="B301" s="43" t="s">
        <v>114</v>
      </c>
      <c r="C301" s="24" t="s">
        <v>513</v>
      </c>
      <c r="D301" s="24"/>
      <c r="E301" s="24" t="s">
        <v>514</v>
      </c>
      <c r="F301" s="37" t="s">
        <v>1219</v>
      </c>
      <c r="G301" s="31" t="s">
        <v>93</v>
      </c>
      <c r="H301" s="24" t="s">
        <v>393</v>
      </c>
      <c r="I301" s="54" t="s">
        <v>1208</v>
      </c>
      <c r="J301" s="55" t="s">
        <v>1209</v>
      </c>
      <c r="K301" s="35">
        <v>151</v>
      </c>
      <c r="L301" s="35" t="s">
        <v>1220</v>
      </c>
      <c r="M301" s="31" t="s">
        <v>128</v>
      </c>
      <c r="N301" s="24" t="s">
        <v>129</v>
      </c>
      <c r="O301" s="24">
        <v>2</v>
      </c>
      <c r="P301" s="24"/>
      <c r="Q301" s="31" t="s">
        <v>34</v>
      </c>
      <c r="R301" s="24"/>
      <c r="S301" s="24"/>
      <c r="T301" s="32" t="s">
        <v>35</v>
      </c>
      <c r="U301" s="18"/>
      <c r="V301" s="19"/>
      <c r="W301" s="33" t="str">
        <f t="shared" si="2"/>
        <v/>
      </c>
      <c r="X301" s="34" t="str">
        <f t="shared" si="1"/>
        <v/>
      </c>
    </row>
    <row r="302" spans="1:24" ht="14.25" customHeight="1" x14ac:dyDescent="0.25">
      <c r="A302" s="43">
        <v>39.950000000000003</v>
      </c>
      <c r="B302" s="43" t="s">
        <v>1221</v>
      </c>
      <c r="C302" s="24" t="s">
        <v>393</v>
      </c>
      <c r="D302" s="24"/>
      <c r="E302" s="24" t="s">
        <v>1143</v>
      </c>
      <c r="F302" s="37" t="s">
        <v>1222</v>
      </c>
      <c r="G302" s="31" t="s">
        <v>1145</v>
      </c>
      <c r="H302" s="24" t="s">
        <v>393</v>
      </c>
      <c r="I302" s="54" t="s">
        <v>1223</v>
      </c>
      <c r="J302" s="55" t="s">
        <v>1222</v>
      </c>
      <c r="K302" s="30">
        <v>152</v>
      </c>
      <c r="L302" s="30" t="s">
        <v>31</v>
      </c>
      <c r="M302" s="31" t="s">
        <v>128</v>
      </c>
      <c r="N302" s="24" t="s">
        <v>129</v>
      </c>
      <c r="O302" s="24">
        <v>2</v>
      </c>
      <c r="P302" s="24"/>
      <c r="Q302" s="31" t="s">
        <v>34</v>
      </c>
      <c r="R302" s="24"/>
      <c r="S302" s="24"/>
      <c r="T302" s="32" t="s">
        <v>35</v>
      </c>
      <c r="U302" s="18"/>
      <c r="V302" s="19"/>
      <c r="W302" s="33" t="str">
        <f t="shared" si="2"/>
        <v/>
      </c>
      <c r="X302" s="34" t="str">
        <f t="shared" si="1"/>
        <v/>
      </c>
    </row>
    <row r="303" spans="1:24" ht="14.25" customHeight="1" x14ac:dyDescent="0.25">
      <c r="A303" s="43">
        <v>39.950000000000003</v>
      </c>
      <c r="B303" s="43" t="s">
        <v>1224</v>
      </c>
      <c r="C303" s="24" t="s">
        <v>513</v>
      </c>
      <c r="D303" s="24"/>
      <c r="E303" s="24" t="s">
        <v>514</v>
      </c>
      <c r="F303" s="37" t="s">
        <v>1225</v>
      </c>
      <c r="G303" s="31" t="s">
        <v>93</v>
      </c>
      <c r="H303" s="24" t="s">
        <v>393</v>
      </c>
      <c r="I303" s="54" t="s">
        <v>1223</v>
      </c>
      <c r="J303" s="55" t="s">
        <v>1222</v>
      </c>
      <c r="K303" s="35">
        <v>152</v>
      </c>
      <c r="L303" s="35" t="s">
        <v>47</v>
      </c>
      <c r="M303" s="31" t="s">
        <v>128</v>
      </c>
      <c r="N303" s="24" t="s">
        <v>129</v>
      </c>
      <c r="O303" s="24">
        <v>2</v>
      </c>
      <c r="P303" s="24"/>
      <c r="Q303" s="31" t="s">
        <v>34</v>
      </c>
      <c r="R303" s="24"/>
      <c r="S303" s="24"/>
      <c r="T303" s="32" t="s">
        <v>35</v>
      </c>
      <c r="U303" s="18"/>
      <c r="V303" s="19"/>
      <c r="W303" s="33" t="str">
        <f t="shared" si="2"/>
        <v/>
      </c>
      <c r="X303" s="34" t="str">
        <f t="shared" si="1"/>
        <v/>
      </c>
    </row>
    <row r="304" spans="1:24" ht="14.25" customHeight="1" x14ac:dyDescent="0.25">
      <c r="A304" s="43">
        <v>39.950000000000003</v>
      </c>
      <c r="B304" s="43" t="s">
        <v>1226</v>
      </c>
      <c r="C304" s="24" t="s">
        <v>1211</v>
      </c>
      <c r="D304" s="24"/>
      <c r="E304" s="24" t="s">
        <v>1212</v>
      </c>
      <c r="F304" s="37" t="s">
        <v>1227</v>
      </c>
      <c r="G304" s="31" t="s">
        <v>93</v>
      </c>
      <c r="H304" s="24" t="s">
        <v>393</v>
      </c>
      <c r="I304" s="54" t="s">
        <v>1223</v>
      </c>
      <c r="J304" s="55" t="s">
        <v>1222</v>
      </c>
      <c r="K304" s="35">
        <v>152</v>
      </c>
      <c r="L304" s="35" t="s">
        <v>48</v>
      </c>
      <c r="M304" s="31" t="s">
        <v>128</v>
      </c>
      <c r="N304" s="24" t="s">
        <v>129</v>
      </c>
      <c r="O304" s="24">
        <v>2</v>
      </c>
      <c r="P304" s="24"/>
      <c r="Q304" s="31" t="s">
        <v>34</v>
      </c>
      <c r="R304" s="24"/>
      <c r="S304" s="24"/>
      <c r="T304" s="32" t="s">
        <v>35</v>
      </c>
      <c r="U304" s="18"/>
      <c r="V304" s="19"/>
      <c r="W304" s="33" t="str">
        <f t="shared" si="2"/>
        <v/>
      </c>
      <c r="X304" s="34" t="str">
        <f t="shared" si="1"/>
        <v/>
      </c>
    </row>
    <row r="305" spans="1:24" ht="14.25" customHeight="1" x14ac:dyDescent="0.25">
      <c r="A305" s="43">
        <v>39.950000000000003</v>
      </c>
      <c r="B305" s="43" t="s">
        <v>1226</v>
      </c>
      <c r="C305" s="24" t="s">
        <v>49</v>
      </c>
      <c r="D305" s="24"/>
      <c r="E305" s="24" t="s">
        <v>618</v>
      </c>
      <c r="F305" s="37" t="s">
        <v>1228</v>
      </c>
      <c r="G305" s="31" t="s">
        <v>93</v>
      </c>
      <c r="H305" s="24" t="s">
        <v>393</v>
      </c>
      <c r="I305" s="54" t="s">
        <v>1223</v>
      </c>
      <c r="J305" s="55" t="s">
        <v>1222</v>
      </c>
      <c r="K305" s="35">
        <v>152</v>
      </c>
      <c r="L305" s="35" t="s">
        <v>425</v>
      </c>
      <c r="M305" s="31" t="s">
        <v>128</v>
      </c>
      <c r="N305" s="24" t="s">
        <v>129</v>
      </c>
      <c r="O305" s="24">
        <v>2</v>
      </c>
      <c r="P305" s="24"/>
      <c r="Q305" s="31" t="s">
        <v>34</v>
      </c>
      <c r="R305" s="24"/>
      <c r="S305" s="24"/>
      <c r="T305" s="32" t="s">
        <v>35</v>
      </c>
      <c r="U305" s="18"/>
      <c r="V305" s="19"/>
      <c r="W305" s="33" t="str">
        <f t="shared" si="2"/>
        <v/>
      </c>
      <c r="X305" s="34" t="str">
        <f t="shared" si="1"/>
        <v/>
      </c>
    </row>
    <row r="306" spans="1:24" ht="14.25" customHeight="1" x14ac:dyDescent="0.25">
      <c r="A306" s="43">
        <v>5.75</v>
      </c>
      <c r="B306" s="43" t="s">
        <v>1229</v>
      </c>
      <c r="C306" s="44" t="s">
        <v>437</v>
      </c>
      <c r="D306" s="24"/>
      <c r="E306" s="24" t="s">
        <v>834</v>
      </c>
      <c r="F306" s="37" t="s">
        <v>1230</v>
      </c>
      <c r="G306" s="31" t="s">
        <v>93</v>
      </c>
      <c r="H306" s="44" t="s">
        <v>84</v>
      </c>
      <c r="I306" s="54" t="s">
        <v>1231</v>
      </c>
      <c r="J306" s="55" t="s">
        <v>1232</v>
      </c>
      <c r="K306" s="36">
        <v>132</v>
      </c>
      <c r="L306" s="36" t="s">
        <v>31</v>
      </c>
      <c r="M306" s="31" t="s">
        <v>128</v>
      </c>
      <c r="N306" s="24" t="s">
        <v>129</v>
      </c>
      <c r="O306" s="24">
        <v>2</v>
      </c>
      <c r="P306" s="24"/>
      <c r="Q306" s="31" t="s">
        <v>34</v>
      </c>
      <c r="R306" s="24"/>
      <c r="S306" s="24"/>
      <c r="T306" s="32" t="s">
        <v>35</v>
      </c>
      <c r="U306" s="18"/>
      <c r="V306" s="19"/>
      <c r="W306" s="33" t="str">
        <f t="shared" si="2"/>
        <v/>
      </c>
      <c r="X306" s="34" t="str">
        <f t="shared" si="1"/>
        <v/>
      </c>
    </row>
    <row r="307" spans="1:24" ht="14.25" customHeight="1" x14ac:dyDescent="0.25">
      <c r="A307" s="43">
        <v>7.9</v>
      </c>
      <c r="B307" s="60" t="s">
        <v>1233</v>
      </c>
      <c r="C307" s="24" t="s">
        <v>437</v>
      </c>
      <c r="D307" s="24"/>
      <c r="E307" s="24" t="s">
        <v>834</v>
      </c>
      <c r="F307" s="37" t="s">
        <v>1234</v>
      </c>
      <c r="G307" s="27" t="s">
        <v>93</v>
      </c>
      <c r="H307" s="24" t="s">
        <v>84</v>
      </c>
      <c r="I307" s="54" t="s">
        <v>1235</v>
      </c>
      <c r="J307" s="55" t="s">
        <v>1236</v>
      </c>
      <c r="K307" s="36">
        <v>133</v>
      </c>
      <c r="L307" s="36" t="s">
        <v>31</v>
      </c>
      <c r="M307" s="31" t="s">
        <v>128</v>
      </c>
      <c r="N307" s="24" t="s">
        <v>129</v>
      </c>
      <c r="O307" s="24">
        <v>2</v>
      </c>
      <c r="P307" s="24"/>
      <c r="Q307" s="31" t="s">
        <v>34</v>
      </c>
      <c r="R307" s="24"/>
      <c r="S307" s="24"/>
      <c r="T307" s="32" t="s">
        <v>35</v>
      </c>
      <c r="U307" s="18"/>
      <c r="V307" s="19"/>
      <c r="W307" s="33" t="str">
        <f t="shared" si="2"/>
        <v/>
      </c>
      <c r="X307" s="34" t="str">
        <f t="shared" si="1"/>
        <v/>
      </c>
    </row>
    <row r="308" spans="1:24" ht="14.25" customHeight="1" x14ac:dyDescent="0.25">
      <c r="A308" s="43">
        <v>11</v>
      </c>
      <c r="B308" s="60" t="s">
        <v>983</v>
      </c>
      <c r="C308" s="24" t="s">
        <v>1237</v>
      </c>
      <c r="D308" s="24"/>
      <c r="E308" s="24" t="s">
        <v>697</v>
      </c>
      <c r="F308" s="37" t="s">
        <v>1238</v>
      </c>
      <c r="G308" s="27" t="s">
        <v>110</v>
      </c>
      <c r="H308" s="24" t="s">
        <v>1239</v>
      </c>
      <c r="I308" s="28" t="s">
        <v>1240</v>
      </c>
      <c r="J308" s="38" t="s">
        <v>1241</v>
      </c>
      <c r="K308" s="36">
        <v>134</v>
      </c>
      <c r="L308" s="36" t="s">
        <v>31</v>
      </c>
      <c r="M308" s="31" t="s">
        <v>128</v>
      </c>
      <c r="N308" s="24" t="s">
        <v>129</v>
      </c>
      <c r="O308" s="24">
        <v>2</v>
      </c>
      <c r="P308" s="24"/>
      <c r="Q308" s="31" t="s">
        <v>34</v>
      </c>
      <c r="R308" s="24"/>
      <c r="S308" s="24"/>
      <c r="T308" s="32" t="s">
        <v>35</v>
      </c>
      <c r="U308" s="18"/>
      <c r="V308" s="19"/>
      <c r="W308" s="33" t="str">
        <f t="shared" si="2"/>
        <v/>
      </c>
      <c r="X308" s="34" t="str">
        <f t="shared" si="1"/>
        <v/>
      </c>
    </row>
    <row r="309" spans="1:24" ht="14.25" customHeight="1" x14ac:dyDescent="0.25">
      <c r="A309" s="43">
        <v>7.25</v>
      </c>
      <c r="B309" s="60" t="s">
        <v>1174</v>
      </c>
      <c r="C309" s="24" t="s">
        <v>393</v>
      </c>
      <c r="D309" s="24"/>
      <c r="E309" s="24" t="s">
        <v>178</v>
      </c>
      <c r="F309" s="37" t="s">
        <v>1242</v>
      </c>
      <c r="G309" s="27" t="s">
        <v>180</v>
      </c>
      <c r="H309" s="24" t="s">
        <v>393</v>
      </c>
      <c r="I309" s="28" t="s">
        <v>1243</v>
      </c>
      <c r="J309" s="38" t="s">
        <v>1244</v>
      </c>
      <c r="K309" s="30">
        <v>127</v>
      </c>
      <c r="L309" s="30" t="s">
        <v>31</v>
      </c>
      <c r="M309" s="31" t="s">
        <v>128</v>
      </c>
      <c r="N309" s="24" t="s">
        <v>129</v>
      </c>
      <c r="O309" s="24">
        <v>2</v>
      </c>
      <c r="P309" s="24"/>
      <c r="Q309" s="31" t="s">
        <v>34</v>
      </c>
      <c r="R309" s="24"/>
      <c r="S309" s="24"/>
      <c r="T309" s="32" t="s">
        <v>35</v>
      </c>
      <c r="U309" s="18"/>
      <c r="V309" s="19"/>
      <c r="W309" s="33" t="str">
        <f t="shared" si="2"/>
        <v/>
      </c>
      <c r="X309" s="34" t="str">
        <f t="shared" si="1"/>
        <v/>
      </c>
    </row>
    <row r="310" spans="1:24" ht="14.25" customHeight="1" x14ac:dyDescent="0.25">
      <c r="A310" s="43">
        <v>7.25</v>
      </c>
      <c r="B310" s="60" t="s">
        <v>1174</v>
      </c>
      <c r="C310" s="24" t="s">
        <v>393</v>
      </c>
      <c r="D310" s="24"/>
      <c r="E310" s="24" t="s">
        <v>1143</v>
      </c>
      <c r="F310" s="37" t="s">
        <v>1245</v>
      </c>
      <c r="G310" s="27" t="s">
        <v>1145</v>
      </c>
      <c r="H310" s="24" t="s">
        <v>393</v>
      </c>
      <c r="I310" s="28" t="s">
        <v>1243</v>
      </c>
      <c r="J310" s="38" t="s">
        <v>1244</v>
      </c>
      <c r="K310" s="35">
        <v>127</v>
      </c>
      <c r="L310" s="35" t="s">
        <v>47</v>
      </c>
      <c r="M310" s="31" t="s">
        <v>128</v>
      </c>
      <c r="N310" s="24" t="s">
        <v>129</v>
      </c>
      <c r="O310" s="24">
        <v>2</v>
      </c>
      <c r="P310" s="24"/>
      <c r="Q310" s="31" t="s">
        <v>34</v>
      </c>
      <c r="R310" s="24"/>
      <c r="S310" s="24"/>
      <c r="T310" s="32" t="s">
        <v>35</v>
      </c>
      <c r="U310" s="18"/>
      <c r="V310" s="19"/>
      <c r="W310" s="33" t="str">
        <f t="shared" si="2"/>
        <v/>
      </c>
      <c r="X310" s="34" t="str">
        <f t="shared" si="1"/>
        <v/>
      </c>
    </row>
    <row r="311" spans="1:24" ht="14.25" customHeight="1" x14ac:dyDescent="0.25">
      <c r="A311" s="43">
        <v>7.25</v>
      </c>
      <c r="B311" s="60" t="s">
        <v>550</v>
      </c>
      <c r="C311" s="24" t="s">
        <v>513</v>
      </c>
      <c r="D311" s="24"/>
      <c r="E311" s="24" t="s">
        <v>514</v>
      </c>
      <c r="F311" s="37" t="s">
        <v>1246</v>
      </c>
      <c r="G311" s="31" t="s">
        <v>93</v>
      </c>
      <c r="H311" s="24" t="s">
        <v>393</v>
      </c>
      <c r="I311" s="28" t="s">
        <v>1243</v>
      </c>
      <c r="J311" s="38" t="s">
        <v>1244</v>
      </c>
      <c r="K311" s="35">
        <v>127</v>
      </c>
      <c r="L311" s="35" t="s">
        <v>48</v>
      </c>
      <c r="M311" s="31" t="s">
        <v>128</v>
      </c>
      <c r="N311" s="24" t="s">
        <v>129</v>
      </c>
      <c r="O311" s="24">
        <v>2</v>
      </c>
      <c r="P311" s="24"/>
      <c r="Q311" s="31" t="s">
        <v>34</v>
      </c>
      <c r="R311" s="24"/>
      <c r="S311" s="24"/>
      <c r="T311" s="32" t="s">
        <v>35</v>
      </c>
      <c r="U311" s="18"/>
      <c r="V311" s="19"/>
      <c r="W311" s="33" t="str">
        <f t="shared" si="2"/>
        <v/>
      </c>
      <c r="X311" s="34" t="str">
        <f t="shared" si="1"/>
        <v/>
      </c>
    </row>
    <row r="312" spans="1:24" ht="14.25" customHeight="1" x14ac:dyDescent="0.25">
      <c r="A312" s="43">
        <v>9.9</v>
      </c>
      <c r="B312" s="43" t="s">
        <v>1247</v>
      </c>
      <c r="C312" s="24" t="s">
        <v>90</v>
      </c>
      <c r="D312" s="24"/>
      <c r="E312" s="31" t="s">
        <v>1248</v>
      </c>
      <c r="F312" s="37" t="s">
        <v>1249</v>
      </c>
      <c r="G312" s="31" t="s">
        <v>83</v>
      </c>
      <c r="H312" s="24" t="s">
        <v>393</v>
      </c>
      <c r="I312" s="54" t="s">
        <v>1250</v>
      </c>
      <c r="J312" s="55" t="s">
        <v>1251</v>
      </c>
      <c r="K312" s="36">
        <v>128</v>
      </c>
      <c r="L312" s="36" t="s">
        <v>31</v>
      </c>
      <c r="M312" s="31" t="s">
        <v>128</v>
      </c>
      <c r="N312" s="24" t="s">
        <v>129</v>
      </c>
      <c r="O312" s="24">
        <v>2</v>
      </c>
      <c r="P312" s="24"/>
      <c r="Q312" s="31" t="s">
        <v>34</v>
      </c>
      <c r="R312" s="24"/>
      <c r="S312" s="24"/>
      <c r="T312" s="32" t="s">
        <v>35</v>
      </c>
      <c r="U312" s="18"/>
      <c r="V312" s="19"/>
      <c r="W312" s="33" t="str">
        <f t="shared" si="2"/>
        <v/>
      </c>
      <c r="X312" s="34" t="str">
        <f t="shared" si="1"/>
        <v/>
      </c>
    </row>
    <row r="313" spans="1:24" ht="14.25" customHeight="1" x14ac:dyDescent="0.25">
      <c r="A313" s="43">
        <v>24</v>
      </c>
      <c r="B313" s="43" t="s">
        <v>1252</v>
      </c>
      <c r="C313" s="24" t="s">
        <v>90</v>
      </c>
      <c r="D313" s="24"/>
      <c r="E313" s="31" t="s">
        <v>1253</v>
      </c>
      <c r="F313" s="37" t="s">
        <v>1254</v>
      </c>
      <c r="G313" s="84" t="s">
        <v>110</v>
      </c>
      <c r="H313" s="24" t="s">
        <v>393</v>
      </c>
      <c r="I313" s="54" t="s">
        <v>1255</v>
      </c>
      <c r="J313" s="55" t="s">
        <v>1256</v>
      </c>
      <c r="K313" s="30">
        <v>129</v>
      </c>
      <c r="L313" s="30" t="s">
        <v>31</v>
      </c>
      <c r="M313" s="31" t="s">
        <v>128</v>
      </c>
      <c r="N313" s="24" t="s">
        <v>129</v>
      </c>
      <c r="O313" s="24">
        <v>2</v>
      </c>
      <c r="P313" s="24"/>
      <c r="Q313" s="31" t="s">
        <v>34</v>
      </c>
      <c r="R313" s="24"/>
      <c r="S313" s="24"/>
      <c r="T313" s="32" t="s">
        <v>35</v>
      </c>
      <c r="U313" s="18"/>
      <c r="V313" s="19"/>
      <c r="W313" s="33" t="str">
        <f t="shared" si="2"/>
        <v/>
      </c>
      <c r="X313" s="34" t="str">
        <f t="shared" si="1"/>
        <v/>
      </c>
    </row>
    <row r="314" spans="1:24" ht="14.25" customHeight="1" x14ac:dyDescent="0.25">
      <c r="A314" s="43">
        <v>24</v>
      </c>
      <c r="B314" s="43" t="s">
        <v>1257</v>
      </c>
      <c r="C314" s="24" t="s">
        <v>393</v>
      </c>
      <c r="D314" s="24"/>
      <c r="E314" s="36" t="s">
        <v>1143</v>
      </c>
      <c r="F314" s="37" t="s">
        <v>1258</v>
      </c>
      <c r="G314" s="27" t="s">
        <v>1145</v>
      </c>
      <c r="H314" s="24" t="s">
        <v>393</v>
      </c>
      <c r="I314" s="54" t="s">
        <v>1255</v>
      </c>
      <c r="J314" s="55" t="s">
        <v>1256</v>
      </c>
      <c r="K314" s="35">
        <v>129</v>
      </c>
      <c r="L314" s="35" t="s">
        <v>47</v>
      </c>
      <c r="M314" s="31" t="s">
        <v>128</v>
      </c>
      <c r="N314" s="24" t="s">
        <v>129</v>
      </c>
      <c r="O314" s="24">
        <v>2</v>
      </c>
      <c r="P314" s="24"/>
      <c r="Q314" s="31" t="s">
        <v>34</v>
      </c>
      <c r="R314" s="24"/>
      <c r="S314" s="24"/>
      <c r="T314" s="32" t="s">
        <v>35</v>
      </c>
      <c r="U314" s="18"/>
      <c r="V314" s="19"/>
      <c r="W314" s="33" t="str">
        <f t="shared" si="2"/>
        <v/>
      </c>
      <c r="X314" s="34" t="str">
        <f t="shared" si="1"/>
        <v/>
      </c>
    </row>
    <row r="315" spans="1:24" ht="14.25" customHeight="1" x14ac:dyDescent="0.25">
      <c r="A315" s="43">
        <v>24</v>
      </c>
      <c r="B315" s="43" t="s">
        <v>1259</v>
      </c>
      <c r="C315" s="24" t="s">
        <v>1211</v>
      </c>
      <c r="D315" s="24"/>
      <c r="E315" s="36" t="s">
        <v>1212</v>
      </c>
      <c r="F315" s="37" t="s">
        <v>1260</v>
      </c>
      <c r="G315" s="27" t="s">
        <v>93</v>
      </c>
      <c r="H315" s="24" t="s">
        <v>393</v>
      </c>
      <c r="I315" s="54" t="s">
        <v>1255</v>
      </c>
      <c r="J315" s="55" t="s">
        <v>1256</v>
      </c>
      <c r="K315" s="35">
        <v>129</v>
      </c>
      <c r="L315" s="35" t="s">
        <v>48</v>
      </c>
      <c r="M315" s="31" t="s">
        <v>128</v>
      </c>
      <c r="N315" s="24" t="s">
        <v>129</v>
      </c>
      <c r="O315" s="24">
        <v>2</v>
      </c>
      <c r="P315" s="24"/>
      <c r="Q315" s="31" t="s">
        <v>34</v>
      </c>
      <c r="R315" s="24"/>
      <c r="S315" s="24"/>
      <c r="T315" s="32" t="s">
        <v>35</v>
      </c>
      <c r="U315" s="18"/>
      <c r="V315" s="19"/>
      <c r="W315" s="33" t="str">
        <f t="shared" si="2"/>
        <v/>
      </c>
      <c r="X315" s="34" t="str">
        <f t="shared" si="1"/>
        <v/>
      </c>
    </row>
    <row r="316" spans="1:24" ht="14.25" customHeight="1" x14ac:dyDescent="0.25">
      <c r="A316" s="24">
        <v>7.34</v>
      </c>
      <c r="B316" s="24" t="s">
        <v>1261</v>
      </c>
      <c r="C316" s="24" t="s">
        <v>1262</v>
      </c>
      <c r="D316" s="24"/>
      <c r="E316" s="36" t="s">
        <v>517</v>
      </c>
      <c r="F316" s="37" t="s">
        <v>1263</v>
      </c>
      <c r="G316" s="31" t="s">
        <v>110</v>
      </c>
      <c r="H316" s="24" t="s">
        <v>393</v>
      </c>
      <c r="I316" s="54" t="s">
        <v>1264</v>
      </c>
      <c r="J316" s="55" t="s">
        <v>1265</v>
      </c>
      <c r="K316" s="36">
        <v>295</v>
      </c>
      <c r="L316" s="36" t="s">
        <v>31</v>
      </c>
      <c r="M316" s="31" t="s">
        <v>249</v>
      </c>
      <c r="N316" s="24" t="s">
        <v>185</v>
      </c>
      <c r="O316" s="24">
        <v>3</v>
      </c>
      <c r="P316" s="24"/>
      <c r="Q316" s="31" t="s">
        <v>66</v>
      </c>
      <c r="R316" s="24"/>
      <c r="S316" s="24"/>
      <c r="T316" s="32" t="s">
        <v>35</v>
      </c>
      <c r="U316" s="18"/>
      <c r="V316" s="19"/>
      <c r="W316" s="33" t="str">
        <f t="shared" si="2"/>
        <v/>
      </c>
      <c r="X316" s="34" t="str">
        <f t="shared" si="1"/>
        <v/>
      </c>
    </row>
    <row r="317" spans="1:24" ht="14.25" customHeight="1" x14ac:dyDescent="0.25">
      <c r="A317" s="43">
        <v>5.48</v>
      </c>
      <c r="B317" s="85" t="s">
        <v>1266</v>
      </c>
      <c r="C317" s="24" t="s">
        <v>393</v>
      </c>
      <c r="D317" s="24"/>
      <c r="E317" s="24" t="s">
        <v>178</v>
      </c>
      <c r="F317" s="37" t="s">
        <v>1267</v>
      </c>
      <c r="G317" s="31" t="s">
        <v>180</v>
      </c>
      <c r="H317" s="24" t="s">
        <v>393</v>
      </c>
      <c r="I317" s="28" t="s">
        <v>1268</v>
      </c>
      <c r="J317" s="38" t="s">
        <v>1269</v>
      </c>
      <c r="K317" s="36">
        <v>147</v>
      </c>
      <c r="L317" s="36" t="s">
        <v>31</v>
      </c>
      <c r="M317" s="31" t="s">
        <v>128</v>
      </c>
      <c r="N317" s="24" t="s">
        <v>129</v>
      </c>
      <c r="O317" s="24">
        <v>2</v>
      </c>
      <c r="P317" s="24"/>
      <c r="Q317" s="31" t="s">
        <v>34</v>
      </c>
      <c r="R317" s="24"/>
      <c r="S317" s="24"/>
      <c r="T317" s="32" t="s">
        <v>35</v>
      </c>
      <c r="U317" s="18"/>
      <c r="V317" s="19"/>
      <c r="W317" s="33" t="str">
        <f t="shared" si="2"/>
        <v/>
      </c>
      <c r="X317" s="34" t="str">
        <f t="shared" si="1"/>
        <v/>
      </c>
    </row>
    <row r="318" spans="1:24" ht="14.25" customHeight="1" x14ac:dyDescent="0.25">
      <c r="A318" s="43">
        <v>5.8</v>
      </c>
      <c r="B318" s="43" t="s">
        <v>579</v>
      </c>
      <c r="C318" s="44" t="s">
        <v>1270</v>
      </c>
      <c r="D318" s="24"/>
      <c r="E318" s="24" t="s">
        <v>1212</v>
      </c>
      <c r="F318" s="37" t="s">
        <v>1271</v>
      </c>
      <c r="G318" s="31" t="s">
        <v>110</v>
      </c>
      <c r="H318" s="24" t="s">
        <v>393</v>
      </c>
      <c r="I318" s="28" t="s">
        <v>1272</v>
      </c>
      <c r="J318" s="38" t="s">
        <v>1273</v>
      </c>
      <c r="K318" s="36">
        <v>148</v>
      </c>
      <c r="L318" s="36" t="s">
        <v>31</v>
      </c>
      <c r="M318" s="31" t="s">
        <v>128</v>
      </c>
      <c r="N318" s="24" t="s">
        <v>129</v>
      </c>
      <c r="O318" s="24">
        <v>2</v>
      </c>
      <c r="P318" s="24"/>
      <c r="Q318" s="31" t="s">
        <v>34</v>
      </c>
      <c r="R318" s="24"/>
      <c r="S318" s="24"/>
      <c r="T318" s="32" t="s">
        <v>35</v>
      </c>
      <c r="U318" s="18"/>
      <c r="V318" s="19"/>
      <c r="W318" s="33" t="str">
        <f t="shared" si="2"/>
        <v/>
      </c>
      <c r="X318" s="34" t="str">
        <f t="shared" si="1"/>
        <v/>
      </c>
    </row>
    <row r="319" spans="1:24" ht="14.25" customHeight="1" x14ac:dyDescent="0.25">
      <c r="A319" s="43">
        <v>24</v>
      </c>
      <c r="B319" s="43" t="s">
        <v>1274</v>
      </c>
      <c r="C319" s="62" t="s">
        <v>1215</v>
      </c>
      <c r="D319" s="24"/>
      <c r="E319" s="31" t="s">
        <v>1275</v>
      </c>
      <c r="F319" s="37" t="s">
        <v>1276</v>
      </c>
      <c r="G319" s="31" t="s">
        <v>46</v>
      </c>
      <c r="H319" s="24" t="s">
        <v>393</v>
      </c>
      <c r="I319" s="28" t="s">
        <v>1277</v>
      </c>
      <c r="J319" s="38" t="s">
        <v>1278</v>
      </c>
      <c r="K319" s="30">
        <v>149</v>
      </c>
      <c r="L319" s="30" t="s">
        <v>31</v>
      </c>
      <c r="M319" s="31" t="s">
        <v>128</v>
      </c>
      <c r="N319" s="24" t="s">
        <v>129</v>
      </c>
      <c r="O319" s="24">
        <v>2</v>
      </c>
      <c r="P319" s="24"/>
      <c r="Q319" s="31" t="s">
        <v>34</v>
      </c>
      <c r="R319" s="24"/>
      <c r="S319" s="24"/>
      <c r="T319" s="32" t="s">
        <v>35</v>
      </c>
      <c r="U319" s="18"/>
      <c r="V319" s="19"/>
      <c r="W319" s="33" t="str">
        <f t="shared" si="2"/>
        <v/>
      </c>
      <c r="X319" s="34" t="str">
        <f t="shared" si="1"/>
        <v/>
      </c>
    </row>
    <row r="320" spans="1:24" ht="14.25" customHeight="1" x14ac:dyDescent="0.25">
      <c r="A320" s="43">
        <v>24</v>
      </c>
      <c r="B320" s="85" t="s">
        <v>1279</v>
      </c>
      <c r="C320" s="44" t="s">
        <v>393</v>
      </c>
      <c r="D320" s="24"/>
      <c r="E320" s="24" t="s">
        <v>178</v>
      </c>
      <c r="F320" s="37" t="s">
        <v>1267</v>
      </c>
      <c r="G320" s="31" t="s">
        <v>180</v>
      </c>
      <c r="H320" s="24" t="s">
        <v>393</v>
      </c>
      <c r="I320" s="28" t="s">
        <v>1277</v>
      </c>
      <c r="J320" s="38" t="s">
        <v>1278</v>
      </c>
      <c r="K320" s="35">
        <v>149</v>
      </c>
      <c r="L320" s="35" t="s">
        <v>47</v>
      </c>
      <c r="M320" s="31" t="s">
        <v>128</v>
      </c>
      <c r="N320" s="24" t="s">
        <v>129</v>
      </c>
      <c r="O320" s="24">
        <v>2</v>
      </c>
      <c r="P320" s="24"/>
      <c r="Q320" s="31" t="s">
        <v>34</v>
      </c>
      <c r="R320" s="24"/>
      <c r="S320" s="24"/>
      <c r="T320" s="32" t="s">
        <v>35</v>
      </c>
      <c r="U320" s="18"/>
      <c r="V320" s="19"/>
      <c r="W320" s="33" t="str">
        <f t="shared" si="2"/>
        <v/>
      </c>
      <c r="X320" s="34" t="str">
        <f t="shared" si="1"/>
        <v/>
      </c>
    </row>
    <row r="321" spans="1:24" ht="14.25" customHeight="1" x14ac:dyDescent="0.25">
      <c r="A321" s="43">
        <v>24</v>
      </c>
      <c r="B321" s="43" t="s">
        <v>374</v>
      </c>
      <c r="C321" s="44" t="s">
        <v>393</v>
      </c>
      <c r="D321" s="24"/>
      <c r="E321" s="24" t="s">
        <v>1143</v>
      </c>
      <c r="F321" s="37" t="s">
        <v>1280</v>
      </c>
      <c r="G321" s="31" t="s">
        <v>1145</v>
      </c>
      <c r="H321" s="24" t="s">
        <v>393</v>
      </c>
      <c r="I321" s="28" t="s">
        <v>1277</v>
      </c>
      <c r="J321" s="38" t="s">
        <v>1278</v>
      </c>
      <c r="K321" s="35">
        <v>149</v>
      </c>
      <c r="L321" s="35" t="s">
        <v>48</v>
      </c>
      <c r="M321" s="31" t="s">
        <v>128</v>
      </c>
      <c r="N321" s="24" t="s">
        <v>129</v>
      </c>
      <c r="O321" s="24">
        <v>2</v>
      </c>
      <c r="P321" s="24"/>
      <c r="Q321" s="31" t="s">
        <v>34</v>
      </c>
      <c r="R321" s="24"/>
      <c r="S321" s="24"/>
      <c r="T321" s="32" t="s">
        <v>35</v>
      </c>
      <c r="U321" s="18"/>
      <c r="V321" s="19"/>
      <c r="W321" s="33" t="str">
        <f t="shared" si="2"/>
        <v/>
      </c>
      <c r="X321" s="34" t="str">
        <f t="shared" si="1"/>
        <v/>
      </c>
    </row>
    <row r="322" spans="1:24" ht="14.25" customHeight="1" x14ac:dyDescent="0.25">
      <c r="A322" s="43">
        <v>24</v>
      </c>
      <c r="B322" s="43" t="s">
        <v>374</v>
      </c>
      <c r="C322" s="44" t="s">
        <v>513</v>
      </c>
      <c r="D322" s="24"/>
      <c r="E322" s="24" t="s">
        <v>514</v>
      </c>
      <c r="F322" s="37" t="s">
        <v>1281</v>
      </c>
      <c r="G322" s="31" t="s">
        <v>93</v>
      </c>
      <c r="H322" s="24" t="s">
        <v>393</v>
      </c>
      <c r="I322" s="28" t="s">
        <v>1277</v>
      </c>
      <c r="J322" s="38" t="s">
        <v>1278</v>
      </c>
      <c r="K322" s="35">
        <v>149</v>
      </c>
      <c r="L322" s="35" t="s">
        <v>425</v>
      </c>
      <c r="M322" s="31" t="s">
        <v>128</v>
      </c>
      <c r="N322" s="24" t="s">
        <v>129</v>
      </c>
      <c r="O322" s="24">
        <v>2</v>
      </c>
      <c r="P322" s="24"/>
      <c r="Q322" s="31" t="s">
        <v>34</v>
      </c>
      <c r="R322" s="24"/>
      <c r="S322" s="24"/>
      <c r="T322" s="32" t="s">
        <v>35</v>
      </c>
      <c r="U322" s="18"/>
      <c r="V322" s="19"/>
      <c r="W322" s="33" t="str">
        <f t="shared" si="2"/>
        <v/>
      </c>
      <c r="X322" s="34" t="str">
        <f t="shared" si="1"/>
        <v/>
      </c>
    </row>
    <row r="323" spans="1:24" ht="14.25" customHeight="1" x14ac:dyDescent="0.25">
      <c r="A323" s="24">
        <v>34.92</v>
      </c>
      <c r="B323" s="24"/>
      <c r="C323" s="24" t="s">
        <v>1282</v>
      </c>
      <c r="D323" s="24"/>
      <c r="E323" s="24" t="s">
        <v>1283</v>
      </c>
      <c r="F323" s="37" t="s">
        <v>1284</v>
      </c>
      <c r="G323" s="31" t="s">
        <v>110</v>
      </c>
      <c r="H323" s="24" t="s">
        <v>40</v>
      </c>
      <c r="I323" s="28" t="s">
        <v>1285</v>
      </c>
      <c r="J323" s="38" t="s">
        <v>1286</v>
      </c>
      <c r="K323" s="36">
        <v>289</v>
      </c>
      <c r="L323" s="36" t="s">
        <v>31</v>
      </c>
      <c r="M323" s="31" t="s">
        <v>128</v>
      </c>
      <c r="N323" s="24" t="s">
        <v>129</v>
      </c>
      <c r="O323" s="24">
        <v>2</v>
      </c>
      <c r="P323" s="24"/>
      <c r="Q323" s="31" t="s">
        <v>34</v>
      </c>
      <c r="R323" s="24"/>
      <c r="S323" s="24"/>
      <c r="T323" s="32" t="s">
        <v>35</v>
      </c>
      <c r="U323" s="18"/>
      <c r="V323" s="19"/>
      <c r="W323" s="33" t="str">
        <f t="shared" si="2"/>
        <v/>
      </c>
      <c r="X323" s="34" t="str">
        <f t="shared" si="1"/>
        <v/>
      </c>
    </row>
    <row r="324" spans="1:24" ht="14.25" customHeight="1" x14ac:dyDescent="0.25">
      <c r="A324" s="40">
        <v>17.989999999999998</v>
      </c>
      <c r="B324" s="40" t="s">
        <v>366</v>
      </c>
      <c r="C324" s="24" t="s">
        <v>207</v>
      </c>
      <c r="D324" s="24"/>
      <c r="E324" s="24" t="s">
        <v>1287</v>
      </c>
      <c r="F324" s="37" t="s">
        <v>1288</v>
      </c>
      <c r="G324" s="31" t="s">
        <v>1289</v>
      </c>
      <c r="H324" s="24" t="s">
        <v>369</v>
      </c>
      <c r="I324" s="28" t="s">
        <v>1290</v>
      </c>
      <c r="J324" s="38" t="s">
        <v>1291</v>
      </c>
      <c r="K324" s="36">
        <v>114</v>
      </c>
      <c r="L324" s="36" t="s">
        <v>31</v>
      </c>
      <c r="M324" s="31" t="s">
        <v>128</v>
      </c>
      <c r="N324" s="24" t="s">
        <v>129</v>
      </c>
      <c r="O324" s="24">
        <v>2</v>
      </c>
      <c r="P324" s="24"/>
      <c r="Q324" s="31" t="s">
        <v>34</v>
      </c>
      <c r="R324" s="24"/>
      <c r="S324" s="24"/>
      <c r="T324" s="32" t="s">
        <v>35</v>
      </c>
      <c r="U324" s="18"/>
      <c r="V324" s="19"/>
      <c r="W324" s="33" t="str">
        <f t="shared" si="2"/>
        <v/>
      </c>
      <c r="X324" s="34" t="str">
        <f t="shared" si="1"/>
        <v/>
      </c>
    </row>
    <row r="325" spans="1:24" ht="14.25" customHeight="1" x14ac:dyDescent="0.25">
      <c r="A325" s="40">
        <v>1.74</v>
      </c>
      <c r="B325" s="41" t="s">
        <v>1292</v>
      </c>
      <c r="C325" s="24" t="s">
        <v>1107</v>
      </c>
      <c r="D325" s="24"/>
      <c r="E325" s="24" t="s">
        <v>1287</v>
      </c>
      <c r="F325" s="37" t="s">
        <v>1293</v>
      </c>
      <c r="G325" s="31" t="s">
        <v>1289</v>
      </c>
      <c r="H325" s="24" t="s">
        <v>84</v>
      </c>
      <c r="I325" s="28" t="s">
        <v>1294</v>
      </c>
      <c r="J325" s="38" t="s">
        <v>1295</v>
      </c>
      <c r="K325" s="36">
        <v>115</v>
      </c>
      <c r="L325" s="36" t="s">
        <v>31</v>
      </c>
      <c r="M325" s="31" t="s">
        <v>128</v>
      </c>
      <c r="N325" s="24" t="s">
        <v>129</v>
      </c>
      <c r="O325" s="24">
        <v>2</v>
      </c>
      <c r="P325" s="24"/>
      <c r="Q325" s="31" t="s">
        <v>34</v>
      </c>
      <c r="R325" s="24"/>
      <c r="S325" s="24"/>
      <c r="T325" s="32" t="s">
        <v>35</v>
      </c>
      <c r="U325" s="18"/>
      <c r="V325" s="19"/>
      <c r="W325" s="33" t="str">
        <f t="shared" si="2"/>
        <v/>
      </c>
      <c r="X325" s="34" t="str">
        <f t="shared" si="1"/>
        <v/>
      </c>
    </row>
    <row r="326" spans="1:24" ht="14.25" customHeight="1" x14ac:dyDescent="0.25">
      <c r="A326" s="36">
        <v>2.9988000000000001</v>
      </c>
      <c r="B326" s="24" t="s">
        <v>1296</v>
      </c>
      <c r="C326" s="24" t="s">
        <v>882</v>
      </c>
      <c r="D326" s="24"/>
      <c r="E326" s="24" t="s">
        <v>1287</v>
      </c>
      <c r="F326" s="37" t="s">
        <v>1297</v>
      </c>
      <c r="G326" s="31" t="s">
        <v>1289</v>
      </c>
      <c r="H326" s="24" t="s">
        <v>84</v>
      </c>
      <c r="I326" s="28" t="s">
        <v>1298</v>
      </c>
      <c r="J326" s="38" t="s">
        <v>1299</v>
      </c>
      <c r="K326" s="36">
        <v>116</v>
      </c>
      <c r="L326" s="36" t="s">
        <v>31</v>
      </c>
      <c r="M326" s="31" t="s">
        <v>128</v>
      </c>
      <c r="N326" s="24" t="s">
        <v>129</v>
      </c>
      <c r="O326" s="24">
        <v>2</v>
      </c>
      <c r="P326" s="24"/>
      <c r="Q326" s="31" t="s">
        <v>66</v>
      </c>
      <c r="R326" s="24"/>
      <c r="S326" s="24"/>
      <c r="T326" s="32" t="s">
        <v>35</v>
      </c>
      <c r="U326" s="18"/>
      <c r="V326" s="19"/>
      <c r="W326" s="33" t="str">
        <f t="shared" si="2"/>
        <v/>
      </c>
      <c r="X326" s="34" t="str">
        <f t="shared" si="1"/>
        <v/>
      </c>
    </row>
    <row r="327" spans="1:24" ht="14.25" customHeight="1" x14ac:dyDescent="0.25">
      <c r="A327" s="40">
        <v>5.9</v>
      </c>
      <c r="B327" s="41" t="s">
        <v>572</v>
      </c>
      <c r="C327" s="51" t="s">
        <v>393</v>
      </c>
      <c r="D327" s="24"/>
      <c r="E327" s="24" t="s">
        <v>178</v>
      </c>
      <c r="F327" s="37" t="s">
        <v>1300</v>
      </c>
      <c r="G327" s="31" t="s">
        <v>180</v>
      </c>
      <c r="H327" s="51" t="s">
        <v>393</v>
      </c>
      <c r="I327" s="54" t="s">
        <v>1294</v>
      </c>
      <c r="J327" s="55" t="s">
        <v>1301</v>
      </c>
      <c r="K327" s="36">
        <v>117</v>
      </c>
      <c r="L327" s="36" t="s">
        <v>31</v>
      </c>
      <c r="M327" s="31" t="s">
        <v>128</v>
      </c>
      <c r="N327" s="24" t="s">
        <v>129</v>
      </c>
      <c r="O327" s="24">
        <v>2</v>
      </c>
      <c r="P327" s="24"/>
      <c r="Q327" s="31" t="s">
        <v>34</v>
      </c>
      <c r="R327" s="24"/>
      <c r="S327" s="24"/>
      <c r="T327" s="32" t="s">
        <v>35</v>
      </c>
      <c r="U327" s="18"/>
      <c r="V327" s="19"/>
      <c r="W327" s="33" t="str">
        <f t="shared" si="2"/>
        <v/>
      </c>
      <c r="X327" s="34" t="str">
        <f t="shared" si="1"/>
        <v/>
      </c>
    </row>
    <row r="328" spans="1:24" ht="14.25" customHeight="1" x14ac:dyDescent="0.25">
      <c r="A328" s="40">
        <v>9.24</v>
      </c>
      <c r="B328" s="52" t="s">
        <v>1302</v>
      </c>
      <c r="C328" s="51" t="s">
        <v>393</v>
      </c>
      <c r="D328" s="24"/>
      <c r="E328" s="24" t="s">
        <v>178</v>
      </c>
      <c r="F328" s="37" t="s">
        <v>1300</v>
      </c>
      <c r="G328" s="31" t="s">
        <v>180</v>
      </c>
      <c r="H328" s="24" t="s">
        <v>393</v>
      </c>
      <c r="I328" s="28" t="s">
        <v>1298</v>
      </c>
      <c r="J328" s="38" t="s">
        <v>1303</v>
      </c>
      <c r="K328" s="36">
        <v>118</v>
      </c>
      <c r="L328" s="36" t="s">
        <v>31</v>
      </c>
      <c r="M328" s="31" t="s">
        <v>128</v>
      </c>
      <c r="N328" s="24" t="s">
        <v>129</v>
      </c>
      <c r="O328" s="24">
        <v>2</v>
      </c>
      <c r="P328" s="24"/>
      <c r="Q328" s="31" t="s">
        <v>34</v>
      </c>
      <c r="R328" s="24"/>
      <c r="S328" s="24"/>
      <c r="T328" s="32" t="s">
        <v>35</v>
      </c>
      <c r="U328" s="18"/>
      <c r="V328" s="19"/>
      <c r="W328" s="33" t="str">
        <f t="shared" si="2"/>
        <v/>
      </c>
      <c r="X328" s="34" t="str">
        <f t="shared" si="1"/>
        <v/>
      </c>
    </row>
    <row r="329" spans="1:24" ht="14.25" customHeight="1" x14ac:dyDescent="0.25">
      <c r="A329" s="43">
        <v>9.75</v>
      </c>
      <c r="B329" s="43" t="s">
        <v>1304</v>
      </c>
      <c r="C329" s="51" t="s">
        <v>393</v>
      </c>
      <c r="D329" s="24"/>
      <c r="E329" s="24" t="s">
        <v>1143</v>
      </c>
      <c r="F329" s="37" t="s">
        <v>1305</v>
      </c>
      <c r="G329" s="31" t="s">
        <v>1145</v>
      </c>
      <c r="H329" s="51" t="s">
        <v>393</v>
      </c>
      <c r="I329" s="54" t="s">
        <v>1306</v>
      </c>
      <c r="J329" s="55" t="s">
        <v>1307</v>
      </c>
      <c r="K329" s="30">
        <v>145</v>
      </c>
      <c r="L329" s="30" t="s">
        <v>31</v>
      </c>
      <c r="M329" s="31" t="s">
        <v>128</v>
      </c>
      <c r="N329" s="24" t="s">
        <v>129</v>
      </c>
      <c r="O329" s="24">
        <v>2</v>
      </c>
      <c r="P329" s="24"/>
      <c r="Q329" s="31" t="s">
        <v>34</v>
      </c>
      <c r="R329" s="24"/>
      <c r="S329" s="24"/>
      <c r="T329" s="32" t="s">
        <v>35</v>
      </c>
      <c r="U329" s="18"/>
      <c r="V329" s="19"/>
      <c r="W329" s="33" t="str">
        <f t="shared" si="2"/>
        <v/>
      </c>
      <c r="X329" s="34" t="str">
        <f t="shared" si="1"/>
        <v/>
      </c>
    </row>
    <row r="330" spans="1:24" ht="14.25" customHeight="1" x14ac:dyDescent="0.25">
      <c r="A330" s="43">
        <v>9.75</v>
      </c>
      <c r="B330" s="43" t="s">
        <v>1308</v>
      </c>
      <c r="C330" s="51" t="s">
        <v>513</v>
      </c>
      <c r="D330" s="24"/>
      <c r="E330" s="24" t="s">
        <v>514</v>
      </c>
      <c r="F330" s="37" t="s">
        <v>1309</v>
      </c>
      <c r="G330" s="31" t="s">
        <v>93</v>
      </c>
      <c r="H330" s="51" t="s">
        <v>393</v>
      </c>
      <c r="I330" s="54" t="s">
        <v>1306</v>
      </c>
      <c r="J330" s="55" t="s">
        <v>1307</v>
      </c>
      <c r="K330" s="35">
        <v>145</v>
      </c>
      <c r="L330" s="35" t="s">
        <v>47</v>
      </c>
      <c r="M330" s="31" t="s">
        <v>128</v>
      </c>
      <c r="N330" s="24" t="s">
        <v>129</v>
      </c>
      <c r="O330" s="24">
        <v>2</v>
      </c>
      <c r="P330" s="24"/>
      <c r="Q330" s="31" t="s">
        <v>34</v>
      </c>
      <c r="R330" s="24"/>
      <c r="S330" s="24"/>
      <c r="T330" s="32" t="s">
        <v>35</v>
      </c>
      <c r="U330" s="18"/>
      <c r="V330" s="19"/>
      <c r="W330" s="33" t="str">
        <f t="shared" si="2"/>
        <v/>
      </c>
      <c r="X330" s="34" t="str">
        <f t="shared" si="1"/>
        <v/>
      </c>
    </row>
    <row r="331" spans="1:24" ht="14.25" customHeight="1" x14ac:dyDescent="0.25">
      <c r="A331" s="43">
        <v>14.95</v>
      </c>
      <c r="B331" s="43"/>
      <c r="C331" s="51" t="s">
        <v>393</v>
      </c>
      <c r="D331" s="24"/>
      <c r="E331" s="31" t="s">
        <v>1310</v>
      </c>
      <c r="F331" s="37" t="s">
        <v>1311</v>
      </c>
      <c r="G331" s="31" t="s">
        <v>110</v>
      </c>
      <c r="H331" s="51" t="s">
        <v>393</v>
      </c>
      <c r="I331" s="54" t="s">
        <v>1312</v>
      </c>
      <c r="J331" s="55" t="s">
        <v>1313</v>
      </c>
      <c r="K331" s="30">
        <v>146</v>
      </c>
      <c r="L331" s="30" t="s">
        <v>31</v>
      </c>
      <c r="M331" s="31" t="s">
        <v>128</v>
      </c>
      <c r="N331" s="24" t="s">
        <v>129</v>
      </c>
      <c r="O331" s="24">
        <v>2</v>
      </c>
      <c r="P331" s="24"/>
      <c r="Q331" s="31" t="s">
        <v>34</v>
      </c>
      <c r="R331" s="24"/>
      <c r="S331" s="24"/>
      <c r="T331" s="32" t="s">
        <v>35</v>
      </c>
      <c r="U331" s="18"/>
      <c r="V331" s="19"/>
      <c r="W331" s="33" t="str">
        <f t="shared" si="2"/>
        <v/>
      </c>
      <c r="X331" s="34" t="str">
        <f t="shared" si="1"/>
        <v/>
      </c>
    </row>
    <row r="332" spans="1:24" ht="14.25" customHeight="1" x14ac:dyDescent="0.25">
      <c r="A332" s="43">
        <v>14.95</v>
      </c>
      <c r="B332" s="43" t="s">
        <v>1314</v>
      </c>
      <c r="C332" s="51" t="s">
        <v>90</v>
      </c>
      <c r="D332" s="24"/>
      <c r="E332" s="24" t="s">
        <v>1132</v>
      </c>
      <c r="F332" s="37" t="s">
        <v>1315</v>
      </c>
      <c r="G332" s="31" t="s">
        <v>110</v>
      </c>
      <c r="H332" s="51" t="s">
        <v>393</v>
      </c>
      <c r="I332" s="54" t="s">
        <v>1312</v>
      </c>
      <c r="J332" s="55" t="s">
        <v>1313</v>
      </c>
      <c r="K332" s="35">
        <v>146</v>
      </c>
      <c r="L332" s="35" t="s">
        <v>47</v>
      </c>
      <c r="M332" s="31" t="s">
        <v>128</v>
      </c>
      <c r="N332" s="24" t="s">
        <v>129</v>
      </c>
      <c r="O332" s="24">
        <v>2</v>
      </c>
      <c r="P332" s="24"/>
      <c r="Q332" s="31" t="s">
        <v>34</v>
      </c>
      <c r="R332" s="24"/>
      <c r="S332" s="24"/>
      <c r="T332" s="32" t="s">
        <v>35</v>
      </c>
      <c r="U332" s="18"/>
      <c r="V332" s="19"/>
      <c r="W332" s="33" t="str">
        <f t="shared" si="2"/>
        <v/>
      </c>
      <c r="X332" s="34" t="str">
        <f t="shared" si="1"/>
        <v/>
      </c>
    </row>
    <row r="333" spans="1:24" ht="14.25" customHeight="1" x14ac:dyDescent="0.25">
      <c r="A333" s="43">
        <v>14.95</v>
      </c>
      <c r="B333" s="43" t="s">
        <v>1158</v>
      </c>
      <c r="C333" s="51" t="s">
        <v>1316</v>
      </c>
      <c r="D333" s="24"/>
      <c r="E333" s="24" t="s">
        <v>1317</v>
      </c>
      <c r="F333" s="37" t="s">
        <v>1318</v>
      </c>
      <c r="G333" s="31" t="s">
        <v>46</v>
      </c>
      <c r="H333" s="51" t="s">
        <v>393</v>
      </c>
      <c r="I333" s="54" t="s">
        <v>1312</v>
      </c>
      <c r="J333" s="55" t="s">
        <v>1313</v>
      </c>
      <c r="K333" s="35">
        <v>146</v>
      </c>
      <c r="L333" s="35" t="s">
        <v>48</v>
      </c>
      <c r="M333" s="31" t="s">
        <v>128</v>
      </c>
      <c r="N333" s="24" t="s">
        <v>129</v>
      </c>
      <c r="O333" s="24">
        <v>2</v>
      </c>
      <c r="P333" s="24"/>
      <c r="Q333" s="31" t="s">
        <v>34</v>
      </c>
      <c r="R333" s="24"/>
      <c r="S333" s="24"/>
      <c r="T333" s="32" t="s">
        <v>35</v>
      </c>
      <c r="U333" s="18"/>
      <c r="V333" s="19"/>
      <c r="W333" s="33" t="str">
        <f t="shared" si="2"/>
        <v/>
      </c>
      <c r="X333" s="34" t="str">
        <f t="shared" si="1"/>
        <v/>
      </c>
    </row>
    <row r="334" spans="1:24" ht="14.25" customHeight="1" x14ac:dyDescent="0.25">
      <c r="A334" s="43">
        <v>14.95</v>
      </c>
      <c r="B334" s="43" t="s">
        <v>1319</v>
      </c>
      <c r="C334" s="51" t="s">
        <v>393</v>
      </c>
      <c r="D334" s="24"/>
      <c r="E334" s="24" t="s">
        <v>1143</v>
      </c>
      <c r="F334" s="37" t="s">
        <v>1320</v>
      </c>
      <c r="G334" s="31" t="s">
        <v>1145</v>
      </c>
      <c r="H334" s="51" t="s">
        <v>393</v>
      </c>
      <c r="I334" s="54" t="s">
        <v>1312</v>
      </c>
      <c r="J334" s="55" t="s">
        <v>1313</v>
      </c>
      <c r="K334" s="35">
        <v>146</v>
      </c>
      <c r="L334" s="35" t="s">
        <v>425</v>
      </c>
      <c r="M334" s="31" t="s">
        <v>128</v>
      </c>
      <c r="N334" s="24" t="s">
        <v>129</v>
      </c>
      <c r="O334" s="24">
        <v>2</v>
      </c>
      <c r="P334" s="24"/>
      <c r="Q334" s="31" t="s">
        <v>34</v>
      </c>
      <c r="R334" s="24"/>
      <c r="S334" s="24"/>
      <c r="T334" s="32" t="s">
        <v>35</v>
      </c>
      <c r="U334" s="18"/>
      <c r="V334" s="19"/>
      <c r="W334" s="33" t="str">
        <f t="shared" si="2"/>
        <v/>
      </c>
      <c r="X334" s="34" t="str">
        <f t="shared" si="1"/>
        <v/>
      </c>
    </row>
    <row r="335" spans="1:24" ht="14.25" customHeight="1" x14ac:dyDescent="0.25">
      <c r="A335" s="43">
        <v>14.95</v>
      </c>
      <c r="B335" s="43" t="s">
        <v>1158</v>
      </c>
      <c r="C335" s="51" t="s">
        <v>513</v>
      </c>
      <c r="D335" s="24"/>
      <c r="E335" s="24" t="s">
        <v>514</v>
      </c>
      <c r="F335" s="37" t="s">
        <v>1321</v>
      </c>
      <c r="G335" s="31" t="s">
        <v>93</v>
      </c>
      <c r="H335" s="51" t="s">
        <v>393</v>
      </c>
      <c r="I335" s="54" t="s">
        <v>1312</v>
      </c>
      <c r="J335" s="55" t="s">
        <v>1313</v>
      </c>
      <c r="K335" s="35">
        <v>146</v>
      </c>
      <c r="L335" s="35" t="s">
        <v>430</v>
      </c>
      <c r="M335" s="31" t="s">
        <v>128</v>
      </c>
      <c r="N335" s="24" t="s">
        <v>129</v>
      </c>
      <c r="O335" s="24">
        <v>2</v>
      </c>
      <c r="P335" s="24"/>
      <c r="Q335" s="31" t="s">
        <v>34</v>
      </c>
      <c r="R335" s="24"/>
      <c r="S335" s="24"/>
      <c r="T335" s="32" t="s">
        <v>35</v>
      </c>
      <c r="U335" s="18"/>
      <c r="V335" s="19"/>
      <c r="W335" s="33" t="str">
        <f t="shared" si="2"/>
        <v/>
      </c>
      <c r="X335" s="34" t="str">
        <f t="shared" si="1"/>
        <v/>
      </c>
    </row>
    <row r="336" spans="1:24" ht="14.25" customHeight="1" x14ac:dyDescent="0.25">
      <c r="A336" s="43">
        <v>9.3699999999999992</v>
      </c>
      <c r="B336" s="85" t="s">
        <v>1322</v>
      </c>
      <c r="C336" s="51" t="s">
        <v>393</v>
      </c>
      <c r="D336" s="24"/>
      <c r="E336" s="24" t="s">
        <v>178</v>
      </c>
      <c r="F336" s="37" t="s">
        <v>1323</v>
      </c>
      <c r="G336" s="31" t="s">
        <v>180</v>
      </c>
      <c r="H336" s="51" t="s">
        <v>1324</v>
      </c>
      <c r="I336" s="54" t="s">
        <v>1325</v>
      </c>
      <c r="J336" s="55" t="s">
        <v>1326</v>
      </c>
      <c r="K336" s="30">
        <v>141</v>
      </c>
      <c r="L336" s="30" t="s">
        <v>31</v>
      </c>
      <c r="M336" s="31" t="s">
        <v>128</v>
      </c>
      <c r="N336" s="24" t="s">
        <v>129</v>
      </c>
      <c r="O336" s="24">
        <v>2</v>
      </c>
      <c r="P336" s="24"/>
      <c r="Q336" s="31" t="s">
        <v>34</v>
      </c>
      <c r="R336" s="24"/>
      <c r="S336" s="24"/>
      <c r="T336" s="32" t="s">
        <v>35</v>
      </c>
      <c r="U336" s="18"/>
      <c r="V336" s="19"/>
      <c r="W336" s="33" t="str">
        <f t="shared" si="2"/>
        <v/>
      </c>
      <c r="X336" s="34" t="str">
        <f t="shared" si="1"/>
        <v/>
      </c>
    </row>
    <row r="337" spans="1:24" ht="14.25" customHeight="1" x14ac:dyDescent="0.25">
      <c r="A337" s="43">
        <v>9.3699999999999992</v>
      </c>
      <c r="B337" s="43" t="s">
        <v>422</v>
      </c>
      <c r="C337" s="51" t="s">
        <v>1327</v>
      </c>
      <c r="D337" s="24"/>
      <c r="E337" s="24" t="s">
        <v>1143</v>
      </c>
      <c r="F337" s="37" t="s">
        <v>1328</v>
      </c>
      <c r="G337" s="31" t="s">
        <v>1145</v>
      </c>
      <c r="H337" s="51" t="s">
        <v>1324</v>
      </c>
      <c r="I337" s="54" t="s">
        <v>1325</v>
      </c>
      <c r="J337" s="55" t="s">
        <v>1326</v>
      </c>
      <c r="K337" s="35">
        <v>141</v>
      </c>
      <c r="L337" s="35" t="s">
        <v>47</v>
      </c>
      <c r="M337" s="31" t="s">
        <v>128</v>
      </c>
      <c r="N337" s="24" t="s">
        <v>129</v>
      </c>
      <c r="O337" s="24">
        <v>2</v>
      </c>
      <c r="P337" s="24"/>
      <c r="Q337" s="31" t="s">
        <v>34</v>
      </c>
      <c r="R337" s="24"/>
      <c r="S337" s="24"/>
      <c r="T337" s="32" t="s">
        <v>35</v>
      </c>
      <c r="U337" s="18"/>
      <c r="V337" s="19"/>
      <c r="W337" s="33" t="str">
        <f t="shared" si="2"/>
        <v/>
      </c>
      <c r="X337" s="34" t="str">
        <f t="shared" si="1"/>
        <v/>
      </c>
    </row>
    <row r="338" spans="1:24" ht="14.25" customHeight="1" x14ac:dyDescent="0.25">
      <c r="A338" s="43">
        <v>9.3699999999999992</v>
      </c>
      <c r="B338" s="43" t="s">
        <v>1329</v>
      </c>
      <c r="C338" s="51" t="s">
        <v>513</v>
      </c>
      <c r="D338" s="24"/>
      <c r="E338" s="24" t="s">
        <v>514</v>
      </c>
      <c r="F338" s="37" t="s">
        <v>1330</v>
      </c>
      <c r="G338" s="31" t="s">
        <v>93</v>
      </c>
      <c r="H338" s="51" t="s">
        <v>1324</v>
      </c>
      <c r="I338" s="54" t="s">
        <v>1325</v>
      </c>
      <c r="J338" s="55" t="s">
        <v>1326</v>
      </c>
      <c r="K338" s="35">
        <v>141</v>
      </c>
      <c r="L338" s="35" t="s">
        <v>48</v>
      </c>
      <c r="M338" s="31" t="s">
        <v>128</v>
      </c>
      <c r="N338" s="24" t="s">
        <v>129</v>
      </c>
      <c r="O338" s="24">
        <v>2</v>
      </c>
      <c r="P338" s="24"/>
      <c r="Q338" s="31" t="s">
        <v>34</v>
      </c>
      <c r="R338" s="24"/>
      <c r="S338" s="24"/>
      <c r="T338" s="32" t="s">
        <v>35</v>
      </c>
      <c r="U338" s="18"/>
      <c r="V338" s="19"/>
      <c r="W338" s="33" t="str">
        <f t="shared" si="2"/>
        <v/>
      </c>
      <c r="X338" s="34" t="str">
        <f t="shared" si="1"/>
        <v/>
      </c>
    </row>
    <row r="339" spans="1:24" ht="14.25" customHeight="1" x14ac:dyDescent="0.25">
      <c r="A339" s="43">
        <v>9.3699999999999992</v>
      </c>
      <c r="B339" s="43" t="s">
        <v>509</v>
      </c>
      <c r="C339" s="51" t="s">
        <v>1211</v>
      </c>
      <c r="D339" s="24"/>
      <c r="E339" s="24" t="s">
        <v>1212</v>
      </c>
      <c r="F339" s="37" t="s">
        <v>1331</v>
      </c>
      <c r="G339" s="31" t="s">
        <v>93</v>
      </c>
      <c r="H339" s="51" t="s">
        <v>1324</v>
      </c>
      <c r="I339" s="54" t="s">
        <v>1325</v>
      </c>
      <c r="J339" s="55" t="s">
        <v>1326</v>
      </c>
      <c r="K339" s="35">
        <v>141</v>
      </c>
      <c r="L339" s="35" t="s">
        <v>425</v>
      </c>
      <c r="M339" s="31" t="s">
        <v>128</v>
      </c>
      <c r="N339" s="24" t="s">
        <v>129</v>
      </c>
      <c r="O339" s="24">
        <v>2</v>
      </c>
      <c r="P339" s="24"/>
      <c r="Q339" s="31" t="s">
        <v>34</v>
      </c>
      <c r="R339" s="24"/>
      <c r="S339" s="24"/>
      <c r="T339" s="32" t="s">
        <v>35</v>
      </c>
      <c r="U339" s="18"/>
      <c r="V339" s="19"/>
      <c r="W339" s="33" t="str">
        <f t="shared" si="2"/>
        <v/>
      </c>
      <c r="X339" s="34" t="str">
        <f t="shared" si="1"/>
        <v/>
      </c>
    </row>
    <row r="340" spans="1:24" ht="14.25" customHeight="1" x14ac:dyDescent="0.25">
      <c r="A340" s="43">
        <v>8.3699999999999992</v>
      </c>
      <c r="B340" s="85" t="s">
        <v>1322</v>
      </c>
      <c r="C340" s="51" t="s">
        <v>393</v>
      </c>
      <c r="D340" s="24"/>
      <c r="E340" s="24" t="s">
        <v>178</v>
      </c>
      <c r="F340" s="37" t="s">
        <v>1323</v>
      </c>
      <c r="G340" s="31" t="s">
        <v>180</v>
      </c>
      <c r="H340" s="51" t="s">
        <v>393</v>
      </c>
      <c r="I340" s="54" t="s">
        <v>1332</v>
      </c>
      <c r="J340" s="55" t="s">
        <v>1333</v>
      </c>
      <c r="K340" s="30">
        <v>142</v>
      </c>
      <c r="L340" s="30" t="s">
        <v>31</v>
      </c>
      <c r="M340" s="31" t="s">
        <v>128</v>
      </c>
      <c r="N340" s="24" t="s">
        <v>129</v>
      </c>
      <c r="O340" s="24">
        <v>2</v>
      </c>
      <c r="P340" s="24"/>
      <c r="Q340" s="31" t="s">
        <v>34</v>
      </c>
      <c r="R340" s="24"/>
      <c r="S340" s="24"/>
      <c r="T340" s="32" t="s">
        <v>35</v>
      </c>
      <c r="U340" s="18"/>
      <c r="V340" s="19"/>
      <c r="W340" s="33" t="str">
        <f t="shared" si="2"/>
        <v/>
      </c>
      <c r="X340" s="34" t="str">
        <f t="shared" si="1"/>
        <v/>
      </c>
    </row>
    <row r="341" spans="1:24" ht="14.25" customHeight="1" x14ac:dyDescent="0.25">
      <c r="A341" s="43">
        <v>8.3699999999999992</v>
      </c>
      <c r="B341" s="43" t="s">
        <v>422</v>
      </c>
      <c r="C341" s="51" t="s">
        <v>393</v>
      </c>
      <c r="D341" s="24"/>
      <c r="E341" s="24" t="s">
        <v>1143</v>
      </c>
      <c r="F341" s="37" t="s">
        <v>1334</v>
      </c>
      <c r="G341" s="31" t="s">
        <v>1145</v>
      </c>
      <c r="H341" s="51" t="s">
        <v>393</v>
      </c>
      <c r="I341" s="54" t="s">
        <v>1332</v>
      </c>
      <c r="J341" s="55" t="s">
        <v>1333</v>
      </c>
      <c r="K341" s="35">
        <v>142</v>
      </c>
      <c r="L341" s="35" t="s">
        <v>47</v>
      </c>
      <c r="M341" s="31" t="s">
        <v>128</v>
      </c>
      <c r="N341" s="24" t="s">
        <v>129</v>
      </c>
      <c r="O341" s="24">
        <v>2</v>
      </c>
      <c r="P341" s="24"/>
      <c r="Q341" s="31" t="s">
        <v>34</v>
      </c>
      <c r="R341" s="24"/>
      <c r="S341" s="24"/>
      <c r="T341" s="32" t="s">
        <v>35</v>
      </c>
      <c r="U341" s="18"/>
      <c r="V341" s="19"/>
      <c r="W341" s="33" t="str">
        <f t="shared" si="2"/>
        <v/>
      </c>
      <c r="X341" s="34" t="str">
        <f t="shared" si="1"/>
        <v/>
      </c>
    </row>
    <row r="342" spans="1:24" ht="14.25" customHeight="1" x14ac:dyDescent="0.25">
      <c r="A342" s="43">
        <v>8.3699999999999992</v>
      </c>
      <c r="B342" s="43" t="s">
        <v>1329</v>
      </c>
      <c r="C342" s="51" t="s">
        <v>513</v>
      </c>
      <c r="D342" s="24"/>
      <c r="E342" s="24" t="s">
        <v>514</v>
      </c>
      <c r="F342" s="37" t="s">
        <v>1335</v>
      </c>
      <c r="G342" s="31" t="s">
        <v>93</v>
      </c>
      <c r="H342" s="51" t="s">
        <v>393</v>
      </c>
      <c r="I342" s="54" t="s">
        <v>1332</v>
      </c>
      <c r="J342" s="55" t="s">
        <v>1333</v>
      </c>
      <c r="K342" s="35">
        <v>142</v>
      </c>
      <c r="L342" s="35" t="s">
        <v>48</v>
      </c>
      <c r="M342" s="31" t="s">
        <v>128</v>
      </c>
      <c r="N342" s="24" t="s">
        <v>129</v>
      </c>
      <c r="O342" s="24">
        <v>2</v>
      </c>
      <c r="P342" s="24"/>
      <c r="Q342" s="31" t="s">
        <v>34</v>
      </c>
      <c r="R342" s="24"/>
      <c r="S342" s="24"/>
      <c r="T342" s="32" t="s">
        <v>35</v>
      </c>
      <c r="U342" s="18"/>
      <c r="V342" s="19"/>
      <c r="W342" s="33" t="str">
        <f t="shared" si="2"/>
        <v/>
      </c>
      <c r="X342" s="34" t="str">
        <f t="shared" si="1"/>
        <v/>
      </c>
    </row>
    <row r="343" spans="1:24" ht="14.25" customHeight="1" x14ac:dyDescent="0.25">
      <c r="A343" s="43">
        <v>8.3699999999999992</v>
      </c>
      <c r="B343" s="43" t="s">
        <v>1336</v>
      </c>
      <c r="C343" s="51" t="s">
        <v>1211</v>
      </c>
      <c r="D343" s="24"/>
      <c r="E343" s="24" t="s">
        <v>1212</v>
      </c>
      <c r="F343" s="37" t="s">
        <v>1337</v>
      </c>
      <c r="G343" s="31" t="s">
        <v>93</v>
      </c>
      <c r="H343" s="51" t="s">
        <v>393</v>
      </c>
      <c r="I343" s="54" t="s">
        <v>1332</v>
      </c>
      <c r="J343" s="55" t="s">
        <v>1333</v>
      </c>
      <c r="K343" s="35">
        <v>142</v>
      </c>
      <c r="L343" s="35" t="s">
        <v>425</v>
      </c>
      <c r="M343" s="31" t="s">
        <v>128</v>
      </c>
      <c r="N343" s="24" t="s">
        <v>129</v>
      </c>
      <c r="O343" s="24">
        <v>2</v>
      </c>
      <c r="P343" s="24"/>
      <c r="Q343" s="31" t="s">
        <v>34</v>
      </c>
      <c r="R343" s="24"/>
      <c r="S343" s="24"/>
      <c r="T343" s="32" t="s">
        <v>35</v>
      </c>
      <c r="U343" s="18"/>
      <c r="V343" s="19"/>
      <c r="W343" s="33" t="str">
        <f t="shared" si="2"/>
        <v/>
      </c>
      <c r="X343" s="34" t="str">
        <f t="shared" si="1"/>
        <v/>
      </c>
    </row>
    <row r="344" spans="1:24" ht="14.25" customHeight="1" x14ac:dyDescent="0.25">
      <c r="A344" s="43">
        <v>10</v>
      </c>
      <c r="B344" s="43" t="s">
        <v>1338</v>
      </c>
      <c r="C344" s="51" t="s">
        <v>90</v>
      </c>
      <c r="D344" s="24"/>
      <c r="E344" s="24" t="s">
        <v>267</v>
      </c>
      <c r="F344" s="37" t="s">
        <v>1339</v>
      </c>
      <c r="G344" s="31" t="s">
        <v>83</v>
      </c>
      <c r="H344" s="51" t="s">
        <v>1324</v>
      </c>
      <c r="I344" s="54" t="s">
        <v>1340</v>
      </c>
      <c r="J344" s="55" t="s">
        <v>1341</v>
      </c>
      <c r="K344" s="36">
        <v>143</v>
      </c>
      <c r="L344" s="36" t="s">
        <v>31</v>
      </c>
      <c r="M344" s="31" t="s">
        <v>128</v>
      </c>
      <c r="N344" s="24" t="s">
        <v>129</v>
      </c>
      <c r="O344" s="24">
        <v>2</v>
      </c>
      <c r="P344" s="24"/>
      <c r="Q344" s="31" t="s">
        <v>34</v>
      </c>
      <c r="R344" s="24"/>
      <c r="S344" s="24"/>
      <c r="T344" s="32" t="s">
        <v>35</v>
      </c>
      <c r="U344" s="18"/>
      <c r="V344" s="19"/>
      <c r="W344" s="33" t="str">
        <f t="shared" si="2"/>
        <v/>
      </c>
      <c r="X344" s="34" t="str">
        <f t="shared" si="1"/>
        <v/>
      </c>
    </row>
    <row r="345" spans="1:24" ht="14.25" customHeight="1" x14ac:dyDescent="0.25">
      <c r="A345" s="43">
        <v>11.95</v>
      </c>
      <c r="B345" s="43"/>
      <c r="C345" s="51" t="s">
        <v>49</v>
      </c>
      <c r="D345" s="24"/>
      <c r="E345" s="24" t="s">
        <v>98</v>
      </c>
      <c r="F345" s="37" t="s">
        <v>1342</v>
      </c>
      <c r="G345" s="31" t="s">
        <v>100</v>
      </c>
      <c r="H345" s="51" t="s">
        <v>393</v>
      </c>
      <c r="I345" s="54" t="s">
        <v>1343</v>
      </c>
      <c r="J345" s="55" t="s">
        <v>1344</v>
      </c>
      <c r="K345" s="30">
        <v>144</v>
      </c>
      <c r="L345" s="30" t="s">
        <v>31</v>
      </c>
      <c r="M345" s="31" t="s">
        <v>128</v>
      </c>
      <c r="N345" s="24" t="s">
        <v>129</v>
      </c>
      <c r="O345" s="24">
        <v>2</v>
      </c>
      <c r="P345" s="24"/>
      <c r="Q345" s="31" t="s">
        <v>34</v>
      </c>
      <c r="R345" s="24"/>
      <c r="S345" s="24"/>
      <c r="T345" s="32" t="s">
        <v>35</v>
      </c>
      <c r="U345" s="18"/>
      <c r="V345" s="19"/>
      <c r="W345" s="33" t="str">
        <f t="shared" si="2"/>
        <v/>
      </c>
      <c r="X345" s="34" t="str">
        <f t="shared" si="1"/>
        <v/>
      </c>
    </row>
    <row r="346" spans="1:24" ht="14.25" customHeight="1" x14ac:dyDescent="0.25">
      <c r="A346" s="24">
        <v>11.95</v>
      </c>
      <c r="B346" s="43" t="s">
        <v>366</v>
      </c>
      <c r="C346" s="51" t="s">
        <v>90</v>
      </c>
      <c r="D346" s="24"/>
      <c r="E346" s="24" t="s">
        <v>1345</v>
      </c>
      <c r="F346" s="37" t="s">
        <v>1346</v>
      </c>
      <c r="G346" s="31" t="s">
        <v>110</v>
      </c>
      <c r="H346" s="51" t="s">
        <v>393</v>
      </c>
      <c r="I346" s="54" t="s">
        <v>1343</v>
      </c>
      <c r="J346" s="55" t="s">
        <v>1344</v>
      </c>
      <c r="K346" s="35">
        <v>144</v>
      </c>
      <c r="L346" s="35" t="s">
        <v>47</v>
      </c>
      <c r="M346" s="31" t="s">
        <v>128</v>
      </c>
      <c r="N346" s="24" t="s">
        <v>129</v>
      </c>
      <c r="O346" s="24">
        <v>2</v>
      </c>
      <c r="P346" s="24"/>
      <c r="Q346" s="31" t="s">
        <v>34</v>
      </c>
      <c r="R346" s="24"/>
      <c r="S346" s="24"/>
      <c r="T346" s="32" t="s">
        <v>35</v>
      </c>
      <c r="U346" s="18"/>
      <c r="V346" s="19"/>
      <c r="W346" s="33" t="str">
        <f t="shared" si="2"/>
        <v/>
      </c>
      <c r="X346" s="34" t="str">
        <f t="shared" si="1"/>
        <v/>
      </c>
    </row>
    <row r="347" spans="1:24" ht="14.25" customHeight="1" x14ac:dyDescent="0.25">
      <c r="A347" s="43">
        <v>11.95</v>
      </c>
      <c r="B347" s="85" t="s">
        <v>1347</v>
      </c>
      <c r="C347" s="44" t="s">
        <v>393</v>
      </c>
      <c r="D347" s="24"/>
      <c r="E347" s="24" t="s">
        <v>178</v>
      </c>
      <c r="F347" s="37" t="s">
        <v>1323</v>
      </c>
      <c r="G347" s="27" t="s">
        <v>180</v>
      </c>
      <c r="H347" s="24" t="s">
        <v>393</v>
      </c>
      <c r="I347" s="28" t="s">
        <v>1343</v>
      </c>
      <c r="J347" s="38" t="s">
        <v>1344</v>
      </c>
      <c r="K347" s="35">
        <v>144</v>
      </c>
      <c r="L347" s="35" t="s">
        <v>48</v>
      </c>
      <c r="M347" s="31" t="s">
        <v>128</v>
      </c>
      <c r="N347" s="24" t="s">
        <v>129</v>
      </c>
      <c r="O347" s="24">
        <v>2</v>
      </c>
      <c r="P347" s="24"/>
      <c r="Q347" s="31" t="s">
        <v>34</v>
      </c>
      <c r="R347" s="24"/>
      <c r="S347" s="24"/>
      <c r="T347" s="32" t="s">
        <v>35</v>
      </c>
      <c r="U347" s="18"/>
      <c r="V347" s="19"/>
      <c r="W347" s="33" t="str">
        <f t="shared" si="2"/>
        <v/>
      </c>
      <c r="X347" s="34" t="str">
        <f t="shared" si="1"/>
        <v/>
      </c>
    </row>
    <row r="348" spans="1:24" ht="14.25" customHeight="1" x14ac:dyDescent="0.25">
      <c r="A348" s="43">
        <v>11.95</v>
      </c>
      <c r="B348" s="43" t="s">
        <v>342</v>
      </c>
      <c r="C348" s="61" t="s">
        <v>393</v>
      </c>
      <c r="D348" s="24"/>
      <c r="E348" s="24" t="s">
        <v>1143</v>
      </c>
      <c r="F348" s="37" t="s">
        <v>1348</v>
      </c>
      <c r="G348" s="27" t="s">
        <v>1145</v>
      </c>
      <c r="H348" s="51" t="s">
        <v>393</v>
      </c>
      <c r="I348" s="28" t="s">
        <v>1343</v>
      </c>
      <c r="J348" s="38" t="s">
        <v>1344</v>
      </c>
      <c r="K348" s="35">
        <v>144</v>
      </c>
      <c r="L348" s="35" t="s">
        <v>425</v>
      </c>
      <c r="M348" s="31" t="s">
        <v>128</v>
      </c>
      <c r="N348" s="24" t="s">
        <v>129</v>
      </c>
      <c r="O348" s="24">
        <v>2</v>
      </c>
      <c r="P348" s="24"/>
      <c r="Q348" s="31" t="s">
        <v>34</v>
      </c>
      <c r="R348" s="24"/>
      <c r="S348" s="24"/>
      <c r="T348" s="32" t="s">
        <v>35</v>
      </c>
      <c r="U348" s="18"/>
      <c r="V348" s="19"/>
      <c r="W348" s="33" t="str">
        <f t="shared" si="2"/>
        <v/>
      </c>
      <c r="X348" s="34" t="str">
        <f t="shared" si="1"/>
        <v/>
      </c>
    </row>
    <row r="349" spans="1:24" ht="14.25" customHeight="1" x14ac:dyDescent="0.25">
      <c r="A349" s="43">
        <v>11.95</v>
      </c>
      <c r="B349" s="43" t="s">
        <v>1349</v>
      </c>
      <c r="C349" s="44" t="s">
        <v>1211</v>
      </c>
      <c r="D349" s="24"/>
      <c r="E349" s="24" t="s">
        <v>1212</v>
      </c>
      <c r="F349" s="37" t="s">
        <v>1350</v>
      </c>
      <c r="G349" s="27" t="s">
        <v>93</v>
      </c>
      <c r="H349" s="24" t="s">
        <v>393</v>
      </c>
      <c r="I349" s="28" t="s">
        <v>1343</v>
      </c>
      <c r="J349" s="38" t="s">
        <v>1344</v>
      </c>
      <c r="K349" s="30">
        <v>144</v>
      </c>
      <c r="L349" s="30" t="s">
        <v>31</v>
      </c>
      <c r="M349" s="31" t="s">
        <v>128</v>
      </c>
      <c r="N349" s="24" t="s">
        <v>129</v>
      </c>
      <c r="O349" s="24">
        <v>2</v>
      </c>
      <c r="P349" s="24"/>
      <c r="Q349" s="31" t="s">
        <v>34</v>
      </c>
      <c r="R349" s="24"/>
      <c r="S349" s="24"/>
      <c r="T349" s="32" t="s">
        <v>35</v>
      </c>
      <c r="U349" s="18"/>
      <c r="V349" s="19"/>
      <c r="W349" s="33" t="str">
        <f t="shared" si="2"/>
        <v/>
      </c>
      <c r="X349" s="34" t="str">
        <f t="shared" si="1"/>
        <v/>
      </c>
    </row>
    <row r="350" spans="1:24" ht="14.25" customHeight="1" x14ac:dyDescent="0.25">
      <c r="A350" s="43">
        <v>11.95</v>
      </c>
      <c r="B350" s="60" t="s">
        <v>1152</v>
      </c>
      <c r="C350" s="51" t="s">
        <v>513</v>
      </c>
      <c r="D350" s="24"/>
      <c r="E350" s="36" t="s">
        <v>514</v>
      </c>
      <c r="F350" s="37" t="s">
        <v>1351</v>
      </c>
      <c r="G350" s="27" t="s">
        <v>93</v>
      </c>
      <c r="H350" s="51" t="s">
        <v>393</v>
      </c>
      <c r="I350" s="28" t="s">
        <v>1343</v>
      </c>
      <c r="J350" s="38" t="s">
        <v>1344</v>
      </c>
      <c r="K350" s="35">
        <v>144</v>
      </c>
      <c r="L350" s="35" t="s">
        <v>47</v>
      </c>
      <c r="M350" s="31" t="s">
        <v>128</v>
      </c>
      <c r="N350" s="24" t="s">
        <v>129</v>
      </c>
      <c r="O350" s="24">
        <v>2</v>
      </c>
      <c r="P350" s="24"/>
      <c r="Q350" s="31" t="s">
        <v>34</v>
      </c>
      <c r="R350" s="24"/>
      <c r="S350" s="24"/>
      <c r="T350" s="32" t="s">
        <v>35</v>
      </c>
      <c r="U350" s="18"/>
      <c r="V350" s="19"/>
      <c r="W350" s="33" t="str">
        <f t="shared" si="2"/>
        <v/>
      </c>
      <c r="X350" s="34" t="str">
        <f t="shared" si="1"/>
        <v/>
      </c>
    </row>
    <row r="351" spans="1:24" ht="14.25" customHeight="1" x14ac:dyDescent="0.25">
      <c r="A351" s="36">
        <v>1.8</v>
      </c>
      <c r="B351" s="24" t="s">
        <v>1352</v>
      </c>
      <c r="C351" s="24" t="s">
        <v>24</v>
      </c>
      <c r="D351" s="24"/>
      <c r="E351" s="24" t="s">
        <v>108</v>
      </c>
      <c r="F351" s="37" t="s">
        <v>1353</v>
      </c>
      <c r="G351" s="27" t="s">
        <v>39</v>
      </c>
      <c r="H351" s="24" t="s">
        <v>28</v>
      </c>
      <c r="I351" s="28" t="s">
        <v>1354</v>
      </c>
      <c r="J351" s="38" t="s">
        <v>1355</v>
      </c>
      <c r="K351" s="36">
        <v>38</v>
      </c>
      <c r="L351" s="36" t="s">
        <v>31</v>
      </c>
      <c r="M351" s="31" t="s">
        <v>255</v>
      </c>
      <c r="N351" s="24" t="s">
        <v>185</v>
      </c>
      <c r="O351" s="24">
        <v>1</v>
      </c>
      <c r="P351" s="24"/>
      <c r="Q351" s="31" t="s">
        <v>66</v>
      </c>
      <c r="R351" s="24"/>
      <c r="S351" s="24"/>
      <c r="T351" s="32" t="s">
        <v>35</v>
      </c>
      <c r="U351" s="18"/>
      <c r="V351" s="19"/>
      <c r="W351" s="33" t="str">
        <f t="shared" si="2"/>
        <v/>
      </c>
      <c r="X351" s="34" t="str">
        <f t="shared" si="1"/>
        <v/>
      </c>
    </row>
    <row r="352" spans="1:24" ht="14.25" customHeight="1" x14ac:dyDescent="0.25">
      <c r="A352" s="36">
        <v>0.8</v>
      </c>
      <c r="B352" s="24" t="s">
        <v>1356</v>
      </c>
      <c r="C352" s="24" t="s">
        <v>195</v>
      </c>
      <c r="D352" s="24"/>
      <c r="E352" s="24" t="s">
        <v>1357</v>
      </c>
      <c r="F352" s="37" t="s">
        <v>1358</v>
      </c>
      <c r="G352" s="31" t="s">
        <v>110</v>
      </c>
      <c r="H352" s="24" t="s">
        <v>28</v>
      </c>
      <c r="I352" s="28" t="s">
        <v>1359</v>
      </c>
      <c r="J352" s="38" t="s">
        <v>1360</v>
      </c>
      <c r="K352" s="36">
        <v>23</v>
      </c>
      <c r="L352" s="36" t="s">
        <v>31</v>
      </c>
      <c r="M352" s="31" t="s">
        <v>255</v>
      </c>
      <c r="N352" s="24" t="s">
        <v>185</v>
      </c>
      <c r="O352" s="24">
        <v>1</v>
      </c>
      <c r="P352" s="24"/>
      <c r="Q352" s="31" t="s">
        <v>66</v>
      </c>
      <c r="R352" s="24"/>
      <c r="S352" s="24"/>
      <c r="T352" s="32" t="s">
        <v>35</v>
      </c>
      <c r="U352" s="18"/>
      <c r="V352" s="19"/>
      <c r="W352" s="33" t="str">
        <f t="shared" si="2"/>
        <v/>
      </c>
      <c r="X352" s="34" t="str">
        <f t="shared" si="1"/>
        <v/>
      </c>
    </row>
    <row r="353" spans="1:24" ht="14.25" customHeight="1" x14ac:dyDescent="0.25">
      <c r="A353" s="36">
        <v>0.6</v>
      </c>
      <c r="B353" s="24" t="s">
        <v>1361</v>
      </c>
      <c r="C353" s="24" t="s">
        <v>195</v>
      </c>
      <c r="D353" s="24"/>
      <c r="E353" s="24" t="s">
        <v>1362</v>
      </c>
      <c r="F353" s="37" t="s">
        <v>1363</v>
      </c>
      <c r="G353" s="31" t="s">
        <v>69</v>
      </c>
      <c r="H353" s="24" t="s">
        <v>28</v>
      </c>
      <c r="I353" s="28" t="s">
        <v>1364</v>
      </c>
      <c r="J353" s="38" t="s">
        <v>1365</v>
      </c>
      <c r="K353" s="36">
        <v>24</v>
      </c>
      <c r="L353" s="36" t="s">
        <v>31</v>
      </c>
      <c r="M353" s="31" t="s">
        <v>255</v>
      </c>
      <c r="N353" s="24" t="s">
        <v>185</v>
      </c>
      <c r="O353" s="24">
        <v>1</v>
      </c>
      <c r="P353" s="24"/>
      <c r="Q353" s="31" t="s">
        <v>66</v>
      </c>
      <c r="R353" s="24"/>
      <c r="S353" s="24"/>
      <c r="T353" s="32" t="s">
        <v>35</v>
      </c>
      <c r="U353" s="18"/>
      <c r="V353" s="19"/>
      <c r="W353" s="33" t="str">
        <f t="shared" si="2"/>
        <v/>
      </c>
      <c r="X353" s="34" t="str">
        <f t="shared" si="1"/>
        <v/>
      </c>
    </row>
    <row r="354" spans="1:24" ht="14.25" customHeight="1" x14ac:dyDescent="0.25">
      <c r="A354" s="40">
        <v>0.35</v>
      </c>
      <c r="B354" s="40" t="s">
        <v>1366</v>
      </c>
      <c r="C354" s="24" t="s">
        <v>882</v>
      </c>
      <c r="D354" s="24"/>
      <c r="E354" s="24" t="s">
        <v>505</v>
      </c>
      <c r="F354" s="37" t="s">
        <v>1367</v>
      </c>
      <c r="G354" s="27" t="s">
        <v>83</v>
      </c>
      <c r="H354" s="24" t="s">
        <v>84</v>
      </c>
      <c r="I354" s="28" t="s">
        <v>1368</v>
      </c>
      <c r="J354" s="38" t="s">
        <v>1369</v>
      </c>
      <c r="K354" s="36">
        <v>70</v>
      </c>
      <c r="L354" s="36" t="s">
        <v>31</v>
      </c>
      <c r="M354" s="31" t="s">
        <v>170</v>
      </c>
      <c r="N354" s="24" t="s">
        <v>129</v>
      </c>
      <c r="O354" s="24">
        <v>1</v>
      </c>
      <c r="P354" s="24"/>
      <c r="Q354" s="31" t="s">
        <v>34</v>
      </c>
      <c r="R354" s="24"/>
      <c r="S354" s="24"/>
      <c r="T354" s="32" t="s">
        <v>35</v>
      </c>
      <c r="U354" s="18"/>
      <c r="V354" s="19"/>
      <c r="W354" s="33" t="str">
        <f t="shared" si="2"/>
        <v/>
      </c>
      <c r="X354" s="34" t="str">
        <f t="shared" si="1"/>
        <v/>
      </c>
    </row>
    <row r="355" spans="1:24" ht="14.25" customHeight="1" x14ac:dyDescent="0.25">
      <c r="A355" s="40">
        <v>9.57</v>
      </c>
      <c r="B355" s="24">
        <v>12</v>
      </c>
      <c r="C355" s="51" t="s">
        <v>36</v>
      </c>
      <c r="D355" s="24"/>
      <c r="E355" s="24" t="s">
        <v>1370</v>
      </c>
      <c r="F355" s="37" t="s">
        <v>1371</v>
      </c>
      <c r="G355" s="31" t="s">
        <v>46</v>
      </c>
      <c r="H355" s="51" t="s">
        <v>1372</v>
      </c>
      <c r="I355" s="28" t="s">
        <v>1373</v>
      </c>
      <c r="J355" s="38" t="s">
        <v>1374</v>
      </c>
      <c r="K355" s="36">
        <v>14</v>
      </c>
      <c r="L355" s="36" t="s">
        <v>31</v>
      </c>
      <c r="M355" s="31" t="s">
        <v>880</v>
      </c>
      <c r="N355" s="24" t="s">
        <v>134</v>
      </c>
      <c r="O355" s="24">
        <v>3</v>
      </c>
      <c r="P355" s="24"/>
      <c r="Q355" s="31" t="s">
        <v>66</v>
      </c>
      <c r="R355" s="24"/>
      <c r="S355" s="24"/>
      <c r="T355" s="32" t="s">
        <v>35</v>
      </c>
      <c r="U355" s="18"/>
      <c r="V355" s="19"/>
      <c r="W355" s="33" t="str">
        <f t="shared" si="2"/>
        <v/>
      </c>
      <c r="X355" s="34" t="str">
        <f t="shared" si="1"/>
        <v/>
      </c>
    </row>
    <row r="356" spans="1:24" ht="14.25" customHeight="1" x14ac:dyDescent="0.25">
      <c r="A356" s="40">
        <v>39.599999999999994</v>
      </c>
      <c r="B356" s="24">
        <v>57</v>
      </c>
      <c r="C356" s="24" t="s">
        <v>36</v>
      </c>
      <c r="D356" s="24"/>
      <c r="E356" s="24" t="s">
        <v>1370</v>
      </c>
      <c r="F356" s="37" t="s">
        <v>1371</v>
      </c>
      <c r="G356" s="31" t="s">
        <v>46</v>
      </c>
      <c r="H356" s="51" t="s">
        <v>1375</v>
      </c>
      <c r="I356" s="28" t="s">
        <v>1373</v>
      </c>
      <c r="J356" s="38" t="s">
        <v>1374</v>
      </c>
      <c r="K356" s="36">
        <v>15</v>
      </c>
      <c r="L356" s="36" t="s">
        <v>31</v>
      </c>
      <c r="M356" s="31" t="s">
        <v>880</v>
      </c>
      <c r="N356" s="24" t="s">
        <v>134</v>
      </c>
      <c r="O356" s="24">
        <v>3</v>
      </c>
      <c r="P356" s="24"/>
      <c r="Q356" s="31" t="s">
        <v>66</v>
      </c>
      <c r="R356" s="24"/>
      <c r="S356" s="24"/>
      <c r="T356" s="32" t="s">
        <v>35</v>
      </c>
      <c r="U356" s="18"/>
      <c r="V356" s="19"/>
      <c r="W356" s="33" t="str">
        <f t="shared" si="2"/>
        <v/>
      </c>
      <c r="X356" s="34" t="str">
        <f t="shared" si="1"/>
        <v/>
      </c>
    </row>
    <row r="357" spans="1:24" ht="14.25" customHeight="1" x14ac:dyDescent="0.25">
      <c r="A357" s="40">
        <v>6</v>
      </c>
      <c r="B357" s="40" t="s">
        <v>283</v>
      </c>
      <c r="C357" s="24" t="s">
        <v>1376</v>
      </c>
      <c r="D357" s="24"/>
      <c r="E357" s="24" t="s">
        <v>994</v>
      </c>
      <c r="F357" s="37" t="s">
        <v>1377</v>
      </c>
      <c r="G357" s="31" t="s">
        <v>46</v>
      </c>
      <c r="H357" s="51" t="s">
        <v>148</v>
      </c>
      <c r="I357" s="54" t="s">
        <v>1378</v>
      </c>
      <c r="J357" s="55" t="s">
        <v>1379</v>
      </c>
      <c r="K357" s="36">
        <v>406</v>
      </c>
      <c r="L357" s="36" t="s">
        <v>31</v>
      </c>
      <c r="M357" s="31" t="s">
        <v>752</v>
      </c>
      <c r="N357" s="24" t="s">
        <v>33</v>
      </c>
      <c r="O357" s="24">
        <v>4</v>
      </c>
      <c r="P357" s="24"/>
      <c r="Q357" s="31" t="s">
        <v>34</v>
      </c>
      <c r="R357" s="24"/>
      <c r="S357" s="24"/>
      <c r="T357" s="32" t="s">
        <v>35</v>
      </c>
      <c r="U357" s="18"/>
      <c r="V357" s="19"/>
      <c r="W357" s="33" t="str">
        <f t="shared" si="2"/>
        <v/>
      </c>
      <c r="X357" s="34" t="str">
        <f t="shared" si="1"/>
        <v/>
      </c>
    </row>
    <row r="358" spans="1:24" ht="14.25" customHeight="1" x14ac:dyDescent="0.25">
      <c r="A358" s="22">
        <v>2250</v>
      </c>
      <c r="B358" s="23">
        <v>3026</v>
      </c>
      <c r="C358" s="24"/>
      <c r="D358" s="24"/>
      <c r="E358" s="25" t="s">
        <v>1380</v>
      </c>
      <c r="F358" s="26" t="s">
        <v>1381</v>
      </c>
      <c r="G358" s="31" t="s">
        <v>69</v>
      </c>
      <c r="H358" s="86" t="s">
        <v>49</v>
      </c>
      <c r="I358" s="87"/>
      <c r="J358" s="66" t="s">
        <v>1382</v>
      </c>
      <c r="K358" s="36">
        <v>10</v>
      </c>
      <c r="L358" s="36" t="s">
        <v>31</v>
      </c>
      <c r="M358" s="31" t="s">
        <v>43</v>
      </c>
      <c r="N358" s="24">
        <v>2018</v>
      </c>
      <c r="O358" s="24">
        <v>51</v>
      </c>
      <c r="P358" s="24" t="s">
        <v>44</v>
      </c>
      <c r="Q358" s="31" t="s">
        <v>34</v>
      </c>
      <c r="R358" s="24" t="s">
        <v>45</v>
      </c>
      <c r="S358" s="24" t="s">
        <v>44</v>
      </c>
      <c r="T358" s="32" t="s">
        <v>35</v>
      </c>
      <c r="U358" s="18"/>
      <c r="V358" s="19"/>
      <c r="W358" s="33" t="str">
        <f t="shared" si="2"/>
        <v/>
      </c>
      <c r="X358" s="34" t="str">
        <f t="shared" si="1"/>
        <v/>
      </c>
    </row>
    <row r="359" spans="1:24" ht="14.25" customHeight="1" x14ac:dyDescent="0.25">
      <c r="A359" s="40">
        <v>3</v>
      </c>
      <c r="B359" s="40">
        <v>9</v>
      </c>
      <c r="C359" s="24" t="s">
        <v>244</v>
      </c>
      <c r="D359" s="24"/>
      <c r="E359" s="24" t="s">
        <v>239</v>
      </c>
      <c r="F359" s="37" t="s">
        <v>1383</v>
      </c>
      <c r="G359" s="27" t="s">
        <v>39</v>
      </c>
      <c r="H359" s="51" t="s">
        <v>561</v>
      </c>
      <c r="I359" s="54" t="s">
        <v>1384</v>
      </c>
      <c r="J359" s="55" t="s">
        <v>1385</v>
      </c>
      <c r="K359" s="36">
        <v>700</v>
      </c>
      <c r="L359" s="36" t="s">
        <v>31</v>
      </c>
      <c r="M359" s="31" t="s">
        <v>72</v>
      </c>
      <c r="N359" s="24" t="s">
        <v>33</v>
      </c>
      <c r="O359" s="24">
        <v>8</v>
      </c>
      <c r="P359" s="24"/>
      <c r="Q359" s="31" t="s">
        <v>34</v>
      </c>
      <c r="R359" s="24"/>
      <c r="S359" s="24"/>
      <c r="T359" s="32" t="s">
        <v>35</v>
      </c>
      <c r="U359" s="18"/>
      <c r="V359" s="19"/>
      <c r="W359" s="33" t="str">
        <f t="shared" si="2"/>
        <v/>
      </c>
      <c r="X359" s="34" t="str">
        <f t="shared" si="1"/>
        <v/>
      </c>
    </row>
    <row r="360" spans="1:24" ht="14.25" customHeight="1" x14ac:dyDescent="0.25">
      <c r="A360" s="24">
        <v>3.9</v>
      </c>
      <c r="B360" s="24" t="s">
        <v>1386</v>
      </c>
      <c r="C360" s="24" t="s">
        <v>997</v>
      </c>
      <c r="D360" s="24"/>
      <c r="E360" s="24" t="s">
        <v>73</v>
      </c>
      <c r="F360" s="37" t="s">
        <v>1387</v>
      </c>
      <c r="G360" s="31" t="s">
        <v>69</v>
      </c>
      <c r="H360" s="51" t="s">
        <v>564</v>
      </c>
      <c r="I360" s="54" t="s">
        <v>1388</v>
      </c>
      <c r="J360" s="55" t="s">
        <v>1389</v>
      </c>
      <c r="K360" s="36">
        <v>268</v>
      </c>
      <c r="L360" s="36" t="s">
        <v>31</v>
      </c>
      <c r="M360" s="31" t="s">
        <v>249</v>
      </c>
      <c r="N360" s="24" t="s">
        <v>185</v>
      </c>
      <c r="O360" s="24">
        <v>3</v>
      </c>
      <c r="P360" s="24"/>
      <c r="Q360" s="31" t="s">
        <v>66</v>
      </c>
      <c r="R360" s="24"/>
      <c r="S360" s="24"/>
      <c r="T360" s="32" t="s">
        <v>35</v>
      </c>
      <c r="U360" s="18"/>
      <c r="V360" s="19"/>
      <c r="W360" s="33" t="str">
        <f t="shared" si="2"/>
        <v/>
      </c>
      <c r="X360" s="34" t="str">
        <f t="shared" si="1"/>
        <v/>
      </c>
    </row>
    <row r="361" spans="1:24" ht="14.25" customHeight="1" x14ac:dyDescent="0.25">
      <c r="A361" s="40">
        <v>2.25</v>
      </c>
      <c r="B361" s="24">
        <v>3.5</v>
      </c>
      <c r="C361" s="51" t="s">
        <v>681</v>
      </c>
      <c r="D361" s="24"/>
      <c r="E361" s="24" t="s">
        <v>1390</v>
      </c>
      <c r="F361" s="37" t="s">
        <v>1391</v>
      </c>
      <c r="G361" s="31" t="s">
        <v>69</v>
      </c>
      <c r="H361" s="51" t="s">
        <v>1392</v>
      </c>
      <c r="I361" s="28" t="s">
        <v>1393</v>
      </c>
      <c r="J361" s="38" t="s">
        <v>1394</v>
      </c>
      <c r="K361" s="36">
        <v>765</v>
      </c>
      <c r="L361" s="36" t="s">
        <v>31</v>
      </c>
      <c r="M361" s="31" t="s">
        <v>1010</v>
      </c>
      <c r="N361" s="24" t="s">
        <v>78</v>
      </c>
      <c r="O361" s="24">
        <v>8</v>
      </c>
      <c r="P361" s="24"/>
      <c r="Q361" s="31" t="s">
        <v>34</v>
      </c>
      <c r="R361" s="24"/>
      <c r="S361" s="24"/>
      <c r="T361" s="32" t="s">
        <v>35</v>
      </c>
      <c r="U361" s="18"/>
      <c r="V361" s="19"/>
      <c r="W361" s="33" t="str">
        <f t="shared" si="2"/>
        <v/>
      </c>
      <c r="X361" s="34" t="str">
        <f t="shared" si="1"/>
        <v/>
      </c>
    </row>
    <row r="362" spans="1:24" ht="14.25" customHeight="1" x14ac:dyDescent="0.25">
      <c r="A362" s="40">
        <v>2.0925000000000002</v>
      </c>
      <c r="B362" s="40">
        <v>3.4</v>
      </c>
      <c r="C362" s="24" t="s">
        <v>1395</v>
      </c>
      <c r="D362" s="24"/>
      <c r="E362" s="24" t="s">
        <v>178</v>
      </c>
      <c r="F362" s="37" t="s">
        <v>1396</v>
      </c>
      <c r="G362" s="31" t="s">
        <v>180</v>
      </c>
      <c r="H362" s="51" t="s">
        <v>1397</v>
      </c>
      <c r="I362" s="28" t="s">
        <v>1398</v>
      </c>
      <c r="J362" s="38" t="s">
        <v>1399</v>
      </c>
      <c r="K362" s="36">
        <v>701</v>
      </c>
      <c r="L362" s="36" t="s">
        <v>31</v>
      </c>
      <c r="M362" s="31" t="s">
        <v>72</v>
      </c>
      <c r="N362" s="24" t="s">
        <v>33</v>
      </c>
      <c r="O362" s="24">
        <v>8</v>
      </c>
      <c r="P362" s="24"/>
      <c r="Q362" s="31" t="s">
        <v>34</v>
      </c>
      <c r="R362" s="24"/>
      <c r="S362" s="24"/>
      <c r="T362" s="32" t="s">
        <v>35</v>
      </c>
      <c r="U362" s="18"/>
      <c r="V362" s="19"/>
      <c r="W362" s="33" t="str">
        <f t="shared" si="2"/>
        <v/>
      </c>
      <c r="X362" s="34" t="str">
        <f t="shared" si="1"/>
        <v/>
      </c>
    </row>
    <row r="363" spans="1:24" ht="14.25" customHeight="1" x14ac:dyDescent="0.25">
      <c r="A363" s="40">
        <v>2.95</v>
      </c>
      <c r="B363" s="40" t="s">
        <v>1400</v>
      </c>
      <c r="C363" s="24" t="s">
        <v>798</v>
      </c>
      <c r="D363" s="24"/>
      <c r="E363" s="36" t="s">
        <v>79</v>
      </c>
      <c r="F363" s="30" t="s">
        <v>1401</v>
      </c>
      <c r="G363" s="31" t="s">
        <v>83</v>
      </c>
      <c r="H363" s="51" t="s">
        <v>899</v>
      </c>
      <c r="I363" s="88" t="s">
        <v>1402</v>
      </c>
      <c r="J363" s="81" t="s">
        <v>1403</v>
      </c>
      <c r="K363" s="36">
        <v>391</v>
      </c>
      <c r="L363" s="36" t="s">
        <v>31</v>
      </c>
      <c r="M363" s="31" t="s">
        <v>153</v>
      </c>
      <c r="N363" s="24" t="s">
        <v>88</v>
      </c>
      <c r="O363" s="24">
        <v>4</v>
      </c>
      <c r="P363" s="24"/>
      <c r="Q363" s="31" t="s">
        <v>34</v>
      </c>
      <c r="R363" s="24"/>
      <c r="S363" s="24"/>
      <c r="T363" s="32" t="s">
        <v>35</v>
      </c>
      <c r="U363" s="18"/>
      <c r="V363" s="19"/>
      <c r="W363" s="33" t="str">
        <f t="shared" si="2"/>
        <v/>
      </c>
      <c r="X363" s="34" t="str">
        <f t="shared" si="1"/>
        <v/>
      </c>
    </row>
    <row r="364" spans="1:24" ht="14.25" customHeight="1" x14ac:dyDescent="0.25">
      <c r="A364" s="40">
        <v>2.6234999999999999</v>
      </c>
      <c r="B364" s="41">
        <v>3.75</v>
      </c>
      <c r="C364" s="51" t="s">
        <v>1404</v>
      </c>
      <c r="D364" s="24"/>
      <c r="E364" s="24" t="s">
        <v>104</v>
      </c>
      <c r="F364" s="37" t="s">
        <v>1405</v>
      </c>
      <c r="G364" s="31" t="s">
        <v>106</v>
      </c>
      <c r="H364" s="51" t="s">
        <v>561</v>
      </c>
      <c r="I364" s="28" t="s">
        <v>1406</v>
      </c>
      <c r="J364" s="38" t="s">
        <v>1407</v>
      </c>
      <c r="K364" s="36">
        <v>667</v>
      </c>
      <c r="L364" s="36" t="s">
        <v>31</v>
      </c>
      <c r="M364" s="31" t="s">
        <v>103</v>
      </c>
      <c r="N364" s="24" t="s">
        <v>33</v>
      </c>
      <c r="O364" s="24">
        <v>7</v>
      </c>
      <c r="P364" s="24"/>
      <c r="Q364" s="31" t="s">
        <v>34</v>
      </c>
      <c r="R364" s="24"/>
      <c r="S364" s="24"/>
      <c r="T364" s="32" t="s">
        <v>35</v>
      </c>
      <c r="U364" s="18"/>
      <c r="V364" s="19"/>
      <c r="W364" s="33" t="str">
        <f t="shared" si="2"/>
        <v/>
      </c>
      <c r="X364" s="34" t="str">
        <f t="shared" si="1"/>
        <v/>
      </c>
    </row>
    <row r="365" spans="1:24" ht="14.25" customHeight="1" x14ac:dyDescent="0.25">
      <c r="A365" s="40">
        <v>0.14899999999999999</v>
      </c>
      <c r="B365" s="41" t="s">
        <v>1408</v>
      </c>
      <c r="C365" s="24" t="s">
        <v>24</v>
      </c>
      <c r="D365" s="24"/>
      <c r="E365" s="24" t="s">
        <v>1409</v>
      </c>
      <c r="F365" s="37" t="s">
        <v>1410</v>
      </c>
      <c r="G365" s="31" t="s">
        <v>83</v>
      </c>
      <c r="H365" s="51" t="s">
        <v>84</v>
      </c>
      <c r="I365" s="28" t="s">
        <v>1411</v>
      </c>
      <c r="J365" s="38" t="s">
        <v>1412</v>
      </c>
      <c r="K365" s="53">
        <v>233</v>
      </c>
      <c r="L365" s="53" t="s">
        <v>31</v>
      </c>
      <c r="M365" s="31" t="s">
        <v>128</v>
      </c>
      <c r="N365" s="24" t="s">
        <v>129</v>
      </c>
      <c r="O365" s="24">
        <v>2</v>
      </c>
      <c r="P365" s="24"/>
      <c r="Q365" s="31" t="s">
        <v>34</v>
      </c>
      <c r="R365" s="24"/>
      <c r="S365" s="24"/>
      <c r="T365" s="32" t="s">
        <v>35</v>
      </c>
      <c r="U365" s="18"/>
      <c r="V365" s="19"/>
      <c r="W365" s="33" t="str">
        <f t="shared" si="2"/>
        <v/>
      </c>
      <c r="X365" s="34" t="str">
        <f t="shared" si="1"/>
        <v/>
      </c>
    </row>
    <row r="366" spans="1:24" ht="14.25" customHeight="1" x14ac:dyDescent="0.25">
      <c r="A366" s="40">
        <v>4.4000000000000004</v>
      </c>
      <c r="B366" s="40" t="s">
        <v>1413</v>
      </c>
      <c r="C366" s="24" t="s">
        <v>997</v>
      </c>
      <c r="D366" s="24"/>
      <c r="E366" s="36" t="s">
        <v>217</v>
      </c>
      <c r="F366" s="37" t="s">
        <v>1414</v>
      </c>
      <c r="G366" s="31" t="s">
        <v>83</v>
      </c>
      <c r="H366" s="24" t="s">
        <v>207</v>
      </c>
      <c r="I366" s="28" t="s">
        <v>1415</v>
      </c>
      <c r="J366" s="38" t="s">
        <v>1416</v>
      </c>
      <c r="K366" s="30">
        <v>440</v>
      </c>
      <c r="L366" s="30" t="s">
        <v>31</v>
      </c>
      <c r="M366" s="31" t="s">
        <v>153</v>
      </c>
      <c r="N366" s="24" t="s">
        <v>88</v>
      </c>
      <c r="O366" s="24">
        <v>4</v>
      </c>
      <c r="P366" s="24"/>
      <c r="Q366" s="31" t="s">
        <v>34</v>
      </c>
      <c r="R366" s="24"/>
      <c r="S366" s="24"/>
      <c r="T366" s="32" t="s">
        <v>35</v>
      </c>
      <c r="U366" s="18"/>
      <c r="V366" s="19"/>
      <c r="W366" s="33" t="str">
        <f t="shared" si="2"/>
        <v/>
      </c>
      <c r="X366" s="34" t="str">
        <f t="shared" si="1"/>
        <v/>
      </c>
    </row>
    <row r="367" spans="1:24" ht="14.25" customHeight="1" x14ac:dyDescent="0.25">
      <c r="A367" s="40">
        <v>4.4000000000000004</v>
      </c>
      <c r="B367" s="40" t="s">
        <v>1417</v>
      </c>
      <c r="C367" s="24" t="s">
        <v>997</v>
      </c>
      <c r="D367" s="24"/>
      <c r="E367" s="24" t="s">
        <v>79</v>
      </c>
      <c r="F367" s="37" t="s">
        <v>1418</v>
      </c>
      <c r="G367" s="31" t="s">
        <v>83</v>
      </c>
      <c r="H367" s="24" t="s">
        <v>207</v>
      </c>
      <c r="I367" s="28" t="s">
        <v>1415</v>
      </c>
      <c r="J367" s="38" t="s">
        <v>1416</v>
      </c>
      <c r="K367" s="35">
        <v>440</v>
      </c>
      <c r="L367" s="35" t="s">
        <v>47</v>
      </c>
      <c r="M367" s="31" t="s">
        <v>153</v>
      </c>
      <c r="N367" s="24" t="s">
        <v>88</v>
      </c>
      <c r="O367" s="24">
        <v>4</v>
      </c>
      <c r="P367" s="24"/>
      <c r="Q367" s="31" t="s">
        <v>34</v>
      </c>
      <c r="R367" s="24"/>
      <c r="S367" s="24"/>
      <c r="T367" s="32" t="s">
        <v>35</v>
      </c>
      <c r="U367" s="18"/>
      <c r="V367" s="19"/>
      <c r="W367" s="33" t="str">
        <f t="shared" si="2"/>
        <v/>
      </c>
      <c r="X367" s="34" t="str">
        <f t="shared" si="1"/>
        <v/>
      </c>
    </row>
    <row r="368" spans="1:24" ht="14.25" customHeight="1" x14ac:dyDescent="0.25">
      <c r="A368" s="40">
        <v>0.1</v>
      </c>
      <c r="B368" s="40" t="s">
        <v>1419</v>
      </c>
      <c r="C368" s="24" t="s">
        <v>24</v>
      </c>
      <c r="D368" s="24"/>
      <c r="E368" s="24" t="s">
        <v>267</v>
      </c>
      <c r="F368" s="37" t="s">
        <v>1420</v>
      </c>
      <c r="G368" s="31" t="s">
        <v>83</v>
      </c>
      <c r="H368" s="51" t="s">
        <v>84</v>
      </c>
      <c r="I368" s="28" t="s">
        <v>1421</v>
      </c>
      <c r="J368" s="38" t="s">
        <v>1422</v>
      </c>
      <c r="K368" s="30">
        <v>439</v>
      </c>
      <c r="L368" s="30" t="s">
        <v>31</v>
      </c>
      <c r="M368" s="31" t="s">
        <v>153</v>
      </c>
      <c r="N368" s="24" t="s">
        <v>88</v>
      </c>
      <c r="O368" s="24">
        <v>4</v>
      </c>
      <c r="P368" s="24"/>
      <c r="Q368" s="31" t="s">
        <v>34</v>
      </c>
      <c r="R368" s="24"/>
      <c r="S368" s="24"/>
      <c r="T368" s="32" t="s">
        <v>35</v>
      </c>
      <c r="U368" s="18"/>
      <c r="V368" s="19"/>
      <c r="W368" s="33" t="str">
        <f t="shared" si="2"/>
        <v/>
      </c>
      <c r="X368" s="34" t="str">
        <f t="shared" si="1"/>
        <v/>
      </c>
    </row>
    <row r="369" spans="1:24" ht="14.25" customHeight="1" x14ac:dyDescent="0.25">
      <c r="A369" s="40">
        <v>0.1</v>
      </c>
      <c r="B369" s="40" t="s">
        <v>1423</v>
      </c>
      <c r="C369" s="24" t="s">
        <v>24</v>
      </c>
      <c r="D369" s="24"/>
      <c r="E369" s="36" t="s">
        <v>156</v>
      </c>
      <c r="F369" s="37" t="s">
        <v>1424</v>
      </c>
      <c r="G369" s="31" t="s">
        <v>83</v>
      </c>
      <c r="H369" s="24" t="s">
        <v>84</v>
      </c>
      <c r="I369" s="28" t="s">
        <v>1421</v>
      </c>
      <c r="J369" s="38" t="s">
        <v>1422</v>
      </c>
      <c r="K369" s="35">
        <v>439</v>
      </c>
      <c r="L369" s="35" t="s">
        <v>47</v>
      </c>
      <c r="M369" s="31" t="s">
        <v>153</v>
      </c>
      <c r="N369" s="24" t="s">
        <v>88</v>
      </c>
      <c r="O369" s="24">
        <v>4</v>
      </c>
      <c r="P369" s="24"/>
      <c r="Q369" s="31" t="s">
        <v>34</v>
      </c>
      <c r="R369" s="24"/>
      <c r="S369" s="24"/>
      <c r="T369" s="32" t="s">
        <v>35</v>
      </c>
      <c r="U369" s="18"/>
      <c r="V369" s="19"/>
      <c r="W369" s="33" t="str">
        <f t="shared" si="2"/>
        <v/>
      </c>
      <c r="X369" s="34" t="str">
        <f t="shared" si="1"/>
        <v/>
      </c>
    </row>
    <row r="370" spans="1:24" ht="14.25" customHeight="1" x14ac:dyDescent="0.25">
      <c r="A370" s="40">
        <v>0.1</v>
      </c>
      <c r="B370" s="40" t="s">
        <v>1425</v>
      </c>
      <c r="C370" s="24" t="s">
        <v>24</v>
      </c>
      <c r="D370" s="24"/>
      <c r="E370" s="24" t="s">
        <v>217</v>
      </c>
      <c r="F370" s="37" t="s">
        <v>1414</v>
      </c>
      <c r="G370" s="31" t="s">
        <v>83</v>
      </c>
      <c r="H370" s="24" t="s">
        <v>84</v>
      </c>
      <c r="I370" s="28" t="s">
        <v>1421</v>
      </c>
      <c r="J370" s="38" t="s">
        <v>1422</v>
      </c>
      <c r="K370" s="35">
        <v>439</v>
      </c>
      <c r="L370" s="35" t="s">
        <v>48</v>
      </c>
      <c r="M370" s="31" t="s">
        <v>153</v>
      </c>
      <c r="N370" s="24" t="s">
        <v>88</v>
      </c>
      <c r="O370" s="24">
        <v>4</v>
      </c>
      <c r="P370" s="24"/>
      <c r="Q370" s="31" t="s">
        <v>34</v>
      </c>
      <c r="R370" s="24"/>
      <c r="S370" s="24"/>
      <c r="T370" s="32" t="s">
        <v>35</v>
      </c>
      <c r="U370" s="18"/>
      <c r="V370" s="19"/>
      <c r="W370" s="33" t="str">
        <f t="shared" si="2"/>
        <v/>
      </c>
      <c r="X370" s="34" t="str">
        <f t="shared" si="1"/>
        <v/>
      </c>
    </row>
    <row r="371" spans="1:24" ht="14.25" customHeight="1" x14ac:dyDescent="0.25">
      <c r="A371" s="36">
        <v>1.1200000000000001</v>
      </c>
      <c r="B371" s="24" t="s">
        <v>1426</v>
      </c>
      <c r="C371" s="24" t="s">
        <v>36</v>
      </c>
      <c r="D371" s="24"/>
      <c r="E371" s="24" t="s">
        <v>1362</v>
      </c>
      <c r="F371" s="37" t="s">
        <v>1414</v>
      </c>
      <c r="G371" s="31" t="s">
        <v>69</v>
      </c>
      <c r="H371" s="24" t="s">
        <v>40</v>
      </c>
      <c r="I371" s="28" t="s">
        <v>1427</v>
      </c>
      <c r="J371" s="38" t="s">
        <v>1428</v>
      </c>
      <c r="K371" s="36">
        <v>105</v>
      </c>
      <c r="L371" s="36" t="s">
        <v>31</v>
      </c>
      <c r="M371" s="31" t="s">
        <v>255</v>
      </c>
      <c r="N371" s="24" t="s">
        <v>185</v>
      </c>
      <c r="O371" s="24">
        <v>1</v>
      </c>
      <c r="P371" s="24"/>
      <c r="Q371" s="31" t="s">
        <v>66</v>
      </c>
      <c r="R371" s="24"/>
      <c r="S371" s="24"/>
      <c r="T371" s="32" t="s">
        <v>35</v>
      </c>
      <c r="U371" s="18"/>
      <c r="V371" s="19"/>
      <c r="W371" s="33" t="str">
        <f t="shared" si="2"/>
        <v/>
      </c>
      <c r="X371" s="34" t="str">
        <f t="shared" si="1"/>
        <v/>
      </c>
    </row>
    <row r="372" spans="1:24" ht="14.25" customHeight="1" x14ac:dyDescent="0.25">
      <c r="A372" s="40">
        <v>0.186</v>
      </c>
      <c r="B372" s="41">
        <v>0.33750000000000002</v>
      </c>
      <c r="C372" s="24" t="s">
        <v>24</v>
      </c>
      <c r="D372" s="24"/>
      <c r="E372" s="24" t="s">
        <v>1390</v>
      </c>
      <c r="F372" s="37" t="s">
        <v>1429</v>
      </c>
      <c r="G372" s="31" t="s">
        <v>69</v>
      </c>
      <c r="H372" s="24" t="s">
        <v>28</v>
      </c>
      <c r="I372" s="28" t="s">
        <v>1430</v>
      </c>
      <c r="J372" s="38" t="s">
        <v>1431</v>
      </c>
      <c r="K372" s="36">
        <v>23</v>
      </c>
      <c r="L372" s="36" t="s">
        <v>31</v>
      </c>
      <c r="M372" s="31" t="s">
        <v>622</v>
      </c>
      <c r="N372" s="24" t="s">
        <v>33</v>
      </c>
      <c r="O372" s="24">
        <v>6</v>
      </c>
      <c r="P372" s="31" t="s">
        <v>623</v>
      </c>
      <c r="Q372" s="31" t="s">
        <v>34</v>
      </c>
      <c r="R372" s="24"/>
      <c r="S372" s="24"/>
      <c r="T372" s="32" t="s">
        <v>35</v>
      </c>
      <c r="U372" s="18"/>
      <c r="V372" s="19"/>
      <c r="W372" s="33" t="str">
        <f t="shared" si="2"/>
        <v/>
      </c>
      <c r="X372" s="34" t="str">
        <f t="shared" si="1"/>
        <v/>
      </c>
    </row>
    <row r="373" spans="1:24" ht="14.25" customHeight="1" x14ac:dyDescent="0.25">
      <c r="A373" s="43">
        <v>0.11249999999999999</v>
      </c>
      <c r="B373" s="60">
        <v>0.3</v>
      </c>
      <c r="C373" s="44" t="s">
        <v>24</v>
      </c>
      <c r="D373" s="44"/>
      <c r="E373" s="44" t="s">
        <v>1390</v>
      </c>
      <c r="F373" s="37" t="s">
        <v>1429</v>
      </c>
      <c r="G373" s="62" t="s">
        <v>69</v>
      </c>
      <c r="H373" s="61" t="s">
        <v>28</v>
      </c>
      <c r="I373" s="54" t="s">
        <v>1432</v>
      </c>
      <c r="J373" s="55" t="s">
        <v>1433</v>
      </c>
      <c r="K373" s="53">
        <v>24</v>
      </c>
      <c r="L373" s="53" t="s">
        <v>31</v>
      </c>
      <c r="M373" s="62" t="s">
        <v>622</v>
      </c>
      <c r="N373" s="44" t="s">
        <v>33</v>
      </c>
      <c r="O373" s="44">
        <v>6</v>
      </c>
      <c r="P373" s="62" t="s">
        <v>623</v>
      </c>
      <c r="Q373" s="62" t="s">
        <v>34</v>
      </c>
      <c r="R373" s="44"/>
      <c r="S373" s="44"/>
      <c r="T373" s="65" t="s">
        <v>35</v>
      </c>
      <c r="U373" s="18"/>
      <c r="V373" s="19"/>
      <c r="W373" s="33" t="str">
        <f t="shared" si="2"/>
        <v/>
      </c>
      <c r="X373" s="34" t="str">
        <f t="shared" si="1"/>
        <v/>
      </c>
    </row>
    <row r="374" spans="1:24" ht="14.25" customHeight="1" x14ac:dyDescent="0.25">
      <c r="A374" s="40">
        <v>5.4</v>
      </c>
      <c r="B374" s="24">
        <v>11.25</v>
      </c>
      <c r="C374" s="51" t="s">
        <v>36</v>
      </c>
      <c r="D374" s="24"/>
      <c r="E374" s="24" t="s">
        <v>217</v>
      </c>
      <c r="F374" s="37" t="s">
        <v>1434</v>
      </c>
      <c r="G374" s="31" t="s">
        <v>69</v>
      </c>
      <c r="H374" s="51" t="s">
        <v>40</v>
      </c>
      <c r="I374" s="54" t="s">
        <v>1435</v>
      </c>
      <c r="J374" s="55" t="s">
        <v>1436</v>
      </c>
      <c r="K374" s="36">
        <v>244</v>
      </c>
      <c r="L374" s="36" t="s">
        <v>31</v>
      </c>
      <c r="M374" s="31" t="s">
        <v>560</v>
      </c>
      <c r="N374" s="24" t="s">
        <v>78</v>
      </c>
      <c r="O374" s="24">
        <v>2</v>
      </c>
      <c r="P374" s="24"/>
      <c r="Q374" s="31" t="s">
        <v>66</v>
      </c>
      <c r="R374" s="24" t="s">
        <v>45</v>
      </c>
      <c r="S374" s="24"/>
      <c r="T374" s="32" t="s">
        <v>35</v>
      </c>
      <c r="U374" s="18"/>
      <c r="V374" s="19"/>
      <c r="W374" s="33" t="str">
        <f t="shared" si="2"/>
        <v/>
      </c>
      <c r="X374" s="34" t="str">
        <f t="shared" si="1"/>
        <v/>
      </c>
    </row>
    <row r="375" spans="1:24" ht="14.25" customHeight="1" x14ac:dyDescent="0.25">
      <c r="A375" s="40">
        <v>6.375</v>
      </c>
      <c r="B375" s="40">
        <v>10.5</v>
      </c>
      <c r="C375" s="24" t="s">
        <v>244</v>
      </c>
      <c r="D375" s="24"/>
      <c r="E375" s="36" t="s">
        <v>517</v>
      </c>
      <c r="F375" s="37" t="s">
        <v>1437</v>
      </c>
      <c r="G375" s="31" t="s">
        <v>110</v>
      </c>
      <c r="H375" s="24" t="s">
        <v>561</v>
      </c>
      <c r="I375" s="28" t="s">
        <v>1438</v>
      </c>
      <c r="J375" s="38" t="s">
        <v>1439</v>
      </c>
      <c r="K375" s="36">
        <v>775</v>
      </c>
      <c r="L375" s="36" t="s">
        <v>31</v>
      </c>
      <c r="M375" s="31" t="s">
        <v>72</v>
      </c>
      <c r="N375" s="24" t="s">
        <v>33</v>
      </c>
      <c r="O375" s="24">
        <v>8</v>
      </c>
      <c r="P375" s="24"/>
      <c r="Q375" s="31" t="s">
        <v>34</v>
      </c>
      <c r="R375" s="24"/>
      <c r="S375" s="24"/>
      <c r="T375" s="32" t="s">
        <v>35</v>
      </c>
      <c r="U375" s="18"/>
      <c r="V375" s="19"/>
      <c r="W375" s="33" t="str">
        <f t="shared" si="2"/>
        <v/>
      </c>
      <c r="X375" s="34" t="str">
        <f t="shared" si="1"/>
        <v/>
      </c>
    </row>
    <row r="376" spans="1:24" ht="14.25" customHeight="1" x14ac:dyDescent="0.25">
      <c r="A376" s="40">
        <v>0.47499999999999998</v>
      </c>
      <c r="B376" s="40" t="s">
        <v>1440</v>
      </c>
      <c r="C376" s="24"/>
      <c r="D376" s="24"/>
      <c r="E376" s="24" t="s">
        <v>505</v>
      </c>
      <c r="F376" s="37" t="s">
        <v>1441</v>
      </c>
      <c r="G376" s="31" t="s">
        <v>83</v>
      </c>
      <c r="H376" s="24" t="s">
        <v>84</v>
      </c>
      <c r="I376" s="28" t="s">
        <v>1442</v>
      </c>
      <c r="J376" s="38" t="s">
        <v>1443</v>
      </c>
      <c r="K376" s="36">
        <v>76</v>
      </c>
      <c r="L376" s="36" t="s">
        <v>31</v>
      </c>
      <c r="M376" s="31" t="s">
        <v>170</v>
      </c>
      <c r="N376" s="24" t="s">
        <v>129</v>
      </c>
      <c r="O376" s="24">
        <v>1</v>
      </c>
      <c r="P376" s="24"/>
      <c r="Q376" s="31" t="s">
        <v>34</v>
      </c>
      <c r="R376" s="24"/>
      <c r="S376" s="24"/>
      <c r="T376" s="32" t="s">
        <v>35</v>
      </c>
      <c r="U376" s="18"/>
      <c r="V376" s="19"/>
      <c r="W376" s="33" t="str">
        <f t="shared" si="2"/>
        <v/>
      </c>
      <c r="X376" s="34" t="str">
        <f t="shared" si="1"/>
        <v/>
      </c>
    </row>
    <row r="377" spans="1:24" ht="14.25" customHeight="1" x14ac:dyDescent="0.25">
      <c r="A377" s="40">
        <v>51</v>
      </c>
      <c r="B377" s="40" t="s">
        <v>1444</v>
      </c>
      <c r="C377" s="24" t="s">
        <v>1445</v>
      </c>
      <c r="D377" s="24"/>
      <c r="E377" s="24" t="s">
        <v>1446</v>
      </c>
      <c r="F377" s="37" t="s">
        <v>1447</v>
      </c>
      <c r="G377" s="31" t="s">
        <v>93</v>
      </c>
      <c r="H377" s="24" t="s">
        <v>728</v>
      </c>
      <c r="I377" s="28" t="s">
        <v>1448</v>
      </c>
      <c r="J377" s="38" t="s">
        <v>1449</v>
      </c>
      <c r="K377" s="36">
        <v>779</v>
      </c>
      <c r="L377" s="36" t="s">
        <v>31</v>
      </c>
      <c r="M377" s="31" t="s">
        <v>306</v>
      </c>
      <c r="N377" s="24" t="s">
        <v>88</v>
      </c>
      <c r="O377" s="24">
        <v>7</v>
      </c>
      <c r="P377" s="24"/>
      <c r="Q377" s="31" t="s">
        <v>34</v>
      </c>
      <c r="R377" s="24"/>
      <c r="S377" s="24"/>
      <c r="T377" s="32" t="s">
        <v>35</v>
      </c>
      <c r="U377" s="18"/>
      <c r="V377" s="19"/>
      <c r="W377" s="33" t="str">
        <f t="shared" si="2"/>
        <v/>
      </c>
      <c r="X377" s="34" t="str">
        <f t="shared" si="1"/>
        <v/>
      </c>
    </row>
    <row r="378" spans="1:24" ht="14.25" customHeight="1" x14ac:dyDescent="0.25">
      <c r="A378" s="40">
        <v>11.7</v>
      </c>
      <c r="B378" s="40" t="s">
        <v>1450</v>
      </c>
      <c r="C378" s="24" t="s">
        <v>24</v>
      </c>
      <c r="D378" s="24"/>
      <c r="E378" s="31" t="s">
        <v>1451</v>
      </c>
      <c r="F378" s="37" t="s">
        <v>1452</v>
      </c>
      <c r="G378" s="31" t="s">
        <v>93</v>
      </c>
      <c r="H378" s="24" t="s">
        <v>84</v>
      </c>
      <c r="I378" s="28" t="s">
        <v>1453</v>
      </c>
      <c r="J378" s="38" t="s">
        <v>1454</v>
      </c>
      <c r="K378" s="36">
        <v>568</v>
      </c>
      <c r="L378" s="36" t="s">
        <v>31</v>
      </c>
      <c r="M378" s="31" t="s">
        <v>234</v>
      </c>
      <c r="N378" s="24" t="s">
        <v>88</v>
      </c>
      <c r="O378" s="24">
        <v>5</v>
      </c>
      <c r="P378" s="24"/>
      <c r="Q378" s="31" t="s">
        <v>34</v>
      </c>
      <c r="R378" s="24"/>
      <c r="S378" s="24"/>
      <c r="T378" s="32" t="s">
        <v>35</v>
      </c>
      <c r="U378" s="18"/>
      <c r="V378" s="19"/>
      <c r="W378" s="33" t="str">
        <f t="shared" si="2"/>
        <v/>
      </c>
      <c r="X378" s="34" t="str">
        <f t="shared" si="1"/>
        <v/>
      </c>
    </row>
    <row r="379" spans="1:24" ht="14.25" customHeight="1" x14ac:dyDescent="0.25">
      <c r="A379" s="40">
        <v>9.6000000000000002E-2</v>
      </c>
      <c r="B379" s="41">
        <v>0.25</v>
      </c>
      <c r="C379" s="24" t="s">
        <v>24</v>
      </c>
      <c r="D379" s="24"/>
      <c r="E379" s="36" t="s">
        <v>79</v>
      </c>
      <c r="F379" s="37" t="s">
        <v>1455</v>
      </c>
      <c r="G379" s="31" t="s">
        <v>69</v>
      </c>
      <c r="H379" s="24" t="s">
        <v>28</v>
      </c>
      <c r="I379" s="28" t="s">
        <v>1456</v>
      </c>
      <c r="J379" s="38" t="s">
        <v>1457</v>
      </c>
      <c r="K379" s="30">
        <v>25</v>
      </c>
      <c r="L379" s="30" t="s">
        <v>31</v>
      </c>
      <c r="M379" s="31" t="s">
        <v>622</v>
      </c>
      <c r="N379" s="24" t="s">
        <v>33</v>
      </c>
      <c r="O379" s="24">
        <v>6</v>
      </c>
      <c r="P379" s="31" t="s">
        <v>623</v>
      </c>
      <c r="Q379" s="31" t="s">
        <v>34</v>
      </c>
      <c r="R379" s="24"/>
      <c r="S379" s="24"/>
      <c r="T379" s="32" t="s">
        <v>35</v>
      </c>
      <c r="U379" s="18"/>
      <c r="V379" s="19"/>
      <c r="W379" s="33" t="str">
        <f t="shared" si="2"/>
        <v/>
      </c>
      <c r="X379" s="34" t="str">
        <f t="shared" si="1"/>
        <v/>
      </c>
    </row>
    <row r="380" spans="1:24" ht="14.25" customHeight="1" x14ac:dyDescent="0.25">
      <c r="A380" s="40">
        <v>9.6000000000000002E-2</v>
      </c>
      <c r="B380" s="41">
        <v>0.16499999999999998</v>
      </c>
      <c r="C380" s="24" t="s">
        <v>24</v>
      </c>
      <c r="D380" s="24"/>
      <c r="E380" s="24" t="s">
        <v>73</v>
      </c>
      <c r="F380" s="37" t="s">
        <v>1458</v>
      </c>
      <c r="G380" s="31" t="s">
        <v>69</v>
      </c>
      <c r="H380" s="24" t="s">
        <v>28</v>
      </c>
      <c r="I380" s="28" t="s">
        <v>1456</v>
      </c>
      <c r="J380" s="38" t="s">
        <v>1457</v>
      </c>
      <c r="K380" s="35">
        <v>25</v>
      </c>
      <c r="L380" s="35" t="s">
        <v>47</v>
      </c>
      <c r="M380" s="31" t="s">
        <v>622</v>
      </c>
      <c r="N380" s="24" t="s">
        <v>33</v>
      </c>
      <c r="O380" s="24">
        <v>6</v>
      </c>
      <c r="P380" s="31" t="s">
        <v>623</v>
      </c>
      <c r="Q380" s="31" t="s">
        <v>34</v>
      </c>
      <c r="R380" s="24"/>
      <c r="S380" s="24"/>
      <c r="T380" s="32" t="s">
        <v>35</v>
      </c>
      <c r="U380" s="18"/>
      <c r="V380" s="19"/>
      <c r="W380" s="33" t="str">
        <f t="shared" si="2"/>
        <v/>
      </c>
      <c r="X380" s="34" t="str">
        <f t="shared" si="1"/>
        <v/>
      </c>
    </row>
    <row r="381" spans="1:24" ht="14.25" customHeight="1" x14ac:dyDescent="0.25">
      <c r="A381" s="24">
        <v>0.33300000000000002</v>
      </c>
      <c r="B381" s="24" t="s">
        <v>695</v>
      </c>
      <c r="C381" s="24" t="s">
        <v>24</v>
      </c>
      <c r="D381" s="24"/>
      <c r="E381" s="24" t="s">
        <v>1459</v>
      </c>
      <c r="F381" s="37" t="s">
        <v>1460</v>
      </c>
      <c r="G381" s="31" t="s">
        <v>110</v>
      </c>
      <c r="H381" s="24" t="s">
        <v>84</v>
      </c>
      <c r="I381" s="28" t="s">
        <v>1461</v>
      </c>
      <c r="J381" s="38" t="s">
        <v>1462</v>
      </c>
      <c r="K381" s="36">
        <v>249</v>
      </c>
      <c r="L381" s="36" t="s">
        <v>31</v>
      </c>
      <c r="M381" s="31" t="s">
        <v>249</v>
      </c>
      <c r="N381" s="24" t="s">
        <v>185</v>
      </c>
      <c r="O381" s="24">
        <v>3</v>
      </c>
      <c r="P381" s="24"/>
      <c r="Q381" s="31" t="s">
        <v>66</v>
      </c>
      <c r="R381" s="24"/>
      <c r="S381" s="24"/>
      <c r="T381" s="32" t="s">
        <v>35</v>
      </c>
      <c r="U381" s="18"/>
      <c r="V381" s="19"/>
      <c r="W381" s="33" t="str">
        <f t="shared" si="2"/>
        <v/>
      </c>
      <c r="X381" s="34" t="str">
        <f t="shared" si="1"/>
        <v/>
      </c>
    </row>
    <row r="382" spans="1:24" ht="14.25" customHeight="1" x14ac:dyDescent="0.25">
      <c r="A382" s="40">
        <v>4.8600000000000003</v>
      </c>
      <c r="B382" s="40">
        <v>5.25</v>
      </c>
      <c r="C382" s="24" t="s">
        <v>1463</v>
      </c>
      <c r="D382" s="24"/>
      <c r="E382" s="24" t="s">
        <v>297</v>
      </c>
      <c r="F382" s="37" t="s">
        <v>1464</v>
      </c>
      <c r="G382" s="31" t="s">
        <v>110</v>
      </c>
      <c r="H382" s="24" t="s">
        <v>681</v>
      </c>
      <c r="I382" s="28" t="s">
        <v>1465</v>
      </c>
      <c r="J382" s="38" t="s">
        <v>1466</v>
      </c>
      <c r="K382" s="30">
        <v>695</v>
      </c>
      <c r="L382" s="30" t="s">
        <v>31</v>
      </c>
      <c r="M382" s="31" t="s">
        <v>72</v>
      </c>
      <c r="N382" s="24" t="s">
        <v>33</v>
      </c>
      <c r="O382" s="24">
        <v>8</v>
      </c>
      <c r="P382" s="24"/>
      <c r="Q382" s="31" t="s">
        <v>34</v>
      </c>
      <c r="R382" s="24"/>
      <c r="S382" s="24"/>
      <c r="T382" s="32" t="s">
        <v>35</v>
      </c>
      <c r="U382" s="18"/>
      <c r="V382" s="19"/>
      <c r="W382" s="33" t="str">
        <f t="shared" si="2"/>
        <v/>
      </c>
      <c r="X382" s="34" t="str">
        <f t="shared" si="1"/>
        <v/>
      </c>
    </row>
    <row r="383" spans="1:24" ht="14.25" customHeight="1" x14ac:dyDescent="0.25">
      <c r="A383" s="40">
        <v>4.8600000000000003</v>
      </c>
      <c r="B383" s="40">
        <v>10.5</v>
      </c>
      <c r="C383" s="24" t="s">
        <v>1463</v>
      </c>
      <c r="D383" s="24"/>
      <c r="E383" s="24" t="s">
        <v>178</v>
      </c>
      <c r="F383" s="37" t="s">
        <v>1467</v>
      </c>
      <c r="G383" s="31" t="s">
        <v>180</v>
      </c>
      <c r="H383" s="24" t="s">
        <v>681</v>
      </c>
      <c r="I383" s="54" t="s">
        <v>1465</v>
      </c>
      <c r="J383" s="55" t="s">
        <v>1466</v>
      </c>
      <c r="K383" s="59">
        <v>695</v>
      </c>
      <c r="L383" s="35" t="s">
        <v>47</v>
      </c>
      <c r="M383" s="31" t="s">
        <v>72</v>
      </c>
      <c r="N383" s="24" t="s">
        <v>33</v>
      </c>
      <c r="O383" s="24">
        <v>8</v>
      </c>
      <c r="P383" s="24"/>
      <c r="Q383" s="31" t="s">
        <v>34</v>
      </c>
      <c r="R383" s="24"/>
      <c r="S383" s="24"/>
      <c r="T383" s="32" t="s">
        <v>35</v>
      </c>
      <c r="U383" s="18"/>
      <c r="V383" s="19"/>
      <c r="W383" s="33" t="str">
        <f t="shared" si="2"/>
        <v/>
      </c>
      <c r="X383" s="34" t="str">
        <f t="shared" si="1"/>
        <v/>
      </c>
    </row>
    <row r="384" spans="1:24" ht="14.25" customHeight="1" x14ac:dyDescent="0.25">
      <c r="A384" s="40">
        <v>6.8999999999999995</v>
      </c>
      <c r="B384" s="40">
        <v>10.5</v>
      </c>
      <c r="C384" s="24" t="s">
        <v>1395</v>
      </c>
      <c r="D384" s="24"/>
      <c r="E384" s="24" t="s">
        <v>178</v>
      </c>
      <c r="F384" s="37" t="s">
        <v>1467</v>
      </c>
      <c r="G384" s="31" t="s">
        <v>180</v>
      </c>
      <c r="H384" s="24" t="s">
        <v>1397</v>
      </c>
      <c r="I384" s="54" t="s">
        <v>1468</v>
      </c>
      <c r="J384" s="55" t="s">
        <v>1469</v>
      </c>
      <c r="K384" s="36">
        <v>696</v>
      </c>
      <c r="L384" s="36" t="s">
        <v>31</v>
      </c>
      <c r="M384" s="31" t="s">
        <v>72</v>
      </c>
      <c r="N384" s="24" t="s">
        <v>33</v>
      </c>
      <c r="O384" s="24">
        <v>8</v>
      </c>
      <c r="P384" s="24"/>
      <c r="Q384" s="31" t="s">
        <v>34</v>
      </c>
      <c r="R384" s="24"/>
      <c r="S384" s="24"/>
      <c r="T384" s="32" t="s">
        <v>35</v>
      </c>
      <c r="U384" s="18"/>
      <c r="V384" s="19"/>
      <c r="W384" s="33" t="str">
        <f t="shared" si="2"/>
        <v/>
      </c>
      <c r="X384" s="34" t="str">
        <f t="shared" si="1"/>
        <v/>
      </c>
    </row>
    <row r="385" spans="1:24" ht="14.25" customHeight="1" x14ac:dyDescent="0.25">
      <c r="A385" s="40">
        <v>0.4</v>
      </c>
      <c r="B385" s="45" t="s">
        <v>1470</v>
      </c>
      <c r="C385" s="24" t="s">
        <v>1471</v>
      </c>
      <c r="D385" s="24"/>
      <c r="E385" s="24" t="s">
        <v>178</v>
      </c>
      <c r="F385" s="37" t="s">
        <v>1467</v>
      </c>
      <c r="G385" s="31" t="s">
        <v>180</v>
      </c>
      <c r="H385" s="24" t="s">
        <v>84</v>
      </c>
      <c r="I385" s="54" t="s">
        <v>1472</v>
      </c>
      <c r="J385" s="55" t="s">
        <v>1473</v>
      </c>
      <c r="K385" s="36">
        <v>184</v>
      </c>
      <c r="L385" s="36" t="s">
        <v>31</v>
      </c>
      <c r="M385" s="31" t="s">
        <v>128</v>
      </c>
      <c r="N385" s="24" t="s">
        <v>129</v>
      </c>
      <c r="O385" s="24">
        <v>2</v>
      </c>
      <c r="P385" s="24"/>
      <c r="Q385" s="31" t="s">
        <v>34</v>
      </c>
      <c r="R385" s="24"/>
      <c r="S385" s="24"/>
      <c r="T385" s="32" t="s">
        <v>35</v>
      </c>
      <c r="U385" s="18"/>
      <c r="V385" s="19"/>
      <c r="W385" s="33" t="str">
        <f t="shared" si="2"/>
        <v/>
      </c>
      <c r="X385" s="34" t="str">
        <f t="shared" si="1"/>
        <v/>
      </c>
    </row>
    <row r="386" spans="1:24" ht="14.25" customHeight="1" x14ac:dyDescent="0.25">
      <c r="A386" s="40">
        <v>0.48</v>
      </c>
      <c r="B386" s="40" t="s">
        <v>1474</v>
      </c>
      <c r="C386" s="24" t="s">
        <v>348</v>
      </c>
      <c r="D386" s="24"/>
      <c r="E386" s="24" t="s">
        <v>1475</v>
      </c>
      <c r="F386" s="37" t="s">
        <v>1476</v>
      </c>
      <c r="G386" s="31" t="s">
        <v>110</v>
      </c>
      <c r="H386" s="24" t="s">
        <v>84</v>
      </c>
      <c r="I386" s="54" t="s">
        <v>1477</v>
      </c>
      <c r="J386" s="55" t="s">
        <v>1478</v>
      </c>
      <c r="K386" s="36">
        <v>185</v>
      </c>
      <c r="L386" s="36" t="s">
        <v>31</v>
      </c>
      <c r="M386" s="31" t="s">
        <v>128</v>
      </c>
      <c r="N386" s="24" t="s">
        <v>129</v>
      </c>
      <c r="O386" s="24">
        <v>2</v>
      </c>
      <c r="P386" s="24"/>
      <c r="Q386" s="31" t="s">
        <v>34</v>
      </c>
      <c r="R386" s="24"/>
      <c r="S386" s="24"/>
      <c r="T386" s="32" t="s">
        <v>35</v>
      </c>
      <c r="U386" s="18"/>
      <c r="V386" s="19"/>
      <c r="W386" s="33" t="str">
        <f t="shared" si="2"/>
        <v/>
      </c>
      <c r="X386" s="34" t="str">
        <f t="shared" si="1"/>
        <v/>
      </c>
    </row>
    <row r="387" spans="1:24" ht="14.25" customHeight="1" x14ac:dyDescent="0.25">
      <c r="A387" s="40">
        <v>0.68</v>
      </c>
      <c r="B387" s="41" t="s">
        <v>1386</v>
      </c>
      <c r="C387" s="24" t="s">
        <v>348</v>
      </c>
      <c r="D387" s="24"/>
      <c r="E387" s="24" t="s">
        <v>1475</v>
      </c>
      <c r="F387" s="37" t="s">
        <v>1479</v>
      </c>
      <c r="G387" s="31" t="s">
        <v>110</v>
      </c>
      <c r="H387" s="24" t="s">
        <v>84</v>
      </c>
      <c r="I387" s="54" t="s">
        <v>1480</v>
      </c>
      <c r="J387" s="55" t="s">
        <v>1481</v>
      </c>
      <c r="K387" s="36">
        <v>186</v>
      </c>
      <c r="L387" s="36" t="s">
        <v>31</v>
      </c>
      <c r="M387" s="31" t="s">
        <v>128</v>
      </c>
      <c r="N387" s="24" t="s">
        <v>129</v>
      </c>
      <c r="O387" s="24">
        <v>2</v>
      </c>
      <c r="P387" s="24"/>
      <c r="Q387" s="31" t="s">
        <v>34</v>
      </c>
      <c r="R387" s="24"/>
      <c r="S387" s="24"/>
      <c r="T387" s="32" t="s">
        <v>35</v>
      </c>
      <c r="U387" s="18"/>
      <c r="V387" s="19"/>
      <c r="W387" s="33" t="str">
        <f t="shared" si="2"/>
        <v/>
      </c>
      <c r="X387" s="34" t="str">
        <f t="shared" si="1"/>
        <v/>
      </c>
    </row>
    <row r="388" spans="1:24" ht="14.25" customHeight="1" x14ac:dyDescent="0.25">
      <c r="A388" s="40">
        <v>12.99</v>
      </c>
      <c r="B388" s="52" t="s">
        <v>1482</v>
      </c>
      <c r="C388" s="24" t="s">
        <v>49</v>
      </c>
      <c r="D388" s="24"/>
      <c r="E388" s="24" t="s">
        <v>178</v>
      </c>
      <c r="F388" s="37" t="s">
        <v>1467</v>
      </c>
      <c r="G388" s="31" t="s">
        <v>180</v>
      </c>
      <c r="H388" s="51" t="s">
        <v>40</v>
      </c>
      <c r="I388" s="54" t="s">
        <v>1483</v>
      </c>
      <c r="J388" s="55" t="s">
        <v>1484</v>
      </c>
      <c r="K388" s="36">
        <v>187</v>
      </c>
      <c r="L388" s="36" t="s">
        <v>31</v>
      </c>
      <c r="M388" s="31" t="s">
        <v>128</v>
      </c>
      <c r="N388" s="24" t="s">
        <v>129</v>
      </c>
      <c r="O388" s="24">
        <v>2</v>
      </c>
      <c r="P388" s="24"/>
      <c r="Q388" s="31" t="s">
        <v>34</v>
      </c>
      <c r="R388" s="24"/>
      <c r="S388" s="24"/>
      <c r="T388" s="32" t="s">
        <v>35</v>
      </c>
      <c r="U388" s="18"/>
      <c r="V388" s="19"/>
      <c r="W388" s="33" t="str">
        <f t="shared" si="2"/>
        <v/>
      </c>
      <c r="X388" s="34" t="str">
        <f t="shared" si="1"/>
        <v/>
      </c>
    </row>
    <row r="389" spans="1:24" ht="14.25" customHeight="1" x14ac:dyDescent="0.25">
      <c r="A389" s="22">
        <v>24</v>
      </c>
      <c r="B389" s="23">
        <v>38.75</v>
      </c>
      <c r="C389" s="51" t="s">
        <v>49</v>
      </c>
      <c r="D389" s="24"/>
      <c r="E389" s="25" t="s">
        <v>37</v>
      </c>
      <c r="F389" s="26" t="s">
        <v>1485</v>
      </c>
      <c r="G389" s="27" t="s">
        <v>39</v>
      </c>
      <c r="H389" s="86" t="s">
        <v>40</v>
      </c>
      <c r="I389" s="54" t="s">
        <v>1486</v>
      </c>
      <c r="J389" s="66" t="s">
        <v>1487</v>
      </c>
      <c r="K389" s="30">
        <v>11</v>
      </c>
      <c r="L389" s="30" t="s">
        <v>31</v>
      </c>
      <c r="M389" s="31" t="s">
        <v>43</v>
      </c>
      <c r="N389" s="24">
        <v>2018</v>
      </c>
      <c r="O389" s="24">
        <v>51</v>
      </c>
      <c r="P389" s="24" t="s">
        <v>44</v>
      </c>
      <c r="Q389" s="31" t="s">
        <v>34</v>
      </c>
      <c r="R389" s="24" t="s">
        <v>45</v>
      </c>
      <c r="S389" s="24" t="s">
        <v>44</v>
      </c>
      <c r="T389" s="32" t="s">
        <v>35</v>
      </c>
      <c r="U389" s="18"/>
      <c r="V389" s="19"/>
      <c r="W389" s="33" t="str">
        <f t="shared" si="2"/>
        <v/>
      </c>
      <c r="X389" s="34" t="str">
        <f t="shared" si="1"/>
        <v/>
      </c>
    </row>
    <row r="390" spans="1:24" ht="14.25" customHeight="1" x14ac:dyDescent="0.25">
      <c r="A390" s="22">
        <v>24</v>
      </c>
      <c r="B390" s="23">
        <v>38.75</v>
      </c>
      <c r="C390" s="24" t="s">
        <v>49</v>
      </c>
      <c r="D390" s="24"/>
      <c r="E390" s="25" t="s">
        <v>37</v>
      </c>
      <c r="F390" s="26" t="s">
        <v>1485</v>
      </c>
      <c r="G390" s="27" t="s">
        <v>46</v>
      </c>
      <c r="H390" s="25" t="s">
        <v>40</v>
      </c>
      <c r="I390" s="54" t="s">
        <v>1486</v>
      </c>
      <c r="J390" s="66" t="s">
        <v>1487</v>
      </c>
      <c r="K390" s="35">
        <v>11</v>
      </c>
      <c r="L390" s="35" t="s">
        <v>47</v>
      </c>
      <c r="M390" s="31" t="s">
        <v>43</v>
      </c>
      <c r="N390" s="24">
        <v>2018</v>
      </c>
      <c r="O390" s="24">
        <v>51</v>
      </c>
      <c r="P390" s="24" t="s">
        <v>44</v>
      </c>
      <c r="Q390" s="31" t="s">
        <v>34</v>
      </c>
      <c r="R390" s="24" t="s">
        <v>45</v>
      </c>
      <c r="S390" s="24" t="s">
        <v>44</v>
      </c>
      <c r="T390" s="32" t="s">
        <v>35</v>
      </c>
      <c r="U390" s="18"/>
      <c r="V390" s="19"/>
      <c r="W390" s="33" t="str">
        <f t="shared" si="2"/>
        <v/>
      </c>
      <c r="X390" s="34" t="str">
        <f t="shared" si="1"/>
        <v/>
      </c>
    </row>
    <row r="391" spans="1:24" ht="14.25" customHeight="1" x14ac:dyDescent="0.25">
      <c r="A391" s="22">
        <v>24</v>
      </c>
      <c r="B391" s="23">
        <v>38.75</v>
      </c>
      <c r="C391" s="24" t="s">
        <v>49</v>
      </c>
      <c r="D391" s="24"/>
      <c r="E391" s="25" t="s">
        <v>37</v>
      </c>
      <c r="F391" s="26" t="s">
        <v>1485</v>
      </c>
      <c r="G391" s="31" t="s">
        <v>27</v>
      </c>
      <c r="H391" s="25" t="s">
        <v>40</v>
      </c>
      <c r="I391" s="54" t="s">
        <v>1486</v>
      </c>
      <c r="J391" s="66" t="s">
        <v>1487</v>
      </c>
      <c r="K391" s="35">
        <v>11</v>
      </c>
      <c r="L391" s="35" t="s">
        <v>48</v>
      </c>
      <c r="M391" s="31" t="s">
        <v>43</v>
      </c>
      <c r="N391" s="24">
        <v>2018</v>
      </c>
      <c r="O391" s="24">
        <v>51</v>
      </c>
      <c r="P391" s="24" t="s">
        <v>44</v>
      </c>
      <c r="Q391" s="31" t="s">
        <v>34</v>
      </c>
      <c r="R391" s="24" t="s">
        <v>45</v>
      </c>
      <c r="S391" s="24" t="s">
        <v>44</v>
      </c>
      <c r="T391" s="32" t="s">
        <v>35</v>
      </c>
      <c r="U391" s="18"/>
      <c r="V391" s="19"/>
      <c r="W391" s="33" t="str">
        <f t="shared" si="2"/>
        <v/>
      </c>
      <c r="X391" s="34" t="str">
        <f t="shared" si="1"/>
        <v/>
      </c>
    </row>
    <row r="392" spans="1:24" ht="14.25" customHeight="1" x14ac:dyDescent="0.25">
      <c r="A392" s="40">
        <v>32.924999999999997</v>
      </c>
      <c r="B392" s="40">
        <v>57</v>
      </c>
      <c r="C392" s="24" t="s">
        <v>49</v>
      </c>
      <c r="D392" s="31" t="s">
        <v>818</v>
      </c>
      <c r="E392" s="24" t="s">
        <v>483</v>
      </c>
      <c r="F392" s="37" t="s">
        <v>1488</v>
      </c>
      <c r="G392" s="31" t="s">
        <v>1489</v>
      </c>
      <c r="H392" s="24" t="s">
        <v>40</v>
      </c>
      <c r="I392" s="28" t="s">
        <v>1490</v>
      </c>
      <c r="J392" s="38" t="s">
        <v>1491</v>
      </c>
      <c r="K392" s="36">
        <v>610</v>
      </c>
      <c r="L392" s="36" t="s">
        <v>31</v>
      </c>
      <c r="M392" s="31" t="s">
        <v>1492</v>
      </c>
      <c r="N392" s="24" t="s">
        <v>58</v>
      </c>
      <c r="O392" s="24">
        <v>6</v>
      </c>
      <c r="P392" s="24" t="s">
        <v>44</v>
      </c>
      <c r="Q392" s="31" t="s">
        <v>34</v>
      </c>
      <c r="R392" s="24" t="s">
        <v>45</v>
      </c>
      <c r="S392" s="24" t="s">
        <v>44</v>
      </c>
      <c r="T392" s="32" t="s">
        <v>35</v>
      </c>
      <c r="U392" s="18"/>
      <c r="V392" s="19"/>
      <c r="W392" s="33" t="str">
        <f t="shared" si="2"/>
        <v/>
      </c>
      <c r="X392" s="34" t="str">
        <f t="shared" si="1"/>
        <v/>
      </c>
    </row>
    <row r="393" spans="1:24" ht="14.25" customHeight="1" x14ac:dyDescent="0.25">
      <c r="A393" s="40">
        <v>0.3481392557022811</v>
      </c>
      <c r="B393" s="40">
        <v>4.2857142857142856</v>
      </c>
      <c r="C393" s="24" t="s">
        <v>24</v>
      </c>
      <c r="D393" s="24"/>
      <c r="E393" s="24" t="s">
        <v>98</v>
      </c>
      <c r="F393" s="37" t="s">
        <v>1493</v>
      </c>
      <c r="G393" s="31" t="s">
        <v>100</v>
      </c>
      <c r="H393" s="24" t="s">
        <v>28</v>
      </c>
      <c r="I393" s="28" t="s">
        <v>1494</v>
      </c>
      <c r="J393" s="38" t="s">
        <v>1495</v>
      </c>
      <c r="K393" s="36">
        <v>27</v>
      </c>
      <c r="L393" s="36" t="s">
        <v>31</v>
      </c>
      <c r="M393" s="31" t="s">
        <v>622</v>
      </c>
      <c r="N393" s="24" t="s">
        <v>33</v>
      </c>
      <c r="O393" s="24">
        <v>6</v>
      </c>
      <c r="P393" s="31" t="s">
        <v>623</v>
      </c>
      <c r="Q393" s="31" t="s">
        <v>34</v>
      </c>
      <c r="R393" s="24"/>
      <c r="S393" s="24" t="s">
        <v>329</v>
      </c>
      <c r="T393" s="32" t="s">
        <v>35</v>
      </c>
      <c r="U393" s="18"/>
      <c r="V393" s="19"/>
      <c r="W393" s="33" t="str">
        <f t="shared" si="2"/>
        <v/>
      </c>
      <c r="X393" s="34" t="str">
        <f t="shared" si="1"/>
        <v/>
      </c>
    </row>
    <row r="394" spans="1:24" ht="14.25" customHeight="1" x14ac:dyDescent="0.25">
      <c r="A394" s="40">
        <v>0.59499999999999997</v>
      </c>
      <c r="B394" s="40">
        <v>5</v>
      </c>
      <c r="C394" s="24" t="s">
        <v>24</v>
      </c>
      <c r="D394" s="24"/>
      <c r="E394" s="24" t="s">
        <v>1496</v>
      </c>
      <c r="F394" s="37" t="s">
        <v>1497</v>
      </c>
      <c r="G394" s="27" t="s">
        <v>39</v>
      </c>
      <c r="H394" s="24" t="s">
        <v>28</v>
      </c>
      <c r="I394" s="28" t="s">
        <v>1498</v>
      </c>
      <c r="J394" s="38" t="s">
        <v>1499</v>
      </c>
      <c r="K394" s="36">
        <v>28</v>
      </c>
      <c r="L394" s="36" t="s">
        <v>31</v>
      </c>
      <c r="M394" s="31" t="s">
        <v>622</v>
      </c>
      <c r="N394" s="24" t="s">
        <v>33</v>
      </c>
      <c r="O394" s="24">
        <v>6</v>
      </c>
      <c r="P394" s="31" t="s">
        <v>623</v>
      </c>
      <c r="Q394" s="31" t="s">
        <v>34</v>
      </c>
      <c r="R394" s="24"/>
      <c r="S394" s="24" t="s">
        <v>329</v>
      </c>
      <c r="T394" s="32" t="s">
        <v>35</v>
      </c>
      <c r="U394" s="18"/>
      <c r="V394" s="19"/>
      <c r="W394" s="33" t="str">
        <f t="shared" si="2"/>
        <v/>
      </c>
      <c r="X394" s="34" t="str">
        <f t="shared" si="1"/>
        <v/>
      </c>
    </row>
    <row r="395" spans="1:24" ht="14.25" customHeight="1" x14ac:dyDescent="0.25">
      <c r="A395" s="43">
        <v>10</v>
      </c>
      <c r="B395" s="44">
        <v>15</v>
      </c>
      <c r="C395" s="44" t="s">
        <v>1500</v>
      </c>
      <c r="D395" s="24"/>
      <c r="E395" s="24" t="s">
        <v>1501</v>
      </c>
      <c r="F395" s="37" t="s">
        <v>1502</v>
      </c>
      <c r="G395" s="62" t="s">
        <v>46</v>
      </c>
      <c r="H395" s="44" t="s">
        <v>1503</v>
      </c>
      <c r="I395" s="28" t="s">
        <v>1504</v>
      </c>
      <c r="J395" s="38" t="s">
        <v>1505</v>
      </c>
      <c r="K395" s="36">
        <v>189</v>
      </c>
      <c r="L395" s="36" t="s">
        <v>31</v>
      </c>
      <c r="M395" s="31" t="s">
        <v>1506</v>
      </c>
      <c r="N395" s="24" t="s">
        <v>78</v>
      </c>
      <c r="O395" s="24">
        <v>2</v>
      </c>
      <c r="P395" s="24"/>
      <c r="Q395" s="31" t="s">
        <v>34</v>
      </c>
      <c r="R395" s="24"/>
      <c r="S395" s="24"/>
      <c r="T395" s="32" t="s">
        <v>35</v>
      </c>
      <c r="U395" s="18"/>
      <c r="V395" s="19"/>
      <c r="W395" s="33" t="str">
        <f t="shared" si="2"/>
        <v/>
      </c>
      <c r="X395" s="34" t="str">
        <f t="shared" si="1"/>
        <v/>
      </c>
    </row>
    <row r="396" spans="1:24" ht="14.25" customHeight="1" x14ac:dyDescent="0.25">
      <c r="A396" s="43">
        <v>16</v>
      </c>
      <c r="B396" s="44">
        <v>22.5</v>
      </c>
      <c r="C396" s="44" t="s">
        <v>1500</v>
      </c>
      <c r="D396" s="24"/>
      <c r="E396" s="24" t="s">
        <v>1501</v>
      </c>
      <c r="F396" s="37" t="s">
        <v>1507</v>
      </c>
      <c r="G396" s="62" t="s">
        <v>46</v>
      </c>
      <c r="H396" s="44" t="s">
        <v>1503</v>
      </c>
      <c r="I396" s="28" t="s">
        <v>1508</v>
      </c>
      <c r="J396" s="38" t="s">
        <v>1509</v>
      </c>
      <c r="K396" s="36">
        <v>190</v>
      </c>
      <c r="L396" s="36" t="s">
        <v>31</v>
      </c>
      <c r="M396" s="31" t="s">
        <v>1506</v>
      </c>
      <c r="N396" s="24" t="s">
        <v>78</v>
      </c>
      <c r="O396" s="24">
        <v>2</v>
      </c>
      <c r="P396" s="24"/>
      <c r="Q396" s="31" t="s">
        <v>34</v>
      </c>
      <c r="R396" s="24"/>
      <c r="S396" s="24"/>
      <c r="T396" s="32" t="s">
        <v>35</v>
      </c>
      <c r="U396" s="18"/>
      <c r="V396" s="19"/>
      <c r="W396" s="33" t="str">
        <f t="shared" si="2"/>
        <v/>
      </c>
      <c r="X396" s="34" t="str">
        <f t="shared" si="1"/>
        <v/>
      </c>
    </row>
    <row r="397" spans="1:24" ht="14.25" customHeight="1" x14ac:dyDescent="0.25">
      <c r="A397" s="40">
        <v>1.71</v>
      </c>
      <c r="B397" s="41" t="s">
        <v>499</v>
      </c>
      <c r="C397" s="24" t="s">
        <v>348</v>
      </c>
      <c r="D397" s="24"/>
      <c r="E397" s="24" t="s">
        <v>841</v>
      </c>
      <c r="F397" s="37" t="s">
        <v>1510</v>
      </c>
      <c r="G397" s="31" t="s">
        <v>46</v>
      </c>
      <c r="H397" s="24" t="s">
        <v>84</v>
      </c>
      <c r="I397" s="28" t="s">
        <v>1511</v>
      </c>
      <c r="J397" s="38" t="s">
        <v>1512</v>
      </c>
      <c r="K397" s="36">
        <v>174</v>
      </c>
      <c r="L397" s="36" t="s">
        <v>31</v>
      </c>
      <c r="M397" s="31" t="s">
        <v>128</v>
      </c>
      <c r="N397" s="24" t="s">
        <v>129</v>
      </c>
      <c r="O397" s="24">
        <v>2</v>
      </c>
      <c r="P397" s="24"/>
      <c r="Q397" s="31" t="s">
        <v>34</v>
      </c>
      <c r="R397" s="24"/>
      <c r="S397" s="24"/>
      <c r="T397" s="32" t="s">
        <v>35</v>
      </c>
      <c r="U397" s="18"/>
      <c r="V397" s="19"/>
      <c r="W397" s="33" t="str">
        <f t="shared" si="2"/>
        <v/>
      </c>
      <c r="X397" s="34" t="str">
        <f t="shared" si="1"/>
        <v/>
      </c>
    </row>
    <row r="398" spans="1:24" ht="14.25" customHeight="1" x14ac:dyDescent="0.25">
      <c r="A398" s="40">
        <v>2.71</v>
      </c>
      <c r="B398" s="41" t="s">
        <v>512</v>
      </c>
      <c r="C398" s="24" t="s">
        <v>1513</v>
      </c>
      <c r="D398" s="24"/>
      <c r="E398" s="24" t="s">
        <v>841</v>
      </c>
      <c r="F398" s="37" t="s">
        <v>1514</v>
      </c>
      <c r="G398" s="31" t="s">
        <v>93</v>
      </c>
      <c r="H398" s="51" t="s">
        <v>84</v>
      </c>
      <c r="I398" s="28" t="s">
        <v>1515</v>
      </c>
      <c r="J398" s="38" t="s">
        <v>1516</v>
      </c>
      <c r="K398" s="36">
        <v>175</v>
      </c>
      <c r="L398" s="36" t="s">
        <v>31</v>
      </c>
      <c r="M398" s="31" t="s">
        <v>128</v>
      </c>
      <c r="N398" s="24" t="s">
        <v>129</v>
      </c>
      <c r="O398" s="24">
        <v>2</v>
      </c>
      <c r="P398" s="24"/>
      <c r="Q398" s="31" t="s">
        <v>34</v>
      </c>
      <c r="R398" s="24"/>
      <c r="S398" s="24"/>
      <c r="T398" s="32" t="s">
        <v>35</v>
      </c>
      <c r="U398" s="18"/>
      <c r="V398" s="19"/>
      <c r="W398" s="33" t="str">
        <f t="shared" si="2"/>
        <v/>
      </c>
      <c r="X398" s="34" t="str">
        <f t="shared" si="1"/>
        <v/>
      </c>
    </row>
    <row r="399" spans="1:24" ht="14.25" customHeight="1" x14ac:dyDescent="0.25">
      <c r="A399" s="40">
        <v>60</v>
      </c>
      <c r="B399" s="24" t="s">
        <v>1517</v>
      </c>
      <c r="C399" s="24" t="s">
        <v>49</v>
      </c>
      <c r="D399" s="24"/>
      <c r="E399" s="24" t="s">
        <v>1518</v>
      </c>
      <c r="F399" s="37" t="s">
        <v>1519</v>
      </c>
      <c r="G399" s="31" t="s">
        <v>46</v>
      </c>
      <c r="H399" s="24" t="s">
        <v>1520</v>
      </c>
      <c r="I399" s="28" t="s">
        <v>1521</v>
      </c>
      <c r="J399" s="38" t="s">
        <v>1516</v>
      </c>
      <c r="K399" s="36">
        <v>176</v>
      </c>
      <c r="L399" s="36" t="s">
        <v>31</v>
      </c>
      <c r="M399" s="31" t="s">
        <v>128</v>
      </c>
      <c r="N399" s="24" t="s">
        <v>129</v>
      </c>
      <c r="O399" s="24">
        <v>2</v>
      </c>
      <c r="P399" s="24"/>
      <c r="Q399" s="31" t="s">
        <v>66</v>
      </c>
      <c r="R399" s="24"/>
      <c r="S399" s="24"/>
      <c r="T399" s="32" t="s">
        <v>35</v>
      </c>
      <c r="U399" s="18"/>
      <c r="V399" s="19"/>
      <c r="W399" s="33" t="str">
        <f t="shared" si="2"/>
        <v/>
      </c>
      <c r="X399" s="34" t="str">
        <f t="shared" si="1"/>
        <v/>
      </c>
    </row>
    <row r="400" spans="1:24" ht="14.25" customHeight="1" x14ac:dyDescent="0.25">
      <c r="A400" s="36">
        <v>10.9</v>
      </c>
      <c r="B400" s="24" t="s">
        <v>1522</v>
      </c>
      <c r="C400" s="24" t="s">
        <v>207</v>
      </c>
      <c r="D400" s="24"/>
      <c r="E400" s="24" t="s">
        <v>574</v>
      </c>
      <c r="F400" s="37" t="s">
        <v>1523</v>
      </c>
      <c r="G400" s="31" t="s">
        <v>69</v>
      </c>
      <c r="H400" s="24" t="s">
        <v>791</v>
      </c>
      <c r="I400" s="28" t="s">
        <v>1524</v>
      </c>
      <c r="J400" s="38" t="s">
        <v>1525</v>
      </c>
      <c r="K400" s="36">
        <v>86</v>
      </c>
      <c r="L400" s="36" t="s">
        <v>31</v>
      </c>
      <c r="M400" s="31" t="s">
        <v>255</v>
      </c>
      <c r="N400" s="24" t="s">
        <v>185</v>
      </c>
      <c r="O400" s="24">
        <v>1</v>
      </c>
      <c r="P400" s="24"/>
      <c r="Q400" s="31" t="s">
        <v>66</v>
      </c>
      <c r="R400" s="24"/>
      <c r="S400" s="24"/>
      <c r="T400" s="32" t="s">
        <v>35</v>
      </c>
      <c r="U400" s="18"/>
      <c r="V400" s="19"/>
      <c r="W400" s="33" t="str">
        <f t="shared" si="2"/>
        <v/>
      </c>
      <c r="X400" s="34" t="str">
        <f t="shared" si="1"/>
        <v/>
      </c>
    </row>
    <row r="401" spans="1:24" ht="14.25" customHeight="1" x14ac:dyDescent="0.25">
      <c r="A401" s="40">
        <v>0.79800000000000004</v>
      </c>
      <c r="B401" s="41" t="s">
        <v>1526</v>
      </c>
      <c r="C401" s="24" t="s">
        <v>195</v>
      </c>
      <c r="D401" s="24"/>
      <c r="E401" s="24" t="s">
        <v>319</v>
      </c>
      <c r="F401" s="37" t="s">
        <v>1527</v>
      </c>
      <c r="G401" s="31" t="s">
        <v>83</v>
      </c>
      <c r="H401" s="24" t="s">
        <v>84</v>
      </c>
      <c r="I401" s="28" t="s">
        <v>1528</v>
      </c>
      <c r="J401" s="38" t="s">
        <v>1529</v>
      </c>
      <c r="K401" s="36">
        <v>166</v>
      </c>
      <c r="L401" s="36" t="s">
        <v>31</v>
      </c>
      <c r="M401" s="62" t="s">
        <v>128</v>
      </c>
      <c r="N401" s="44" t="s">
        <v>129</v>
      </c>
      <c r="O401" s="44">
        <v>2</v>
      </c>
      <c r="P401" s="24"/>
      <c r="Q401" s="31" t="s">
        <v>34</v>
      </c>
      <c r="R401" s="24"/>
      <c r="S401" s="24"/>
      <c r="T401" s="32" t="s">
        <v>35</v>
      </c>
      <c r="U401" s="18"/>
      <c r="V401" s="19"/>
      <c r="W401" s="33" t="str">
        <f t="shared" si="2"/>
        <v/>
      </c>
      <c r="X401" s="34" t="str">
        <f t="shared" si="1"/>
        <v/>
      </c>
    </row>
    <row r="402" spans="1:24" ht="14.25" customHeight="1" x14ac:dyDescent="0.25">
      <c r="A402" s="40">
        <v>1.39</v>
      </c>
      <c r="B402" s="41" t="s">
        <v>1530</v>
      </c>
      <c r="C402" s="24" t="s">
        <v>437</v>
      </c>
      <c r="D402" s="24"/>
      <c r="E402" s="31" t="s">
        <v>389</v>
      </c>
      <c r="F402" s="37" t="s">
        <v>1531</v>
      </c>
      <c r="G402" s="27" t="s">
        <v>93</v>
      </c>
      <c r="H402" s="24" t="s">
        <v>84</v>
      </c>
      <c r="I402" s="28" t="s">
        <v>1532</v>
      </c>
      <c r="J402" s="38" t="s">
        <v>1533</v>
      </c>
      <c r="K402" s="36">
        <v>167</v>
      </c>
      <c r="L402" s="36" t="s">
        <v>31</v>
      </c>
      <c r="M402" s="62" t="s">
        <v>128</v>
      </c>
      <c r="N402" s="44" t="s">
        <v>129</v>
      </c>
      <c r="O402" s="44">
        <v>2</v>
      </c>
      <c r="P402" s="24"/>
      <c r="Q402" s="31" t="s">
        <v>34</v>
      </c>
      <c r="R402" s="24"/>
      <c r="S402" s="24"/>
      <c r="T402" s="32" t="s">
        <v>35</v>
      </c>
      <c r="U402" s="18"/>
      <c r="V402" s="19"/>
      <c r="W402" s="33" t="str">
        <f t="shared" si="2"/>
        <v/>
      </c>
      <c r="X402" s="34" t="str">
        <f t="shared" si="1"/>
        <v/>
      </c>
    </row>
    <row r="403" spans="1:24" ht="14.25" customHeight="1" x14ac:dyDescent="0.25">
      <c r="A403" s="40">
        <v>21.9</v>
      </c>
      <c r="B403" s="41" t="s">
        <v>1534</v>
      </c>
      <c r="C403" s="24" t="s">
        <v>669</v>
      </c>
      <c r="D403" s="24"/>
      <c r="E403" s="31" t="s">
        <v>1535</v>
      </c>
      <c r="F403" s="37" t="s">
        <v>1536</v>
      </c>
      <c r="G403" s="31" t="s">
        <v>110</v>
      </c>
      <c r="H403" s="24" t="s">
        <v>40</v>
      </c>
      <c r="I403" s="28" t="s">
        <v>1537</v>
      </c>
      <c r="J403" s="38" t="s">
        <v>1538</v>
      </c>
      <c r="K403" s="36">
        <v>168</v>
      </c>
      <c r="L403" s="36" t="s">
        <v>31</v>
      </c>
      <c r="M403" s="62" t="s">
        <v>128</v>
      </c>
      <c r="N403" s="44" t="s">
        <v>129</v>
      </c>
      <c r="O403" s="44">
        <v>2</v>
      </c>
      <c r="P403" s="24"/>
      <c r="Q403" s="31" t="s">
        <v>34</v>
      </c>
      <c r="R403" s="24"/>
      <c r="S403" s="24"/>
      <c r="T403" s="32" t="s">
        <v>35</v>
      </c>
      <c r="U403" s="18"/>
      <c r="V403" s="19"/>
      <c r="W403" s="33" t="str">
        <f t="shared" si="2"/>
        <v/>
      </c>
      <c r="X403" s="34" t="str">
        <f t="shared" si="1"/>
        <v/>
      </c>
    </row>
    <row r="404" spans="1:24" ht="14.25" customHeight="1" x14ac:dyDescent="0.25">
      <c r="A404" s="40">
        <v>5.25</v>
      </c>
      <c r="B404" s="52" t="s">
        <v>1539</v>
      </c>
      <c r="C404" s="24" t="s">
        <v>207</v>
      </c>
      <c r="D404" s="24"/>
      <c r="E404" s="24" t="s">
        <v>1459</v>
      </c>
      <c r="F404" s="37" t="s">
        <v>1540</v>
      </c>
      <c r="G404" s="31" t="s">
        <v>810</v>
      </c>
      <c r="H404" s="24" t="s">
        <v>564</v>
      </c>
      <c r="I404" s="28" t="s">
        <v>1541</v>
      </c>
      <c r="J404" s="38" t="s">
        <v>1542</v>
      </c>
      <c r="K404" s="36">
        <v>833</v>
      </c>
      <c r="L404" s="36" t="s">
        <v>31</v>
      </c>
      <c r="M404" s="31" t="s">
        <v>306</v>
      </c>
      <c r="N404" s="24" t="s">
        <v>88</v>
      </c>
      <c r="O404" s="24">
        <v>7</v>
      </c>
      <c r="P404" s="24"/>
      <c r="Q404" s="31" t="s">
        <v>34</v>
      </c>
      <c r="R404" s="24"/>
      <c r="S404" s="24"/>
      <c r="T404" s="32" t="s">
        <v>35</v>
      </c>
      <c r="U404" s="18"/>
      <c r="V404" s="19"/>
      <c r="W404" s="33" t="str">
        <f t="shared" si="2"/>
        <v/>
      </c>
      <c r="X404" s="34" t="str">
        <f t="shared" si="1"/>
        <v/>
      </c>
    </row>
    <row r="405" spans="1:24" ht="14.25" customHeight="1" x14ac:dyDescent="0.25">
      <c r="A405" s="40">
        <v>4.7590000000000003</v>
      </c>
      <c r="B405" s="40" t="s">
        <v>1106</v>
      </c>
      <c r="C405" s="24" t="s">
        <v>1543</v>
      </c>
      <c r="D405" s="24"/>
      <c r="E405" s="24" t="s">
        <v>1544</v>
      </c>
      <c r="F405" s="37" t="s">
        <v>1545</v>
      </c>
      <c r="G405" s="31" t="s">
        <v>293</v>
      </c>
      <c r="H405" s="24" t="s">
        <v>899</v>
      </c>
      <c r="I405" s="28" t="s">
        <v>1546</v>
      </c>
      <c r="J405" s="38" t="s">
        <v>1547</v>
      </c>
      <c r="K405" s="36">
        <v>405</v>
      </c>
      <c r="L405" s="36" t="s">
        <v>31</v>
      </c>
      <c r="M405" s="31" t="s">
        <v>153</v>
      </c>
      <c r="N405" s="24" t="s">
        <v>88</v>
      </c>
      <c r="O405" s="24">
        <v>4</v>
      </c>
      <c r="P405" s="24"/>
      <c r="Q405" s="31" t="s">
        <v>34</v>
      </c>
      <c r="R405" s="24"/>
      <c r="S405" s="24"/>
      <c r="T405" s="32" t="s">
        <v>35</v>
      </c>
      <c r="U405" s="18"/>
      <c r="V405" s="19"/>
      <c r="W405" s="33" t="str">
        <f t="shared" si="2"/>
        <v/>
      </c>
      <c r="X405" s="34" t="str">
        <f t="shared" si="1"/>
        <v/>
      </c>
    </row>
    <row r="406" spans="1:24" ht="14.25" customHeight="1" x14ac:dyDescent="0.25">
      <c r="A406" s="40">
        <v>3.48</v>
      </c>
      <c r="B406" s="40" t="s">
        <v>407</v>
      </c>
      <c r="C406" s="24" t="s">
        <v>1548</v>
      </c>
      <c r="D406" s="24"/>
      <c r="E406" s="24" t="s">
        <v>841</v>
      </c>
      <c r="F406" s="37" t="s">
        <v>1549</v>
      </c>
      <c r="G406" s="31" t="s">
        <v>110</v>
      </c>
      <c r="H406" s="24" t="s">
        <v>899</v>
      </c>
      <c r="I406" s="28" t="s">
        <v>1550</v>
      </c>
      <c r="J406" s="38" t="s">
        <v>1551</v>
      </c>
      <c r="K406" s="36">
        <v>406</v>
      </c>
      <c r="L406" s="36" t="s">
        <v>31</v>
      </c>
      <c r="M406" s="31" t="s">
        <v>153</v>
      </c>
      <c r="N406" s="24" t="s">
        <v>88</v>
      </c>
      <c r="O406" s="24">
        <v>4</v>
      </c>
      <c r="P406" s="24"/>
      <c r="Q406" s="31" t="s">
        <v>34</v>
      </c>
      <c r="R406" s="24"/>
      <c r="S406" s="24"/>
      <c r="T406" s="32" t="s">
        <v>35</v>
      </c>
      <c r="U406" s="18"/>
      <c r="V406" s="19"/>
      <c r="W406" s="33" t="str">
        <f t="shared" si="2"/>
        <v/>
      </c>
      <c r="X406" s="34" t="str">
        <f t="shared" si="1"/>
        <v/>
      </c>
    </row>
    <row r="407" spans="1:24" ht="14.25" customHeight="1" x14ac:dyDescent="0.25">
      <c r="A407" s="40">
        <v>0.83</v>
      </c>
      <c r="B407" s="24" t="s">
        <v>1552</v>
      </c>
      <c r="C407" s="24" t="s">
        <v>115</v>
      </c>
      <c r="D407" s="24"/>
      <c r="E407" s="24" t="s">
        <v>1553</v>
      </c>
      <c r="F407" s="37" t="s">
        <v>1554</v>
      </c>
      <c r="G407" s="31" t="s">
        <v>110</v>
      </c>
      <c r="H407" s="24" t="s">
        <v>84</v>
      </c>
      <c r="I407" s="28" t="s">
        <v>1555</v>
      </c>
      <c r="J407" s="38" t="s">
        <v>1556</v>
      </c>
      <c r="K407" s="36">
        <v>579</v>
      </c>
      <c r="L407" s="36" t="s">
        <v>31</v>
      </c>
      <c r="M407" s="31" t="s">
        <v>234</v>
      </c>
      <c r="N407" s="24" t="s">
        <v>88</v>
      </c>
      <c r="O407" s="24">
        <v>5</v>
      </c>
      <c r="P407" s="24"/>
      <c r="Q407" s="31" t="s">
        <v>34</v>
      </c>
      <c r="R407" s="24"/>
      <c r="S407" s="24"/>
      <c r="T407" s="32" t="s">
        <v>35</v>
      </c>
      <c r="U407" s="18"/>
      <c r="V407" s="19"/>
      <c r="W407" s="33" t="str">
        <f t="shared" si="2"/>
        <v/>
      </c>
      <c r="X407" s="34" t="str">
        <f t="shared" si="1"/>
        <v/>
      </c>
    </row>
    <row r="408" spans="1:24" ht="14.25" customHeight="1" x14ac:dyDescent="0.25">
      <c r="A408" s="40">
        <v>0.52499999999999991</v>
      </c>
      <c r="B408" s="41">
        <v>1.05</v>
      </c>
      <c r="C408" s="24" t="s">
        <v>195</v>
      </c>
      <c r="D408" s="24"/>
      <c r="E408" s="24" t="s">
        <v>1078</v>
      </c>
      <c r="F408" s="37" t="s">
        <v>1557</v>
      </c>
      <c r="G408" s="27" t="s">
        <v>39</v>
      </c>
      <c r="H408" s="24" t="s">
        <v>28</v>
      </c>
      <c r="I408" s="28" t="s">
        <v>1558</v>
      </c>
      <c r="J408" s="38" t="s">
        <v>1559</v>
      </c>
      <c r="K408" s="36">
        <v>29</v>
      </c>
      <c r="L408" s="36" t="s">
        <v>31</v>
      </c>
      <c r="M408" s="31" t="s">
        <v>622</v>
      </c>
      <c r="N408" s="24" t="s">
        <v>33</v>
      </c>
      <c r="O408" s="24">
        <v>6</v>
      </c>
      <c r="P408" s="31" t="s">
        <v>623</v>
      </c>
      <c r="Q408" s="31" t="s">
        <v>34</v>
      </c>
      <c r="R408" s="24"/>
      <c r="S408" s="24" t="s">
        <v>329</v>
      </c>
      <c r="T408" s="32" t="s">
        <v>35</v>
      </c>
      <c r="U408" s="18"/>
      <c r="V408" s="19"/>
      <c r="W408" s="33" t="str">
        <f t="shared" si="2"/>
        <v/>
      </c>
      <c r="X408" s="34" t="str">
        <f t="shared" si="1"/>
        <v/>
      </c>
    </row>
    <row r="409" spans="1:24" ht="14.25" customHeight="1" x14ac:dyDescent="0.25">
      <c r="A409" s="40">
        <v>0.6</v>
      </c>
      <c r="B409" s="24">
        <v>0.9</v>
      </c>
      <c r="C409" s="24" t="s">
        <v>24</v>
      </c>
      <c r="D409" s="24"/>
      <c r="E409" s="24" t="s">
        <v>1501</v>
      </c>
      <c r="F409" s="37" t="s">
        <v>1560</v>
      </c>
      <c r="G409" s="31" t="s">
        <v>934</v>
      </c>
      <c r="H409" s="24" t="s">
        <v>28</v>
      </c>
      <c r="I409" s="28" t="s">
        <v>1561</v>
      </c>
      <c r="J409" s="38" t="s">
        <v>1562</v>
      </c>
      <c r="K409" s="36">
        <v>606</v>
      </c>
      <c r="L409" s="36" t="s">
        <v>31</v>
      </c>
      <c r="M409" s="31" t="s">
        <v>1563</v>
      </c>
      <c r="N409" s="24" t="s">
        <v>78</v>
      </c>
      <c r="O409" s="24">
        <v>6</v>
      </c>
      <c r="P409" s="24"/>
      <c r="Q409" s="31" t="s">
        <v>34</v>
      </c>
      <c r="R409" s="24"/>
      <c r="S409" s="24" t="s">
        <v>329</v>
      </c>
      <c r="T409" s="32" t="s">
        <v>35</v>
      </c>
      <c r="U409" s="18"/>
      <c r="V409" s="19"/>
      <c r="W409" s="33" t="str">
        <f t="shared" si="2"/>
        <v/>
      </c>
      <c r="X409" s="34" t="str">
        <f t="shared" si="1"/>
        <v/>
      </c>
    </row>
    <row r="410" spans="1:24" ht="14.25" customHeight="1" x14ac:dyDescent="0.25">
      <c r="A410" s="40">
        <v>0.15000000000000002</v>
      </c>
      <c r="B410" s="41">
        <v>0.17166666666666669</v>
      </c>
      <c r="C410" s="24" t="s">
        <v>24</v>
      </c>
      <c r="D410" s="24"/>
      <c r="E410" s="24" t="s">
        <v>25</v>
      </c>
      <c r="F410" s="37" t="s">
        <v>1564</v>
      </c>
      <c r="G410" s="31" t="s">
        <v>69</v>
      </c>
      <c r="H410" s="24" t="s">
        <v>28</v>
      </c>
      <c r="I410" s="28" t="s">
        <v>1565</v>
      </c>
      <c r="J410" s="38" t="s">
        <v>1566</v>
      </c>
      <c r="K410" s="36">
        <v>31</v>
      </c>
      <c r="L410" s="36" t="s">
        <v>31</v>
      </c>
      <c r="M410" s="31" t="s">
        <v>622</v>
      </c>
      <c r="N410" s="24" t="s">
        <v>33</v>
      </c>
      <c r="O410" s="24">
        <v>6</v>
      </c>
      <c r="P410" s="31" t="s">
        <v>623</v>
      </c>
      <c r="Q410" s="31" t="s">
        <v>34</v>
      </c>
      <c r="R410" s="24"/>
      <c r="S410" s="24"/>
      <c r="T410" s="32" t="s">
        <v>35</v>
      </c>
      <c r="U410" s="18"/>
      <c r="V410" s="19"/>
      <c r="W410" s="33" t="str">
        <f t="shared" si="2"/>
        <v/>
      </c>
      <c r="X410" s="34" t="str">
        <f t="shared" si="1"/>
        <v/>
      </c>
    </row>
    <row r="411" spans="1:24" ht="14.25" customHeight="1" x14ac:dyDescent="0.25">
      <c r="A411" s="40">
        <v>0.17019607843137255</v>
      </c>
      <c r="B411" s="41">
        <v>0.23333333333333334</v>
      </c>
      <c r="C411" s="24" t="s">
        <v>24</v>
      </c>
      <c r="D411" s="24"/>
      <c r="E411" s="24" t="s">
        <v>178</v>
      </c>
      <c r="F411" s="37" t="s">
        <v>1567</v>
      </c>
      <c r="G411" s="31" t="s">
        <v>180</v>
      </c>
      <c r="H411" s="24" t="s">
        <v>28</v>
      </c>
      <c r="I411" s="28" t="s">
        <v>1568</v>
      </c>
      <c r="J411" s="38" t="s">
        <v>1569</v>
      </c>
      <c r="K411" s="36">
        <v>32</v>
      </c>
      <c r="L411" s="36" t="s">
        <v>31</v>
      </c>
      <c r="M411" s="31" t="s">
        <v>622</v>
      </c>
      <c r="N411" s="24" t="s">
        <v>33</v>
      </c>
      <c r="O411" s="24">
        <v>6</v>
      </c>
      <c r="P411" s="31" t="s">
        <v>623</v>
      </c>
      <c r="Q411" s="31" t="s">
        <v>34</v>
      </c>
      <c r="R411" s="24"/>
      <c r="S411" s="24"/>
      <c r="T411" s="32" t="s">
        <v>35</v>
      </c>
      <c r="U411" s="18"/>
      <c r="V411" s="19"/>
      <c r="W411" s="33" t="str">
        <f t="shared" si="2"/>
        <v/>
      </c>
      <c r="X411" s="34" t="str">
        <f t="shared" si="1"/>
        <v/>
      </c>
    </row>
    <row r="412" spans="1:24" ht="14.25" customHeight="1" x14ac:dyDescent="0.25">
      <c r="A412" s="40">
        <v>0.219</v>
      </c>
      <c r="B412" s="41" t="s">
        <v>1570</v>
      </c>
      <c r="C412" s="24" t="s">
        <v>115</v>
      </c>
      <c r="D412" s="24"/>
      <c r="E412" s="24" t="s">
        <v>841</v>
      </c>
      <c r="F412" s="37" t="s">
        <v>1571</v>
      </c>
      <c r="G412" s="27" t="s">
        <v>93</v>
      </c>
      <c r="H412" s="24" t="s">
        <v>84</v>
      </c>
      <c r="I412" s="28" t="s">
        <v>1572</v>
      </c>
      <c r="J412" s="38" t="s">
        <v>1573</v>
      </c>
      <c r="K412" s="36">
        <v>329</v>
      </c>
      <c r="L412" s="36" t="s">
        <v>31</v>
      </c>
      <c r="M412" s="31" t="s">
        <v>87</v>
      </c>
      <c r="N412" s="24" t="s">
        <v>88</v>
      </c>
      <c r="O412" s="24">
        <v>3</v>
      </c>
      <c r="P412" s="24"/>
      <c r="Q412" s="31" t="s">
        <v>34</v>
      </c>
      <c r="R412" s="49"/>
      <c r="S412" s="49"/>
      <c r="T412" s="32" t="s">
        <v>35</v>
      </c>
      <c r="U412" s="18"/>
      <c r="V412" s="19"/>
      <c r="W412" s="33" t="str">
        <f t="shared" si="2"/>
        <v/>
      </c>
      <c r="X412" s="34" t="str">
        <f t="shared" si="1"/>
        <v/>
      </c>
    </row>
    <row r="413" spans="1:24" ht="14.25" customHeight="1" x14ac:dyDescent="0.25">
      <c r="A413" s="40">
        <v>4.7249999999999996</v>
      </c>
      <c r="B413" s="41">
        <v>10.25</v>
      </c>
      <c r="C413" s="24" t="s">
        <v>1574</v>
      </c>
      <c r="D413" s="24"/>
      <c r="E413" s="24" t="s">
        <v>73</v>
      </c>
      <c r="F413" s="37" t="s">
        <v>1575</v>
      </c>
      <c r="G413" s="31" t="s">
        <v>69</v>
      </c>
      <c r="H413" s="24" t="s">
        <v>1576</v>
      </c>
      <c r="I413" s="28" t="s">
        <v>1577</v>
      </c>
      <c r="J413" s="38" t="s">
        <v>1578</v>
      </c>
      <c r="K413" s="36">
        <v>675</v>
      </c>
      <c r="L413" s="36" t="s">
        <v>31</v>
      </c>
      <c r="M413" s="31" t="s">
        <v>103</v>
      </c>
      <c r="N413" s="24" t="s">
        <v>33</v>
      </c>
      <c r="O413" s="24">
        <v>7</v>
      </c>
      <c r="P413" s="24"/>
      <c r="Q413" s="31" t="s">
        <v>34</v>
      </c>
      <c r="R413" s="24"/>
      <c r="S413" s="24"/>
      <c r="T413" s="32" t="s">
        <v>35</v>
      </c>
      <c r="U413" s="18"/>
      <c r="V413" s="19"/>
      <c r="W413" s="33" t="str">
        <f t="shared" si="2"/>
        <v/>
      </c>
      <c r="X413" s="34" t="str">
        <f t="shared" si="1"/>
        <v/>
      </c>
    </row>
    <row r="414" spans="1:24" ht="14.25" customHeight="1" x14ac:dyDescent="0.25">
      <c r="A414" s="40">
        <v>5.4</v>
      </c>
      <c r="B414" s="40" t="s">
        <v>1579</v>
      </c>
      <c r="C414" s="24" t="s">
        <v>997</v>
      </c>
      <c r="D414" s="24"/>
      <c r="E414" s="24" t="s">
        <v>1057</v>
      </c>
      <c r="F414" s="37" t="s">
        <v>1580</v>
      </c>
      <c r="G414" s="31" t="s">
        <v>83</v>
      </c>
      <c r="H414" s="24" t="s">
        <v>181</v>
      </c>
      <c r="I414" s="28" t="s">
        <v>1581</v>
      </c>
      <c r="J414" s="38" t="s">
        <v>1582</v>
      </c>
      <c r="K414" s="30">
        <v>380</v>
      </c>
      <c r="L414" s="30" t="s">
        <v>31</v>
      </c>
      <c r="M414" s="31" t="s">
        <v>153</v>
      </c>
      <c r="N414" s="24" t="s">
        <v>88</v>
      </c>
      <c r="O414" s="24">
        <v>4</v>
      </c>
      <c r="P414" s="24"/>
      <c r="Q414" s="31" t="s">
        <v>34</v>
      </c>
      <c r="R414" s="24"/>
      <c r="S414" s="24"/>
      <c r="T414" s="32" t="s">
        <v>35</v>
      </c>
      <c r="U414" s="18"/>
      <c r="V414" s="19"/>
      <c r="W414" s="33" t="str">
        <f t="shared" si="2"/>
        <v/>
      </c>
      <c r="X414" s="34" t="str">
        <f t="shared" si="1"/>
        <v/>
      </c>
    </row>
    <row r="415" spans="1:24" ht="14.25" customHeight="1" x14ac:dyDescent="0.25">
      <c r="A415" s="40">
        <v>5.4</v>
      </c>
      <c r="B415" s="40" t="s">
        <v>1583</v>
      </c>
      <c r="C415" s="24" t="s">
        <v>997</v>
      </c>
      <c r="D415" s="24"/>
      <c r="E415" s="24" t="s">
        <v>79</v>
      </c>
      <c r="F415" s="37" t="s">
        <v>1584</v>
      </c>
      <c r="G415" s="31" t="s">
        <v>83</v>
      </c>
      <c r="H415" s="24" t="s">
        <v>181</v>
      </c>
      <c r="I415" s="28" t="s">
        <v>1581</v>
      </c>
      <c r="J415" s="38" t="s">
        <v>1582</v>
      </c>
      <c r="K415" s="35">
        <v>380</v>
      </c>
      <c r="L415" s="35" t="s">
        <v>47</v>
      </c>
      <c r="M415" s="31" t="s">
        <v>153</v>
      </c>
      <c r="N415" s="24" t="s">
        <v>88</v>
      </c>
      <c r="O415" s="24">
        <v>4</v>
      </c>
      <c r="P415" s="24"/>
      <c r="Q415" s="31" t="s">
        <v>34</v>
      </c>
      <c r="R415" s="24"/>
      <c r="S415" s="24"/>
      <c r="T415" s="32" t="s">
        <v>35</v>
      </c>
      <c r="U415" s="18"/>
      <c r="V415" s="19"/>
      <c r="W415" s="33" t="str">
        <f t="shared" si="2"/>
        <v/>
      </c>
      <c r="X415" s="34" t="str">
        <f t="shared" si="1"/>
        <v/>
      </c>
    </row>
    <row r="416" spans="1:24" ht="14.25" customHeight="1" x14ac:dyDescent="0.25">
      <c r="A416" s="40">
        <v>4.24</v>
      </c>
      <c r="B416" s="40" t="s">
        <v>1585</v>
      </c>
      <c r="C416" s="24" t="s">
        <v>1586</v>
      </c>
      <c r="D416" s="24"/>
      <c r="E416" s="24" t="s">
        <v>1057</v>
      </c>
      <c r="F416" s="37" t="s">
        <v>1587</v>
      </c>
      <c r="G416" s="31" t="s">
        <v>83</v>
      </c>
      <c r="H416" s="24" t="s">
        <v>899</v>
      </c>
      <c r="I416" s="28" t="s">
        <v>1588</v>
      </c>
      <c r="J416" s="38" t="s">
        <v>1589</v>
      </c>
      <c r="K416" s="30">
        <v>381</v>
      </c>
      <c r="L416" s="30" t="s">
        <v>31</v>
      </c>
      <c r="M416" s="31" t="s">
        <v>153</v>
      </c>
      <c r="N416" s="24" t="s">
        <v>88</v>
      </c>
      <c r="O416" s="24">
        <v>4</v>
      </c>
      <c r="P416" s="24"/>
      <c r="Q416" s="31" t="s">
        <v>34</v>
      </c>
      <c r="R416" s="24"/>
      <c r="S416" s="24"/>
      <c r="T416" s="32" t="s">
        <v>35</v>
      </c>
      <c r="U416" s="18"/>
      <c r="V416" s="19"/>
      <c r="W416" s="33" t="str">
        <f t="shared" si="2"/>
        <v/>
      </c>
      <c r="X416" s="34" t="str">
        <f t="shared" si="1"/>
        <v/>
      </c>
    </row>
    <row r="417" spans="1:24" ht="14.25" customHeight="1" x14ac:dyDescent="0.25">
      <c r="A417" s="40">
        <v>4.24</v>
      </c>
      <c r="B417" s="41" t="s">
        <v>1590</v>
      </c>
      <c r="C417" s="24" t="s">
        <v>1586</v>
      </c>
      <c r="D417" s="24"/>
      <c r="E417" s="36" t="s">
        <v>79</v>
      </c>
      <c r="F417" s="37" t="s">
        <v>1591</v>
      </c>
      <c r="G417" s="31" t="s">
        <v>83</v>
      </c>
      <c r="H417" s="24" t="s">
        <v>899</v>
      </c>
      <c r="I417" s="28" t="s">
        <v>1588</v>
      </c>
      <c r="J417" s="38" t="s">
        <v>1589</v>
      </c>
      <c r="K417" s="35">
        <v>381</v>
      </c>
      <c r="L417" s="35" t="s">
        <v>47</v>
      </c>
      <c r="M417" s="31" t="s">
        <v>153</v>
      </c>
      <c r="N417" s="24" t="s">
        <v>88</v>
      </c>
      <c r="O417" s="24">
        <v>4</v>
      </c>
      <c r="P417" s="24"/>
      <c r="Q417" s="31" t="s">
        <v>34</v>
      </c>
      <c r="R417" s="24"/>
      <c r="S417" s="24"/>
      <c r="T417" s="32" t="s">
        <v>35</v>
      </c>
      <c r="U417" s="18"/>
      <c r="V417" s="19"/>
      <c r="W417" s="33" t="str">
        <f t="shared" si="2"/>
        <v/>
      </c>
      <c r="X417" s="34" t="str">
        <f t="shared" si="1"/>
        <v/>
      </c>
    </row>
    <row r="418" spans="1:24" ht="14.25" customHeight="1" x14ac:dyDescent="0.25">
      <c r="A418" s="40">
        <v>4.24</v>
      </c>
      <c r="B418" s="41" t="s">
        <v>1592</v>
      </c>
      <c r="C418" s="24" t="s">
        <v>1593</v>
      </c>
      <c r="D418" s="24"/>
      <c r="E418" s="24" t="s">
        <v>104</v>
      </c>
      <c r="F418" s="37" t="s">
        <v>1594</v>
      </c>
      <c r="G418" s="31" t="s">
        <v>106</v>
      </c>
      <c r="H418" s="24" t="s">
        <v>899</v>
      </c>
      <c r="I418" s="28" t="s">
        <v>1588</v>
      </c>
      <c r="J418" s="38" t="s">
        <v>1589</v>
      </c>
      <c r="K418" s="35">
        <v>381</v>
      </c>
      <c r="L418" s="35" t="s">
        <v>48</v>
      </c>
      <c r="M418" s="31" t="s">
        <v>153</v>
      </c>
      <c r="N418" s="24" t="s">
        <v>88</v>
      </c>
      <c r="O418" s="24">
        <v>4</v>
      </c>
      <c r="P418" s="24"/>
      <c r="Q418" s="31" t="s">
        <v>34</v>
      </c>
      <c r="R418" s="24"/>
      <c r="S418" s="24"/>
      <c r="T418" s="32" t="s">
        <v>35</v>
      </c>
      <c r="U418" s="18"/>
      <c r="V418" s="19"/>
      <c r="W418" s="33" t="str">
        <f t="shared" si="2"/>
        <v/>
      </c>
      <c r="X418" s="34" t="str">
        <f t="shared" si="1"/>
        <v/>
      </c>
    </row>
    <row r="419" spans="1:24" ht="14.25" customHeight="1" x14ac:dyDescent="0.25">
      <c r="A419" s="36">
        <v>10.9</v>
      </c>
      <c r="B419" s="24" t="s">
        <v>1595</v>
      </c>
      <c r="C419" s="24" t="s">
        <v>207</v>
      </c>
      <c r="D419" s="24"/>
      <c r="E419" s="24" t="s">
        <v>1596</v>
      </c>
      <c r="F419" s="37" t="s">
        <v>1597</v>
      </c>
      <c r="G419" s="31" t="s">
        <v>293</v>
      </c>
      <c r="H419" s="24" t="s">
        <v>207</v>
      </c>
      <c r="I419" s="28" t="s">
        <v>1598</v>
      </c>
      <c r="J419" s="38" t="s">
        <v>1599</v>
      </c>
      <c r="K419" s="36">
        <v>95</v>
      </c>
      <c r="L419" s="36" t="s">
        <v>31</v>
      </c>
      <c r="M419" s="31" t="s">
        <v>255</v>
      </c>
      <c r="N419" s="24" t="s">
        <v>185</v>
      </c>
      <c r="O419" s="24">
        <v>1</v>
      </c>
      <c r="P419" s="24"/>
      <c r="Q419" s="31" t="s">
        <v>66</v>
      </c>
      <c r="R419" s="24"/>
      <c r="S419" s="24"/>
      <c r="T419" s="32" t="s">
        <v>35</v>
      </c>
      <c r="U419" s="18"/>
      <c r="V419" s="19"/>
      <c r="W419" s="33" t="str">
        <f t="shared" si="2"/>
        <v/>
      </c>
      <c r="X419" s="34" t="str">
        <f t="shared" si="1"/>
        <v/>
      </c>
    </row>
    <row r="420" spans="1:24" ht="14.25" customHeight="1" x14ac:dyDescent="0.25">
      <c r="A420" s="40">
        <v>3.4790000000000001</v>
      </c>
      <c r="B420" s="40" t="s">
        <v>296</v>
      </c>
      <c r="C420" s="24" t="s">
        <v>747</v>
      </c>
      <c r="D420" s="24"/>
      <c r="E420" s="24" t="s">
        <v>591</v>
      </c>
      <c r="F420" s="37" t="s">
        <v>1600</v>
      </c>
      <c r="G420" s="31" t="s">
        <v>93</v>
      </c>
      <c r="H420" s="24" t="s">
        <v>899</v>
      </c>
      <c r="I420" s="28" t="s">
        <v>1601</v>
      </c>
      <c r="J420" s="38" t="s">
        <v>1602</v>
      </c>
      <c r="K420" s="36">
        <v>389</v>
      </c>
      <c r="L420" s="36" t="s">
        <v>31</v>
      </c>
      <c r="M420" s="31" t="s">
        <v>153</v>
      </c>
      <c r="N420" s="24" t="s">
        <v>88</v>
      </c>
      <c r="O420" s="24">
        <v>4</v>
      </c>
      <c r="P420" s="24"/>
      <c r="Q420" s="31" t="s">
        <v>34</v>
      </c>
      <c r="R420" s="24"/>
      <c r="S420" s="24"/>
      <c r="T420" s="32" t="s">
        <v>35</v>
      </c>
      <c r="U420" s="18"/>
      <c r="V420" s="19"/>
      <c r="W420" s="33" t="str">
        <f t="shared" si="2"/>
        <v/>
      </c>
      <c r="X420" s="34" t="str">
        <f t="shared" si="1"/>
        <v/>
      </c>
    </row>
    <row r="421" spans="1:24" ht="14.25" customHeight="1" x14ac:dyDescent="0.25">
      <c r="A421" s="36">
        <v>0.73499999999999999</v>
      </c>
      <c r="B421" s="24">
        <v>0.91700000000000004</v>
      </c>
      <c r="C421" s="24" t="s">
        <v>24</v>
      </c>
      <c r="D421" s="24"/>
      <c r="E421" s="24" t="s">
        <v>178</v>
      </c>
      <c r="F421" s="37" t="s">
        <v>1603</v>
      </c>
      <c r="G421" s="31" t="s">
        <v>180</v>
      </c>
      <c r="H421" s="24" t="s">
        <v>1576</v>
      </c>
      <c r="I421" s="28" t="s">
        <v>1604</v>
      </c>
      <c r="J421" s="38" t="s">
        <v>1605</v>
      </c>
      <c r="K421" s="36">
        <v>85</v>
      </c>
      <c r="L421" s="36" t="s">
        <v>31</v>
      </c>
      <c r="M421" s="31" t="s">
        <v>1606</v>
      </c>
      <c r="N421" s="24" t="s">
        <v>65</v>
      </c>
      <c r="O421" s="24">
        <v>4</v>
      </c>
      <c r="P421" s="24"/>
      <c r="Q421" s="31" t="s">
        <v>1607</v>
      </c>
      <c r="R421" s="24"/>
      <c r="S421" s="24"/>
      <c r="T421" s="32" t="s">
        <v>35</v>
      </c>
      <c r="U421" s="18"/>
      <c r="V421" s="19"/>
      <c r="W421" s="33" t="str">
        <f t="shared" si="2"/>
        <v/>
      </c>
      <c r="X421" s="34" t="str">
        <f t="shared" si="1"/>
        <v/>
      </c>
    </row>
    <row r="422" spans="1:24" ht="14.25" customHeight="1" x14ac:dyDescent="0.25">
      <c r="A422" s="40">
        <v>0.35506249999999978</v>
      </c>
      <c r="B422" s="40">
        <v>1.9</v>
      </c>
      <c r="C422" s="24" t="s">
        <v>24</v>
      </c>
      <c r="D422" s="24"/>
      <c r="E422" s="24" t="s">
        <v>1496</v>
      </c>
      <c r="F422" s="37" t="s">
        <v>1608</v>
      </c>
      <c r="G422" s="27" t="s">
        <v>39</v>
      </c>
      <c r="H422" s="24" t="s">
        <v>28</v>
      </c>
      <c r="I422" s="28" t="s">
        <v>1609</v>
      </c>
      <c r="J422" s="38" t="s">
        <v>1608</v>
      </c>
      <c r="K422" s="36">
        <v>33</v>
      </c>
      <c r="L422" s="36" t="s">
        <v>31</v>
      </c>
      <c r="M422" s="31" t="s">
        <v>622</v>
      </c>
      <c r="N422" s="24" t="s">
        <v>33</v>
      </c>
      <c r="O422" s="24">
        <v>6</v>
      </c>
      <c r="P422" s="31" t="s">
        <v>623</v>
      </c>
      <c r="Q422" s="31" t="s">
        <v>34</v>
      </c>
      <c r="R422" s="24"/>
      <c r="S422" s="24" t="s">
        <v>329</v>
      </c>
      <c r="T422" s="32" t="s">
        <v>35</v>
      </c>
      <c r="U422" s="18"/>
      <c r="V422" s="19"/>
      <c r="W422" s="33" t="str">
        <f t="shared" si="2"/>
        <v/>
      </c>
      <c r="X422" s="34" t="str">
        <f t="shared" si="1"/>
        <v/>
      </c>
    </row>
    <row r="423" spans="1:24" ht="14.25" customHeight="1" x14ac:dyDescent="0.25">
      <c r="A423" s="40">
        <v>0.12500000000000006</v>
      </c>
      <c r="B423" s="41">
        <v>0.625</v>
      </c>
      <c r="C423" s="24" t="s">
        <v>24</v>
      </c>
      <c r="D423" s="24"/>
      <c r="E423" s="24" t="s">
        <v>1496</v>
      </c>
      <c r="F423" s="37" t="s">
        <v>1610</v>
      </c>
      <c r="G423" s="27" t="s">
        <v>39</v>
      </c>
      <c r="H423" s="24" t="s">
        <v>28</v>
      </c>
      <c r="I423" s="28" t="s">
        <v>1611</v>
      </c>
      <c r="J423" s="38" t="s">
        <v>1610</v>
      </c>
      <c r="K423" s="36">
        <v>34</v>
      </c>
      <c r="L423" s="36" t="s">
        <v>31</v>
      </c>
      <c r="M423" s="31" t="s">
        <v>622</v>
      </c>
      <c r="N423" s="24" t="s">
        <v>33</v>
      </c>
      <c r="O423" s="24">
        <v>6</v>
      </c>
      <c r="P423" s="31" t="s">
        <v>623</v>
      </c>
      <c r="Q423" s="31" t="s">
        <v>34</v>
      </c>
      <c r="R423" s="24"/>
      <c r="S423" s="24" t="s">
        <v>329</v>
      </c>
      <c r="T423" s="32" t="s">
        <v>35</v>
      </c>
      <c r="U423" s="18"/>
      <c r="V423" s="19"/>
      <c r="W423" s="33" t="str">
        <f t="shared" si="2"/>
        <v/>
      </c>
      <c r="X423" s="34" t="str">
        <f t="shared" si="1"/>
        <v/>
      </c>
    </row>
    <row r="424" spans="1:24" ht="14.25" customHeight="1" x14ac:dyDescent="0.25">
      <c r="A424" s="40">
        <v>0.18</v>
      </c>
      <c r="B424" s="24" t="s">
        <v>1612</v>
      </c>
      <c r="C424" s="24" t="s">
        <v>24</v>
      </c>
      <c r="D424" s="24"/>
      <c r="E424" s="24" t="s">
        <v>267</v>
      </c>
      <c r="F424" s="37" t="s">
        <v>1613</v>
      </c>
      <c r="G424" s="31" t="s">
        <v>83</v>
      </c>
      <c r="H424" s="24" t="s">
        <v>84</v>
      </c>
      <c r="I424" s="28" t="s">
        <v>1614</v>
      </c>
      <c r="J424" s="38" t="s">
        <v>1615</v>
      </c>
      <c r="K424" s="36">
        <v>80</v>
      </c>
      <c r="L424" s="36" t="s">
        <v>31</v>
      </c>
      <c r="M424" s="31" t="s">
        <v>170</v>
      </c>
      <c r="N424" s="24" t="s">
        <v>129</v>
      </c>
      <c r="O424" s="24">
        <v>1</v>
      </c>
      <c r="P424" s="24"/>
      <c r="Q424" s="31" t="s">
        <v>34</v>
      </c>
      <c r="R424" s="24"/>
      <c r="S424" s="24"/>
      <c r="T424" s="32" t="s">
        <v>35</v>
      </c>
      <c r="U424" s="18"/>
      <c r="V424" s="19"/>
      <c r="W424" s="33" t="str">
        <f t="shared" si="2"/>
        <v/>
      </c>
      <c r="X424" s="34" t="str">
        <f t="shared" si="1"/>
        <v/>
      </c>
    </row>
    <row r="425" spans="1:24" ht="14.25" customHeight="1" x14ac:dyDescent="0.25">
      <c r="A425" s="40">
        <v>0.57499999999999996</v>
      </c>
      <c r="B425" s="24" t="s">
        <v>1616</v>
      </c>
      <c r="C425" s="24" t="s">
        <v>115</v>
      </c>
      <c r="D425" s="24"/>
      <c r="E425" s="24" t="s">
        <v>1617</v>
      </c>
      <c r="F425" s="37" t="s">
        <v>1618</v>
      </c>
      <c r="G425" s="31" t="s">
        <v>93</v>
      </c>
      <c r="H425" s="24" t="s">
        <v>84</v>
      </c>
      <c r="I425" s="28" t="s">
        <v>1619</v>
      </c>
      <c r="J425" s="38" t="s">
        <v>1620</v>
      </c>
      <c r="K425" s="36">
        <v>358</v>
      </c>
      <c r="L425" s="36" t="s">
        <v>31</v>
      </c>
      <c r="M425" s="31" t="s">
        <v>87</v>
      </c>
      <c r="N425" s="24" t="s">
        <v>88</v>
      </c>
      <c r="O425" s="24">
        <v>3</v>
      </c>
      <c r="P425" s="24"/>
      <c r="Q425" s="31" t="s">
        <v>34</v>
      </c>
      <c r="R425" s="24"/>
      <c r="S425" s="24"/>
      <c r="T425" s="32" t="s">
        <v>35</v>
      </c>
      <c r="U425" s="18"/>
      <c r="V425" s="19"/>
      <c r="W425" s="33" t="str">
        <f t="shared" si="2"/>
        <v/>
      </c>
      <c r="X425" s="34" t="str">
        <f t="shared" si="1"/>
        <v/>
      </c>
    </row>
    <row r="426" spans="1:24" ht="14.25" customHeight="1" x14ac:dyDescent="0.25">
      <c r="A426" s="40">
        <v>0.80500000000000005</v>
      </c>
      <c r="B426" s="24" t="s">
        <v>1621</v>
      </c>
      <c r="C426" s="24" t="s">
        <v>115</v>
      </c>
      <c r="D426" s="24"/>
      <c r="E426" s="24" t="s">
        <v>1617</v>
      </c>
      <c r="F426" s="37" t="s">
        <v>1622</v>
      </c>
      <c r="G426" s="31" t="s">
        <v>93</v>
      </c>
      <c r="H426" s="24" t="s">
        <v>84</v>
      </c>
      <c r="I426" s="28" t="s">
        <v>1623</v>
      </c>
      <c r="J426" s="38" t="s">
        <v>1624</v>
      </c>
      <c r="K426" s="36">
        <v>359</v>
      </c>
      <c r="L426" s="36" t="s">
        <v>31</v>
      </c>
      <c r="M426" s="31" t="s">
        <v>87</v>
      </c>
      <c r="N426" s="24" t="s">
        <v>88</v>
      </c>
      <c r="O426" s="24">
        <v>3</v>
      </c>
      <c r="P426" s="24"/>
      <c r="Q426" s="31" t="s">
        <v>34</v>
      </c>
      <c r="R426" s="24"/>
      <c r="S426" s="24"/>
      <c r="T426" s="32" t="s">
        <v>35</v>
      </c>
      <c r="U426" s="18"/>
      <c r="V426" s="19"/>
      <c r="W426" s="33" t="str">
        <f t="shared" si="2"/>
        <v/>
      </c>
      <c r="X426" s="34" t="str">
        <f t="shared" si="1"/>
        <v/>
      </c>
    </row>
    <row r="427" spans="1:24" ht="14.25" customHeight="1" x14ac:dyDescent="0.25">
      <c r="A427" s="40">
        <v>0.3</v>
      </c>
      <c r="B427" s="41" t="s">
        <v>1625</v>
      </c>
      <c r="C427" s="24" t="s">
        <v>121</v>
      </c>
      <c r="D427" s="24"/>
      <c r="E427" s="24" t="s">
        <v>1626</v>
      </c>
      <c r="F427" s="37" t="s">
        <v>1627</v>
      </c>
      <c r="G427" s="31" t="s">
        <v>46</v>
      </c>
      <c r="H427" s="24" t="s">
        <v>84</v>
      </c>
      <c r="I427" s="28" t="s">
        <v>1628</v>
      </c>
      <c r="J427" s="38" t="s">
        <v>1629</v>
      </c>
      <c r="K427" s="30">
        <v>823</v>
      </c>
      <c r="L427" s="30" t="s">
        <v>31</v>
      </c>
      <c r="M427" s="31" t="s">
        <v>306</v>
      </c>
      <c r="N427" s="24" t="s">
        <v>88</v>
      </c>
      <c r="O427" s="24">
        <v>7</v>
      </c>
      <c r="P427" s="24"/>
      <c r="Q427" s="31" t="s">
        <v>34</v>
      </c>
      <c r="R427" s="24"/>
      <c r="S427" s="24"/>
      <c r="T427" s="32" t="s">
        <v>35</v>
      </c>
      <c r="U427" s="18"/>
      <c r="V427" s="19"/>
      <c r="W427" s="33" t="str">
        <f t="shared" si="2"/>
        <v/>
      </c>
      <c r="X427" s="34" t="str">
        <f t="shared" si="1"/>
        <v/>
      </c>
    </row>
    <row r="428" spans="1:24" ht="14.25" customHeight="1" x14ac:dyDescent="0.25">
      <c r="A428" s="40">
        <v>0.3</v>
      </c>
      <c r="B428" s="52" t="s">
        <v>1630</v>
      </c>
      <c r="C428" s="24" t="s">
        <v>115</v>
      </c>
      <c r="D428" s="24"/>
      <c r="E428" s="24" t="s">
        <v>178</v>
      </c>
      <c r="F428" s="37" t="s">
        <v>1631</v>
      </c>
      <c r="G428" s="31" t="s">
        <v>180</v>
      </c>
      <c r="H428" s="24" t="s">
        <v>84</v>
      </c>
      <c r="I428" s="28" t="s">
        <v>1628</v>
      </c>
      <c r="J428" s="38" t="s">
        <v>1629</v>
      </c>
      <c r="K428" s="35">
        <v>823</v>
      </c>
      <c r="L428" s="35" t="s">
        <v>47</v>
      </c>
      <c r="M428" s="31" t="s">
        <v>306</v>
      </c>
      <c r="N428" s="24" t="s">
        <v>88</v>
      </c>
      <c r="O428" s="24">
        <v>7</v>
      </c>
      <c r="P428" s="24"/>
      <c r="Q428" s="31" t="s">
        <v>34</v>
      </c>
      <c r="R428" s="51"/>
      <c r="S428" s="51"/>
      <c r="T428" s="32" t="s">
        <v>35</v>
      </c>
      <c r="U428" s="18"/>
      <c r="V428" s="19"/>
      <c r="W428" s="33" t="str">
        <f t="shared" si="2"/>
        <v/>
      </c>
      <c r="X428" s="34" t="str">
        <f t="shared" si="1"/>
        <v/>
      </c>
    </row>
    <row r="429" spans="1:24" ht="14.25" customHeight="1" x14ac:dyDescent="0.25">
      <c r="A429" s="36">
        <v>0.64500000000000002</v>
      </c>
      <c r="B429" s="24" t="s">
        <v>1632</v>
      </c>
      <c r="C429" s="24" t="s">
        <v>24</v>
      </c>
      <c r="D429" s="24"/>
      <c r="E429" s="24" t="s">
        <v>297</v>
      </c>
      <c r="F429" s="37" t="s">
        <v>1633</v>
      </c>
      <c r="G429" s="27" t="s">
        <v>39</v>
      </c>
      <c r="H429" s="24" t="s">
        <v>28</v>
      </c>
      <c r="I429" s="28" t="s">
        <v>1634</v>
      </c>
      <c r="J429" s="38" t="s">
        <v>1635</v>
      </c>
      <c r="K429" s="36">
        <v>34</v>
      </c>
      <c r="L429" s="36" t="s">
        <v>31</v>
      </c>
      <c r="M429" s="31" t="s">
        <v>255</v>
      </c>
      <c r="N429" s="24" t="s">
        <v>185</v>
      </c>
      <c r="O429" s="24">
        <v>1</v>
      </c>
      <c r="P429" s="24"/>
      <c r="Q429" s="31" t="s">
        <v>66</v>
      </c>
      <c r="R429" s="51"/>
      <c r="S429" s="51"/>
      <c r="T429" s="32" t="s">
        <v>35</v>
      </c>
      <c r="U429" s="18"/>
      <c r="V429" s="19"/>
      <c r="W429" s="33" t="str">
        <f t="shared" si="2"/>
        <v/>
      </c>
      <c r="X429" s="34" t="str">
        <f t="shared" si="1"/>
        <v/>
      </c>
    </row>
    <row r="430" spans="1:24" ht="14.25" customHeight="1" x14ac:dyDescent="0.25">
      <c r="A430" s="40">
        <v>2.39</v>
      </c>
      <c r="B430" s="40" t="s">
        <v>535</v>
      </c>
      <c r="C430" s="24" t="s">
        <v>747</v>
      </c>
      <c r="D430" s="24"/>
      <c r="E430" s="24" t="s">
        <v>841</v>
      </c>
      <c r="F430" s="37" t="s">
        <v>1636</v>
      </c>
      <c r="G430" s="27" t="s">
        <v>93</v>
      </c>
      <c r="H430" s="24" t="s">
        <v>899</v>
      </c>
      <c r="I430" s="28" t="s">
        <v>1637</v>
      </c>
      <c r="J430" s="38" t="s">
        <v>1638</v>
      </c>
      <c r="K430" s="36">
        <v>401</v>
      </c>
      <c r="L430" s="36" t="s">
        <v>31</v>
      </c>
      <c r="M430" s="31" t="s">
        <v>153</v>
      </c>
      <c r="N430" s="24" t="s">
        <v>88</v>
      </c>
      <c r="O430" s="24">
        <v>4</v>
      </c>
      <c r="P430" s="24"/>
      <c r="Q430" s="31" t="s">
        <v>34</v>
      </c>
      <c r="R430" s="24"/>
      <c r="S430" s="24"/>
      <c r="T430" s="32" t="s">
        <v>35</v>
      </c>
      <c r="U430" s="18"/>
      <c r="V430" s="19"/>
      <c r="W430" s="33" t="str">
        <f t="shared" si="2"/>
        <v/>
      </c>
      <c r="X430" s="34" t="str">
        <f t="shared" si="1"/>
        <v/>
      </c>
    </row>
    <row r="431" spans="1:24" ht="14.25" customHeight="1" x14ac:dyDescent="0.25">
      <c r="A431" s="40">
        <v>7.31</v>
      </c>
      <c r="B431" s="40" t="s">
        <v>391</v>
      </c>
      <c r="C431" s="24" t="s">
        <v>1639</v>
      </c>
      <c r="D431" s="24"/>
      <c r="E431" s="24" t="s">
        <v>1640</v>
      </c>
      <c r="F431" s="37" t="s">
        <v>1641</v>
      </c>
      <c r="G431" s="31" t="s">
        <v>46</v>
      </c>
      <c r="H431" s="24" t="s">
        <v>798</v>
      </c>
      <c r="I431" s="28" t="s">
        <v>1642</v>
      </c>
      <c r="J431" s="38" t="s">
        <v>1643</v>
      </c>
      <c r="K431" s="36">
        <v>59</v>
      </c>
      <c r="L431" s="36" t="s">
        <v>31</v>
      </c>
      <c r="M431" s="31" t="s">
        <v>170</v>
      </c>
      <c r="N431" s="24" t="s">
        <v>129</v>
      </c>
      <c r="O431" s="24">
        <v>1</v>
      </c>
      <c r="P431" s="24"/>
      <c r="Q431" s="31" t="s">
        <v>34</v>
      </c>
      <c r="R431" s="24"/>
      <c r="S431" s="24"/>
      <c r="T431" s="32" t="s">
        <v>35</v>
      </c>
      <c r="U431" s="18"/>
      <c r="V431" s="19"/>
      <c r="W431" s="33" t="str">
        <f t="shared" si="2"/>
        <v/>
      </c>
      <c r="X431" s="34" t="str">
        <f t="shared" si="1"/>
        <v/>
      </c>
    </row>
    <row r="432" spans="1:24" ht="14.25" customHeight="1" x14ac:dyDescent="0.25">
      <c r="A432" s="40">
        <v>2.6025</v>
      </c>
      <c r="B432" s="40">
        <v>4</v>
      </c>
      <c r="C432" s="24" t="s">
        <v>36</v>
      </c>
      <c r="D432" s="24"/>
      <c r="E432" s="24" t="s">
        <v>25</v>
      </c>
      <c r="F432" s="37" t="s">
        <v>1644</v>
      </c>
      <c r="G432" s="31" t="s">
        <v>27</v>
      </c>
      <c r="H432" s="24" t="s">
        <v>40</v>
      </c>
      <c r="I432" s="28" t="s">
        <v>1645</v>
      </c>
      <c r="J432" s="38" t="s">
        <v>1646</v>
      </c>
      <c r="K432" s="36">
        <v>457</v>
      </c>
      <c r="L432" s="36" t="s">
        <v>31</v>
      </c>
      <c r="M432" s="31" t="s">
        <v>32</v>
      </c>
      <c r="N432" s="24" t="s">
        <v>33</v>
      </c>
      <c r="O432" s="24">
        <v>5</v>
      </c>
      <c r="P432" s="24"/>
      <c r="Q432" s="31" t="s">
        <v>34</v>
      </c>
      <c r="R432" s="24" t="s">
        <v>45</v>
      </c>
      <c r="S432" s="24"/>
      <c r="T432" s="32" t="s">
        <v>35</v>
      </c>
      <c r="U432" s="18"/>
      <c r="V432" s="19"/>
      <c r="W432" s="33" t="str">
        <f t="shared" si="2"/>
        <v/>
      </c>
      <c r="X432" s="34" t="str">
        <f t="shared" si="1"/>
        <v/>
      </c>
    </row>
    <row r="433" spans="1:24" ht="14.25" customHeight="1" x14ac:dyDescent="0.25">
      <c r="A433" s="40">
        <v>5.2666666666666675</v>
      </c>
      <c r="B433" s="40">
        <v>8</v>
      </c>
      <c r="C433" s="24" t="s">
        <v>561</v>
      </c>
      <c r="D433" s="24"/>
      <c r="E433" s="24" t="s">
        <v>161</v>
      </c>
      <c r="F433" s="37" t="s">
        <v>1647</v>
      </c>
      <c r="G433" s="31" t="s">
        <v>69</v>
      </c>
      <c r="H433" s="24" t="s">
        <v>561</v>
      </c>
      <c r="I433" s="28" t="s">
        <v>1648</v>
      </c>
      <c r="J433" s="38" t="s">
        <v>1649</v>
      </c>
      <c r="K433" s="36">
        <v>691</v>
      </c>
      <c r="L433" s="36" t="s">
        <v>31</v>
      </c>
      <c r="M433" s="31" t="s">
        <v>72</v>
      </c>
      <c r="N433" s="24" t="s">
        <v>33</v>
      </c>
      <c r="O433" s="24">
        <v>8</v>
      </c>
      <c r="P433" s="24"/>
      <c r="Q433" s="31" t="s">
        <v>34</v>
      </c>
      <c r="R433" s="24"/>
      <c r="S433" s="24"/>
      <c r="T433" s="32" t="s">
        <v>35</v>
      </c>
      <c r="U433" s="18"/>
      <c r="V433" s="19"/>
      <c r="W433" s="33" t="str">
        <f t="shared" si="2"/>
        <v/>
      </c>
      <c r="X433" s="34" t="str">
        <f t="shared" si="1"/>
        <v/>
      </c>
    </row>
    <row r="434" spans="1:24" ht="14.25" customHeight="1" x14ac:dyDescent="0.25">
      <c r="A434" s="22">
        <v>50.75</v>
      </c>
      <c r="B434" s="24">
        <v>51</v>
      </c>
      <c r="C434" s="24" t="s">
        <v>854</v>
      </c>
      <c r="D434" s="24"/>
      <c r="E434" s="24" t="s">
        <v>1650</v>
      </c>
      <c r="F434" s="37" t="s">
        <v>1651</v>
      </c>
      <c r="G434" s="31" t="s">
        <v>1652</v>
      </c>
      <c r="H434" s="24" t="s">
        <v>40</v>
      </c>
      <c r="I434" s="28" t="s">
        <v>1653</v>
      </c>
      <c r="J434" s="38" t="s">
        <v>1654</v>
      </c>
      <c r="K434" s="36">
        <v>6</v>
      </c>
      <c r="L434" s="36" t="s">
        <v>31</v>
      </c>
      <c r="M434" s="31" t="s">
        <v>859</v>
      </c>
      <c r="N434" s="24">
        <v>2018</v>
      </c>
      <c r="O434" s="31" t="s">
        <v>860</v>
      </c>
      <c r="P434" s="24" t="s">
        <v>44</v>
      </c>
      <c r="Q434" s="31" t="s">
        <v>34</v>
      </c>
      <c r="R434" s="24"/>
      <c r="S434" s="24" t="s">
        <v>44</v>
      </c>
      <c r="T434" s="32" t="s">
        <v>35</v>
      </c>
      <c r="U434" s="18"/>
      <c r="V434" s="19"/>
      <c r="W434" s="33" t="str">
        <f t="shared" si="2"/>
        <v/>
      </c>
      <c r="X434" s="34" t="str">
        <f t="shared" si="1"/>
        <v/>
      </c>
    </row>
    <row r="435" spans="1:24" ht="14.25" customHeight="1" x14ac:dyDescent="0.25">
      <c r="A435" s="22">
        <v>15.7</v>
      </c>
      <c r="B435" s="24">
        <v>15.75</v>
      </c>
      <c r="C435" s="24" t="s">
        <v>854</v>
      </c>
      <c r="D435" s="24"/>
      <c r="E435" s="24" t="s">
        <v>1650</v>
      </c>
      <c r="F435" s="37" t="s">
        <v>1651</v>
      </c>
      <c r="G435" s="31" t="s">
        <v>1652</v>
      </c>
      <c r="H435" s="24" t="s">
        <v>40</v>
      </c>
      <c r="I435" s="28" t="s">
        <v>1655</v>
      </c>
      <c r="J435" s="38" t="s">
        <v>1656</v>
      </c>
      <c r="K435" s="36">
        <v>7</v>
      </c>
      <c r="L435" s="36" t="s">
        <v>31</v>
      </c>
      <c r="M435" s="31" t="s">
        <v>859</v>
      </c>
      <c r="N435" s="24">
        <v>2018</v>
      </c>
      <c r="O435" s="31" t="s">
        <v>860</v>
      </c>
      <c r="P435" s="24" t="s">
        <v>44</v>
      </c>
      <c r="Q435" s="31" t="s">
        <v>34</v>
      </c>
      <c r="R435" s="24"/>
      <c r="S435" s="24" t="s">
        <v>44</v>
      </c>
      <c r="T435" s="32" t="s">
        <v>35</v>
      </c>
      <c r="U435" s="18"/>
      <c r="V435" s="19"/>
      <c r="W435" s="33" t="str">
        <f t="shared" si="2"/>
        <v/>
      </c>
      <c r="X435" s="34" t="str">
        <f t="shared" si="1"/>
        <v/>
      </c>
    </row>
    <row r="436" spans="1:24" ht="14.25" customHeight="1" x14ac:dyDescent="0.25">
      <c r="A436" s="40">
        <v>1.0031999999999999</v>
      </c>
      <c r="B436" s="40">
        <v>1.82</v>
      </c>
      <c r="C436" s="24" t="s">
        <v>24</v>
      </c>
      <c r="D436" s="31" t="s">
        <v>818</v>
      </c>
      <c r="E436" s="89" t="s">
        <v>1657</v>
      </c>
      <c r="F436" s="90" t="s">
        <v>1658</v>
      </c>
      <c r="G436" s="31" t="s">
        <v>934</v>
      </c>
      <c r="H436" s="24" t="s">
        <v>28</v>
      </c>
      <c r="I436" s="91" t="s">
        <v>1659</v>
      </c>
      <c r="J436" s="92" t="s">
        <v>1660</v>
      </c>
      <c r="K436" s="36">
        <v>1</v>
      </c>
      <c r="L436" s="36" t="s">
        <v>31</v>
      </c>
      <c r="M436" s="31" t="s">
        <v>1661</v>
      </c>
      <c r="N436" s="24" t="s">
        <v>58</v>
      </c>
      <c r="O436" s="24">
        <v>2</v>
      </c>
      <c r="P436" s="24" t="s">
        <v>44</v>
      </c>
      <c r="Q436" s="31" t="s">
        <v>66</v>
      </c>
      <c r="R436" s="24"/>
      <c r="S436" s="24" t="s">
        <v>44</v>
      </c>
      <c r="T436" s="32" t="s">
        <v>35</v>
      </c>
      <c r="U436" s="18"/>
      <c r="V436" s="19"/>
      <c r="W436" s="33" t="str">
        <f t="shared" si="2"/>
        <v/>
      </c>
      <c r="X436" s="34" t="str">
        <f t="shared" si="1"/>
        <v/>
      </c>
    </row>
    <row r="437" spans="1:24" ht="14.25" customHeight="1" x14ac:dyDescent="0.25">
      <c r="A437" s="24">
        <v>447.7</v>
      </c>
      <c r="B437" s="31" t="s">
        <v>1662</v>
      </c>
      <c r="C437" s="24" t="s">
        <v>1663</v>
      </c>
      <c r="D437" s="24"/>
      <c r="E437" s="24" t="s">
        <v>1083</v>
      </c>
      <c r="F437" s="37" t="s">
        <v>1664</v>
      </c>
      <c r="G437" s="31" t="s">
        <v>110</v>
      </c>
      <c r="H437" s="24" t="s">
        <v>1665</v>
      </c>
      <c r="I437" s="28" t="s">
        <v>1666</v>
      </c>
      <c r="J437" s="38" t="s">
        <v>1667</v>
      </c>
      <c r="K437" s="36">
        <v>346</v>
      </c>
      <c r="L437" s="36" t="s">
        <v>31</v>
      </c>
      <c r="M437" s="31" t="s">
        <v>249</v>
      </c>
      <c r="N437" s="24" t="s">
        <v>185</v>
      </c>
      <c r="O437" s="24">
        <v>3</v>
      </c>
      <c r="P437" s="24"/>
      <c r="Q437" s="31" t="s">
        <v>66</v>
      </c>
      <c r="R437" s="24"/>
      <c r="S437" s="24"/>
      <c r="T437" s="32" t="s">
        <v>35</v>
      </c>
      <c r="U437" s="18"/>
      <c r="V437" s="19"/>
      <c r="W437" s="33" t="str">
        <f t="shared" si="2"/>
        <v/>
      </c>
      <c r="X437" s="34" t="str">
        <f t="shared" si="1"/>
        <v/>
      </c>
    </row>
    <row r="438" spans="1:24" ht="14.25" customHeight="1" x14ac:dyDescent="0.25">
      <c r="A438" s="40">
        <v>9.6600000000000019</v>
      </c>
      <c r="B438" s="41">
        <v>11.48</v>
      </c>
      <c r="C438" s="24" t="s">
        <v>195</v>
      </c>
      <c r="D438" s="24"/>
      <c r="E438" s="24" t="s">
        <v>686</v>
      </c>
      <c r="F438" s="37" t="s">
        <v>1668</v>
      </c>
      <c r="G438" s="31" t="s">
        <v>110</v>
      </c>
      <c r="H438" s="24" t="s">
        <v>28</v>
      </c>
      <c r="I438" s="28" t="s">
        <v>1669</v>
      </c>
      <c r="J438" s="38" t="s">
        <v>1670</v>
      </c>
      <c r="K438" s="36">
        <v>35</v>
      </c>
      <c r="L438" s="36" t="s">
        <v>31</v>
      </c>
      <c r="M438" s="31" t="s">
        <v>622</v>
      </c>
      <c r="N438" s="24" t="s">
        <v>33</v>
      </c>
      <c r="O438" s="24">
        <v>6</v>
      </c>
      <c r="P438" s="31" t="s">
        <v>623</v>
      </c>
      <c r="Q438" s="31" t="s">
        <v>34</v>
      </c>
      <c r="R438" s="24"/>
      <c r="S438" s="24"/>
      <c r="T438" s="32" t="s">
        <v>35</v>
      </c>
      <c r="U438" s="18"/>
      <c r="V438" s="19"/>
      <c r="W438" s="33" t="str">
        <f t="shared" si="2"/>
        <v/>
      </c>
      <c r="X438" s="34" t="str">
        <f t="shared" si="1"/>
        <v/>
      </c>
    </row>
    <row r="439" spans="1:24" ht="14.25" customHeight="1" x14ac:dyDescent="0.25">
      <c r="A439" s="40">
        <v>9.7750000000000004</v>
      </c>
      <c r="B439" s="40">
        <v>13.3</v>
      </c>
      <c r="C439" s="24" t="s">
        <v>195</v>
      </c>
      <c r="D439" s="24"/>
      <c r="E439" s="24" t="s">
        <v>1083</v>
      </c>
      <c r="F439" s="37" t="s">
        <v>1671</v>
      </c>
      <c r="G439" s="31" t="s">
        <v>69</v>
      </c>
      <c r="H439" s="24" t="s">
        <v>28</v>
      </c>
      <c r="I439" s="54" t="s">
        <v>1669</v>
      </c>
      <c r="J439" s="55" t="s">
        <v>1672</v>
      </c>
      <c r="K439" s="36">
        <v>36</v>
      </c>
      <c r="L439" s="36" t="s">
        <v>31</v>
      </c>
      <c r="M439" s="31" t="s">
        <v>622</v>
      </c>
      <c r="N439" s="24" t="s">
        <v>33</v>
      </c>
      <c r="O439" s="24">
        <v>6</v>
      </c>
      <c r="P439" s="31" t="s">
        <v>623</v>
      </c>
      <c r="Q439" s="31" t="s">
        <v>34</v>
      </c>
      <c r="R439" s="24"/>
      <c r="S439" s="24"/>
      <c r="T439" s="32" t="s">
        <v>35</v>
      </c>
      <c r="U439" s="18"/>
      <c r="V439" s="19"/>
      <c r="W439" s="33" t="str">
        <f t="shared" si="2"/>
        <v/>
      </c>
      <c r="X439" s="34" t="str">
        <f t="shared" si="1"/>
        <v/>
      </c>
    </row>
    <row r="440" spans="1:24" ht="14.25" customHeight="1" x14ac:dyDescent="0.25">
      <c r="A440" s="40">
        <v>2.6666000000000003</v>
      </c>
      <c r="B440" s="41">
        <v>3.35</v>
      </c>
      <c r="C440" s="24" t="s">
        <v>195</v>
      </c>
      <c r="D440" s="24"/>
      <c r="E440" s="24" t="s">
        <v>686</v>
      </c>
      <c r="F440" s="37" t="s">
        <v>1673</v>
      </c>
      <c r="G440" s="31" t="s">
        <v>110</v>
      </c>
      <c r="H440" s="24" t="s">
        <v>28</v>
      </c>
      <c r="I440" s="54" t="s">
        <v>1674</v>
      </c>
      <c r="J440" s="55" t="s">
        <v>1675</v>
      </c>
      <c r="K440" s="36">
        <v>37</v>
      </c>
      <c r="L440" s="36" t="s">
        <v>31</v>
      </c>
      <c r="M440" s="31" t="s">
        <v>622</v>
      </c>
      <c r="N440" s="24" t="s">
        <v>33</v>
      </c>
      <c r="O440" s="24">
        <v>6</v>
      </c>
      <c r="P440" s="31" t="s">
        <v>623</v>
      </c>
      <c r="Q440" s="31" t="s">
        <v>34</v>
      </c>
      <c r="R440" s="24"/>
      <c r="S440" s="24"/>
      <c r="T440" s="32" t="s">
        <v>35</v>
      </c>
      <c r="U440" s="18"/>
      <c r="V440" s="19"/>
      <c r="W440" s="33" t="str">
        <f t="shared" si="2"/>
        <v/>
      </c>
      <c r="X440" s="34" t="str">
        <f t="shared" si="1"/>
        <v/>
      </c>
    </row>
    <row r="441" spans="1:24" ht="14.25" customHeight="1" x14ac:dyDescent="0.25">
      <c r="A441" s="40">
        <v>2.6444507462686566</v>
      </c>
      <c r="B441" s="41">
        <v>3.47</v>
      </c>
      <c r="C441" s="24" t="s">
        <v>195</v>
      </c>
      <c r="D441" s="24"/>
      <c r="E441" s="24" t="s">
        <v>1083</v>
      </c>
      <c r="F441" s="37" t="s">
        <v>1676</v>
      </c>
      <c r="G441" s="31" t="s">
        <v>69</v>
      </c>
      <c r="H441" s="24" t="s">
        <v>28</v>
      </c>
      <c r="I441" s="28" t="s">
        <v>1674</v>
      </c>
      <c r="J441" s="38" t="s">
        <v>1677</v>
      </c>
      <c r="K441" s="36">
        <v>38</v>
      </c>
      <c r="L441" s="36" t="s">
        <v>31</v>
      </c>
      <c r="M441" s="31" t="s">
        <v>622</v>
      </c>
      <c r="N441" s="24" t="s">
        <v>33</v>
      </c>
      <c r="O441" s="24">
        <v>6</v>
      </c>
      <c r="P441" s="31" t="s">
        <v>623</v>
      </c>
      <c r="Q441" s="31" t="s">
        <v>34</v>
      </c>
      <c r="R441" s="24"/>
      <c r="S441" s="24"/>
      <c r="T441" s="32" t="s">
        <v>35</v>
      </c>
      <c r="U441" s="18"/>
      <c r="V441" s="19"/>
      <c r="W441" s="33" t="str">
        <f t="shared" si="2"/>
        <v/>
      </c>
      <c r="X441" s="34" t="str">
        <f t="shared" si="1"/>
        <v/>
      </c>
    </row>
    <row r="442" spans="1:24" ht="14.25" customHeight="1" x14ac:dyDescent="0.25">
      <c r="A442" s="40">
        <v>5.4599999999999991</v>
      </c>
      <c r="B442" s="41">
        <v>6.16</v>
      </c>
      <c r="C442" s="24" t="s">
        <v>195</v>
      </c>
      <c r="D442" s="24"/>
      <c r="E442" s="24" t="s">
        <v>686</v>
      </c>
      <c r="F442" s="37" t="s">
        <v>1678</v>
      </c>
      <c r="G442" s="31" t="s">
        <v>110</v>
      </c>
      <c r="H442" s="24" t="s">
        <v>28</v>
      </c>
      <c r="I442" s="28" t="s">
        <v>1679</v>
      </c>
      <c r="J442" s="38" t="s">
        <v>1680</v>
      </c>
      <c r="K442" s="36">
        <v>39</v>
      </c>
      <c r="L442" s="36" t="s">
        <v>31</v>
      </c>
      <c r="M442" s="31" t="s">
        <v>622</v>
      </c>
      <c r="N442" s="24" t="s">
        <v>33</v>
      </c>
      <c r="O442" s="24">
        <v>6</v>
      </c>
      <c r="P442" s="31" t="s">
        <v>623</v>
      </c>
      <c r="Q442" s="31" t="s">
        <v>34</v>
      </c>
      <c r="R442" s="24"/>
      <c r="S442" s="24"/>
      <c r="T442" s="32" t="s">
        <v>35</v>
      </c>
      <c r="U442" s="18"/>
      <c r="V442" s="19"/>
      <c r="W442" s="33" t="str">
        <f t="shared" si="2"/>
        <v/>
      </c>
      <c r="X442" s="34" t="str">
        <f t="shared" si="1"/>
        <v/>
      </c>
    </row>
    <row r="443" spans="1:24" ht="14.25" customHeight="1" x14ac:dyDescent="0.25">
      <c r="A443" s="40">
        <v>4.8760000000000003</v>
      </c>
      <c r="B443" s="40">
        <v>6.7</v>
      </c>
      <c r="C443" s="24" t="s">
        <v>195</v>
      </c>
      <c r="D443" s="24"/>
      <c r="E443" s="24" t="s">
        <v>1083</v>
      </c>
      <c r="F443" s="37" t="s">
        <v>1681</v>
      </c>
      <c r="G443" s="31" t="s">
        <v>69</v>
      </c>
      <c r="H443" s="24" t="s">
        <v>28</v>
      </c>
      <c r="I443" s="28" t="s">
        <v>1679</v>
      </c>
      <c r="J443" s="38" t="s">
        <v>1682</v>
      </c>
      <c r="K443" s="36">
        <v>40</v>
      </c>
      <c r="L443" s="36" t="s">
        <v>31</v>
      </c>
      <c r="M443" s="31" t="s">
        <v>622</v>
      </c>
      <c r="N443" s="24" t="s">
        <v>33</v>
      </c>
      <c r="O443" s="24">
        <v>6</v>
      </c>
      <c r="P443" s="31" t="s">
        <v>623</v>
      </c>
      <c r="Q443" s="31" t="s">
        <v>34</v>
      </c>
      <c r="R443" s="24"/>
      <c r="S443" s="24"/>
      <c r="T443" s="32" t="s">
        <v>35</v>
      </c>
      <c r="U443" s="18"/>
      <c r="V443" s="19"/>
      <c r="W443" s="33" t="str">
        <f t="shared" si="2"/>
        <v/>
      </c>
      <c r="X443" s="34" t="str">
        <f t="shared" si="1"/>
        <v/>
      </c>
    </row>
    <row r="444" spans="1:24" ht="14.25" customHeight="1" x14ac:dyDescent="0.25">
      <c r="A444" s="93">
        <v>5.0999999999999996</v>
      </c>
      <c r="B444" s="93">
        <v>6</v>
      </c>
      <c r="C444" s="94" t="s">
        <v>24</v>
      </c>
      <c r="D444" s="95" t="s">
        <v>818</v>
      </c>
      <c r="E444" s="94" t="s">
        <v>1683</v>
      </c>
      <c r="F444" s="37" t="s">
        <v>1684</v>
      </c>
      <c r="G444" s="95" t="s">
        <v>61</v>
      </c>
      <c r="H444" s="94" t="s">
        <v>28</v>
      </c>
      <c r="I444" s="28" t="s">
        <v>1685</v>
      </c>
      <c r="J444" s="38" t="s">
        <v>1686</v>
      </c>
      <c r="K444" s="96">
        <v>618</v>
      </c>
      <c r="L444" s="96" t="s">
        <v>31</v>
      </c>
      <c r="M444" s="95" t="s">
        <v>1492</v>
      </c>
      <c r="N444" s="94" t="s">
        <v>58</v>
      </c>
      <c r="O444" s="94">
        <v>6</v>
      </c>
      <c r="P444" s="94" t="s">
        <v>44</v>
      </c>
      <c r="Q444" s="95" t="s">
        <v>34</v>
      </c>
      <c r="R444" s="97"/>
      <c r="S444" s="97"/>
      <c r="T444" s="98" t="s">
        <v>1687</v>
      </c>
      <c r="U444" s="18"/>
      <c r="V444" s="19"/>
      <c r="W444" s="33" t="str">
        <f t="shared" si="2"/>
        <v/>
      </c>
      <c r="X444" s="34" t="str">
        <f t="shared" si="1"/>
        <v/>
      </c>
    </row>
    <row r="445" spans="1:24" ht="14.25" customHeight="1" x14ac:dyDescent="0.25">
      <c r="A445" s="22">
        <v>16</v>
      </c>
      <c r="B445" s="23">
        <v>22.7</v>
      </c>
      <c r="C445" s="24" t="s">
        <v>49</v>
      </c>
      <c r="D445" s="24"/>
      <c r="E445" s="25" t="s">
        <v>37</v>
      </c>
      <c r="F445" s="26" t="s">
        <v>1688</v>
      </c>
      <c r="G445" s="27" t="s">
        <v>39</v>
      </c>
      <c r="H445" s="25" t="s">
        <v>40</v>
      </c>
      <c r="I445" s="37"/>
      <c r="J445" s="29" t="s">
        <v>1689</v>
      </c>
      <c r="K445" s="30">
        <v>12</v>
      </c>
      <c r="L445" s="30" t="s">
        <v>31</v>
      </c>
      <c r="M445" s="31" t="s">
        <v>43</v>
      </c>
      <c r="N445" s="24">
        <v>2018</v>
      </c>
      <c r="O445" s="24">
        <v>51</v>
      </c>
      <c r="P445" s="24" t="s">
        <v>44</v>
      </c>
      <c r="Q445" s="31" t="s">
        <v>34</v>
      </c>
      <c r="R445" s="24" t="s">
        <v>45</v>
      </c>
      <c r="S445" s="24" t="s">
        <v>44</v>
      </c>
      <c r="T445" s="32" t="s">
        <v>35</v>
      </c>
      <c r="U445" s="18"/>
      <c r="V445" s="19"/>
      <c r="W445" s="33" t="str">
        <f t="shared" si="2"/>
        <v/>
      </c>
      <c r="X445" s="34" t="str">
        <f t="shared" si="1"/>
        <v/>
      </c>
    </row>
    <row r="446" spans="1:24" ht="14.25" customHeight="1" x14ac:dyDescent="0.25">
      <c r="A446" s="22">
        <v>16</v>
      </c>
      <c r="B446" s="23">
        <v>22.7</v>
      </c>
      <c r="C446" s="24" t="s">
        <v>49</v>
      </c>
      <c r="D446" s="24"/>
      <c r="E446" s="25" t="s">
        <v>37</v>
      </c>
      <c r="F446" s="26" t="s">
        <v>1688</v>
      </c>
      <c r="G446" s="27" t="s">
        <v>46</v>
      </c>
      <c r="H446" s="25" t="s">
        <v>40</v>
      </c>
      <c r="I446" s="37"/>
      <c r="J446" s="29" t="s">
        <v>1689</v>
      </c>
      <c r="K446" s="35">
        <v>12</v>
      </c>
      <c r="L446" s="35" t="s">
        <v>47</v>
      </c>
      <c r="M446" s="31" t="s">
        <v>43</v>
      </c>
      <c r="N446" s="24">
        <v>2018</v>
      </c>
      <c r="O446" s="24">
        <v>51</v>
      </c>
      <c r="P446" s="24" t="s">
        <v>44</v>
      </c>
      <c r="Q446" s="31" t="s">
        <v>34</v>
      </c>
      <c r="R446" s="24" t="s">
        <v>45</v>
      </c>
      <c r="S446" s="24" t="s">
        <v>44</v>
      </c>
      <c r="T446" s="32" t="s">
        <v>35</v>
      </c>
      <c r="U446" s="18"/>
      <c r="V446" s="19"/>
      <c r="W446" s="33" t="str">
        <f t="shared" si="2"/>
        <v/>
      </c>
      <c r="X446" s="34" t="str">
        <f t="shared" si="1"/>
        <v/>
      </c>
    </row>
    <row r="447" spans="1:24" ht="14.25" customHeight="1" x14ac:dyDescent="0.25">
      <c r="A447" s="22">
        <v>16</v>
      </c>
      <c r="B447" s="23">
        <v>22.7</v>
      </c>
      <c r="C447" s="24" t="s">
        <v>49</v>
      </c>
      <c r="D447" s="24"/>
      <c r="E447" s="25" t="s">
        <v>37</v>
      </c>
      <c r="F447" s="26" t="s">
        <v>1688</v>
      </c>
      <c r="G447" s="31" t="s">
        <v>27</v>
      </c>
      <c r="H447" s="25" t="s">
        <v>40</v>
      </c>
      <c r="I447" s="37"/>
      <c r="J447" s="29" t="s">
        <v>1689</v>
      </c>
      <c r="K447" s="35">
        <v>12</v>
      </c>
      <c r="L447" s="35" t="s">
        <v>48</v>
      </c>
      <c r="M447" s="31" t="s">
        <v>43</v>
      </c>
      <c r="N447" s="24">
        <v>2018</v>
      </c>
      <c r="O447" s="24">
        <v>51</v>
      </c>
      <c r="P447" s="24" t="s">
        <v>44</v>
      </c>
      <c r="Q447" s="31" t="s">
        <v>34</v>
      </c>
      <c r="R447" s="24" t="s">
        <v>45</v>
      </c>
      <c r="S447" s="24" t="s">
        <v>44</v>
      </c>
      <c r="T447" s="32" t="s">
        <v>35</v>
      </c>
      <c r="U447" s="18"/>
      <c r="V447" s="19"/>
      <c r="W447" s="33" t="str">
        <f t="shared" si="2"/>
        <v/>
      </c>
      <c r="X447" s="34" t="str">
        <f t="shared" si="1"/>
        <v/>
      </c>
    </row>
    <row r="448" spans="1:24" ht="14.25" customHeight="1" x14ac:dyDescent="0.25">
      <c r="A448" s="22">
        <v>114.35</v>
      </c>
      <c r="B448" s="24" t="s">
        <v>1690</v>
      </c>
      <c r="C448" s="24" t="s">
        <v>1691</v>
      </c>
      <c r="D448" s="24"/>
      <c r="E448" s="24" t="s">
        <v>608</v>
      </c>
      <c r="F448" s="37" t="s">
        <v>1692</v>
      </c>
      <c r="G448" s="31" t="s">
        <v>610</v>
      </c>
      <c r="H448" s="24" t="s">
        <v>40</v>
      </c>
      <c r="I448" s="37"/>
      <c r="J448" s="38" t="s">
        <v>1693</v>
      </c>
      <c r="K448" s="36">
        <v>10</v>
      </c>
      <c r="L448" s="36" t="s">
        <v>31</v>
      </c>
      <c r="M448" s="31" t="s">
        <v>859</v>
      </c>
      <c r="N448" s="24">
        <v>2018</v>
      </c>
      <c r="O448" s="24">
        <v>50</v>
      </c>
      <c r="P448" s="24" t="s">
        <v>44</v>
      </c>
      <c r="Q448" s="31" t="s">
        <v>34</v>
      </c>
      <c r="R448" s="24" t="s">
        <v>45</v>
      </c>
      <c r="S448" s="24" t="s">
        <v>44</v>
      </c>
      <c r="T448" s="32" t="s">
        <v>35</v>
      </c>
      <c r="U448" s="18"/>
      <c r="V448" s="19"/>
      <c r="W448" s="33" t="str">
        <f t="shared" si="2"/>
        <v/>
      </c>
      <c r="X448" s="34" t="str">
        <f t="shared" si="1"/>
        <v/>
      </c>
    </row>
    <row r="449" spans="1:24" ht="14.25" customHeight="1" x14ac:dyDescent="0.25">
      <c r="A449" s="22">
        <v>300</v>
      </c>
      <c r="B449" s="24" t="s">
        <v>1694</v>
      </c>
      <c r="C449" s="24" t="s">
        <v>49</v>
      </c>
      <c r="D449" s="31" t="s">
        <v>818</v>
      </c>
      <c r="E449" s="89" t="s">
        <v>1695</v>
      </c>
      <c r="F449" s="90" t="s">
        <v>1696</v>
      </c>
      <c r="G449" s="31" t="s">
        <v>69</v>
      </c>
      <c r="H449" s="24" t="s">
        <v>40</v>
      </c>
      <c r="I449" s="28" t="s">
        <v>1697</v>
      </c>
      <c r="J449" s="38" t="s">
        <v>1698</v>
      </c>
      <c r="K449" s="36">
        <v>12</v>
      </c>
      <c r="L449" s="36" t="s">
        <v>31</v>
      </c>
      <c r="M449" s="31" t="s">
        <v>859</v>
      </c>
      <c r="N449" s="24">
        <v>2018</v>
      </c>
      <c r="O449" s="24">
        <v>50</v>
      </c>
      <c r="P449" s="24" t="s">
        <v>44</v>
      </c>
      <c r="Q449" s="31" t="s">
        <v>34</v>
      </c>
      <c r="R449" s="24" t="s">
        <v>45</v>
      </c>
      <c r="S449" s="24" t="s">
        <v>44</v>
      </c>
      <c r="T449" s="32" t="s">
        <v>35</v>
      </c>
      <c r="U449" s="18"/>
      <c r="V449" s="19"/>
      <c r="W449" s="33" t="str">
        <f t="shared" si="2"/>
        <v/>
      </c>
      <c r="X449" s="34" t="str">
        <f t="shared" si="1"/>
        <v/>
      </c>
    </row>
    <row r="450" spans="1:24" ht="14.25" customHeight="1" x14ac:dyDescent="0.25">
      <c r="A450" s="36">
        <v>61</v>
      </c>
      <c r="B450" s="24" t="s">
        <v>1699</v>
      </c>
      <c r="C450" s="24" t="s">
        <v>1700</v>
      </c>
      <c r="D450" s="24"/>
      <c r="E450" s="83" t="s">
        <v>1701</v>
      </c>
      <c r="F450" s="37" t="s">
        <v>1702</v>
      </c>
      <c r="G450" s="31" t="s">
        <v>110</v>
      </c>
      <c r="H450" s="24" t="s">
        <v>84</v>
      </c>
      <c r="I450" s="28" t="s">
        <v>1703</v>
      </c>
      <c r="J450" s="38" t="s">
        <v>1704</v>
      </c>
      <c r="K450" s="30">
        <v>1</v>
      </c>
      <c r="L450" s="30" t="s">
        <v>31</v>
      </c>
      <c r="M450" s="31" t="s">
        <v>1705</v>
      </c>
      <c r="N450" s="24" t="s">
        <v>185</v>
      </c>
      <c r="O450" s="24"/>
      <c r="P450" s="24" t="s">
        <v>1706</v>
      </c>
      <c r="Q450" s="31" t="s">
        <v>1607</v>
      </c>
      <c r="R450" s="24"/>
      <c r="S450" s="24"/>
      <c r="T450" s="32" t="s">
        <v>35</v>
      </c>
      <c r="U450" s="18"/>
      <c r="V450" s="19"/>
      <c r="W450" s="33" t="str">
        <f t="shared" si="2"/>
        <v/>
      </c>
      <c r="X450" s="34" t="str">
        <f t="shared" si="1"/>
        <v/>
      </c>
    </row>
    <row r="451" spans="1:24" ht="14.25" customHeight="1" x14ac:dyDescent="0.25">
      <c r="A451" s="36">
        <v>61</v>
      </c>
      <c r="B451" s="24" t="s">
        <v>1707</v>
      </c>
      <c r="C451" s="24" t="s">
        <v>1700</v>
      </c>
      <c r="D451" s="24"/>
      <c r="E451" s="24" t="s">
        <v>1708</v>
      </c>
      <c r="F451" s="37" t="s">
        <v>1709</v>
      </c>
      <c r="G451" s="31" t="s">
        <v>1289</v>
      </c>
      <c r="H451" s="24" t="s">
        <v>84</v>
      </c>
      <c r="I451" s="54" t="s">
        <v>1703</v>
      </c>
      <c r="J451" s="38" t="s">
        <v>1704</v>
      </c>
      <c r="K451" s="35">
        <v>1</v>
      </c>
      <c r="L451" s="35" t="s">
        <v>47</v>
      </c>
      <c r="M451" s="31" t="s">
        <v>1705</v>
      </c>
      <c r="N451" s="24" t="s">
        <v>185</v>
      </c>
      <c r="O451" s="24"/>
      <c r="P451" s="24" t="s">
        <v>1706</v>
      </c>
      <c r="Q451" s="31" t="s">
        <v>1607</v>
      </c>
      <c r="R451" s="24"/>
      <c r="S451" s="24"/>
      <c r="T451" s="32" t="s">
        <v>35</v>
      </c>
      <c r="U451" s="18"/>
      <c r="V451" s="19"/>
      <c r="W451" s="33" t="str">
        <f t="shared" si="2"/>
        <v/>
      </c>
      <c r="X451" s="34" t="str">
        <f t="shared" si="1"/>
        <v/>
      </c>
    </row>
    <row r="452" spans="1:24" ht="14.25" customHeight="1" x14ac:dyDescent="0.25">
      <c r="A452" s="36">
        <v>61</v>
      </c>
      <c r="B452" s="24" t="s">
        <v>1707</v>
      </c>
      <c r="C452" s="24" t="s">
        <v>1710</v>
      </c>
      <c r="D452" s="24"/>
      <c r="E452" s="24" t="s">
        <v>808</v>
      </c>
      <c r="F452" s="37" t="s">
        <v>1711</v>
      </c>
      <c r="G452" s="31" t="s">
        <v>46</v>
      </c>
      <c r="H452" s="24" t="s">
        <v>84</v>
      </c>
      <c r="I452" s="54" t="s">
        <v>1703</v>
      </c>
      <c r="J452" s="38" t="s">
        <v>1704</v>
      </c>
      <c r="K452" s="35">
        <v>1</v>
      </c>
      <c r="L452" s="35" t="s">
        <v>48</v>
      </c>
      <c r="M452" s="31" t="s">
        <v>1705</v>
      </c>
      <c r="N452" s="24" t="s">
        <v>185</v>
      </c>
      <c r="O452" s="24"/>
      <c r="P452" s="24" t="s">
        <v>1706</v>
      </c>
      <c r="Q452" s="31" t="s">
        <v>1607</v>
      </c>
      <c r="R452" s="24"/>
      <c r="S452" s="24"/>
      <c r="T452" s="32" t="s">
        <v>35</v>
      </c>
      <c r="U452" s="18"/>
      <c r="V452" s="19"/>
      <c r="W452" s="33" t="str">
        <f t="shared" si="2"/>
        <v/>
      </c>
      <c r="X452" s="34" t="str">
        <f t="shared" si="1"/>
        <v/>
      </c>
    </row>
    <row r="453" spans="1:24" ht="14.25" customHeight="1" x14ac:dyDescent="0.25">
      <c r="A453" s="36">
        <v>61</v>
      </c>
      <c r="B453" s="24" t="s">
        <v>1699</v>
      </c>
      <c r="C453" s="24" t="s">
        <v>1712</v>
      </c>
      <c r="D453" s="24"/>
      <c r="E453" s="24" t="s">
        <v>1640</v>
      </c>
      <c r="F453" s="37" t="s">
        <v>1713</v>
      </c>
      <c r="G453" s="31" t="s">
        <v>1714</v>
      </c>
      <c r="H453" s="24" t="s">
        <v>84</v>
      </c>
      <c r="I453" s="28" t="s">
        <v>1703</v>
      </c>
      <c r="J453" s="38" t="s">
        <v>1704</v>
      </c>
      <c r="K453" s="35">
        <v>1</v>
      </c>
      <c r="L453" s="35" t="s">
        <v>425</v>
      </c>
      <c r="M453" s="31" t="s">
        <v>1705</v>
      </c>
      <c r="N453" s="24" t="s">
        <v>185</v>
      </c>
      <c r="O453" s="24"/>
      <c r="P453" s="24" t="s">
        <v>1706</v>
      </c>
      <c r="Q453" s="31" t="s">
        <v>1607</v>
      </c>
      <c r="R453" s="24"/>
      <c r="S453" s="24"/>
      <c r="T453" s="32" t="s">
        <v>35</v>
      </c>
      <c r="U453" s="18"/>
      <c r="V453" s="19"/>
      <c r="W453" s="33" t="str">
        <f t="shared" si="2"/>
        <v/>
      </c>
      <c r="X453" s="34" t="str">
        <f t="shared" si="1"/>
        <v/>
      </c>
    </row>
    <row r="454" spans="1:24" ht="14.25" customHeight="1" x14ac:dyDescent="0.25">
      <c r="A454" s="36">
        <v>61</v>
      </c>
      <c r="B454" s="24" t="s">
        <v>1699</v>
      </c>
      <c r="C454" s="24" t="s">
        <v>1700</v>
      </c>
      <c r="D454" s="24"/>
      <c r="E454" s="24" t="s">
        <v>1715</v>
      </c>
      <c r="F454" s="37" t="s">
        <v>1716</v>
      </c>
      <c r="G454" s="31" t="s">
        <v>27</v>
      </c>
      <c r="H454" s="24" t="s">
        <v>84</v>
      </c>
      <c r="I454" s="28" t="s">
        <v>1703</v>
      </c>
      <c r="J454" s="38" t="s">
        <v>1704</v>
      </c>
      <c r="K454" s="35">
        <v>1</v>
      </c>
      <c r="L454" s="35" t="s">
        <v>430</v>
      </c>
      <c r="M454" s="31" t="s">
        <v>1705</v>
      </c>
      <c r="N454" s="24" t="s">
        <v>185</v>
      </c>
      <c r="O454" s="24"/>
      <c r="P454" s="24" t="s">
        <v>1706</v>
      </c>
      <c r="Q454" s="31" t="s">
        <v>1607</v>
      </c>
      <c r="R454" s="24"/>
      <c r="S454" s="24"/>
      <c r="T454" s="32" t="s">
        <v>35</v>
      </c>
      <c r="U454" s="18"/>
      <c r="V454" s="19"/>
      <c r="W454" s="33" t="str">
        <f t="shared" si="2"/>
        <v/>
      </c>
      <c r="X454" s="34" t="str">
        <f t="shared" si="1"/>
        <v/>
      </c>
    </row>
    <row r="455" spans="1:24" ht="14.25" customHeight="1" x14ac:dyDescent="0.25">
      <c r="A455" s="36">
        <v>61</v>
      </c>
      <c r="B455" s="24" t="s">
        <v>1707</v>
      </c>
      <c r="C455" s="24" t="s">
        <v>1710</v>
      </c>
      <c r="D455" s="24"/>
      <c r="E455" s="24" t="s">
        <v>1717</v>
      </c>
      <c r="F455" s="37" t="s">
        <v>1718</v>
      </c>
      <c r="G455" s="31" t="s">
        <v>1719</v>
      </c>
      <c r="H455" s="24" t="s">
        <v>84</v>
      </c>
      <c r="I455" s="54" t="s">
        <v>1703</v>
      </c>
      <c r="J455" s="38" t="s">
        <v>1704</v>
      </c>
      <c r="K455" s="35">
        <v>1</v>
      </c>
      <c r="L455" s="35" t="s">
        <v>1220</v>
      </c>
      <c r="M455" s="31" t="s">
        <v>1705</v>
      </c>
      <c r="N455" s="24" t="s">
        <v>185</v>
      </c>
      <c r="O455" s="24"/>
      <c r="P455" s="24" t="s">
        <v>1706</v>
      </c>
      <c r="Q455" s="31" t="s">
        <v>1607</v>
      </c>
      <c r="R455" s="24"/>
      <c r="S455" s="24"/>
      <c r="T455" s="32" t="s">
        <v>35</v>
      </c>
      <c r="U455" s="18"/>
      <c r="V455" s="19"/>
      <c r="W455" s="33" t="str">
        <f t="shared" si="2"/>
        <v/>
      </c>
      <c r="X455" s="34" t="str">
        <f t="shared" si="1"/>
        <v/>
      </c>
    </row>
    <row r="456" spans="1:24" ht="14.25" customHeight="1" x14ac:dyDescent="0.25">
      <c r="A456" s="36">
        <v>61</v>
      </c>
      <c r="B456" s="24" t="s">
        <v>1707</v>
      </c>
      <c r="C456" s="24" t="s">
        <v>1700</v>
      </c>
      <c r="D456" s="24"/>
      <c r="E456" s="24" t="s">
        <v>108</v>
      </c>
      <c r="F456" s="28" t="s">
        <v>1720</v>
      </c>
      <c r="G456" s="27" t="s">
        <v>39</v>
      </c>
      <c r="H456" s="24" t="s">
        <v>84</v>
      </c>
      <c r="I456" s="54" t="s">
        <v>1703</v>
      </c>
      <c r="J456" s="38" t="s">
        <v>1704</v>
      </c>
      <c r="K456" s="35">
        <v>1</v>
      </c>
      <c r="L456" s="35" t="s">
        <v>1721</v>
      </c>
      <c r="M456" s="31" t="s">
        <v>1705</v>
      </c>
      <c r="N456" s="24" t="s">
        <v>185</v>
      </c>
      <c r="O456" s="24"/>
      <c r="P456" s="24" t="s">
        <v>1706</v>
      </c>
      <c r="Q456" s="31" t="s">
        <v>1607</v>
      </c>
      <c r="R456" s="24"/>
      <c r="S456" s="24"/>
      <c r="T456" s="32" t="s">
        <v>35</v>
      </c>
      <c r="U456" s="18"/>
      <c r="V456" s="19"/>
      <c r="W456" s="33" t="str">
        <f t="shared" si="2"/>
        <v/>
      </c>
      <c r="X456" s="34" t="str">
        <f t="shared" si="1"/>
        <v/>
      </c>
    </row>
    <row r="457" spans="1:24" ht="14.25" customHeight="1" x14ac:dyDescent="0.25">
      <c r="A457" s="36">
        <v>61</v>
      </c>
      <c r="B457" s="24" t="s">
        <v>1707</v>
      </c>
      <c r="C457" s="99" t="s">
        <v>1700</v>
      </c>
      <c r="D457" s="24"/>
      <c r="E457" s="100" t="s">
        <v>1722</v>
      </c>
      <c r="F457" s="90" t="s">
        <v>1723</v>
      </c>
      <c r="G457" s="27" t="s">
        <v>39</v>
      </c>
      <c r="H457" s="24" t="s">
        <v>84</v>
      </c>
      <c r="I457" s="28" t="s">
        <v>1703</v>
      </c>
      <c r="J457" s="38" t="s">
        <v>1704</v>
      </c>
      <c r="K457" s="35">
        <v>1</v>
      </c>
      <c r="L457" s="35" t="s">
        <v>1724</v>
      </c>
      <c r="M457" s="31" t="s">
        <v>1705</v>
      </c>
      <c r="N457" s="24" t="s">
        <v>185</v>
      </c>
      <c r="O457" s="24"/>
      <c r="P457" s="24" t="s">
        <v>1706</v>
      </c>
      <c r="Q457" s="31" t="s">
        <v>1607</v>
      </c>
      <c r="R457" s="24"/>
      <c r="S457" s="24"/>
      <c r="T457" s="32" t="s">
        <v>35</v>
      </c>
      <c r="U457" s="18"/>
      <c r="V457" s="19"/>
      <c r="W457" s="33" t="str">
        <f t="shared" si="2"/>
        <v/>
      </c>
      <c r="X457" s="34" t="str">
        <f t="shared" si="1"/>
        <v/>
      </c>
    </row>
    <row r="458" spans="1:24" ht="14.25" customHeight="1" x14ac:dyDescent="0.25">
      <c r="A458" s="40">
        <v>3.11</v>
      </c>
      <c r="B458" s="44">
        <v>3.8</v>
      </c>
      <c r="C458" s="24" t="s">
        <v>195</v>
      </c>
      <c r="D458" s="24"/>
      <c r="E458" s="24" t="s">
        <v>1725</v>
      </c>
      <c r="F458" s="37" t="s">
        <v>1726</v>
      </c>
      <c r="G458" s="31" t="s">
        <v>1727</v>
      </c>
      <c r="H458" s="24" t="s">
        <v>28</v>
      </c>
      <c r="I458" s="28" t="s">
        <v>1728</v>
      </c>
      <c r="J458" s="38" t="s">
        <v>1729</v>
      </c>
      <c r="K458" s="36">
        <v>545</v>
      </c>
      <c r="L458" s="36" t="s">
        <v>31</v>
      </c>
      <c r="M458" s="31" t="s">
        <v>1730</v>
      </c>
      <c r="N458" s="24" t="s">
        <v>78</v>
      </c>
      <c r="O458" s="24">
        <v>5</v>
      </c>
      <c r="P458" s="24"/>
      <c r="Q458" s="31" t="s">
        <v>34</v>
      </c>
      <c r="R458" s="24"/>
      <c r="S458" s="24"/>
      <c r="T458" s="32" t="s">
        <v>35</v>
      </c>
      <c r="U458" s="18"/>
      <c r="V458" s="19"/>
      <c r="W458" s="33" t="str">
        <f t="shared" si="2"/>
        <v/>
      </c>
      <c r="X458" s="34" t="str">
        <f t="shared" si="1"/>
        <v/>
      </c>
    </row>
    <row r="459" spans="1:24" ht="14.25" customHeight="1" x14ac:dyDescent="0.25">
      <c r="A459" s="40">
        <v>0.2522727272727272</v>
      </c>
      <c r="B459" s="41">
        <v>0.375</v>
      </c>
      <c r="C459" s="24" t="s">
        <v>24</v>
      </c>
      <c r="D459" s="24"/>
      <c r="E459" s="24" t="s">
        <v>574</v>
      </c>
      <c r="F459" s="37" t="s">
        <v>1731</v>
      </c>
      <c r="G459" s="31" t="s">
        <v>69</v>
      </c>
      <c r="H459" s="24" t="s">
        <v>28</v>
      </c>
      <c r="I459" s="28" t="s">
        <v>1732</v>
      </c>
      <c r="J459" s="38" t="s">
        <v>1731</v>
      </c>
      <c r="K459" s="36">
        <v>181</v>
      </c>
      <c r="L459" s="36" t="s">
        <v>31</v>
      </c>
      <c r="M459" s="31" t="s">
        <v>119</v>
      </c>
      <c r="N459" s="24" t="s">
        <v>33</v>
      </c>
      <c r="O459" s="24">
        <v>2</v>
      </c>
      <c r="P459" s="24"/>
      <c r="Q459" s="31" t="s">
        <v>34</v>
      </c>
      <c r="R459" s="24"/>
      <c r="S459" s="24"/>
      <c r="T459" s="32" t="s">
        <v>35</v>
      </c>
      <c r="U459" s="18"/>
      <c r="V459" s="19"/>
      <c r="W459" s="33" t="str">
        <f t="shared" si="2"/>
        <v/>
      </c>
      <c r="X459" s="34" t="str">
        <f t="shared" si="1"/>
        <v/>
      </c>
    </row>
    <row r="460" spans="1:24" ht="14.25" customHeight="1" x14ac:dyDescent="0.25">
      <c r="A460" s="40">
        <v>0.20944444444444443</v>
      </c>
      <c r="B460" s="41">
        <v>0.32500000000000001</v>
      </c>
      <c r="C460" s="24" t="s">
        <v>24</v>
      </c>
      <c r="D460" s="24"/>
      <c r="E460" s="24" t="s">
        <v>574</v>
      </c>
      <c r="F460" s="37" t="s">
        <v>1733</v>
      </c>
      <c r="G460" s="31" t="s">
        <v>69</v>
      </c>
      <c r="H460" s="24" t="s">
        <v>28</v>
      </c>
      <c r="I460" s="28" t="s">
        <v>1734</v>
      </c>
      <c r="J460" s="38" t="s">
        <v>1735</v>
      </c>
      <c r="K460" s="36">
        <v>180</v>
      </c>
      <c r="L460" s="36" t="s">
        <v>31</v>
      </c>
      <c r="M460" s="31" t="s">
        <v>119</v>
      </c>
      <c r="N460" s="24" t="s">
        <v>33</v>
      </c>
      <c r="O460" s="24">
        <v>2</v>
      </c>
      <c r="P460" s="24"/>
      <c r="Q460" s="31" t="s">
        <v>34</v>
      </c>
      <c r="R460" s="24"/>
      <c r="S460" s="24"/>
      <c r="T460" s="32" t="s">
        <v>35</v>
      </c>
      <c r="U460" s="18"/>
      <c r="V460" s="19"/>
      <c r="W460" s="33" t="str">
        <f t="shared" si="2"/>
        <v/>
      </c>
      <c r="X460" s="34" t="str">
        <f t="shared" si="1"/>
        <v/>
      </c>
    </row>
    <row r="461" spans="1:24" ht="14.25" customHeight="1" x14ac:dyDescent="0.25">
      <c r="A461" s="40">
        <v>336</v>
      </c>
      <c r="B461" s="40">
        <v>700</v>
      </c>
      <c r="C461" s="24" t="s">
        <v>1736</v>
      </c>
      <c r="D461" s="24"/>
      <c r="E461" s="24" t="s">
        <v>1737</v>
      </c>
      <c r="F461" s="37" t="s">
        <v>1738</v>
      </c>
      <c r="G461" s="31" t="s">
        <v>934</v>
      </c>
      <c r="H461" s="24" t="s">
        <v>1739</v>
      </c>
      <c r="I461" s="28" t="s">
        <v>1740</v>
      </c>
      <c r="J461" s="38" t="s">
        <v>1741</v>
      </c>
      <c r="K461" s="36">
        <v>41</v>
      </c>
      <c r="L461" s="36" t="s">
        <v>31</v>
      </c>
      <c r="M461" s="31" t="s">
        <v>622</v>
      </c>
      <c r="N461" s="24" t="s">
        <v>33</v>
      </c>
      <c r="O461" s="24">
        <v>6</v>
      </c>
      <c r="P461" s="31" t="s">
        <v>623</v>
      </c>
      <c r="Q461" s="31" t="s">
        <v>34</v>
      </c>
      <c r="R461" s="24"/>
      <c r="S461" s="24" t="s">
        <v>1742</v>
      </c>
      <c r="T461" s="32" t="s">
        <v>35</v>
      </c>
      <c r="U461" s="18"/>
      <c r="V461" s="19"/>
      <c r="W461" s="33" t="str">
        <f t="shared" si="2"/>
        <v/>
      </c>
      <c r="X461" s="34" t="str">
        <f t="shared" si="1"/>
        <v/>
      </c>
    </row>
    <row r="462" spans="1:24" ht="14.25" customHeight="1" x14ac:dyDescent="0.25">
      <c r="A462" s="40">
        <v>481.33333333333331</v>
      </c>
      <c r="B462" s="40">
        <v>902.5</v>
      </c>
      <c r="C462" s="24" t="s">
        <v>1743</v>
      </c>
      <c r="D462" s="24"/>
      <c r="E462" s="24" t="s">
        <v>1737</v>
      </c>
      <c r="F462" s="37" t="s">
        <v>1744</v>
      </c>
      <c r="G462" s="31" t="s">
        <v>934</v>
      </c>
      <c r="H462" s="24" t="s">
        <v>1739</v>
      </c>
      <c r="I462" s="28" t="s">
        <v>1745</v>
      </c>
      <c r="J462" s="38" t="s">
        <v>1746</v>
      </c>
      <c r="K462" s="36">
        <v>42</v>
      </c>
      <c r="L462" s="36" t="s">
        <v>31</v>
      </c>
      <c r="M462" s="31" t="s">
        <v>622</v>
      </c>
      <c r="N462" s="24" t="s">
        <v>33</v>
      </c>
      <c r="O462" s="24">
        <v>6</v>
      </c>
      <c r="P462" s="31" t="s">
        <v>623</v>
      </c>
      <c r="Q462" s="31" t="s">
        <v>34</v>
      </c>
      <c r="R462" s="24"/>
      <c r="S462" s="24" t="s">
        <v>1742</v>
      </c>
      <c r="T462" s="32" t="s">
        <v>35</v>
      </c>
      <c r="U462" s="18"/>
      <c r="V462" s="19"/>
      <c r="W462" s="33" t="str">
        <f t="shared" si="2"/>
        <v/>
      </c>
      <c r="X462" s="34" t="str">
        <f t="shared" si="1"/>
        <v/>
      </c>
    </row>
    <row r="463" spans="1:24" ht="14.25" customHeight="1" x14ac:dyDescent="0.25">
      <c r="A463" s="40">
        <v>336.00000000000006</v>
      </c>
      <c r="B463" s="40">
        <v>469</v>
      </c>
      <c r="C463" s="24" t="s">
        <v>1747</v>
      </c>
      <c r="D463" s="24"/>
      <c r="E463" s="24" t="s">
        <v>1737</v>
      </c>
      <c r="F463" s="37" t="s">
        <v>1748</v>
      </c>
      <c r="G463" s="31" t="s">
        <v>934</v>
      </c>
      <c r="H463" s="24" t="s">
        <v>1739</v>
      </c>
      <c r="I463" s="54" t="s">
        <v>1749</v>
      </c>
      <c r="J463" s="55" t="s">
        <v>1750</v>
      </c>
      <c r="K463" s="36">
        <v>43</v>
      </c>
      <c r="L463" s="36" t="s">
        <v>31</v>
      </c>
      <c r="M463" s="31" t="s">
        <v>622</v>
      </c>
      <c r="N463" s="24" t="s">
        <v>33</v>
      </c>
      <c r="O463" s="24">
        <v>6</v>
      </c>
      <c r="P463" s="31" t="s">
        <v>623</v>
      </c>
      <c r="Q463" s="31" t="s">
        <v>34</v>
      </c>
      <c r="R463" s="24"/>
      <c r="S463" s="24" t="s">
        <v>1742</v>
      </c>
      <c r="T463" s="32" t="s">
        <v>35</v>
      </c>
      <c r="U463" s="18"/>
      <c r="V463" s="19"/>
      <c r="W463" s="33" t="str">
        <f t="shared" si="2"/>
        <v/>
      </c>
      <c r="X463" s="34" t="str">
        <f t="shared" si="1"/>
        <v/>
      </c>
    </row>
    <row r="464" spans="1:24" ht="14.25" customHeight="1" x14ac:dyDescent="0.25">
      <c r="A464" s="22">
        <v>93.333333333333329</v>
      </c>
      <c r="B464" s="23">
        <f>16300/60</f>
        <v>271.66666666666669</v>
      </c>
      <c r="C464" s="24"/>
      <c r="D464" s="24"/>
      <c r="E464" s="25" t="s">
        <v>1751</v>
      </c>
      <c r="F464" s="26" t="s">
        <v>1752</v>
      </c>
      <c r="G464" s="31" t="s">
        <v>1289</v>
      </c>
      <c r="H464" s="25" t="s">
        <v>84</v>
      </c>
      <c r="I464" s="87"/>
      <c r="J464" s="66" t="s">
        <v>1753</v>
      </c>
      <c r="K464" s="36">
        <v>13</v>
      </c>
      <c r="L464" s="36" t="s">
        <v>31</v>
      </c>
      <c r="M464" s="31" t="s">
        <v>43</v>
      </c>
      <c r="N464" s="24">
        <v>2018</v>
      </c>
      <c r="O464" s="31" t="s">
        <v>822</v>
      </c>
      <c r="P464" s="24" t="s">
        <v>44</v>
      </c>
      <c r="Q464" s="31" t="s">
        <v>34</v>
      </c>
      <c r="R464" s="24"/>
      <c r="S464" s="24" t="s">
        <v>44</v>
      </c>
      <c r="T464" s="32" t="s">
        <v>35</v>
      </c>
      <c r="U464" s="18"/>
      <c r="V464" s="19"/>
      <c r="W464" s="33" t="str">
        <f t="shared" si="2"/>
        <v/>
      </c>
      <c r="X464" s="34" t="str">
        <f t="shared" si="1"/>
        <v/>
      </c>
    </row>
    <row r="465" spans="1:24" ht="14.25" customHeight="1" x14ac:dyDescent="0.25">
      <c r="A465" s="22">
        <v>29.642857142857142</v>
      </c>
      <c r="B465" s="25">
        <f>900/28</f>
        <v>32.142857142857146</v>
      </c>
      <c r="C465" s="24"/>
      <c r="D465" s="24"/>
      <c r="E465" s="24" t="s">
        <v>1083</v>
      </c>
      <c r="F465" s="26" t="s">
        <v>1754</v>
      </c>
      <c r="G465" s="31" t="s">
        <v>69</v>
      </c>
      <c r="H465" s="25" t="s">
        <v>84</v>
      </c>
      <c r="I465" s="87"/>
      <c r="J465" s="66" t="s">
        <v>1755</v>
      </c>
      <c r="K465" s="36">
        <v>14</v>
      </c>
      <c r="L465" s="36" t="s">
        <v>31</v>
      </c>
      <c r="M465" s="31" t="s">
        <v>43</v>
      </c>
      <c r="N465" s="24">
        <v>2018</v>
      </c>
      <c r="O465" s="24">
        <v>51</v>
      </c>
      <c r="P465" s="24" t="s">
        <v>44</v>
      </c>
      <c r="Q465" s="31" t="s">
        <v>34</v>
      </c>
      <c r="R465" s="25"/>
      <c r="S465" s="25" t="s">
        <v>44</v>
      </c>
      <c r="T465" s="32" t="s">
        <v>35</v>
      </c>
      <c r="U465" s="18"/>
      <c r="V465" s="19"/>
      <c r="W465" s="33" t="str">
        <f t="shared" si="2"/>
        <v/>
      </c>
      <c r="X465" s="34" t="str">
        <f t="shared" si="1"/>
        <v/>
      </c>
    </row>
    <row r="466" spans="1:24" ht="14.25" customHeight="1" x14ac:dyDescent="0.25">
      <c r="A466" s="22">
        <v>57.142857142857146</v>
      </c>
      <c r="B466" s="25">
        <f>1700/28</f>
        <v>60.714285714285715</v>
      </c>
      <c r="C466" s="24"/>
      <c r="D466" s="24"/>
      <c r="E466" s="24" t="s">
        <v>1083</v>
      </c>
      <c r="F466" s="26" t="s">
        <v>1756</v>
      </c>
      <c r="G466" s="31" t="s">
        <v>69</v>
      </c>
      <c r="H466" s="25" t="s">
        <v>84</v>
      </c>
      <c r="I466" s="87"/>
      <c r="J466" s="66" t="s">
        <v>1757</v>
      </c>
      <c r="K466" s="36">
        <v>15</v>
      </c>
      <c r="L466" s="36" t="s">
        <v>31</v>
      </c>
      <c r="M466" s="31" t="s">
        <v>43</v>
      </c>
      <c r="N466" s="24">
        <v>2018</v>
      </c>
      <c r="O466" s="24">
        <v>51</v>
      </c>
      <c r="P466" s="24" t="s">
        <v>44</v>
      </c>
      <c r="Q466" s="31" t="s">
        <v>34</v>
      </c>
      <c r="R466" s="25"/>
      <c r="S466" s="25" t="s">
        <v>44</v>
      </c>
      <c r="T466" s="32" t="s">
        <v>35</v>
      </c>
      <c r="U466" s="18"/>
      <c r="V466" s="19"/>
      <c r="W466" s="33" t="str">
        <f t="shared" si="2"/>
        <v/>
      </c>
      <c r="X466" s="34" t="str">
        <f t="shared" si="1"/>
        <v/>
      </c>
    </row>
    <row r="467" spans="1:24" ht="14.25" customHeight="1" x14ac:dyDescent="0.25">
      <c r="A467" s="101">
        <v>23.12142857142857</v>
      </c>
      <c r="B467" s="102">
        <f t="shared" ref="B467:B469" si="5">2142/28</f>
        <v>76.5</v>
      </c>
      <c r="C467" s="103"/>
      <c r="D467" s="103"/>
      <c r="E467" s="104" t="s">
        <v>37</v>
      </c>
      <c r="F467" s="26" t="s">
        <v>1758</v>
      </c>
      <c r="G467" s="105" t="s">
        <v>39</v>
      </c>
      <c r="H467" s="104" t="s">
        <v>84</v>
      </c>
      <c r="I467" s="37"/>
      <c r="J467" s="29" t="s">
        <v>1759</v>
      </c>
      <c r="K467" s="106">
        <v>16</v>
      </c>
      <c r="L467" s="106" t="s">
        <v>31</v>
      </c>
      <c r="M467" s="107" t="s">
        <v>43</v>
      </c>
      <c r="N467" s="103">
        <v>2018</v>
      </c>
      <c r="O467" s="103">
        <v>51</v>
      </c>
      <c r="P467" s="103" t="s">
        <v>44</v>
      </c>
      <c r="Q467" s="107" t="s">
        <v>34</v>
      </c>
      <c r="R467" s="103"/>
      <c r="S467" s="103"/>
      <c r="T467" s="108" t="s">
        <v>1760</v>
      </c>
      <c r="U467" s="18"/>
      <c r="V467" s="19"/>
      <c r="W467" s="33" t="str">
        <f t="shared" si="2"/>
        <v/>
      </c>
      <c r="X467" s="34" t="str">
        <f t="shared" si="1"/>
        <v/>
      </c>
    </row>
    <row r="468" spans="1:24" ht="14.25" customHeight="1" x14ac:dyDescent="0.25">
      <c r="A468" s="101">
        <v>23.12142857142857</v>
      </c>
      <c r="B468" s="102">
        <f t="shared" si="5"/>
        <v>76.5</v>
      </c>
      <c r="C468" s="103"/>
      <c r="D468" s="103"/>
      <c r="E468" s="104" t="s">
        <v>37</v>
      </c>
      <c r="F468" s="26" t="s">
        <v>1758</v>
      </c>
      <c r="G468" s="105" t="s">
        <v>46</v>
      </c>
      <c r="H468" s="104" t="s">
        <v>84</v>
      </c>
      <c r="I468" s="37"/>
      <c r="J468" s="29" t="s">
        <v>1759</v>
      </c>
      <c r="K468" s="106">
        <v>16</v>
      </c>
      <c r="L468" s="106" t="s">
        <v>47</v>
      </c>
      <c r="M468" s="107" t="s">
        <v>43</v>
      </c>
      <c r="N468" s="103">
        <v>2018</v>
      </c>
      <c r="O468" s="103">
        <v>51</v>
      </c>
      <c r="P468" s="103" t="s">
        <v>44</v>
      </c>
      <c r="Q468" s="107" t="s">
        <v>34</v>
      </c>
      <c r="R468" s="103"/>
      <c r="S468" s="103"/>
      <c r="T468" s="108" t="s">
        <v>1760</v>
      </c>
      <c r="U468" s="18"/>
      <c r="V468" s="19"/>
      <c r="W468" s="33" t="str">
        <f t="shared" si="2"/>
        <v/>
      </c>
      <c r="X468" s="34" t="str">
        <f t="shared" si="1"/>
        <v/>
      </c>
    </row>
    <row r="469" spans="1:24" ht="14.25" customHeight="1" x14ac:dyDescent="0.25">
      <c r="A469" s="101">
        <v>23.12142857142857</v>
      </c>
      <c r="B469" s="102">
        <f t="shared" si="5"/>
        <v>76.5</v>
      </c>
      <c r="C469" s="103"/>
      <c r="D469" s="103"/>
      <c r="E469" s="104" t="s">
        <v>37</v>
      </c>
      <c r="F469" s="26" t="s">
        <v>1758</v>
      </c>
      <c r="G469" s="107" t="s">
        <v>27</v>
      </c>
      <c r="H469" s="104" t="s">
        <v>84</v>
      </c>
      <c r="I469" s="37"/>
      <c r="J469" s="29" t="s">
        <v>1759</v>
      </c>
      <c r="K469" s="106">
        <v>16</v>
      </c>
      <c r="L469" s="106" t="s">
        <v>48</v>
      </c>
      <c r="M469" s="107" t="s">
        <v>43</v>
      </c>
      <c r="N469" s="103">
        <v>2018</v>
      </c>
      <c r="O469" s="103">
        <v>51</v>
      </c>
      <c r="P469" s="103" t="s">
        <v>44</v>
      </c>
      <c r="Q469" s="107" t="s">
        <v>34</v>
      </c>
      <c r="R469" s="103"/>
      <c r="S469" s="103"/>
      <c r="T469" s="108" t="s">
        <v>1760</v>
      </c>
      <c r="U469" s="18"/>
      <c r="V469" s="19"/>
      <c r="W469" s="33" t="str">
        <f t="shared" si="2"/>
        <v/>
      </c>
      <c r="X469" s="34" t="str">
        <f t="shared" si="1"/>
        <v/>
      </c>
    </row>
    <row r="470" spans="1:24" ht="14.25" customHeight="1" x14ac:dyDescent="0.25">
      <c r="A470" s="40">
        <v>1.24</v>
      </c>
      <c r="B470" s="40" t="s">
        <v>1761</v>
      </c>
      <c r="C470" s="24" t="s">
        <v>1762</v>
      </c>
      <c r="D470" s="24"/>
      <c r="E470" s="24" t="s">
        <v>483</v>
      </c>
      <c r="F470" s="37" t="s">
        <v>1763</v>
      </c>
      <c r="G470" s="31" t="s">
        <v>46</v>
      </c>
      <c r="H470" s="24" t="s">
        <v>84</v>
      </c>
      <c r="I470" s="28" t="s">
        <v>1764</v>
      </c>
      <c r="J470" s="38" t="s">
        <v>1765</v>
      </c>
      <c r="K470" s="36">
        <v>373</v>
      </c>
      <c r="L470" s="36" t="s">
        <v>31</v>
      </c>
      <c r="M470" s="31" t="s">
        <v>87</v>
      </c>
      <c r="N470" s="24" t="s">
        <v>88</v>
      </c>
      <c r="O470" s="24">
        <v>3</v>
      </c>
      <c r="P470" s="24"/>
      <c r="Q470" s="31" t="s">
        <v>34</v>
      </c>
      <c r="R470" s="49"/>
      <c r="S470" s="49"/>
      <c r="T470" s="32" t="s">
        <v>35</v>
      </c>
      <c r="U470" s="18"/>
      <c r="V470" s="19"/>
      <c r="W470" s="33" t="str">
        <f t="shared" si="2"/>
        <v/>
      </c>
      <c r="X470" s="34" t="str">
        <f t="shared" si="1"/>
        <v/>
      </c>
    </row>
    <row r="471" spans="1:24" ht="14.25" customHeight="1" x14ac:dyDescent="0.25">
      <c r="A471" s="40">
        <v>0.1225</v>
      </c>
      <c r="B471" s="41" t="s">
        <v>1766</v>
      </c>
      <c r="C471" s="24" t="s">
        <v>1767</v>
      </c>
      <c r="D471" s="24"/>
      <c r="E471" s="24" t="s">
        <v>841</v>
      </c>
      <c r="F471" s="37" t="s">
        <v>1768</v>
      </c>
      <c r="G471" s="31" t="s">
        <v>93</v>
      </c>
      <c r="H471" s="24" t="s">
        <v>84</v>
      </c>
      <c r="I471" s="54" t="s">
        <v>1769</v>
      </c>
      <c r="J471" s="55" t="s">
        <v>1770</v>
      </c>
      <c r="K471" s="36">
        <v>817</v>
      </c>
      <c r="L471" s="36" t="s">
        <v>31</v>
      </c>
      <c r="M471" s="31" t="s">
        <v>306</v>
      </c>
      <c r="N471" s="24" t="s">
        <v>88</v>
      </c>
      <c r="O471" s="24">
        <v>7</v>
      </c>
      <c r="P471" s="24"/>
      <c r="Q471" s="31" t="s">
        <v>34</v>
      </c>
      <c r="R471" s="24"/>
      <c r="S471" s="24"/>
      <c r="T471" s="32" t="s">
        <v>35</v>
      </c>
      <c r="U471" s="18"/>
      <c r="V471" s="19"/>
      <c r="W471" s="33" t="str">
        <f t="shared" si="2"/>
        <v/>
      </c>
      <c r="X471" s="34" t="str">
        <f t="shared" si="1"/>
        <v/>
      </c>
    </row>
    <row r="472" spans="1:24" ht="14.25" customHeight="1" x14ac:dyDescent="0.25">
      <c r="A472" s="40">
        <v>4.3650000000000002</v>
      </c>
      <c r="B472" s="40" t="s">
        <v>1771</v>
      </c>
      <c r="C472" s="24" t="s">
        <v>1772</v>
      </c>
      <c r="D472" s="24"/>
      <c r="E472" s="24" t="s">
        <v>841</v>
      </c>
      <c r="F472" s="37" t="s">
        <v>1773</v>
      </c>
      <c r="G472" s="31" t="s">
        <v>110</v>
      </c>
      <c r="H472" s="24" t="s">
        <v>144</v>
      </c>
      <c r="I472" s="54" t="s">
        <v>1774</v>
      </c>
      <c r="J472" s="55" t="s">
        <v>1775</v>
      </c>
      <c r="K472" s="36">
        <v>818</v>
      </c>
      <c r="L472" s="36" t="s">
        <v>31</v>
      </c>
      <c r="M472" s="31" t="s">
        <v>306</v>
      </c>
      <c r="N472" s="24" t="s">
        <v>88</v>
      </c>
      <c r="O472" s="24">
        <v>7</v>
      </c>
      <c r="P472" s="24"/>
      <c r="Q472" s="31" t="s">
        <v>34</v>
      </c>
      <c r="R472" s="24"/>
      <c r="S472" s="24"/>
      <c r="T472" s="32" t="s">
        <v>35</v>
      </c>
      <c r="U472" s="18"/>
      <c r="V472" s="19"/>
      <c r="W472" s="33" t="str">
        <f t="shared" si="2"/>
        <v/>
      </c>
      <c r="X472" s="34" t="str">
        <f t="shared" si="1"/>
        <v/>
      </c>
    </row>
    <row r="473" spans="1:24" ht="14.25" customHeight="1" x14ac:dyDescent="0.25">
      <c r="A473" s="40">
        <v>70.400000000000006</v>
      </c>
      <c r="B473" s="24">
        <v>80</v>
      </c>
      <c r="C473" s="24" t="s">
        <v>1776</v>
      </c>
      <c r="D473" s="24"/>
      <c r="E473" s="24" t="s">
        <v>1777</v>
      </c>
      <c r="F473" s="37" t="s">
        <v>1778</v>
      </c>
      <c r="G473" s="27" t="s">
        <v>39</v>
      </c>
      <c r="H473" s="24" t="s">
        <v>1776</v>
      </c>
      <c r="I473" s="28" t="s">
        <v>1779</v>
      </c>
      <c r="J473" s="38" t="s">
        <v>1780</v>
      </c>
      <c r="K473" s="36">
        <v>512</v>
      </c>
      <c r="L473" s="36" t="s">
        <v>31</v>
      </c>
      <c r="M473" s="31" t="s">
        <v>1730</v>
      </c>
      <c r="N473" s="24" t="s">
        <v>78</v>
      </c>
      <c r="O473" s="24">
        <v>5</v>
      </c>
      <c r="P473" s="24"/>
      <c r="Q473" s="31" t="s">
        <v>34</v>
      </c>
      <c r="R473" s="24"/>
      <c r="S473" s="24"/>
      <c r="T473" s="32" t="s">
        <v>35</v>
      </c>
      <c r="U473" s="18"/>
      <c r="V473" s="19"/>
      <c r="W473" s="33" t="str">
        <f t="shared" si="2"/>
        <v/>
      </c>
      <c r="X473" s="34" t="str">
        <f t="shared" si="1"/>
        <v/>
      </c>
    </row>
    <row r="474" spans="1:24" ht="14.25" customHeight="1" x14ac:dyDescent="0.25">
      <c r="A474" s="40">
        <v>8.8000000000000007</v>
      </c>
      <c r="B474" s="40" t="s">
        <v>1781</v>
      </c>
      <c r="C474" s="24" t="s">
        <v>348</v>
      </c>
      <c r="D474" s="24"/>
      <c r="E474" s="24" t="s">
        <v>1782</v>
      </c>
      <c r="F474" s="37" t="s">
        <v>1783</v>
      </c>
      <c r="G474" s="31" t="s">
        <v>1784</v>
      </c>
      <c r="H474" s="24" t="s">
        <v>1785</v>
      </c>
      <c r="I474" s="54" t="s">
        <v>1786</v>
      </c>
      <c r="J474" s="55" t="s">
        <v>1787</v>
      </c>
      <c r="K474" s="36">
        <v>547</v>
      </c>
      <c r="L474" s="36" t="s">
        <v>31</v>
      </c>
      <c r="M474" s="31" t="s">
        <v>234</v>
      </c>
      <c r="N474" s="24" t="s">
        <v>88</v>
      </c>
      <c r="O474" s="24">
        <v>5</v>
      </c>
      <c r="P474" s="24"/>
      <c r="Q474" s="31" t="s">
        <v>34</v>
      </c>
      <c r="R474" s="24"/>
      <c r="S474" s="24"/>
      <c r="T474" s="32" t="s">
        <v>35</v>
      </c>
      <c r="U474" s="18"/>
      <c r="V474" s="19"/>
      <c r="W474" s="33" t="str">
        <f t="shared" si="2"/>
        <v/>
      </c>
      <c r="X474" s="34" t="str">
        <f t="shared" si="1"/>
        <v/>
      </c>
    </row>
    <row r="475" spans="1:24" ht="14.25" customHeight="1" x14ac:dyDescent="0.25">
      <c r="A475" s="40">
        <v>4.532</v>
      </c>
      <c r="B475" s="40" t="s">
        <v>1788</v>
      </c>
      <c r="C475" s="24" t="s">
        <v>348</v>
      </c>
      <c r="D475" s="24"/>
      <c r="E475" s="24" t="s">
        <v>1782</v>
      </c>
      <c r="F475" s="37" t="s">
        <v>1789</v>
      </c>
      <c r="G475" s="31" t="s">
        <v>1784</v>
      </c>
      <c r="H475" s="24" t="s">
        <v>1785</v>
      </c>
      <c r="I475" s="54" t="s">
        <v>1790</v>
      </c>
      <c r="J475" s="55" t="s">
        <v>1791</v>
      </c>
      <c r="K475" s="36">
        <v>548</v>
      </c>
      <c r="L475" s="36" t="s">
        <v>31</v>
      </c>
      <c r="M475" s="31" t="s">
        <v>234</v>
      </c>
      <c r="N475" s="24" t="s">
        <v>88</v>
      </c>
      <c r="O475" s="24">
        <v>5</v>
      </c>
      <c r="P475" s="24"/>
      <c r="Q475" s="31" t="s">
        <v>34</v>
      </c>
      <c r="R475" s="24"/>
      <c r="S475" s="24"/>
      <c r="T475" s="32" t="s">
        <v>35</v>
      </c>
      <c r="U475" s="18"/>
      <c r="V475" s="19"/>
      <c r="W475" s="33" t="str">
        <f t="shared" si="2"/>
        <v/>
      </c>
      <c r="X475" s="34" t="str">
        <f t="shared" si="1"/>
        <v/>
      </c>
    </row>
    <row r="476" spans="1:24" ht="14.25" customHeight="1" x14ac:dyDescent="0.25">
      <c r="A476" s="40">
        <v>3.3449999999999998</v>
      </c>
      <c r="B476" s="40">
        <v>5</v>
      </c>
      <c r="C476" s="24" t="s">
        <v>681</v>
      </c>
      <c r="D476" s="24"/>
      <c r="E476" s="24" t="s">
        <v>178</v>
      </c>
      <c r="F476" s="37" t="s">
        <v>1792</v>
      </c>
      <c r="G476" s="31" t="s">
        <v>180</v>
      </c>
      <c r="H476" s="24" t="s">
        <v>681</v>
      </c>
      <c r="I476" s="54" t="s">
        <v>1793</v>
      </c>
      <c r="J476" s="55" t="s">
        <v>1794</v>
      </c>
      <c r="K476" s="36">
        <v>692</v>
      </c>
      <c r="L476" s="36" t="s">
        <v>31</v>
      </c>
      <c r="M476" s="31" t="s">
        <v>72</v>
      </c>
      <c r="N476" s="24" t="s">
        <v>33</v>
      </c>
      <c r="O476" s="24">
        <v>8</v>
      </c>
      <c r="P476" s="24"/>
      <c r="Q476" s="31" t="s">
        <v>34</v>
      </c>
      <c r="R476" s="24"/>
      <c r="S476" s="24"/>
      <c r="T476" s="32" t="s">
        <v>35</v>
      </c>
      <c r="U476" s="18"/>
      <c r="V476" s="19"/>
      <c r="W476" s="33" t="str">
        <f t="shared" si="2"/>
        <v/>
      </c>
      <c r="X476" s="34" t="str">
        <f t="shared" si="1"/>
        <v/>
      </c>
    </row>
    <row r="477" spans="1:24" ht="14.25" customHeight="1" x14ac:dyDescent="0.25">
      <c r="A477" s="40">
        <v>0.14000000000000001</v>
      </c>
      <c r="B477" s="40" t="s">
        <v>1795</v>
      </c>
      <c r="C477" s="24" t="s">
        <v>121</v>
      </c>
      <c r="D477" s="24"/>
      <c r="E477" s="24" t="s">
        <v>1796</v>
      </c>
      <c r="F477" s="37" t="s">
        <v>1797</v>
      </c>
      <c r="G477" s="31" t="s">
        <v>83</v>
      </c>
      <c r="H477" s="24" t="s">
        <v>84</v>
      </c>
      <c r="I477" s="28" t="s">
        <v>1798</v>
      </c>
      <c r="J477" s="38" t="s">
        <v>1799</v>
      </c>
      <c r="K477" s="30">
        <v>441</v>
      </c>
      <c r="L477" s="30" t="s">
        <v>31</v>
      </c>
      <c r="M477" s="31" t="s">
        <v>153</v>
      </c>
      <c r="N477" s="24" t="s">
        <v>88</v>
      </c>
      <c r="O477" s="24">
        <v>4</v>
      </c>
      <c r="P477" s="24"/>
      <c r="Q477" s="31" t="s">
        <v>34</v>
      </c>
      <c r="R477" s="24"/>
      <c r="S477" s="24"/>
      <c r="T477" s="32" t="s">
        <v>35</v>
      </c>
      <c r="U477" s="18"/>
      <c r="V477" s="19"/>
      <c r="W477" s="33" t="str">
        <f t="shared" si="2"/>
        <v/>
      </c>
      <c r="X477" s="34" t="str">
        <f t="shared" si="1"/>
        <v/>
      </c>
    </row>
    <row r="478" spans="1:24" ht="14.25" customHeight="1" x14ac:dyDescent="0.25">
      <c r="A478" s="40">
        <v>0.14000000000000001</v>
      </c>
      <c r="B478" s="40" t="s">
        <v>1800</v>
      </c>
      <c r="C478" s="24" t="s">
        <v>121</v>
      </c>
      <c r="D478" s="24"/>
      <c r="E478" s="24" t="s">
        <v>505</v>
      </c>
      <c r="F478" s="37" t="s">
        <v>1801</v>
      </c>
      <c r="G478" s="31" t="s">
        <v>83</v>
      </c>
      <c r="H478" s="24" t="s">
        <v>84</v>
      </c>
      <c r="I478" s="28" t="s">
        <v>1798</v>
      </c>
      <c r="J478" s="38" t="s">
        <v>1799</v>
      </c>
      <c r="K478" s="35">
        <v>441</v>
      </c>
      <c r="L478" s="35" t="s">
        <v>47</v>
      </c>
      <c r="M478" s="31" t="s">
        <v>153</v>
      </c>
      <c r="N478" s="24" t="s">
        <v>88</v>
      </c>
      <c r="O478" s="24">
        <v>4</v>
      </c>
      <c r="P478" s="24"/>
      <c r="Q478" s="31" t="s">
        <v>34</v>
      </c>
      <c r="R478" s="24"/>
      <c r="S478" s="24"/>
      <c r="T478" s="32" t="s">
        <v>35</v>
      </c>
      <c r="U478" s="18"/>
      <c r="V478" s="19"/>
      <c r="W478" s="33" t="str">
        <f t="shared" si="2"/>
        <v/>
      </c>
      <c r="X478" s="34" t="str">
        <f t="shared" si="1"/>
        <v/>
      </c>
    </row>
    <row r="479" spans="1:24" ht="14.25" customHeight="1" x14ac:dyDescent="0.25">
      <c r="A479" s="40">
        <v>0.14000000000000001</v>
      </c>
      <c r="B479" s="40" t="s">
        <v>1802</v>
      </c>
      <c r="C479" s="24" t="s">
        <v>121</v>
      </c>
      <c r="D479" s="24"/>
      <c r="E479" s="36" t="s">
        <v>79</v>
      </c>
      <c r="F479" s="37" t="s">
        <v>1803</v>
      </c>
      <c r="G479" s="31" t="s">
        <v>83</v>
      </c>
      <c r="H479" s="24" t="s">
        <v>84</v>
      </c>
      <c r="I479" s="28" t="s">
        <v>1798</v>
      </c>
      <c r="J479" s="38" t="s">
        <v>1799</v>
      </c>
      <c r="K479" s="35">
        <v>441</v>
      </c>
      <c r="L479" s="35" t="s">
        <v>48</v>
      </c>
      <c r="M479" s="31" t="s">
        <v>153</v>
      </c>
      <c r="N479" s="24" t="s">
        <v>88</v>
      </c>
      <c r="O479" s="24">
        <v>4</v>
      </c>
      <c r="P479" s="24"/>
      <c r="Q479" s="31" t="s">
        <v>34</v>
      </c>
      <c r="R479" s="24"/>
      <c r="S479" s="24"/>
      <c r="T479" s="32" t="s">
        <v>35</v>
      </c>
      <c r="U479" s="18"/>
      <c r="V479" s="19"/>
      <c r="W479" s="33" t="str">
        <f t="shared" si="2"/>
        <v/>
      </c>
      <c r="X479" s="34" t="str">
        <f t="shared" si="1"/>
        <v/>
      </c>
    </row>
    <row r="480" spans="1:24" ht="14.25" customHeight="1" x14ac:dyDescent="0.25">
      <c r="A480" s="40">
        <v>4.49</v>
      </c>
      <c r="B480" s="40" t="s">
        <v>1804</v>
      </c>
      <c r="C480" s="24" t="s">
        <v>997</v>
      </c>
      <c r="D480" s="24"/>
      <c r="E480" s="36" t="s">
        <v>79</v>
      </c>
      <c r="F480" s="37" t="s">
        <v>1803</v>
      </c>
      <c r="G480" s="31" t="s">
        <v>83</v>
      </c>
      <c r="H480" s="24" t="s">
        <v>207</v>
      </c>
      <c r="I480" s="28" t="s">
        <v>1805</v>
      </c>
      <c r="J480" s="38" t="s">
        <v>1806</v>
      </c>
      <c r="K480" s="36">
        <v>442</v>
      </c>
      <c r="L480" s="36" t="s">
        <v>31</v>
      </c>
      <c r="M480" s="31" t="s">
        <v>153</v>
      </c>
      <c r="N480" s="24" t="s">
        <v>88</v>
      </c>
      <c r="O480" s="24">
        <v>4</v>
      </c>
      <c r="P480" s="24"/>
      <c r="Q480" s="31" t="s">
        <v>34</v>
      </c>
      <c r="R480" s="24"/>
      <c r="S480" s="24"/>
      <c r="T480" s="32" t="s">
        <v>35</v>
      </c>
      <c r="U480" s="18"/>
      <c r="V480" s="19"/>
      <c r="W480" s="33" t="str">
        <f t="shared" si="2"/>
        <v/>
      </c>
      <c r="X480" s="34" t="str">
        <f t="shared" si="1"/>
        <v/>
      </c>
    </row>
    <row r="481" spans="1:24" ht="14.25" customHeight="1" x14ac:dyDescent="0.25">
      <c r="A481" s="40">
        <v>5.25</v>
      </c>
      <c r="B481" s="40" t="s">
        <v>1807</v>
      </c>
      <c r="C481" s="24" t="s">
        <v>997</v>
      </c>
      <c r="D481" s="24"/>
      <c r="E481" s="24" t="s">
        <v>79</v>
      </c>
      <c r="F481" s="37" t="s">
        <v>1808</v>
      </c>
      <c r="G481" s="31" t="s">
        <v>83</v>
      </c>
      <c r="H481" s="24" t="s">
        <v>207</v>
      </c>
      <c r="I481" s="28" t="s">
        <v>1809</v>
      </c>
      <c r="J481" s="38" t="s">
        <v>1810</v>
      </c>
      <c r="K481" s="36">
        <v>443</v>
      </c>
      <c r="L481" s="36" t="s">
        <v>31</v>
      </c>
      <c r="M481" s="31" t="s">
        <v>153</v>
      </c>
      <c r="N481" s="24" t="s">
        <v>88</v>
      </c>
      <c r="O481" s="24">
        <v>4</v>
      </c>
      <c r="P481" s="24"/>
      <c r="Q481" s="31" t="s">
        <v>34</v>
      </c>
      <c r="R481" s="24"/>
      <c r="S481" s="24"/>
      <c r="T481" s="32" t="s">
        <v>35</v>
      </c>
      <c r="U481" s="18"/>
      <c r="V481" s="19"/>
      <c r="W481" s="33" t="str">
        <f t="shared" si="2"/>
        <v/>
      </c>
      <c r="X481" s="34" t="str">
        <f t="shared" si="1"/>
        <v/>
      </c>
    </row>
    <row r="482" spans="1:24" ht="14.25" customHeight="1" x14ac:dyDescent="0.25">
      <c r="A482" s="40">
        <v>3.96</v>
      </c>
      <c r="B482" s="40">
        <v>9.5</v>
      </c>
      <c r="C482" s="24" t="s">
        <v>681</v>
      </c>
      <c r="D482" s="24"/>
      <c r="E482" s="24" t="s">
        <v>178</v>
      </c>
      <c r="F482" s="37" t="s">
        <v>1811</v>
      </c>
      <c r="G482" s="31" t="s">
        <v>180</v>
      </c>
      <c r="H482" s="24" t="s">
        <v>681</v>
      </c>
      <c r="I482" s="28" t="s">
        <v>1812</v>
      </c>
      <c r="J482" s="38" t="s">
        <v>1813</v>
      </c>
      <c r="K482" s="36">
        <v>705</v>
      </c>
      <c r="L482" s="36" t="s">
        <v>31</v>
      </c>
      <c r="M482" s="31" t="s">
        <v>72</v>
      </c>
      <c r="N482" s="24" t="s">
        <v>33</v>
      </c>
      <c r="O482" s="24">
        <v>8</v>
      </c>
      <c r="P482" s="24"/>
      <c r="Q482" s="31" t="s">
        <v>34</v>
      </c>
      <c r="R482" s="24"/>
      <c r="S482" s="24"/>
      <c r="T482" s="32" t="s">
        <v>35</v>
      </c>
      <c r="U482" s="18"/>
      <c r="V482" s="19"/>
      <c r="W482" s="33" t="str">
        <f t="shared" si="2"/>
        <v/>
      </c>
      <c r="X482" s="34" t="str">
        <f t="shared" si="1"/>
        <v/>
      </c>
    </row>
    <row r="483" spans="1:24" ht="14.25" customHeight="1" x14ac:dyDescent="0.25">
      <c r="A483" s="40">
        <v>4.1999999999999993</v>
      </c>
      <c r="B483" s="40">
        <v>9</v>
      </c>
      <c r="C483" s="24" t="s">
        <v>1395</v>
      </c>
      <c r="D483" s="24"/>
      <c r="E483" s="24" t="s">
        <v>178</v>
      </c>
      <c r="F483" s="37" t="s">
        <v>1811</v>
      </c>
      <c r="G483" s="31" t="s">
        <v>180</v>
      </c>
      <c r="H483" s="24" t="s">
        <v>1814</v>
      </c>
      <c r="I483" s="28" t="s">
        <v>1815</v>
      </c>
      <c r="J483" s="38" t="s">
        <v>1816</v>
      </c>
      <c r="K483" s="36">
        <v>706</v>
      </c>
      <c r="L483" s="36" t="s">
        <v>31</v>
      </c>
      <c r="M483" s="31" t="s">
        <v>72</v>
      </c>
      <c r="N483" s="24" t="s">
        <v>33</v>
      </c>
      <c r="O483" s="24">
        <v>8</v>
      </c>
      <c r="P483" s="24"/>
      <c r="Q483" s="31" t="s">
        <v>34</v>
      </c>
      <c r="R483" s="24"/>
      <c r="S483" s="24"/>
      <c r="T483" s="32" t="s">
        <v>35</v>
      </c>
      <c r="U483" s="18"/>
      <c r="V483" s="19"/>
      <c r="W483" s="33" t="str">
        <f t="shared" si="2"/>
        <v/>
      </c>
      <c r="X483" s="34" t="str">
        <f t="shared" si="1"/>
        <v/>
      </c>
    </row>
    <row r="484" spans="1:24" ht="14.25" customHeight="1" x14ac:dyDescent="0.25">
      <c r="A484" s="24">
        <v>1.45</v>
      </c>
      <c r="B484" s="24" t="s">
        <v>1817</v>
      </c>
      <c r="C484" s="24" t="s">
        <v>1818</v>
      </c>
      <c r="D484" s="24"/>
      <c r="E484" s="36" t="s">
        <v>517</v>
      </c>
      <c r="F484" s="37" t="s">
        <v>1819</v>
      </c>
      <c r="G484" s="31" t="s">
        <v>110</v>
      </c>
      <c r="H484" s="24" t="s">
        <v>222</v>
      </c>
      <c r="I484" s="54" t="s">
        <v>1820</v>
      </c>
      <c r="J484" s="55" t="s">
        <v>1821</v>
      </c>
      <c r="K484" s="36">
        <v>274</v>
      </c>
      <c r="L484" s="36" t="s">
        <v>31</v>
      </c>
      <c r="M484" s="31" t="s">
        <v>249</v>
      </c>
      <c r="N484" s="24" t="s">
        <v>185</v>
      </c>
      <c r="O484" s="24">
        <v>3</v>
      </c>
      <c r="P484" s="24"/>
      <c r="Q484" s="31" t="s">
        <v>66</v>
      </c>
      <c r="R484" s="24"/>
      <c r="S484" s="24"/>
      <c r="T484" s="32" t="s">
        <v>35</v>
      </c>
      <c r="U484" s="18"/>
      <c r="V484" s="19"/>
      <c r="W484" s="33" t="str">
        <f t="shared" si="2"/>
        <v/>
      </c>
      <c r="X484" s="34" t="str">
        <f t="shared" si="1"/>
        <v/>
      </c>
    </row>
    <row r="485" spans="1:24" ht="14.25" customHeight="1" x14ac:dyDescent="0.25">
      <c r="A485" s="40">
        <v>2.95</v>
      </c>
      <c r="B485" s="40" t="s">
        <v>1822</v>
      </c>
      <c r="C485" s="24" t="s">
        <v>798</v>
      </c>
      <c r="D485" s="24"/>
      <c r="E485" s="24" t="s">
        <v>505</v>
      </c>
      <c r="F485" s="37" t="s">
        <v>1823</v>
      </c>
      <c r="G485" s="31" t="s">
        <v>83</v>
      </c>
      <c r="H485" s="24" t="s">
        <v>576</v>
      </c>
      <c r="I485" s="54" t="s">
        <v>1824</v>
      </c>
      <c r="J485" s="55" t="s">
        <v>1825</v>
      </c>
      <c r="K485" s="36">
        <v>410</v>
      </c>
      <c r="L485" s="36" t="s">
        <v>31</v>
      </c>
      <c r="M485" s="31" t="s">
        <v>153</v>
      </c>
      <c r="N485" s="24" t="s">
        <v>88</v>
      </c>
      <c r="O485" s="24">
        <v>4</v>
      </c>
      <c r="P485" s="24"/>
      <c r="Q485" s="31" t="s">
        <v>34</v>
      </c>
      <c r="R485" s="24"/>
      <c r="S485" s="24"/>
      <c r="T485" s="32" t="s">
        <v>35</v>
      </c>
      <c r="U485" s="18"/>
      <c r="V485" s="19"/>
      <c r="W485" s="33" t="str">
        <f t="shared" si="2"/>
        <v/>
      </c>
      <c r="X485" s="34" t="str">
        <f t="shared" si="1"/>
        <v/>
      </c>
    </row>
    <row r="486" spans="1:24" ht="14.25" customHeight="1" x14ac:dyDescent="0.25">
      <c r="A486" s="40">
        <v>0.97899999999999998</v>
      </c>
      <c r="B486" s="24" t="s">
        <v>1826</v>
      </c>
      <c r="C486" s="24" t="s">
        <v>244</v>
      </c>
      <c r="D486" s="24"/>
      <c r="E486" s="24" t="s">
        <v>325</v>
      </c>
      <c r="F486" s="37" t="s">
        <v>1827</v>
      </c>
      <c r="G486" s="31" t="s">
        <v>69</v>
      </c>
      <c r="H486" s="24" t="s">
        <v>244</v>
      </c>
      <c r="I486" s="28" t="s">
        <v>1828</v>
      </c>
      <c r="J486" s="38" t="s">
        <v>1829</v>
      </c>
      <c r="K486" s="36">
        <v>396</v>
      </c>
      <c r="L486" s="36" t="s">
        <v>31</v>
      </c>
      <c r="M486" s="31" t="s">
        <v>982</v>
      </c>
      <c r="N486" s="24" t="s">
        <v>58</v>
      </c>
      <c r="O486" s="24">
        <v>4</v>
      </c>
      <c r="P486" s="24"/>
      <c r="Q486" s="31" t="s">
        <v>34</v>
      </c>
      <c r="R486" s="24"/>
      <c r="S486" s="24"/>
      <c r="T486" s="32" t="s">
        <v>35</v>
      </c>
      <c r="U486" s="18"/>
      <c r="V486" s="19"/>
      <c r="W486" s="33" t="str">
        <f t="shared" si="2"/>
        <v/>
      </c>
      <c r="X486" s="34" t="str">
        <f t="shared" si="1"/>
        <v/>
      </c>
    </row>
    <row r="487" spans="1:24" ht="14.25" customHeight="1" x14ac:dyDescent="0.25">
      <c r="A487" s="40">
        <v>5.2500000000000005E-2</v>
      </c>
      <c r="B487" s="36">
        <v>0.14050000000000001</v>
      </c>
      <c r="C487" s="24" t="s">
        <v>24</v>
      </c>
      <c r="D487" s="24"/>
      <c r="E487" s="24" t="s">
        <v>325</v>
      </c>
      <c r="F487" s="37" t="s">
        <v>1827</v>
      </c>
      <c r="G487" s="31" t="s">
        <v>69</v>
      </c>
      <c r="H487" s="24" t="s">
        <v>28</v>
      </c>
      <c r="I487" s="28" t="s">
        <v>1830</v>
      </c>
      <c r="J487" s="38" t="s">
        <v>1831</v>
      </c>
      <c r="K487" s="36">
        <v>397</v>
      </c>
      <c r="L487" s="36" t="s">
        <v>31</v>
      </c>
      <c r="M487" s="31" t="s">
        <v>982</v>
      </c>
      <c r="N487" s="24" t="s">
        <v>58</v>
      </c>
      <c r="O487" s="24">
        <v>4</v>
      </c>
      <c r="P487" s="24"/>
      <c r="Q487" s="31" t="s">
        <v>34</v>
      </c>
      <c r="R487" s="24"/>
      <c r="S487" s="24"/>
      <c r="T487" s="32" t="s">
        <v>35</v>
      </c>
      <c r="U487" s="18"/>
      <c r="V487" s="19"/>
      <c r="W487" s="33" t="str">
        <f t="shared" si="2"/>
        <v/>
      </c>
      <c r="X487" s="34" t="str">
        <f t="shared" si="1"/>
        <v/>
      </c>
    </row>
    <row r="488" spans="1:24" ht="14.25" customHeight="1" x14ac:dyDescent="0.25">
      <c r="A488" s="40">
        <v>4.99</v>
      </c>
      <c r="B488" s="40" t="s">
        <v>296</v>
      </c>
      <c r="C488" s="24" t="s">
        <v>997</v>
      </c>
      <c r="D488" s="24"/>
      <c r="E488" s="24" t="s">
        <v>1832</v>
      </c>
      <c r="F488" s="37" t="s">
        <v>1833</v>
      </c>
      <c r="G488" s="31" t="s">
        <v>83</v>
      </c>
      <c r="H488" s="24" t="s">
        <v>207</v>
      </c>
      <c r="I488" s="54" t="s">
        <v>1834</v>
      </c>
      <c r="J488" s="55" t="s">
        <v>1835</v>
      </c>
      <c r="K488" s="36">
        <v>793</v>
      </c>
      <c r="L488" s="36" t="s">
        <v>31</v>
      </c>
      <c r="M488" s="31" t="s">
        <v>306</v>
      </c>
      <c r="N488" s="24" t="s">
        <v>88</v>
      </c>
      <c r="O488" s="24">
        <v>7</v>
      </c>
      <c r="P488" s="24"/>
      <c r="Q488" s="31" t="s">
        <v>34</v>
      </c>
      <c r="R488" s="24"/>
      <c r="S488" s="24"/>
      <c r="T488" s="32" t="s">
        <v>35</v>
      </c>
      <c r="U488" s="18"/>
      <c r="V488" s="19"/>
      <c r="W488" s="33" t="str">
        <f t="shared" si="2"/>
        <v/>
      </c>
      <c r="X488" s="34" t="str">
        <f t="shared" si="1"/>
        <v/>
      </c>
    </row>
    <row r="489" spans="1:24" ht="14.25" customHeight="1" x14ac:dyDescent="0.25">
      <c r="A489" s="43">
        <v>4.375</v>
      </c>
      <c r="B489" s="43">
        <v>9.75</v>
      </c>
      <c r="C489" s="24" t="s">
        <v>1015</v>
      </c>
      <c r="D489" s="24"/>
      <c r="E489" s="82" t="s">
        <v>1016</v>
      </c>
      <c r="F489" s="37" t="s">
        <v>1836</v>
      </c>
      <c r="G489" s="27" t="s">
        <v>39</v>
      </c>
      <c r="H489" s="24" t="s">
        <v>107</v>
      </c>
      <c r="I489" s="54" t="s">
        <v>1837</v>
      </c>
      <c r="J489" s="55" t="s">
        <v>1838</v>
      </c>
      <c r="K489" s="36">
        <v>133</v>
      </c>
      <c r="L489" s="36" t="s">
        <v>31</v>
      </c>
      <c r="M489" s="31" t="s">
        <v>133</v>
      </c>
      <c r="N489" s="24" t="s">
        <v>134</v>
      </c>
      <c r="O489" s="24">
        <v>4</v>
      </c>
      <c r="P489" s="24"/>
      <c r="Q489" s="31" t="s">
        <v>66</v>
      </c>
      <c r="R489" s="24"/>
      <c r="S489" s="24"/>
      <c r="T489" s="32" t="s">
        <v>35</v>
      </c>
      <c r="U489" s="18"/>
      <c r="V489" s="19"/>
      <c r="W489" s="33" t="str">
        <f t="shared" si="2"/>
        <v/>
      </c>
      <c r="X489" s="34" t="str">
        <f t="shared" si="1"/>
        <v/>
      </c>
    </row>
    <row r="490" spans="1:24" ht="14.25" customHeight="1" x14ac:dyDescent="0.25">
      <c r="A490" s="24">
        <v>1</v>
      </c>
      <c r="B490" s="24" t="s">
        <v>1839</v>
      </c>
      <c r="C490" s="24" t="s">
        <v>1840</v>
      </c>
      <c r="D490" s="24"/>
      <c r="E490" s="24" t="s">
        <v>1362</v>
      </c>
      <c r="F490" s="37" t="s">
        <v>1841</v>
      </c>
      <c r="G490" s="31" t="s">
        <v>69</v>
      </c>
      <c r="H490" s="24" t="s">
        <v>40</v>
      </c>
      <c r="I490" s="28" t="s">
        <v>1842</v>
      </c>
      <c r="J490" s="38" t="s">
        <v>1843</v>
      </c>
      <c r="K490" s="36">
        <v>221</v>
      </c>
      <c r="L490" s="36" t="s">
        <v>31</v>
      </c>
      <c r="M490" s="31" t="s">
        <v>184</v>
      </c>
      <c r="N490" s="24" t="s">
        <v>185</v>
      </c>
      <c r="O490" s="24">
        <v>2</v>
      </c>
      <c r="P490" s="24"/>
      <c r="Q490" s="31" t="s">
        <v>66</v>
      </c>
      <c r="R490" s="24"/>
      <c r="S490" s="24"/>
      <c r="T490" s="32" t="s">
        <v>35</v>
      </c>
      <c r="U490" s="18"/>
      <c r="V490" s="19"/>
      <c r="W490" s="33" t="str">
        <f t="shared" si="2"/>
        <v/>
      </c>
      <c r="X490" s="34" t="str">
        <f t="shared" si="1"/>
        <v/>
      </c>
    </row>
    <row r="491" spans="1:24" ht="14.25" customHeight="1" x14ac:dyDescent="0.25">
      <c r="A491" s="40">
        <v>0.2475</v>
      </c>
      <c r="B491" s="41">
        <v>0.5</v>
      </c>
      <c r="C491" s="24" t="s">
        <v>24</v>
      </c>
      <c r="D491" s="24"/>
      <c r="E491" s="24" t="s">
        <v>574</v>
      </c>
      <c r="F491" s="37" t="s">
        <v>1844</v>
      </c>
      <c r="G491" s="31" t="s">
        <v>69</v>
      </c>
      <c r="H491" s="24" t="s">
        <v>28</v>
      </c>
      <c r="I491" s="28" t="s">
        <v>1845</v>
      </c>
      <c r="J491" s="38" t="s">
        <v>1846</v>
      </c>
      <c r="K491" s="36">
        <v>45</v>
      </c>
      <c r="L491" s="36" t="s">
        <v>31</v>
      </c>
      <c r="M491" s="31" t="s">
        <v>622</v>
      </c>
      <c r="N491" s="24" t="s">
        <v>33</v>
      </c>
      <c r="O491" s="24">
        <v>6</v>
      </c>
      <c r="P491" s="31" t="s">
        <v>623</v>
      </c>
      <c r="Q491" s="31" t="s">
        <v>34</v>
      </c>
      <c r="R491" s="24"/>
      <c r="S491" s="24"/>
      <c r="T491" s="32" t="s">
        <v>35</v>
      </c>
      <c r="U491" s="18"/>
      <c r="V491" s="19"/>
      <c r="W491" s="33" t="str">
        <f t="shared" si="2"/>
        <v/>
      </c>
      <c r="X491" s="34" t="str">
        <f t="shared" si="1"/>
        <v/>
      </c>
    </row>
    <row r="492" spans="1:24" ht="14.25" customHeight="1" x14ac:dyDescent="0.25">
      <c r="A492" s="40">
        <v>2.67</v>
      </c>
      <c r="B492" s="40">
        <v>9</v>
      </c>
      <c r="C492" s="24" t="s">
        <v>681</v>
      </c>
      <c r="D492" s="24"/>
      <c r="E492" s="24" t="s">
        <v>178</v>
      </c>
      <c r="F492" s="37" t="s">
        <v>1847</v>
      </c>
      <c r="G492" s="31" t="s">
        <v>180</v>
      </c>
      <c r="H492" s="24" t="s">
        <v>681</v>
      </c>
      <c r="I492" s="28" t="s">
        <v>1848</v>
      </c>
      <c r="J492" s="38" t="s">
        <v>1849</v>
      </c>
      <c r="K492" s="36">
        <v>693</v>
      </c>
      <c r="L492" s="36" t="s">
        <v>31</v>
      </c>
      <c r="M492" s="31" t="s">
        <v>72</v>
      </c>
      <c r="N492" s="24" t="s">
        <v>33</v>
      </c>
      <c r="O492" s="24">
        <v>8</v>
      </c>
      <c r="P492" s="24"/>
      <c r="Q492" s="31" t="s">
        <v>34</v>
      </c>
      <c r="R492" s="24"/>
      <c r="S492" s="24"/>
      <c r="T492" s="32" t="s">
        <v>35</v>
      </c>
      <c r="U492" s="18"/>
      <c r="V492" s="19"/>
      <c r="W492" s="33" t="str">
        <f t="shared" si="2"/>
        <v/>
      </c>
      <c r="X492" s="34" t="str">
        <f t="shared" si="1"/>
        <v/>
      </c>
    </row>
    <row r="493" spans="1:24" ht="14.25" customHeight="1" x14ac:dyDescent="0.25">
      <c r="A493" s="40">
        <v>3.4558823529411766</v>
      </c>
      <c r="B493" s="40">
        <v>4.95</v>
      </c>
      <c r="C493" s="24" t="s">
        <v>573</v>
      </c>
      <c r="D493" s="31" t="s">
        <v>171</v>
      </c>
      <c r="E493" s="24" t="s">
        <v>73</v>
      </c>
      <c r="F493" s="37" t="s">
        <v>1850</v>
      </c>
      <c r="G493" s="31" t="s">
        <v>69</v>
      </c>
      <c r="H493" s="24" t="s">
        <v>573</v>
      </c>
      <c r="I493" s="28" t="s">
        <v>1851</v>
      </c>
      <c r="J493" s="38" t="s">
        <v>1852</v>
      </c>
      <c r="K493" s="30">
        <v>44</v>
      </c>
      <c r="L493" s="30" t="s">
        <v>31</v>
      </c>
      <c r="M493" s="31" t="s">
        <v>175</v>
      </c>
      <c r="N493" s="24" t="s">
        <v>33</v>
      </c>
      <c r="O493" s="24">
        <v>1</v>
      </c>
      <c r="P493" s="24"/>
      <c r="Q493" s="31" t="s">
        <v>34</v>
      </c>
      <c r="R493" s="24"/>
      <c r="S493" s="24"/>
      <c r="T493" s="32" t="s">
        <v>35</v>
      </c>
      <c r="U493" s="18"/>
      <c r="V493" s="19"/>
      <c r="W493" s="33" t="str">
        <f t="shared" si="2"/>
        <v/>
      </c>
      <c r="X493" s="34" t="str">
        <f t="shared" si="1"/>
        <v/>
      </c>
    </row>
    <row r="494" spans="1:24" ht="14.25" customHeight="1" x14ac:dyDescent="0.25">
      <c r="A494" s="40">
        <v>3.4558823529411766</v>
      </c>
      <c r="B494" s="40">
        <v>6.25</v>
      </c>
      <c r="C494" s="24" t="s">
        <v>573</v>
      </c>
      <c r="D494" s="31" t="s">
        <v>171</v>
      </c>
      <c r="E494" s="24" t="s">
        <v>495</v>
      </c>
      <c r="F494" s="37" t="s">
        <v>1853</v>
      </c>
      <c r="G494" s="31" t="s">
        <v>69</v>
      </c>
      <c r="H494" s="24" t="s">
        <v>573</v>
      </c>
      <c r="I494" s="28" t="s">
        <v>1851</v>
      </c>
      <c r="J494" s="38" t="s">
        <v>1852</v>
      </c>
      <c r="K494" s="35">
        <v>44</v>
      </c>
      <c r="L494" s="35" t="s">
        <v>47</v>
      </c>
      <c r="M494" s="31" t="s">
        <v>175</v>
      </c>
      <c r="N494" s="24" t="s">
        <v>33</v>
      </c>
      <c r="O494" s="24">
        <v>1</v>
      </c>
      <c r="P494" s="24"/>
      <c r="Q494" s="31" t="s">
        <v>34</v>
      </c>
      <c r="R494" s="24"/>
      <c r="S494" s="24"/>
      <c r="T494" s="32" t="s">
        <v>35</v>
      </c>
      <c r="U494" s="18"/>
      <c r="V494" s="19"/>
      <c r="W494" s="33" t="str">
        <f t="shared" si="2"/>
        <v/>
      </c>
      <c r="X494" s="34" t="str">
        <f t="shared" si="1"/>
        <v/>
      </c>
    </row>
    <row r="495" spans="1:24" ht="14.25" customHeight="1" x14ac:dyDescent="0.25">
      <c r="A495" s="36">
        <v>1.6879999999999999</v>
      </c>
      <c r="B495" s="24" t="s">
        <v>1854</v>
      </c>
      <c r="C495" s="24" t="s">
        <v>195</v>
      </c>
      <c r="D495" s="24"/>
      <c r="E495" s="24" t="s">
        <v>1083</v>
      </c>
      <c r="F495" s="37" t="s">
        <v>1855</v>
      </c>
      <c r="G495" s="31" t="s">
        <v>110</v>
      </c>
      <c r="H495" s="24" t="s">
        <v>28</v>
      </c>
      <c r="I495" s="28" t="s">
        <v>1856</v>
      </c>
      <c r="J495" s="38" t="s">
        <v>1857</v>
      </c>
      <c r="K495" s="36">
        <v>16</v>
      </c>
      <c r="L495" s="36" t="s">
        <v>31</v>
      </c>
      <c r="M495" s="31" t="s">
        <v>255</v>
      </c>
      <c r="N495" s="24" t="s">
        <v>185</v>
      </c>
      <c r="O495" s="24">
        <v>1</v>
      </c>
      <c r="P495" s="24"/>
      <c r="Q495" s="31" t="s">
        <v>66</v>
      </c>
      <c r="R495" s="24"/>
      <c r="S495" s="24"/>
      <c r="T495" s="32" t="s">
        <v>35</v>
      </c>
      <c r="U495" s="18"/>
      <c r="V495" s="19"/>
      <c r="W495" s="33" t="str">
        <f t="shared" si="2"/>
        <v/>
      </c>
      <c r="X495" s="34" t="str">
        <f t="shared" si="1"/>
        <v/>
      </c>
    </row>
    <row r="496" spans="1:24" ht="14.25" customHeight="1" x14ac:dyDescent="0.25">
      <c r="A496" s="36">
        <v>9.9000000000000005E-2</v>
      </c>
      <c r="B496" s="24" t="s">
        <v>1858</v>
      </c>
      <c r="C496" s="24" t="s">
        <v>24</v>
      </c>
      <c r="D496" s="24"/>
      <c r="E496" s="24" t="s">
        <v>618</v>
      </c>
      <c r="F496" s="37" t="s">
        <v>1859</v>
      </c>
      <c r="G496" s="27" t="s">
        <v>39</v>
      </c>
      <c r="H496" s="24" t="s">
        <v>28</v>
      </c>
      <c r="I496" s="28" t="s">
        <v>1860</v>
      </c>
      <c r="J496" s="38" t="s">
        <v>1861</v>
      </c>
      <c r="K496" s="36">
        <v>17</v>
      </c>
      <c r="L496" s="36" t="s">
        <v>31</v>
      </c>
      <c r="M496" s="31" t="s">
        <v>255</v>
      </c>
      <c r="N496" s="24" t="s">
        <v>185</v>
      </c>
      <c r="O496" s="24">
        <v>1</v>
      </c>
      <c r="P496" s="24"/>
      <c r="Q496" s="31" t="s">
        <v>66</v>
      </c>
      <c r="R496" s="24"/>
      <c r="S496" s="24"/>
      <c r="T496" s="32" t="s">
        <v>35</v>
      </c>
      <c r="U496" s="18"/>
      <c r="V496" s="19"/>
      <c r="W496" s="33" t="str">
        <f t="shared" si="2"/>
        <v/>
      </c>
      <c r="X496" s="34" t="str">
        <f t="shared" si="1"/>
        <v/>
      </c>
    </row>
    <row r="497" spans="1:24" ht="14.25" customHeight="1" x14ac:dyDescent="0.25">
      <c r="A497" s="40">
        <v>8.0249999999999986</v>
      </c>
      <c r="B497" s="40">
        <v>15</v>
      </c>
      <c r="C497" s="24" t="s">
        <v>235</v>
      </c>
      <c r="D497" s="31" t="s">
        <v>171</v>
      </c>
      <c r="E497" s="24" t="s">
        <v>1083</v>
      </c>
      <c r="F497" s="37" t="s">
        <v>1862</v>
      </c>
      <c r="G497" s="31" t="s">
        <v>110</v>
      </c>
      <c r="H497" s="24" t="s">
        <v>235</v>
      </c>
      <c r="I497" s="28" t="s">
        <v>1863</v>
      </c>
      <c r="J497" s="38" t="s">
        <v>1864</v>
      </c>
      <c r="K497" s="36">
        <v>43</v>
      </c>
      <c r="L497" s="36" t="s">
        <v>31</v>
      </c>
      <c r="M497" s="31" t="s">
        <v>175</v>
      </c>
      <c r="N497" s="24" t="s">
        <v>33</v>
      </c>
      <c r="O497" s="24">
        <v>1</v>
      </c>
      <c r="P497" s="24"/>
      <c r="Q497" s="31" t="s">
        <v>34</v>
      </c>
      <c r="R497" s="24"/>
      <c r="S497" s="24"/>
      <c r="T497" s="32" t="s">
        <v>35</v>
      </c>
      <c r="U497" s="18"/>
      <c r="V497" s="19"/>
      <c r="W497" s="33" t="str">
        <f t="shared" si="2"/>
        <v/>
      </c>
      <c r="X497" s="34" t="str">
        <f t="shared" si="1"/>
        <v/>
      </c>
    </row>
    <row r="498" spans="1:24" ht="14.25" customHeight="1" x14ac:dyDescent="0.25">
      <c r="A498" s="40">
        <v>0.154</v>
      </c>
      <c r="B498" s="40" t="s">
        <v>1865</v>
      </c>
      <c r="C498" s="24" t="s">
        <v>1866</v>
      </c>
      <c r="D498" s="24"/>
      <c r="E498" s="24" t="s">
        <v>122</v>
      </c>
      <c r="F498" s="37" t="s">
        <v>1867</v>
      </c>
      <c r="G498" s="31" t="s">
        <v>93</v>
      </c>
      <c r="H498" s="24" t="s">
        <v>84</v>
      </c>
      <c r="I498" s="28" t="s">
        <v>1868</v>
      </c>
      <c r="J498" s="38" t="s">
        <v>1869</v>
      </c>
      <c r="K498" s="36">
        <v>45</v>
      </c>
      <c r="L498" s="36" t="s">
        <v>31</v>
      </c>
      <c r="M498" s="31" t="s">
        <v>170</v>
      </c>
      <c r="N498" s="24" t="s">
        <v>129</v>
      </c>
      <c r="O498" s="24">
        <v>1</v>
      </c>
      <c r="P498" s="24"/>
      <c r="Q498" s="31" t="s">
        <v>34</v>
      </c>
      <c r="R498" s="24"/>
      <c r="S498" s="24"/>
      <c r="T498" s="32" t="s">
        <v>35</v>
      </c>
      <c r="U498" s="18"/>
      <c r="V498" s="19"/>
      <c r="W498" s="33" t="str">
        <f t="shared" si="2"/>
        <v/>
      </c>
      <c r="X498" s="34" t="str">
        <f t="shared" si="1"/>
        <v/>
      </c>
    </row>
    <row r="499" spans="1:24" ht="14.25" customHeight="1" x14ac:dyDescent="0.25">
      <c r="A499" s="24">
        <v>0.48</v>
      </c>
      <c r="B499" s="24"/>
      <c r="C499" s="24" t="s">
        <v>1870</v>
      </c>
      <c r="D499" s="24"/>
      <c r="E499" s="24" t="s">
        <v>591</v>
      </c>
      <c r="F499" s="37" t="s">
        <v>1871</v>
      </c>
      <c r="G499" s="27" t="s">
        <v>39</v>
      </c>
      <c r="H499" s="24" t="s">
        <v>97</v>
      </c>
      <c r="I499" s="28" t="s">
        <v>1872</v>
      </c>
      <c r="J499" s="38" t="s">
        <v>1873</v>
      </c>
      <c r="K499" s="36">
        <v>244</v>
      </c>
      <c r="L499" s="36" t="s">
        <v>31</v>
      </c>
      <c r="M499" s="31" t="s">
        <v>249</v>
      </c>
      <c r="N499" s="24" t="s">
        <v>185</v>
      </c>
      <c r="O499" s="24">
        <v>3</v>
      </c>
      <c r="P499" s="24"/>
      <c r="Q499" s="31" t="s">
        <v>66</v>
      </c>
      <c r="R499" s="24"/>
      <c r="S499" s="24"/>
      <c r="T499" s="32" t="s">
        <v>35</v>
      </c>
      <c r="U499" s="18"/>
      <c r="V499" s="19"/>
      <c r="W499" s="33" t="str">
        <f t="shared" si="2"/>
        <v/>
      </c>
      <c r="X499" s="34" t="str">
        <f t="shared" si="1"/>
        <v/>
      </c>
    </row>
    <row r="500" spans="1:24" ht="14.25" customHeight="1" x14ac:dyDescent="0.25">
      <c r="A500" s="40">
        <v>0.87</v>
      </c>
      <c r="B500" s="40" t="s">
        <v>1874</v>
      </c>
      <c r="C500" s="24" t="s">
        <v>1875</v>
      </c>
      <c r="D500" s="24"/>
      <c r="E500" s="24" t="s">
        <v>122</v>
      </c>
      <c r="F500" s="37" t="s">
        <v>1876</v>
      </c>
      <c r="G500" s="31" t="s">
        <v>93</v>
      </c>
      <c r="H500" s="24" t="s">
        <v>311</v>
      </c>
      <c r="I500" s="28" t="s">
        <v>1877</v>
      </c>
      <c r="J500" s="38" t="s">
        <v>1878</v>
      </c>
      <c r="K500" s="36">
        <v>43</v>
      </c>
      <c r="L500" s="36" t="s">
        <v>31</v>
      </c>
      <c r="M500" s="31" t="s">
        <v>170</v>
      </c>
      <c r="N500" s="24" t="s">
        <v>129</v>
      </c>
      <c r="O500" s="24">
        <v>1</v>
      </c>
      <c r="P500" s="24"/>
      <c r="Q500" s="31" t="s">
        <v>34</v>
      </c>
      <c r="R500" s="24"/>
      <c r="S500" s="24"/>
      <c r="T500" s="32" t="s">
        <v>35</v>
      </c>
      <c r="U500" s="18"/>
      <c r="V500" s="19"/>
      <c r="W500" s="33" t="str">
        <f t="shared" si="2"/>
        <v/>
      </c>
      <c r="X500" s="34" t="str">
        <f t="shared" si="1"/>
        <v/>
      </c>
    </row>
    <row r="501" spans="1:24" ht="14.25" customHeight="1" x14ac:dyDescent="0.25">
      <c r="A501" s="43">
        <v>0.43</v>
      </c>
      <c r="B501" s="43" t="s">
        <v>1879</v>
      </c>
      <c r="C501" s="44" t="s">
        <v>1880</v>
      </c>
      <c r="D501" s="44"/>
      <c r="E501" s="44" t="s">
        <v>1881</v>
      </c>
      <c r="F501" s="37" t="s">
        <v>1882</v>
      </c>
      <c r="G501" s="62" t="s">
        <v>110</v>
      </c>
      <c r="H501" s="44" t="s">
        <v>311</v>
      </c>
      <c r="I501" s="28" t="s">
        <v>1883</v>
      </c>
      <c r="J501" s="38" t="s">
        <v>1884</v>
      </c>
      <c r="K501" s="30">
        <v>40</v>
      </c>
      <c r="L501" s="30" t="s">
        <v>31</v>
      </c>
      <c r="M501" s="62" t="s">
        <v>170</v>
      </c>
      <c r="N501" s="44" t="s">
        <v>129</v>
      </c>
      <c r="O501" s="44">
        <v>1</v>
      </c>
      <c r="P501" s="44"/>
      <c r="Q501" s="62" t="s">
        <v>34</v>
      </c>
      <c r="R501" s="44"/>
      <c r="S501" s="44"/>
      <c r="T501" s="65" t="s">
        <v>35</v>
      </c>
      <c r="U501" s="18"/>
      <c r="V501" s="19"/>
      <c r="W501" s="33" t="str">
        <f t="shared" si="2"/>
        <v/>
      </c>
      <c r="X501" s="34" t="str">
        <f t="shared" si="1"/>
        <v/>
      </c>
    </row>
    <row r="502" spans="1:24" ht="14.25" customHeight="1" x14ac:dyDescent="0.25">
      <c r="A502" s="43">
        <v>0.43</v>
      </c>
      <c r="B502" s="43" t="s">
        <v>1879</v>
      </c>
      <c r="C502" s="44" t="s">
        <v>1885</v>
      </c>
      <c r="D502" s="44"/>
      <c r="E502" s="44" t="s">
        <v>122</v>
      </c>
      <c r="F502" s="37" t="s">
        <v>1886</v>
      </c>
      <c r="G502" s="62" t="s">
        <v>93</v>
      </c>
      <c r="H502" s="44" t="s">
        <v>311</v>
      </c>
      <c r="I502" s="28" t="s">
        <v>1883</v>
      </c>
      <c r="J502" s="38" t="s">
        <v>1884</v>
      </c>
      <c r="K502" s="35">
        <v>40</v>
      </c>
      <c r="L502" s="35" t="s">
        <v>47</v>
      </c>
      <c r="M502" s="62" t="s">
        <v>170</v>
      </c>
      <c r="N502" s="44" t="s">
        <v>129</v>
      </c>
      <c r="O502" s="44">
        <v>1</v>
      </c>
      <c r="P502" s="44"/>
      <c r="Q502" s="62" t="s">
        <v>34</v>
      </c>
      <c r="R502" s="44"/>
      <c r="S502" s="44"/>
      <c r="T502" s="65" t="s">
        <v>35</v>
      </c>
      <c r="U502" s="18"/>
      <c r="V502" s="19"/>
      <c r="W502" s="33" t="str">
        <f t="shared" si="2"/>
        <v/>
      </c>
      <c r="X502" s="34" t="str">
        <f t="shared" si="1"/>
        <v/>
      </c>
    </row>
    <row r="503" spans="1:24" ht="14.25" customHeight="1" x14ac:dyDescent="0.25">
      <c r="A503" s="43">
        <v>1.38</v>
      </c>
      <c r="B503" s="43" t="s">
        <v>1887</v>
      </c>
      <c r="C503" s="44" t="s">
        <v>24</v>
      </c>
      <c r="D503" s="44"/>
      <c r="E503" s="44" t="s">
        <v>1888</v>
      </c>
      <c r="F503" s="37" t="s">
        <v>1889</v>
      </c>
      <c r="G503" s="62" t="s">
        <v>110</v>
      </c>
      <c r="H503" s="44" t="s">
        <v>84</v>
      </c>
      <c r="I503" s="28" t="s">
        <v>1890</v>
      </c>
      <c r="J503" s="38" t="s">
        <v>1891</v>
      </c>
      <c r="K503" s="53">
        <v>44</v>
      </c>
      <c r="L503" s="53" t="s">
        <v>31</v>
      </c>
      <c r="M503" s="62" t="s">
        <v>170</v>
      </c>
      <c r="N503" s="44" t="s">
        <v>129</v>
      </c>
      <c r="O503" s="44">
        <v>1</v>
      </c>
      <c r="P503" s="44"/>
      <c r="Q503" s="62" t="s">
        <v>34</v>
      </c>
      <c r="R503" s="44"/>
      <c r="S503" s="44"/>
      <c r="T503" s="65" t="s">
        <v>35</v>
      </c>
      <c r="U503" s="18"/>
      <c r="V503" s="19"/>
      <c r="W503" s="33" t="str">
        <f t="shared" si="2"/>
        <v/>
      </c>
      <c r="X503" s="34" t="str">
        <f t="shared" si="1"/>
        <v/>
      </c>
    </row>
    <row r="504" spans="1:24" ht="14.25" customHeight="1" x14ac:dyDescent="0.25">
      <c r="A504" s="43">
        <v>0.112</v>
      </c>
      <c r="B504" s="85" t="s">
        <v>1892</v>
      </c>
      <c r="C504" s="44" t="s">
        <v>24</v>
      </c>
      <c r="D504" s="44"/>
      <c r="E504" s="44" t="s">
        <v>178</v>
      </c>
      <c r="F504" s="37" t="s">
        <v>1847</v>
      </c>
      <c r="G504" s="62" t="s">
        <v>180</v>
      </c>
      <c r="H504" s="44" t="s">
        <v>84</v>
      </c>
      <c r="I504" s="54" t="s">
        <v>1893</v>
      </c>
      <c r="J504" s="55" t="s">
        <v>1894</v>
      </c>
      <c r="K504" s="53">
        <v>37</v>
      </c>
      <c r="L504" s="53" t="s">
        <v>31</v>
      </c>
      <c r="M504" s="62" t="s">
        <v>170</v>
      </c>
      <c r="N504" s="44" t="s">
        <v>129</v>
      </c>
      <c r="O504" s="44">
        <v>1</v>
      </c>
      <c r="P504" s="44"/>
      <c r="Q504" s="62" t="s">
        <v>34</v>
      </c>
      <c r="R504" s="44"/>
      <c r="S504" s="44"/>
      <c r="T504" s="65" t="s">
        <v>35</v>
      </c>
      <c r="U504" s="18"/>
      <c r="V504" s="19"/>
      <c r="W504" s="33" t="str">
        <f t="shared" si="2"/>
        <v/>
      </c>
      <c r="X504" s="34" t="str">
        <f t="shared" si="1"/>
        <v/>
      </c>
    </row>
    <row r="505" spans="1:24" ht="14.25" customHeight="1" x14ac:dyDescent="0.25">
      <c r="A505" s="43">
        <v>0.49</v>
      </c>
      <c r="B505" s="43" t="s">
        <v>1895</v>
      </c>
      <c r="C505" s="44" t="s">
        <v>311</v>
      </c>
      <c r="D505" s="44"/>
      <c r="E505" s="44" t="s">
        <v>122</v>
      </c>
      <c r="F505" s="37" t="s">
        <v>1896</v>
      </c>
      <c r="G505" s="63" t="s">
        <v>110</v>
      </c>
      <c r="H505" s="44" t="s">
        <v>311</v>
      </c>
      <c r="I505" s="54" t="s">
        <v>1893</v>
      </c>
      <c r="J505" s="55" t="s">
        <v>1894</v>
      </c>
      <c r="K505" s="53">
        <v>41</v>
      </c>
      <c r="L505" s="53" t="s">
        <v>31</v>
      </c>
      <c r="M505" s="62" t="s">
        <v>170</v>
      </c>
      <c r="N505" s="44" t="s">
        <v>129</v>
      </c>
      <c r="O505" s="44">
        <v>1</v>
      </c>
      <c r="P505" s="44"/>
      <c r="Q505" s="62" t="s">
        <v>34</v>
      </c>
      <c r="R505" s="44"/>
      <c r="S505" s="44"/>
      <c r="T505" s="65" t="s">
        <v>35</v>
      </c>
      <c r="U505" s="18"/>
      <c r="V505" s="19"/>
      <c r="W505" s="33" t="str">
        <f t="shared" si="2"/>
        <v/>
      </c>
      <c r="X505" s="34" t="str">
        <f t="shared" si="1"/>
        <v/>
      </c>
    </row>
    <row r="506" spans="1:24" ht="14.25" customHeight="1" x14ac:dyDescent="0.25">
      <c r="A506" s="43">
        <v>0.17899999999999999</v>
      </c>
      <c r="B506" s="43" t="s">
        <v>1329</v>
      </c>
      <c r="C506" s="44" t="s">
        <v>115</v>
      </c>
      <c r="D506" s="44"/>
      <c r="E506" s="44" t="s">
        <v>98</v>
      </c>
      <c r="F506" s="37" t="s">
        <v>1897</v>
      </c>
      <c r="G506" s="62" t="s">
        <v>100</v>
      </c>
      <c r="H506" s="44" t="s">
        <v>84</v>
      </c>
      <c r="I506" s="54" t="s">
        <v>1898</v>
      </c>
      <c r="J506" s="55" t="s">
        <v>1899</v>
      </c>
      <c r="K506" s="30">
        <v>38</v>
      </c>
      <c r="L506" s="30" t="s">
        <v>31</v>
      </c>
      <c r="M506" s="62" t="s">
        <v>170</v>
      </c>
      <c r="N506" s="44" t="s">
        <v>129</v>
      </c>
      <c r="O506" s="44">
        <v>1</v>
      </c>
      <c r="P506" s="44"/>
      <c r="Q506" s="62" t="s">
        <v>34</v>
      </c>
      <c r="R506" s="44"/>
      <c r="S506" s="44"/>
      <c r="T506" s="65" t="s">
        <v>35</v>
      </c>
      <c r="U506" s="18"/>
      <c r="V506" s="19"/>
      <c r="W506" s="33" t="str">
        <f t="shared" si="2"/>
        <v/>
      </c>
      <c r="X506" s="34" t="str">
        <f t="shared" si="1"/>
        <v/>
      </c>
    </row>
    <row r="507" spans="1:24" ht="14.25" customHeight="1" x14ac:dyDescent="0.25">
      <c r="A507" s="43">
        <v>0.17899999999999999</v>
      </c>
      <c r="B507" s="85" t="s">
        <v>1900</v>
      </c>
      <c r="C507" s="44" t="s">
        <v>24</v>
      </c>
      <c r="D507" s="44"/>
      <c r="E507" s="44" t="s">
        <v>178</v>
      </c>
      <c r="F507" s="37" t="s">
        <v>1847</v>
      </c>
      <c r="G507" s="62" t="s">
        <v>180</v>
      </c>
      <c r="H507" s="44" t="s">
        <v>84</v>
      </c>
      <c r="I507" s="54" t="s">
        <v>1898</v>
      </c>
      <c r="J507" s="55" t="s">
        <v>1899</v>
      </c>
      <c r="K507" s="35">
        <v>38</v>
      </c>
      <c r="L507" s="35" t="s">
        <v>47</v>
      </c>
      <c r="M507" s="62" t="s">
        <v>170</v>
      </c>
      <c r="N507" s="44" t="s">
        <v>129</v>
      </c>
      <c r="O507" s="44">
        <v>1</v>
      </c>
      <c r="P507" s="44"/>
      <c r="Q507" s="62" t="s">
        <v>34</v>
      </c>
      <c r="R507" s="44"/>
      <c r="S507" s="44"/>
      <c r="T507" s="65" t="s">
        <v>35</v>
      </c>
      <c r="U507" s="18"/>
      <c r="V507" s="19"/>
      <c r="W507" s="33" t="str">
        <f t="shared" si="2"/>
        <v/>
      </c>
      <c r="X507" s="34" t="str">
        <f t="shared" si="1"/>
        <v/>
      </c>
    </row>
    <row r="508" spans="1:24" ht="14.25" customHeight="1" x14ac:dyDescent="0.25">
      <c r="A508" s="43">
        <v>0.65</v>
      </c>
      <c r="B508" s="43" t="s">
        <v>1901</v>
      </c>
      <c r="C508" s="44" t="s">
        <v>1880</v>
      </c>
      <c r="D508" s="44"/>
      <c r="E508" s="44" t="s">
        <v>1881</v>
      </c>
      <c r="F508" s="37" t="s">
        <v>1902</v>
      </c>
      <c r="G508" s="62" t="s">
        <v>46</v>
      </c>
      <c r="H508" s="44" t="s">
        <v>311</v>
      </c>
      <c r="I508" s="54" t="s">
        <v>1903</v>
      </c>
      <c r="J508" s="55" t="s">
        <v>1899</v>
      </c>
      <c r="K508" s="30">
        <v>42</v>
      </c>
      <c r="L508" s="30" t="s">
        <v>31</v>
      </c>
      <c r="M508" s="62" t="s">
        <v>170</v>
      </c>
      <c r="N508" s="44" t="s">
        <v>129</v>
      </c>
      <c r="O508" s="44">
        <v>1</v>
      </c>
      <c r="P508" s="44"/>
      <c r="Q508" s="62" t="s">
        <v>34</v>
      </c>
      <c r="R508" s="44"/>
      <c r="S508" s="44"/>
      <c r="T508" s="65" t="s">
        <v>35</v>
      </c>
      <c r="U508" s="18"/>
      <c r="V508" s="19"/>
      <c r="W508" s="33" t="str">
        <f t="shared" si="2"/>
        <v/>
      </c>
      <c r="X508" s="34" t="str">
        <f t="shared" si="1"/>
        <v/>
      </c>
    </row>
    <row r="509" spans="1:24" ht="14.25" customHeight="1" x14ac:dyDescent="0.25">
      <c r="A509" s="43">
        <v>0.65</v>
      </c>
      <c r="B509" s="85" t="s">
        <v>1904</v>
      </c>
      <c r="C509" s="44" t="s">
        <v>1880</v>
      </c>
      <c r="D509" s="44"/>
      <c r="E509" s="44" t="s">
        <v>178</v>
      </c>
      <c r="F509" s="37" t="s">
        <v>1847</v>
      </c>
      <c r="G509" s="62" t="s">
        <v>180</v>
      </c>
      <c r="H509" s="44" t="s">
        <v>311</v>
      </c>
      <c r="I509" s="54" t="s">
        <v>1903</v>
      </c>
      <c r="J509" s="55" t="s">
        <v>1899</v>
      </c>
      <c r="K509" s="35">
        <v>42</v>
      </c>
      <c r="L509" s="35" t="s">
        <v>47</v>
      </c>
      <c r="M509" s="62" t="s">
        <v>170</v>
      </c>
      <c r="N509" s="44" t="s">
        <v>129</v>
      </c>
      <c r="O509" s="44">
        <v>1</v>
      </c>
      <c r="P509" s="44"/>
      <c r="Q509" s="62" t="s">
        <v>34</v>
      </c>
      <c r="R509" s="44"/>
      <c r="S509" s="44"/>
      <c r="T509" s="65" t="s">
        <v>35</v>
      </c>
      <c r="U509" s="18"/>
      <c r="V509" s="19"/>
      <c r="W509" s="33" t="str">
        <f t="shared" si="2"/>
        <v/>
      </c>
      <c r="X509" s="34" t="str">
        <f t="shared" si="1"/>
        <v/>
      </c>
    </row>
    <row r="510" spans="1:24" ht="14.25" customHeight="1" x14ac:dyDescent="0.25">
      <c r="A510" s="40">
        <v>1.99</v>
      </c>
      <c r="B510" s="40" t="s">
        <v>1905</v>
      </c>
      <c r="C510" s="24" t="s">
        <v>1906</v>
      </c>
      <c r="D510" s="24"/>
      <c r="E510" s="24" t="s">
        <v>1544</v>
      </c>
      <c r="F510" s="37" t="s">
        <v>1907</v>
      </c>
      <c r="G510" s="31" t="s">
        <v>293</v>
      </c>
      <c r="H510" s="24" t="s">
        <v>40</v>
      </c>
      <c r="I510" s="54" t="s">
        <v>1908</v>
      </c>
      <c r="J510" s="55" t="s">
        <v>1909</v>
      </c>
      <c r="K510" s="30">
        <v>39</v>
      </c>
      <c r="L510" s="30" t="s">
        <v>31</v>
      </c>
      <c r="M510" s="31" t="s">
        <v>170</v>
      </c>
      <c r="N510" s="24" t="s">
        <v>129</v>
      </c>
      <c r="O510" s="24">
        <v>1</v>
      </c>
      <c r="P510" s="24"/>
      <c r="Q510" s="62" t="s">
        <v>34</v>
      </c>
      <c r="R510" s="44"/>
      <c r="S510" s="44"/>
      <c r="T510" s="65" t="s">
        <v>35</v>
      </c>
      <c r="U510" s="18"/>
      <c r="V510" s="19"/>
      <c r="W510" s="33" t="str">
        <f t="shared" si="2"/>
        <v/>
      </c>
      <c r="X510" s="34" t="str">
        <f t="shared" si="1"/>
        <v/>
      </c>
    </row>
    <row r="511" spans="1:24" ht="14.25" customHeight="1" x14ac:dyDescent="0.25">
      <c r="A511" s="40">
        <v>1.99</v>
      </c>
      <c r="B511" s="40" t="s">
        <v>1158</v>
      </c>
      <c r="C511" s="24" t="s">
        <v>1910</v>
      </c>
      <c r="D511" s="24"/>
      <c r="E511" s="24" t="s">
        <v>122</v>
      </c>
      <c r="F511" s="37" t="s">
        <v>1911</v>
      </c>
      <c r="G511" s="31" t="s">
        <v>110</v>
      </c>
      <c r="H511" s="24" t="s">
        <v>40</v>
      </c>
      <c r="I511" s="54" t="s">
        <v>1908</v>
      </c>
      <c r="J511" s="55" t="s">
        <v>1909</v>
      </c>
      <c r="K511" s="35">
        <v>39</v>
      </c>
      <c r="L511" s="35" t="s">
        <v>47</v>
      </c>
      <c r="M511" s="31" t="s">
        <v>170</v>
      </c>
      <c r="N511" s="24" t="s">
        <v>129</v>
      </c>
      <c r="O511" s="24">
        <v>1</v>
      </c>
      <c r="P511" s="24"/>
      <c r="Q511" s="62" t="s">
        <v>34</v>
      </c>
      <c r="R511" s="44"/>
      <c r="S511" s="44"/>
      <c r="T511" s="65" t="s">
        <v>35</v>
      </c>
      <c r="U511" s="18"/>
      <c r="V511" s="19"/>
      <c r="W511" s="33" t="str">
        <f t="shared" si="2"/>
        <v/>
      </c>
      <c r="X511" s="34" t="str">
        <f t="shared" si="1"/>
        <v/>
      </c>
    </row>
    <row r="512" spans="1:24" ht="14.25" customHeight="1" x14ac:dyDescent="0.25">
      <c r="A512" s="40">
        <v>1.99</v>
      </c>
      <c r="B512" s="40" t="s">
        <v>360</v>
      </c>
      <c r="C512" s="24" t="s">
        <v>1906</v>
      </c>
      <c r="D512" s="24"/>
      <c r="E512" s="24" t="s">
        <v>552</v>
      </c>
      <c r="F512" s="37" t="s">
        <v>1912</v>
      </c>
      <c r="G512" s="31" t="s">
        <v>106</v>
      </c>
      <c r="H512" s="24" t="s">
        <v>40</v>
      </c>
      <c r="I512" s="54" t="s">
        <v>1908</v>
      </c>
      <c r="J512" s="55" t="s">
        <v>1909</v>
      </c>
      <c r="K512" s="35">
        <v>39</v>
      </c>
      <c r="L512" s="35" t="s">
        <v>48</v>
      </c>
      <c r="M512" s="31" t="s">
        <v>170</v>
      </c>
      <c r="N512" s="24" t="s">
        <v>129</v>
      </c>
      <c r="O512" s="24">
        <v>1</v>
      </c>
      <c r="P512" s="24"/>
      <c r="Q512" s="62" t="s">
        <v>34</v>
      </c>
      <c r="R512" s="44"/>
      <c r="S512" s="44"/>
      <c r="T512" s="65" t="s">
        <v>35</v>
      </c>
      <c r="U512" s="18"/>
      <c r="V512" s="19"/>
      <c r="W512" s="33" t="str">
        <f t="shared" si="2"/>
        <v/>
      </c>
      <c r="X512" s="34" t="str">
        <f t="shared" si="1"/>
        <v/>
      </c>
    </row>
    <row r="513" spans="1:24" ht="14.25" customHeight="1" x14ac:dyDescent="0.25">
      <c r="A513" s="36">
        <v>5.98</v>
      </c>
      <c r="B513" s="24">
        <v>11.25</v>
      </c>
      <c r="C513" s="24" t="s">
        <v>1913</v>
      </c>
      <c r="D513" s="24"/>
      <c r="E513" s="24" t="s">
        <v>477</v>
      </c>
      <c r="F513" s="37" t="s">
        <v>1914</v>
      </c>
      <c r="G513" s="31" t="s">
        <v>46</v>
      </c>
      <c r="H513" s="24" t="s">
        <v>244</v>
      </c>
      <c r="I513" s="54" t="s">
        <v>1915</v>
      </c>
      <c r="J513" s="55" t="s">
        <v>1916</v>
      </c>
      <c r="K513" s="36">
        <v>15</v>
      </c>
      <c r="L513" s="36" t="s">
        <v>31</v>
      </c>
      <c r="M513" s="31" t="s">
        <v>255</v>
      </c>
      <c r="N513" s="24" t="s">
        <v>185</v>
      </c>
      <c r="O513" s="24">
        <v>1</v>
      </c>
      <c r="P513" s="24"/>
      <c r="Q513" s="31" t="s">
        <v>66</v>
      </c>
      <c r="R513" s="24"/>
      <c r="S513" s="24"/>
      <c r="T513" s="32" t="s">
        <v>35</v>
      </c>
      <c r="U513" s="18"/>
      <c r="V513" s="19"/>
      <c r="W513" s="33" t="str">
        <f t="shared" si="2"/>
        <v/>
      </c>
      <c r="X513" s="34" t="str">
        <f t="shared" si="1"/>
        <v/>
      </c>
    </row>
    <row r="514" spans="1:24" ht="14.25" customHeight="1" x14ac:dyDescent="0.25">
      <c r="A514" s="40">
        <v>0.29899999999999999</v>
      </c>
      <c r="B514" s="40" t="s">
        <v>1917</v>
      </c>
      <c r="C514" s="24" t="s">
        <v>115</v>
      </c>
      <c r="D514" s="24"/>
      <c r="E514" s="24" t="s">
        <v>291</v>
      </c>
      <c r="F514" s="37" t="s">
        <v>1918</v>
      </c>
      <c r="G514" s="31" t="s">
        <v>110</v>
      </c>
      <c r="H514" s="24" t="s">
        <v>84</v>
      </c>
      <c r="I514" s="54" t="s">
        <v>1919</v>
      </c>
      <c r="J514" s="55" t="s">
        <v>1920</v>
      </c>
      <c r="K514" s="36">
        <v>466</v>
      </c>
      <c r="L514" s="36" t="s">
        <v>31</v>
      </c>
      <c r="M514" s="31" t="s">
        <v>234</v>
      </c>
      <c r="N514" s="24" t="s">
        <v>88</v>
      </c>
      <c r="O514" s="24">
        <v>5</v>
      </c>
      <c r="P514" s="24"/>
      <c r="Q514" s="31" t="s">
        <v>34</v>
      </c>
      <c r="R514" s="24"/>
      <c r="S514" s="24"/>
      <c r="T514" s="32" t="s">
        <v>35</v>
      </c>
      <c r="U514" s="18"/>
      <c r="V514" s="19"/>
      <c r="W514" s="33" t="str">
        <f t="shared" si="2"/>
        <v/>
      </c>
      <c r="X514" s="34" t="str">
        <f t="shared" si="1"/>
        <v/>
      </c>
    </row>
    <row r="515" spans="1:24" ht="14.25" customHeight="1" x14ac:dyDescent="0.25">
      <c r="A515" s="40">
        <v>4.7249999999999996</v>
      </c>
      <c r="B515" s="40" t="s">
        <v>283</v>
      </c>
      <c r="C515" s="24" t="s">
        <v>235</v>
      </c>
      <c r="D515" s="24"/>
      <c r="E515" s="24" t="s">
        <v>297</v>
      </c>
      <c r="F515" s="37" t="s">
        <v>1921</v>
      </c>
      <c r="G515" s="31" t="s">
        <v>321</v>
      </c>
      <c r="H515" s="24" t="s">
        <v>235</v>
      </c>
      <c r="I515" s="54" t="s">
        <v>1922</v>
      </c>
      <c r="J515" s="55" t="s">
        <v>1923</v>
      </c>
      <c r="K515" s="36">
        <v>413</v>
      </c>
      <c r="L515" s="36" t="s">
        <v>31</v>
      </c>
      <c r="M515" s="31" t="s">
        <v>32</v>
      </c>
      <c r="N515" s="24" t="s">
        <v>33</v>
      </c>
      <c r="O515" s="24">
        <v>5</v>
      </c>
      <c r="P515" s="24"/>
      <c r="Q515" s="31" t="s">
        <v>34</v>
      </c>
      <c r="R515" s="24"/>
      <c r="S515" s="24"/>
      <c r="T515" s="32" t="s">
        <v>35</v>
      </c>
      <c r="U515" s="18"/>
      <c r="V515" s="19"/>
      <c r="W515" s="33" t="str">
        <f t="shared" si="2"/>
        <v/>
      </c>
      <c r="X515" s="34" t="str">
        <f t="shared" si="1"/>
        <v/>
      </c>
    </row>
    <row r="516" spans="1:24" ht="14.25" customHeight="1" x14ac:dyDescent="0.25">
      <c r="A516" s="40">
        <v>0.14250000000000002</v>
      </c>
      <c r="B516" s="41">
        <v>0.27999999999999997</v>
      </c>
      <c r="C516" s="24" t="s">
        <v>24</v>
      </c>
      <c r="D516" s="24"/>
      <c r="E516" s="24" t="s">
        <v>73</v>
      </c>
      <c r="F516" s="37" t="s">
        <v>1924</v>
      </c>
      <c r="G516" s="31" t="s">
        <v>69</v>
      </c>
      <c r="H516" s="24" t="s">
        <v>84</v>
      </c>
      <c r="I516" s="54" t="s">
        <v>1925</v>
      </c>
      <c r="J516" s="55" t="s">
        <v>1926</v>
      </c>
      <c r="K516" s="36">
        <v>236</v>
      </c>
      <c r="L516" s="36" t="s">
        <v>31</v>
      </c>
      <c r="M516" s="31" t="s">
        <v>318</v>
      </c>
      <c r="N516" s="24" t="s">
        <v>33</v>
      </c>
      <c r="O516" s="24">
        <v>3</v>
      </c>
      <c r="P516" s="24"/>
      <c r="Q516" s="31" t="s">
        <v>34</v>
      </c>
      <c r="R516" s="36"/>
      <c r="S516" s="36"/>
      <c r="T516" s="32" t="s">
        <v>35</v>
      </c>
      <c r="U516" s="18"/>
      <c r="V516" s="19"/>
      <c r="W516" s="33" t="str">
        <f t="shared" si="2"/>
        <v/>
      </c>
      <c r="X516" s="34" t="str">
        <f t="shared" si="1"/>
        <v/>
      </c>
    </row>
    <row r="517" spans="1:24" ht="14.25" customHeight="1" x14ac:dyDescent="0.25">
      <c r="A517" s="40">
        <v>0.1593</v>
      </c>
      <c r="B517" s="41" t="s">
        <v>1927</v>
      </c>
      <c r="C517" s="24" t="s">
        <v>1928</v>
      </c>
      <c r="D517" s="24"/>
      <c r="E517" s="24" t="s">
        <v>1057</v>
      </c>
      <c r="F517" s="37" t="s">
        <v>1924</v>
      </c>
      <c r="G517" s="31" t="s">
        <v>83</v>
      </c>
      <c r="H517" s="24" t="s">
        <v>40</v>
      </c>
      <c r="I517" s="54" t="s">
        <v>1929</v>
      </c>
      <c r="J517" s="55" t="s">
        <v>1930</v>
      </c>
      <c r="K517" s="36">
        <v>257</v>
      </c>
      <c r="L517" s="36" t="s">
        <v>31</v>
      </c>
      <c r="M517" s="31" t="s">
        <v>838</v>
      </c>
      <c r="N517" s="24" t="s">
        <v>839</v>
      </c>
      <c r="O517" s="24">
        <v>3</v>
      </c>
      <c r="P517" s="24"/>
      <c r="Q517" s="31" t="s">
        <v>34</v>
      </c>
      <c r="R517" s="49"/>
      <c r="S517" s="49"/>
      <c r="T517" s="32" t="s">
        <v>35</v>
      </c>
      <c r="U517" s="18"/>
      <c r="V517" s="19"/>
      <c r="W517" s="33" t="str">
        <f t="shared" si="2"/>
        <v/>
      </c>
      <c r="X517" s="34" t="str">
        <f t="shared" si="1"/>
        <v/>
      </c>
    </row>
    <row r="518" spans="1:24" ht="14.25" customHeight="1" x14ac:dyDescent="0.25">
      <c r="A518" s="40">
        <v>0.35</v>
      </c>
      <c r="B518" s="41" t="s">
        <v>491</v>
      </c>
      <c r="C518" s="24" t="s">
        <v>24</v>
      </c>
      <c r="D518" s="24"/>
      <c r="E518" s="24" t="s">
        <v>98</v>
      </c>
      <c r="F518" s="37" t="s">
        <v>1931</v>
      </c>
      <c r="G518" s="31" t="s">
        <v>100</v>
      </c>
      <c r="H518" s="24" t="s">
        <v>84</v>
      </c>
      <c r="I518" s="54" t="s">
        <v>1932</v>
      </c>
      <c r="J518" s="55" t="s">
        <v>1933</v>
      </c>
      <c r="K518" s="36">
        <v>154</v>
      </c>
      <c r="L518" s="36" t="s">
        <v>31</v>
      </c>
      <c r="M518" s="31" t="s">
        <v>184</v>
      </c>
      <c r="N518" s="24" t="s">
        <v>185</v>
      </c>
      <c r="O518" s="24">
        <v>2</v>
      </c>
      <c r="P518" s="24"/>
      <c r="Q518" s="31" t="s">
        <v>66</v>
      </c>
      <c r="R518" s="24"/>
      <c r="S518" s="24"/>
      <c r="T518" s="32" t="s">
        <v>35</v>
      </c>
      <c r="U518" s="18"/>
      <c r="V518" s="19"/>
      <c r="W518" s="33" t="str">
        <f t="shared" si="2"/>
        <v/>
      </c>
      <c r="X518" s="34" t="str">
        <f t="shared" si="1"/>
        <v/>
      </c>
    </row>
    <row r="519" spans="1:24" ht="14.25" customHeight="1" x14ac:dyDescent="0.25">
      <c r="A519" s="40">
        <v>0.26250000000000001</v>
      </c>
      <c r="B519" s="41" t="s">
        <v>1934</v>
      </c>
      <c r="C519" s="24" t="s">
        <v>1935</v>
      </c>
      <c r="D519" s="24"/>
      <c r="E519" s="36" t="s">
        <v>514</v>
      </c>
      <c r="F519" s="37" t="s">
        <v>1936</v>
      </c>
      <c r="G519" s="27" t="s">
        <v>93</v>
      </c>
      <c r="H519" s="24" t="s">
        <v>84</v>
      </c>
      <c r="I519" s="54" t="s">
        <v>1937</v>
      </c>
      <c r="J519" s="55" t="s">
        <v>1938</v>
      </c>
      <c r="K519" s="36">
        <v>226</v>
      </c>
      <c r="L519" s="36" t="s">
        <v>31</v>
      </c>
      <c r="M519" s="31" t="s">
        <v>128</v>
      </c>
      <c r="N519" s="24" t="s">
        <v>129</v>
      </c>
      <c r="O519" s="24">
        <v>2</v>
      </c>
      <c r="P519" s="24"/>
      <c r="Q519" s="31" t="s">
        <v>34</v>
      </c>
      <c r="R519" s="24"/>
      <c r="S519" s="24"/>
      <c r="T519" s="32" t="s">
        <v>35</v>
      </c>
      <c r="U519" s="18"/>
      <c r="V519" s="19"/>
      <c r="W519" s="33" t="str">
        <f t="shared" si="2"/>
        <v/>
      </c>
      <c r="X519" s="34" t="str">
        <f t="shared" si="1"/>
        <v/>
      </c>
    </row>
    <row r="520" spans="1:24" ht="14.25" customHeight="1" x14ac:dyDescent="0.25">
      <c r="A520" s="40">
        <v>0.28999999999999998</v>
      </c>
      <c r="B520" s="41" t="s">
        <v>1865</v>
      </c>
      <c r="C520" s="24" t="s">
        <v>348</v>
      </c>
      <c r="D520" s="24"/>
      <c r="E520" s="24" t="s">
        <v>122</v>
      </c>
      <c r="F520" s="37" t="s">
        <v>1939</v>
      </c>
      <c r="G520" s="31" t="s">
        <v>110</v>
      </c>
      <c r="H520" s="24" t="s">
        <v>84</v>
      </c>
      <c r="I520" s="54" t="s">
        <v>1940</v>
      </c>
      <c r="J520" s="55" t="s">
        <v>1941</v>
      </c>
      <c r="K520" s="30">
        <v>304</v>
      </c>
      <c r="L520" s="30" t="s">
        <v>31</v>
      </c>
      <c r="M520" s="31" t="s">
        <v>87</v>
      </c>
      <c r="N520" s="24" t="s">
        <v>88</v>
      </c>
      <c r="O520" s="24">
        <v>3</v>
      </c>
      <c r="P520" s="24"/>
      <c r="Q520" s="31" t="s">
        <v>34</v>
      </c>
      <c r="R520" s="49"/>
      <c r="S520" s="49"/>
      <c r="T520" s="32" t="s">
        <v>35</v>
      </c>
      <c r="U520" s="18"/>
      <c r="V520" s="19"/>
      <c r="W520" s="33" t="str">
        <f t="shared" si="2"/>
        <v/>
      </c>
      <c r="X520" s="34" t="str">
        <f t="shared" si="1"/>
        <v/>
      </c>
    </row>
    <row r="521" spans="1:24" ht="14.25" customHeight="1" x14ac:dyDescent="0.25">
      <c r="A521" s="40">
        <v>0.28999999999999998</v>
      </c>
      <c r="B521" s="52" t="s">
        <v>1942</v>
      </c>
      <c r="C521" s="24" t="s">
        <v>24</v>
      </c>
      <c r="D521" s="24"/>
      <c r="E521" s="24" t="s">
        <v>178</v>
      </c>
      <c r="F521" s="37" t="s">
        <v>1943</v>
      </c>
      <c r="G521" s="31" t="s">
        <v>180</v>
      </c>
      <c r="H521" s="24" t="s">
        <v>84</v>
      </c>
      <c r="I521" s="54" t="s">
        <v>1940</v>
      </c>
      <c r="J521" s="55" t="s">
        <v>1941</v>
      </c>
      <c r="K521" s="35">
        <v>304</v>
      </c>
      <c r="L521" s="35" t="s">
        <v>47</v>
      </c>
      <c r="M521" s="31" t="s">
        <v>87</v>
      </c>
      <c r="N521" s="24" t="s">
        <v>88</v>
      </c>
      <c r="O521" s="24">
        <v>3</v>
      </c>
      <c r="P521" s="24"/>
      <c r="Q521" s="31" t="s">
        <v>34</v>
      </c>
      <c r="R521" s="49"/>
      <c r="S521" s="49"/>
      <c r="T521" s="32" t="s">
        <v>35</v>
      </c>
      <c r="U521" s="18"/>
      <c r="V521" s="19"/>
      <c r="W521" s="33" t="str">
        <f t="shared" si="2"/>
        <v/>
      </c>
      <c r="X521" s="34" t="str">
        <f t="shared" si="1"/>
        <v/>
      </c>
    </row>
    <row r="522" spans="1:24" ht="14.25" customHeight="1" x14ac:dyDescent="0.25">
      <c r="A522" s="40">
        <v>0.28999999999999998</v>
      </c>
      <c r="B522" s="40" t="s">
        <v>1944</v>
      </c>
      <c r="C522" s="24" t="s">
        <v>115</v>
      </c>
      <c r="D522" s="24"/>
      <c r="E522" s="24" t="s">
        <v>808</v>
      </c>
      <c r="F522" s="37" t="s">
        <v>1945</v>
      </c>
      <c r="G522" s="31" t="s">
        <v>93</v>
      </c>
      <c r="H522" s="24" t="s">
        <v>84</v>
      </c>
      <c r="I522" s="54" t="s">
        <v>1940</v>
      </c>
      <c r="J522" s="55" t="s">
        <v>1941</v>
      </c>
      <c r="K522" s="35">
        <v>304</v>
      </c>
      <c r="L522" s="35" t="s">
        <v>48</v>
      </c>
      <c r="M522" s="31" t="s">
        <v>87</v>
      </c>
      <c r="N522" s="24" t="s">
        <v>88</v>
      </c>
      <c r="O522" s="24">
        <v>3</v>
      </c>
      <c r="P522" s="24"/>
      <c r="Q522" s="31" t="s">
        <v>34</v>
      </c>
      <c r="R522" s="49"/>
      <c r="S522" s="49"/>
      <c r="T522" s="32" t="s">
        <v>35</v>
      </c>
      <c r="U522" s="18"/>
      <c r="V522" s="19"/>
      <c r="W522" s="33" t="str">
        <f t="shared" si="2"/>
        <v/>
      </c>
      <c r="X522" s="34" t="str">
        <f t="shared" si="1"/>
        <v/>
      </c>
    </row>
    <row r="523" spans="1:24" ht="14.25" customHeight="1" x14ac:dyDescent="0.25">
      <c r="A523" s="40">
        <v>0.79</v>
      </c>
      <c r="B523" s="40" t="s">
        <v>391</v>
      </c>
      <c r="C523" s="24" t="s">
        <v>195</v>
      </c>
      <c r="D523" s="24"/>
      <c r="E523" s="24" t="s">
        <v>122</v>
      </c>
      <c r="F523" s="37" t="s">
        <v>1946</v>
      </c>
      <c r="G523" s="31" t="s">
        <v>110</v>
      </c>
      <c r="H523" s="24" t="s">
        <v>84</v>
      </c>
      <c r="I523" s="28" t="s">
        <v>1947</v>
      </c>
      <c r="J523" s="38" t="s">
        <v>1948</v>
      </c>
      <c r="K523" s="53">
        <v>305</v>
      </c>
      <c r="L523" s="53" t="s">
        <v>31</v>
      </c>
      <c r="M523" s="31" t="s">
        <v>87</v>
      </c>
      <c r="N523" s="24" t="s">
        <v>88</v>
      </c>
      <c r="O523" s="24">
        <v>3</v>
      </c>
      <c r="P523" s="24"/>
      <c r="Q523" s="31" t="s">
        <v>34</v>
      </c>
      <c r="R523" s="49"/>
      <c r="S523" s="49"/>
      <c r="T523" s="32" t="s">
        <v>35</v>
      </c>
      <c r="U523" s="18"/>
      <c r="V523" s="19"/>
      <c r="W523" s="33" t="str">
        <f t="shared" si="2"/>
        <v/>
      </c>
      <c r="X523" s="34" t="str">
        <f t="shared" si="1"/>
        <v/>
      </c>
    </row>
    <row r="524" spans="1:24" ht="14.25" customHeight="1" x14ac:dyDescent="0.25">
      <c r="A524" s="40">
        <v>0.99</v>
      </c>
      <c r="B524" s="41" t="s">
        <v>301</v>
      </c>
      <c r="C524" s="24" t="s">
        <v>195</v>
      </c>
      <c r="D524" s="24"/>
      <c r="E524" s="24" t="s">
        <v>122</v>
      </c>
      <c r="F524" s="37" t="s">
        <v>1949</v>
      </c>
      <c r="G524" s="27" t="s">
        <v>110</v>
      </c>
      <c r="H524" s="24" t="s">
        <v>84</v>
      </c>
      <c r="I524" s="28" t="s">
        <v>1950</v>
      </c>
      <c r="J524" s="38" t="s">
        <v>1951</v>
      </c>
      <c r="K524" s="53">
        <v>306</v>
      </c>
      <c r="L524" s="53" t="s">
        <v>31</v>
      </c>
      <c r="M524" s="31" t="s">
        <v>87</v>
      </c>
      <c r="N524" s="24" t="s">
        <v>88</v>
      </c>
      <c r="O524" s="24">
        <v>3</v>
      </c>
      <c r="P524" s="24"/>
      <c r="Q524" s="31" t="s">
        <v>34</v>
      </c>
      <c r="R524" s="49"/>
      <c r="S524" s="49"/>
      <c r="T524" s="32" t="s">
        <v>35</v>
      </c>
      <c r="U524" s="18"/>
      <c r="V524" s="19"/>
      <c r="W524" s="33" t="str">
        <f t="shared" si="2"/>
        <v/>
      </c>
      <c r="X524" s="34" t="str">
        <f t="shared" si="1"/>
        <v/>
      </c>
    </row>
    <row r="525" spans="1:24" ht="14.25" customHeight="1" x14ac:dyDescent="0.25">
      <c r="A525" s="40">
        <v>0.71499999999999997</v>
      </c>
      <c r="B525" s="41" t="s">
        <v>1247</v>
      </c>
      <c r="C525" s="24" t="s">
        <v>115</v>
      </c>
      <c r="D525" s="24"/>
      <c r="E525" s="24" t="s">
        <v>98</v>
      </c>
      <c r="F525" s="37" t="s">
        <v>1952</v>
      </c>
      <c r="G525" s="31" t="s">
        <v>100</v>
      </c>
      <c r="H525" s="24" t="s">
        <v>84</v>
      </c>
      <c r="I525" s="28" t="s">
        <v>1953</v>
      </c>
      <c r="J525" s="38" t="s">
        <v>1954</v>
      </c>
      <c r="K525" s="36">
        <v>370</v>
      </c>
      <c r="L525" s="36" t="s">
        <v>31</v>
      </c>
      <c r="M525" s="31" t="s">
        <v>87</v>
      </c>
      <c r="N525" s="24" t="s">
        <v>88</v>
      </c>
      <c r="O525" s="24">
        <v>3</v>
      </c>
      <c r="P525" s="24"/>
      <c r="Q525" s="31" t="s">
        <v>34</v>
      </c>
      <c r="R525" s="49"/>
      <c r="S525" s="49"/>
      <c r="T525" s="32" t="s">
        <v>35</v>
      </c>
      <c r="U525" s="18"/>
      <c r="V525" s="19"/>
      <c r="W525" s="33" t="str">
        <f t="shared" si="2"/>
        <v/>
      </c>
      <c r="X525" s="34" t="str">
        <f t="shared" si="1"/>
        <v/>
      </c>
    </row>
    <row r="526" spans="1:24" ht="14.25" customHeight="1" x14ac:dyDescent="0.25">
      <c r="A526" s="40">
        <v>0.21749999999999997</v>
      </c>
      <c r="B526" s="40">
        <v>0.25</v>
      </c>
      <c r="C526" s="24" t="s">
        <v>24</v>
      </c>
      <c r="D526" s="24"/>
      <c r="E526" s="24" t="s">
        <v>495</v>
      </c>
      <c r="F526" s="37" t="s">
        <v>1955</v>
      </c>
      <c r="G526" s="31" t="s">
        <v>69</v>
      </c>
      <c r="H526" s="24" t="s">
        <v>28</v>
      </c>
      <c r="I526" s="54" t="s">
        <v>1956</v>
      </c>
      <c r="J526" s="55" t="s">
        <v>1957</v>
      </c>
      <c r="K526" s="36">
        <v>304</v>
      </c>
      <c r="L526" s="36" t="s">
        <v>31</v>
      </c>
      <c r="M526" s="31" t="s">
        <v>1958</v>
      </c>
      <c r="N526" s="24" t="s">
        <v>78</v>
      </c>
      <c r="O526" s="24">
        <v>3</v>
      </c>
      <c r="P526" s="24"/>
      <c r="Q526" s="31" t="s">
        <v>34</v>
      </c>
      <c r="R526" s="24"/>
      <c r="S526" s="24"/>
      <c r="T526" s="32" t="s">
        <v>35</v>
      </c>
      <c r="U526" s="18"/>
      <c r="V526" s="19"/>
      <c r="W526" s="33" t="str">
        <f t="shared" si="2"/>
        <v/>
      </c>
      <c r="X526" s="34" t="str">
        <f t="shared" si="1"/>
        <v/>
      </c>
    </row>
    <row r="527" spans="1:24" ht="14.25" customHeight="1" x14ac:dyDescent="0.25">
      <c r="A527" s="40">
        <v>44.11999999999999</v>
      </c>
      <c r="B527" s="24">
        <v>250</v>
      </c>
      <c r="C527" s="24" t="s">
        <v>36</v>
      </c>
      <c r="D527" s="24"/>
      <c r="E527" s="24" t="s">
        <v>1683</v>
      </c>
      <c r="F527" s="37" t="s">
        <v>1959</v>
      </c>
      <c r="G527" s="31" t="s">
        <v>61</v>
      </c>
      <c r="H527" s="24" t="s">
        <v>40</v>
      </c>
      <c r="I527" s="54" t="s">
        <v>1960</v>
      </c>
      <c r="J527" s="55" t="s">
        <v>1961</v>
      </c>
      <c r="K527" s="36">
        <v>853</v>
      </c>
      <c r="L527" s="36" t="s">
        <v>31</v>
      </c>
      <c r="M527" s="31" t="s">
        <v>1010</v>
      </c>
      <c r="N527" s="24" t="s">
        <v>78</v>
      </c>
      <c r="O527" s="24">
        <v>8</v>
      </c>
      <c r="P527" s="24"/>
      <c r="Q527" s="31" t="s">
        <v>34</v>
      </c>
      <c r="R527" s="24"/>
      <c r="S527" s="24"/>
      <c r="T527" s="32" t="s">
        <v>35</v>
      </c>
      <c r="U527" s="18"/>
      <c r="V527" s="19"/>
      <c r="W527" s="33" t="str">
        <f t="shared" si="2"/>
        <v/>
      </c>
      <c r="X527" s="34" t="str">
        <f t="shared" si="1"/>
        <v/>
      </c>
    </row>
    <row r="528" spans="1:24" ht="14.25" customHeight="1" x14ac:dyDescent="0.25">
      <c r="A528" s="109">
        <v>5.1473000000000004</v>
      </c>
      <c r="B528" s="24">
        <v>5.8330000000000002</v>
      </c>
      <c r="C528" s="24" t="s">
        <v>195</v>
      </c>
      <c r="D528" s="24"/>
      <c r="E528" s="24" t="s">
        <v>1683</v>
      </c>
      <c r="F528" s="37" t="s">
        <v>1962</v>
      </c>
      <c r="G528" s="31" t="s">
        <v>61</v>
      </c>
      <c r="H528" s="24" t="s">
        <v>28</v>
      </c>
      <c r="I528" s="54" t="s">
        <v>1963</v>
      </c>
      <c r="J528" s="55" t="s">
        <v>1964</v>
      </c>
      <c r="K528" s="36">
        <v>854</v>
      </c>
      <c r="L528" s="36" t="s">
        <v>31</v>
      </c>
      <c r="M528" s="31" t="s">
        <v>1010</v>
      </c>
      <c r="N528" s="24" t="s">
        <v>78</v>
      </c>
      <c r="O528" s="24">
        <v>8</v>
      </c>
      <c r="P528" s="24"/>
      <c r="Q528" s="31" t="s">
        <v>34</v>
      </c>
      <c r="R528" s="24"/>
      <c r="S528" s="24"/>
      <c r="T528" s="32" t="s">
        <v>35</v>
      </c>
      <c r="U528" s="18"/>
      <c r="V528" s="19"/>
      <c r="W528" s="33" t="str">
        <f t="shared" si="2"/>
        <v/>
      </c>
      <c r="X528" s="34" t="str">
        <f t="shared" si="1"/>
        <v/>
      </c>
    </row>
    <row r="529" spans="1:24" ht="14.25" customHeight="1" x14ac:dyDescent="0.25">
      <c r="A529" s="40">
        <v>10.875</v>
      </c>
      <c r="B529" s="40" t="s">
        <v>283</v>
      </c>
      <c r="C529" s="24" t="s">
        <v>1965</v>
      </c>
      <c r="D529" s="24"/>
      <c r="E529" s="24" t="s">
        <v>495</v>
      </c>
      <c r="F529" s="37" t="s">
        <v>1966</v>
      </c>
      <c r="G529" s="31" t="s">
        <v>69</v>
      </c>
      <c r="H529" s="24" t="s">
        <v>1967</v>
      </c>
      <c r="I529" s="28" t="s">
        <v>1968</v>
      </c>
      <c r="J529" s="38" t="s">
        <v>1969</v>
      </c>
      <c r="K529" s="36">
        <v>740</v>
      </c>
      <c r="L529" s="36" t="s">
        <v>31</v>
      </c>
      <c r="M529" s="31" t="s">
        <v>72</v>
      </c>
      <c r="N529" s="24" t="s">
        <v>33</v>
      </c>
      <c r="O529" s="24">
        <v>8</v>
      </c>
      <c r="P529" s="24"/>
      <c r="Q529" s="31" t="s">
        <v>34</v>
      </c>
      <c r="R529" s="24"/>
      <c r="S529" s="24"/>
      <c r="T529" s="32" t="s">
        <v>35</v>
      </c>
      <c r="U529" s="18"/>
      <c r="V529" s="19"/>
      <c r="W529" s="33" t="str">
        <f t="shared" si="2"/>
        <v/>
      </c>
      <c r="X529" s="34" t="str">
        <f t="shared" si="1"/>
        <v/>
      </c>
    </row>
    <row r="530" spans="1:24" ht="14.25" customHeight="1" x14ac:dyDescent="0.25">
      <c r="A530" s="40">
        <v>10.938888888888888</v>
      </c>
      <c r="B530" s="40">
        <v>11</v>
      </c>
      <c r="C530" s="24" t="s">
        <v>1970</v>
      </c>
      <c r="D530" s="24"/>
      <c r="E530" s="24" t="s">
        <v>495</v>
      </c>
      <c r="F530" s="37" t="s">
        <v>1966</v>
      </c>
      <c r="G530" s="31" t="s">
        <v>69</v>
      </c>
      <c r="H530" s="24" t="s">
        <v>1967</v>
      </c>
      <c r="I530" s="28" t="s">
        <v>1971</v>
      </c>
      <c r="J530" s="38" t="s">
        <v>1972</v>
      </c>
      <c r="K530" s="36">
        <v>741</v>
      </c>
      <c r="L530" s="36" t="s">
        <v>31</v>
      </c>
      <c r="M530" s="31" t="s">
        <v>72</v>
      </c>
      <c r="N530" s="24" t="s">
        <v>33</v>
      </c>
      <c r="O530" s="24">
        <v>8</v>
      </c>
      <c r="P530" s="24"/>
      <c r="Q530" s="31" t="s">
        <v>34</v>
      </c>
      <c r="R530" s="24"/>
      <c r="S530" s="24"/>
      <c r="T530" s="32" t="s">
        <v>35</v>
      </c>
      <c r="U530" s="18"/>
      <c r="V530" s="19"/>
      <c r="W530" s="33" t="str">
        <f t="shared" si="2"/>
        <v/>
      </c>
      <c r="X530" s="34" t="str">
        <f t="shared" si="1"/>
        <v/>
      </c>
    </row>
    <row r="531" spans="1:24" ht="14.25" customHeight="1" x14ac:dyDescent="0.25">
      <c r="A531" s="40">
        <v>14.24</v>
      </c>
      <c r="B531" s="40" t="s">
        <v>1973</v>
      </c>
      <c r="C531" s="51" t="s">
        <v>669</v>
      </c>
      <c r="D531" s="24"/>
      <c r="E531" s="24" t="s">
        <v>1974</v>
      </c>
      <c r="F531" s="37" t="s">
        <v>1975</v>
      </c>
      <c r="G531" s="31" t="s">
        <v>321</v>
      </c>
      <c r="H531" s="24" t="s">
        <v>40</v>
      </c>
      <c r="I531" s="28" t="s">
        <v>1976</v>
      </c>
      <c r="J531" s="38" t="s">
        <v>1977</v>
      </c>
      <c r="K531" s="30">
        <v>326</v>
      </c>
      <c r="L531" s="30" t="s">
        <v>31</v>
      </c>
      <c r="M531" s="31" t="s">
        <v>87</v>
      </c>
      <c r="N531" s="24" t="s">
        <v>88</v>
      </c>
      <c r="O531" s="24">
        <v>3</v>
      </c>
      <c r="P531" s="24"/>
      <c r="Q531" s="31" t="s">
        <v>34</v>
      </c>
      <c r="R531" s="24"/>
      <c r="S531" s="24"/>
      <c r="T531" s="32" t="s">
        <v>35</v>
      </c>
      <c r="U531" s="18"/>
      <c r="V531" s="19"/>
      <c r="W531" s="33" t="str">
        <f t="shared" si="2"/>
        <v/>
      </c>
      <c r="X531" s="34" t="str">
        <f t="shared" si="1"/>
        <v/>
      </c>
    </row>
    <row r="532" spans="1:24" ht="14.25" customHeight="1" x14ac:dyDescent="0.25">
      <c r="A532" s="40">
        <v>14.24</v>
      </c>
      <c r="B532" s="40" t="s">
        <v>1978</v>
      </c>
      <c r="C532" s="51" t="s">
        <v>669</v>
      </c>
      <c r="D532" s="24"/>
      <c r="E532" s="31" t="s">
        <v>1979</v>
      </c>
      <c r="F532" s="37" t="s">
        <v>1980</v>
      </c>
      <c r="G532" s="27" t="s">
        <v>93</v>
      </c>
      <c r="H532" s="24" t="s">
        <v>40</v>
      </c>
      <c r="I532" s="28" t="s">
        <v>1976</v>
      </c>
      <c r="J532" s="38" t="s">
        <v>1977</v>
      </c>
      <c r="K532" s="35">
        <v>326</v>
      </c>
      <c r="L532" s="35" t="s">
        <v>47</v>
      </c>
      <c r="M532" s="31" t="s">
        <v>87</v>
      </c>
      <c r="N532" s="24" t="s">
        <v>88</v>
      </c>
      <c r="O532" s="24">
        <v>3</v>
      </c>
      <c r="P532" s="24"/>
      <c r="Q532" s="31" t="s">
        <v>34</v>
      </c>
      <c r="R532" s="49"/>
      <c r="S532" s="49"/>
      <c r="T532" s="32" t="s">
        <v>35</v>
      </c>
      <c r="U532" s="18"/>
      <c r="V532" s="19"/>
      <c r="W532" s="33" t="str">
        <f t="shared" si="2"/>
        <v/>
      </c>
      <c r="X532" s="34" t="str">
        <f t="shared" si="1"/>
        <v/>
      </c>
    </row>
    <row r="533" spans="1:24" ht="14.25" customHeight="1" x14ac:dyDescent="0.25">
      <c r="A533" s="22">
        <v>238</v>
      </c>
      <c r="B533" s="25">
        <v>350</v>
      </c>
      <c r="C533" s="51" t="s">
        <v>49</v>
      </c>
      <c r="D533" s="31" t="s">
        <v>818</v>
      </c>
      <c r="E533" s="25" t="s">
        <v>483</v>
      </c>
      <c r="F533" s="26" t="s">
        <v>1981</v>
      </c>
      <c r="G533" s="27" t="s">
        <v>856</v>
      </c>
      <c r="H533" s="25" t="s">
        <v>222</v>
      </c>
      <c r="I533" s="28" t="s">
        <v>1982</v>
      </c>
      <c r="J533" s="29" t="s">
        <v>1983</v>
      </c>
      <c r="K533" s="36">
        <v>17</v>
      </c>
      <c r="L533" s="36" t="s">
        <v>31</v>
      </c>
      <c r="M533" s="31" t="s">
        <v>43</v>
      </c>
      <c r="N533" s="24">
        <v>2018</v>
      </c>
      <c r="O533" s="24">
        <v>51</v>
      </c>
      <c r="P533" s="24" t="s">
        <v>44</v>
      </c>
      <c r="Q533" s="31" t="s">
        <v>34</v>
      </c>
      <c r="R533" s="24"/>
      <c r="S533" s="24" t="s">
        <v>44</v>
      </c>
      <c r="T533" s="32" t="s">
        <v>35</v>
      </c>
      <c r="U533" s="18"/>
      <c r="V533" s="19"/>
      <c r="W533" s="33" t="str">
        <f t="shared" si="2"/>
        <v/>
      </c>
      <c r="X533" s="34" t="str">
        <f t="shared" si="1"/>
        <v/>
      </c>
    </row>
    <row r="534" spans="1:24" ht="14.25" customHeight="1" x14ac:dyDescent="0.25">
      <c r="A534" s="22">
        <v>720</v>
      </c>
      <c r="B534" s="23">
        <v>1350</v>
      </c>
      <c r="C534" s="24" t="s">
        <v>49</v>
      </c>
      <c r="D534" s="24"/>
      <c r="E534" s="25" t="s">
        <v>37</v>
      </c>
      <c r="F534" s="26" t="s">
        <v>1984</v>
      </c>
      <c r="G534" s="27" t="s">
        <v>39</v>
      </c>
      <c r="H534" s="25" t="s">
        <v>40</v>
      </c>
      <c r="I534" s="54" t="s">
        <v>1985</v>
      </c>
      <c r="J534" s="66" t="s">
        <v>1986</v>
      </c>
      <c r="K534" s="30">
        <v>18</v>
      </c>
      <c r="L534" s="30" t="s">
        <v>31</v>
      </c>
      <c r="M534" s="31" t="s">
        <v>43</v>
      </c>
      <c r="N534" s="24">
        <v>2018</v>
      </c>
      <c r="O534" s="24">
        <v>51</v>
      </c>
      <c r="P534" s="24" t="s">
        <v>44</v>
      </c>
      <c r="Q534" s="31" t="s">
        <v>34</v>
      </c>
      <c r="R534" s="24"/>
      <c r="S534" s="24" t="s">
        <v>44</v>
      </c>
      <c r="T534" s="32" t="s">
        <v>35</v>
      </c>
      <c r="U534" s="18"/>
      <c r="V534" s="19"/>
      <c r="W534" s="33" t="str">
        <f t="shared" si="2"/>
        <v/>
      </c>
      <c r="X534" s="34" t="str">
        <f t="shared" si="1"/>
        <v/>
      </c>
    </row>
    <row r="535" spans="1:24" ht="14.25" customHeight="1" x14ac:dyDescent="0.25">
      <c r="A535" s="22">
        <v>720</v>
      </c>
      <c r="B535" s="23">
        <v>1350</v>
      </c>
      <c r="C535" s="24" t="s">
        <v>49</v>
      </c>
      <c r="D535" s="24"/>
      <c r="E535" s="25" t="s">
        <v>37</v>
      </c>
      <c r="F535" s="26" t="s">
        <v>1984</v>
      </c>
      <c r="G535" s="27" t="s">
        <v>46</v>
      </c>
      <c r="H535" s="25" t="s">
        <v>40</v>
      </c>
      <c r="I535" s="54" t="s">
        <v>1985</v>
      </c>
      <c r="J535" s="66" t="s">
        <v>1986</v>
      </c>
      <c r="K535" s="35">
        <v>18</v>
      </c>
      <c r="L535" s="35" t="s">
        <v>47</v>
      </c>
      <c r="M535" s="31" t="s">
        <v>43</v>
      </c>
      <c r="N535" s="24">
        <v>2018</v>
      </c>
      <c r="O535" s="24">
        <v>51</v>
      </c>
      <c r="P535" s="24" t="s">
        <v>44</v>
      </c>
      <c r="Q535" s="31" t="s">
        <v>34</v>
      </c>
      <c r="R535" s="24"/>
      <c r="S535" s="24" t="s">
        <v>44</v>
      </c>
      <c r="T535" s="32" t="s">
        <v>35</v>
      </c>
      <c r="U535" s="18"/>
      <c r="V535" s="19"/>
      <c r="W535" s="33" t="str">
        <f t="shared" si="2"/>
        <v/>
      </c>
      <c r="X535" s="34" t="str">
        <f t="shared" si="1"/>
        <v/>
      </c>
    </row>
    <row r="536" spans="1:24" ht="14.25" customHeight="1" x14ac:dyDescent="0.25">
      <c r="A536" s="22">
        <v>720</v>
      </c>
      <c r="B536" s="23">
        <v>1350</v>
      </c>
      <c r="C536" s="51" t="s">
        <v>49</v>
      </c>
      <c r="D536" s="24"/>
      <c r="E536" s="25" t="s">
        <v>37</v>
      </c>
      <c r="F536" s="26" t="s">
        <v>1984</v>
      </c>
      <c r="G536" s="31" t="s">
        <v>27</v>
      </c>
      <c r="H536" s="25" t="s">
        <v>40</v>
      </c>
      <c r="I536" s="28" t="s">
        <v>1987</v>
      </c>
      <c r="J536" s="66" t="s">
        <v>1986</v>
      </c>
      <c r="K536" s="35">
        <v>18</v>
      </c>
      <c r="L536" s="35" t="s">
        <v>48</v>
      </c>
      <c r="M536" s="31" t="s">
        <v>43</v>
      </c>
      <c r="N536" s="24">
        <v>2018</v>
      </c>
      <c r="O536" s="24">
        <v>51</v>
      </c>
      <c r="P536" s="24" t="s">
        <v>44</v>
      </c>
      <c r="Q536" s="31" t="s">
        <v>34</v>
      </c>
      <c r="R536" s="24"/>
      <c r="S536" s="24" t="s">
        <v>44</v>
      </c>
      <c r="T536" s="32" t="s">
        <v>35</v>
      </c>
      <c r="U536" s="18"/>
      <c r="V536" s="19"/>
      <c r="W536" s="33" t="str">
        <f t="shared" si="2"/>
        <v/>
      </c>
      <c r="X536" s="34" t="str">
        <f t="shared" si="1"/>
        <v/>
      </c>
    </row>
    <row r="537" spans="1:24" ht="14.25" customHeight="1" x14ac:dyDescent="0.25">
      <c r="A537" s="24">
        <v>7.48</v>
      </c>
      <c r="B537" s="24" t="s">
        <v>1988</v>
      </c>
      <c r="C537" s="24" t="s">
        <v>1989</v>
      </c>
      <c r="D537" s="24"/>
      <c r="E537" s="24" t="s">
        <v>1990</v>
      </c>
      <c r="F537" s="37" t="s">
        <v>1991</v>
      </c>
      <c r="G537" s="27" t="s">
        <v>39</v>
      </c>
      <c r="H537" s="24" t="s">
        <v>1992</v>
      </c>
      <c r="I537" s="28" t="s">
        <v>1993</v>
      </c>
      <c r="J537" s="38" t="s">
        <v>1994</v>
      </c>
      <c r="K537" s="36">
        <v>312</v>
      </c>
      <c r="L537" s="36" t="s">
        <v>31</v>
      </c>
      <c r="M537" s="31" t="s">
        <v>249</v>
      </c>
      <c r="N537" s="24" t="s">
        <v>185</v>
      </c>
      <c r="O537" s="24">
        <v>3</v>
      </c>
      <c r="P537" s="24"/>
      <c r="Q537" s="31" t="s">
        <v>66</v>
      </c>
      <c r="R537" s="24"/>
      <c r="S537" s="24"/>
      <c r="T537" s="32" t="s">
        <v>35</v>
      </c>
      <c r="U537" s="18"/>
      <c r="V537" s="19"/>
      <c r="W537" s="33" t="str">
        <f t="shared" si="2"/>
        <v/>
      </c>
      <c r="X537" s="34" t="str">
        <f t="shared" si="1"/>
        <v/>
      </c>
    </row>
    <row r="538" spans="1:24" ht="14.25" customHeight="1" x14ac:dyDescent="0.25">
      <c r="A538" s="40">
        <v>0.113</v>
      </c>
      <c r="B538" s="45" t="s">
        <v>1995</v>
      </c>
      <c r="C538" s="24" t="s">
        <v>24</v>
      </c>
      <c r="D538" s="24"/>
      <c r="E538" s="36" t="s">
        <v>178</v>
      </c>
      <c r="F538" s="37" t="s">
        <v>1996</v>
      </c>
      <c r="G538" s="31" t="s">
        <v>180</v>
      </c>
      <c r="H538" s="24" t="s">
        <v>84</v>
      </c>
      <c r="I538" s="28" t="s">
        <v>1997</v>
      </c>
      <c r="J538" s="38" t="s">
        <v>1998</v>
      </c>
      <c r="K538" s="36">
        <v>492</v>
      </c>
      <c r="L538" s="36" t="s">
        <v>31</v>
      </c>
      <c r="M538" s="31" t="s">
        <v>234</v>
      </c>
      <c r="N538" s="24" t="s">
        <v>88</v>
      </c>
      <c r="O538" s="24">
        <v>5</v>
      </c>
      <c r="P538" s="24"/>
      <c r="Q538" s="31" t="s">
        <v>34</v>
      </c>
      <c r="R538" s="24"/>
      <c r="S538" s="24"/>
      <c r="T538" s="32" t="s">
        <v>35</v>
      </c>
      <c r="U538" s="18"/>
      <c r="V538" s="19"/>
      <c r="W538" s="33" t="str">
        <f t="shared" si="2"/>
        <v/>
      </c>
      <c r="X538" s="34" t="str">
        <f t="shared" si="1"/>
        <v/>
      </c>
    </row>
    <row r="539" spans="1:24" ht="14.25" customHeight="1" x14ac:dyDescent="0.25">
      <c r="A539" s="40">
        <v>4.5999999999999996</v>
      </c>
      <c r="B539" s="40" t="s">
        <v>1999</v>
      </c>
      <c r="C539" s="51" t="s">
        <v>235</v>
      </c>
      <c r="D539" s="24"/>
      <c r="E539" s="24" t="s">
        <v>122</v>
      </c>
      <c r="F539" s="37" t="s">
        <v>2000</v>
      </c>
      <c r="G539" s="27" t="s">
        <v>93</v>
      </c>
      <c r="H539" s="24" t="s">
        <v>144</v>
      </c>
      <c r="I539" s="28" t="s">
        <v>2001</v>
      </c>
      <c r="J539" s="38" t="s">
        <v>2002</v>
      </c>
      <c r="K539" s="36">
        <v>493</v>
      </c>
      <c r="L539" s="36" t="s">
        <v>31</v>
      </c>
      <c r="M539" s="31" t="s">
        <v>234</v>
      </c>
      <c r="N539" s="24" t="s">
        <v>88</v>
      </c>
      <c r="O539" s="24">
        <v>5</v>
      </c>
      <c r="P539" s="24"/>
      <c r="Q539" s="31" t="s">
        <v>34</v>
      </c>
      <c r="R539" s="24"/>
      <c r="S539" s="24"/>
      <c r="T539" s="32" t="s">
        <v>35</v>
      </c>
      <c r="U539" s="18"/>
      <c r="V539" s="19"/>
      <c r="W539" s="33" t="str">
        <f t="shared" si="2"/>
        <v/>
      </c>
      <c r="X539" s="34" t="str">
        <f t="shared" si="1"/>
        <v/>
      </c>
    </row>
    <row r="540" spans="1:24" ht="14.25" customHeight="1" x14ac:dyDescent="0.25">
      <c r="A540" s="40">
        <v>0.92700000000000005</v>
      </c>
      <c r="B540" s="24">
        <v>1.55</v>
      </c>
      <c r="C540" s="24" t="s">
        <v>311</v>
      </c>
      <c r="D540" s="24"/>
      <c r="E540" s="44" t="s">
        <v>142</v>
      </c>
      <c r="F540" s="37" t="s">
        <v>2003</v>
      </c>
      <c r="G540" s="31" t="s">
        <v>110</v>
      </c>
      <c r="H540" s="24" t="s">
        <v>311</v>
      </c>
      <c r="I540" s="28" t="s">
        <v>2004</v>
      </c>
      <c r="J540" s="38" t="s">
        <v>2005</v>
      </c>
      <c r="K540" s="36">
        <v>120</v>
      </c>
      <c r="L540" s="36" t="s">
        <v>31</v>
      </c>
      <c r="M540" s="31" t="s">
        <v>560</v>
      </c>
      <c r="N540" s="24" t="s">
        <v>78</v>
      </c>
      <c r="O540" s="24">
        <v>2</v>
      </c>
      <c r="P540" s="24"/>
      <c r="Q540" s="31" t="s">
        <v>66</v>
      </c>
      <c r="R540" s="24"/>
      <c r="S540" s="24"/>
      <c r="T540" s="32" t="s">
        <v>35</v>
      </c>
      <c r="U540" s="18"/>
      <c r="V540" s="19"/>
      <c r="W540" s="33" t="str">
        <f t="shared" si="2"/>
        <v/>
      </c>
      <c r="X540" s="34" t="str">
        <f t="shared" si="1"/>
        <v/>
      </c>
    </row>
    <row r="541" spans="1:24" ht="14.25" customHeight="1" x14ac:dyDescent="0.25">
      <c r="A541" s="40">
        <v>3.7484999999999999</v>
      </c>
      <c r="B541" s="41">
        <v>4</v>
      </c>
      <c r="C541" s="24" t="s">
        <v>36</v>
      </c>
      <c r="D541" s="24"/>
      <c r="E541" s="24" t="s">
        <v>1974</v>
      </c>
      <c r="F541" s="37" t="s">
        <v>2006</v>
      </c>
      <c r="G541" s="31" t="s">
        <v>321</v>
      </c>
      <c r="H541" s="24" t="s">
        <v>40</v>
      </c>
      <c r="I541" s="28" t="s">
        <v>2007</v>
      </c>
      <c r="J541" s="38" t="s">
        <v>2008</v>
      </c>
      <c r="K541" s="36">
        <v>292</v>
      </c>
      <c r="L541" s="36" t="s">
        <v>31</v>
      </c>
      <c r="M541" s="31" t="s">
        <v>318</v>
      </c>
      <c r="N541" s="24" t="s">
        <v>33</v>
      </c>
      <c r="O541" s="24">
        <v>3</v>
      </c>
      <c r="P541" s="24"/>
      <c r="Q541" s="31" t="s">
        <v>34</v>
      </c>
      <c r="R541" s="49"/>
      <c r="S541" s="49"/>
      <c r="T541" s="32" t="s">
        <v>35</v>
      </c>
      <c r="U541" s="18"/>
      <c r="V541" s="19"/>
      <c r="W541" s="33" t="str">
        <f t="shared" si="2"/>
        <v/>
      </c>
      <c r="X541" s="34" t="str">
        <f t="shared" si="1"/>
        <v/>
      </c>
    </row>
    <row r="542" spans="1:24" ht="14.25" customHeight="1" x14ac:dyDescent="0.25">
      <c r="A542" s="40">
        <v>13.95</v>
      </c>
      <c r="B542" s="40">
        <v>40</v>
      </c>
      <c r="C542" s="24" t="s">
        <v>681</v>
      </c>
      <c r="D542" s="24"/>
      <c r="E542" s="24" t="s">
        <v>562</v>
      </c>
      <c r="F542" s="37" t="s">
        <v>2009</v>
      </c>
      <c r="G542" s="31" t="s">
        <v>46</v>
      </c>
      <c r="H542" s="24" t="s">
        <v>681</v>
      </c>
      <c r="I542" s="28" t="s">
        <v>2010</v>
      </c>
      <c r="J542" s="38" t="s">
        <v>2011</v>
      </c>
      <c r="K542" s="36">
        <v>715</v>
      </c>
      <c r="L542" s="36" t="s">
        <v>31</v>
      </c>
      <c r="M542" s="31" t="s">
        <v>72</v>
      </c>
      <c r="N542" s="24" t="s">
        <v>33</v>
      </c>
      <c r="O542" s="24">
        <v>8</v>
      </c>
      <c r="P542" s="24"/>
      <c r="Q542" s="31" t="s">
        <v>34</v>
      </c>
      <c r="R542" s="24"/>
      <c r="S542" s="24"/>
      <c r="T542" s="32" t="s">
        <v>35</v>
      </c>
      <c r="U542" s="18"/>
      <c r="V542" s="19"/>
      <c r="W542" s="33" t="str">
        <f t="shared" si="2"/>
        <v/>
      </c>
      <c r="X542" s="34" t="str">
        <f t="shared" si="1"/>
        <v/>
      </c>
    </row>
    <row r="543" spans="1:24" ht="14.25" customHeight="1" x14ac:dyDescent="0.25">
      <c r="A543" s="40">
        <v>12.000000000000002</v>
      </c>
      <c r="B543" s="40">
        <v>45</v>
      </c>
      <c r="C543" s="24" t="s">
        <v>681</v>
      </c>
      <c r="D543" s="24"/>
      <c r="E543" s="24" t="s">
        <v>239</v>
      </c>
      <c r="F543" s="37" t="s">
        <v>2012</v>
      </c>
      <c r="G543" s="27" t="s">
        <v>39</v>
      </c>
      <c r="H543" s="24" t="s">
        <v>681</v>
      </c>
      <c r="I543" s="28" t="s">
        <v>2013</v>
      </c>
      <c r="J543" s="38" t="s">
        <v>2014</v>
      </c>
      <c r="K543" s="36">
        <v>716</v>
      </c>
      <c r="L543" s="36" t="s">
        <v>31</v>
      </c>
      <c r="M543" s="31" t="s">
        <v>72</v>
      </c>
      <c r="N543" s="24" t="s">
        <v>33</v>
      </c>
      <c r="O543" s="24">
        <v>8</v>
      </c>
      <c r="P543" s="24"/>
      <c r="Q543" s="31" t="s">
        <v>34</v>
      </c>
      <c r="R543" s="24"/>
      <c r="S543" s="24"/>
      <c r="T543" s="32" t="s">
        <v>35</v>
      </c>
      <c r="U543" s="18"/>
      <c r="V543" s="19"/>
      <c r="W543" s="33" t="str">
        <f t="shared" si="2"/>
        <v/>
      </c>
      <c r="X543" s="34" t="str">
        <f t="shared" si="1"/>
        <v/>
      </c>
    </row>
    <row r="544" spans="1:24" ht="14.25" customHeight="1" x14ac:dyDescent="0.25">
      <c r="A544" s="40">
        <v>0.52723999999999993</v>
      </c>
      <c r="B544" s="41">
        <v>0.7</v>
      </c>
      <c r="C544" s="24" t="s">
        <v>195</v>
      </c>
      <c r="D544" s="24"/>
      <c r="E544" s="24" t="s">
        <v>2015</v>
      </c>
      <c r="F544" s="37" t="s">
        <v>2016</v>
      </c>
      <c r="G544" s="31" t="s">
        <v>321</v>
      </c>
      <c r="H544" s="24" t="s">
        <v>28</v>
      </c>
      <c r="I544" s="28" t="s">
        <v>2017</v>
      </c>
      <c r="J544" s="38" t="s">
        <v>2018</v>
      </c>
      <c r="K544" s="36">
        <v>46</v>
      </c>
      <c r="L544" s="36" t="s">
        <v>31</v>
      </c>
      <c r="M544" s="31" t="s">
        <v>622</v>
      </c>
      <c r="N544" s="24" t="s">
        <v>33</v>
      </c>
      <c r="O544" s="24">
        <v>6</v>
      </c>
      <c r="P544" s="31" t="s">
        <v>623</v>
      </c>
      <c r="Q544" s="31" t="s">
        <v>34</v>
      </c>
      <c r="R544" s="24"/>
      <c r="S544" s="24" t="s">
        <v>329</v>
      </c>
      <c r="T544" s="32" t="s">
        <v>35</v>
      </c>
      <c r="U544" s="18"/>
      <c r="V544" s="19"/>
      <c r="W544" s="33" t="str">
        <f t="shared" si="2"/>
        <v/>
      </c>
      <c r="X544" s="34" t="str">
        <f t="shared" si="1"/>
        <v/>
      </c>
    </row>
    <row r="545" spans="1:24" ht="14.25" customHeight="1" x14ac:dyDescent="0.25">
      <c r="A545" s="24">
        <v>1.31</v>
      </c>
      <c r="B545" s="24" t="s">
        <v>2019</v>
      </c>
      <c r="C545" s="24" t="s">
        <v>24</v>
      </c>
      <c r="D545" s="24"/>
      <c r="E545" s="24" t="s">
        <v>2020</v>
      </c>
      <c r="F545" s="37" t="s">
        <v>2021</v>
      </c>
      <c r="G545" s="31" t="s">
        <v>69</v>
      </c>
      <c r="H545" s="24" t="s">
        <v>84</v>
      </c>
      <c r="I545" s="28" t="s">
        <v>2022</v>
      </c>
      <c r="J545" s="38" t="s">
        <v>2023</v>
      </c>
      <c r="K545" s="36">
        <v>222</v>
      </c>
      <c r="L545" s="36" t="s">
        <v>31</v>
      </c>
      <c r="M545" s="31" t="s">
        <v>184</v>
      </c>
      <c r="N545" s="24" t="s">
        <v>185</v>
      </c>
      <c r="O545" s="24">
        <v>2</v>
      </c>
      <c r="P545" s="24"/>
      <c r="Q545" s="31" t="s">
        <v>66</v>
      </c>
      <c r="R545" s="24"/>
      <c r="S545" s="24" t="s">
        <v>329</v>
      </c>
      <c r="T545" s="32" t="s">
        <v>35</v>
      </c>
      <c r="U545" s="18"/>
      <c r="V545" s="19"/>
      <c r="W545" s="33" t="str">
        <f t="shared" si="2"/>
        <v/>
      </c>
      <c r="X545" s="34" t="str">
        <f t="shared" si="1"/>
        <v/>
      </c>
    </row>
    <row r="546" spans="1:24" ht="14.25" customHeight="1" x14ac:dyDescent="0.25">
      <c r="A546" s="40">
        <v>0.11799999999999999</v>
      </c>
      <c r="B546" s="41" t="s">
        <v>2024</v>
      </c>
      <c r="C546" s="24" t="s">
        <v>348</v>
      </c>
      <c r="D546" s="24"/>
      <c r="E546" s="24" t="s">
        <v>122</v>
      </c>
      <c r="F546" s="37" t="s">
        <v>2025</v>
      </c>
      <c r="G546" s="31" t="s">
        <v>110</v>
      </c>
      <c r="H546" s="24" t="s">
        <v>84</v>
      </c>
      <c r="I546" s="28" t="s">
        <v>2026</v>
      </c>
      <c r="J546" s="38" t="s">
        <v>2027</v>
      </c>
      <c r="K546" s="30">
        <v>341</v>
      </c>
      <c r="L546" s="30" t="s">
        <v>31</v>
      </c>
      <c r="M546" s="31" t="s">
        <v>87</v>
      </c>
      <c r="N546" s="24" t="s">
        <v>88</v>
      </c>
      <c r="O546" s="24">
        <v>3</v>
      </c>
      <c r="P546" s="24"/>
      <c r="Q546" s="31" t="s">
        <v>34</v>
      </c>
      <c r="R546" s="49"/>
      <c r="S546" s="49"/>
      <c r="T546" s="32" t="s">
        <v>35</v>
      </c>
      <c r="U546" s="18"/>
      <c r="V546" s="19"/>
      <c r="W546" s="33" t="str">
        <f t="shared" si="2"/>
        <v/>
      </c>
      <c r="X546" s="34" t="str">
        <f t="shared" si="1"/>
        <v/>
      </c>
    </row>
    <row r="547" spans="1:24" ht="14.25" customHeight="1" x14ac:dyDescent="0.25">
      <c r="A547" s="40">
        <v>0.11799999999999999</v>
      </c>
      <c r="B547" s="52" t="s">
        <v>2028</v>
      </c>
      <c r="C547" s="24" t="s">
        <v>24</v>
      </c>
      <c r="D547" s="24"/>
      <c r="E547" s="24" t="s">
        <v>178</v>
      </c>
      <c r="F547" s="37" t="s">
        <v>2029</v>
      </c>
      <c r="G547" s="31" t="s">
        <v>180</v>
      </c>
      <c r="H547" s="24" t="s">
        <v>84</v>
      </c>
      <c r="I547" s="28" t="s">
        <v>2026</v>
      </c>
      <c r="J547" s="38" t="s">
        <v>2027</v>
      </c>
      <c r="K547" s="35">
        <v>341</v>
      </c>
      <c r="L547" s="35" t="s">
        <v>47</v>
      </c>
      <c r="M547" s="31" t="s">
        <v>87</v>
      </c>
      <c r="N547" s="24" t="s">
        <v>88</v>
      </c>
      <c r="O547" s="24">
        <v>3</v>
      </c>
      <c r="P547" s="24"/>
      <c r="Q547" s="31" t="s">
        <v>34</v>
      </c>
      <c r="R547" s="49"/>
      <c r="S547" s="49"/>
      <c r="T547" s="32" t="s">
        <v>35</v>
      </c>
      <c r="U547" s="18"/>
      <c r="V547" s="19"/>
      <c r="W547" s="33" t="str">
        <f t="shared" si="2"/>
        <v/>
      </c>
      <c r="X547" s="34" t="str">
        <f t="shared" si="1"/>
        <v/>
      </c>
    </row>
    <row r="548" spans="1:24" ht="14.25" customHeight="1" x14ac:dyDescent="0.25">
      <c r="A548" s="40">
        <v>0.22800000000000001</v>
      </c>
      <c r="B548" s="41" t="s">
        <v>2030</v>
      </c>
      <c r="C548" s="24" t="s">
        <v>348</v>
      </c>
      <c r="D548" s="24"/>
      <c r="E548" s="24" t="s">
        <v>122</v>
      </c>
      <c r="F548" s="37" t="s">
        <v>2031</v>
      </c>
      <c r="G548" s="31" t="s">
        <v>110</v>
      </c>
      <c r="H548" s="24" t="s">
        <v>84</v>
      </c>
      <c r="I548" s="28" t="s">
        <v>2032</v>
      </c>
      <c r="J548" s="38" t="s">
        <v>2033</v>
      </c>
      <c r="K548" s="30">
        <v>342</v>
      </c>
      <c r="L548" s="30" t="s">
        <v>31</v>
      </c>
      <c r="M548" s="31" t="s">
        <v>87</v>
      </c>
      <c r="N548" s="24" t="s">
        <v>88</v>
      </c>
      <c r="O548" s="24">
        <v>3</v>
      </c>
      <c r="P548" s="24"/>
      <c r="Q548" s="31" t="s">
        <v>34</v>
      </c>
      <c r="R548" s="49"/>
      <c r="S548" s="49"/>
      <c r="T548" s="32" t="s">
        <v>35</v>
      </c>
      <c r="U548" s="18"/>
      <c r="V548" s="19"/>
      <c r="W548" s="33" t="str">
        <f t="shared" si="2"/>
        <v/>
      </c>
      <c r="X548" s="34" t="str">
        <f t="shared" si="1"/>
        <v/>
      </c>
    </row>
    <row r="549" spans="1:24" ht="14.25" customHeight="1" x14ac:dyDescent="0.25">
      <c r="A549" s="40">
        <v>0.22800000000000001</v>
      </c>
      <c r="B549" s="52" t="s">
        <v>2034</v>
      </c>
      <c r="C549" s="24" t="s">
        <v>24</v>
      </c>
      <c r="D549" s="24"/>
      <c r="E549" s="24" t="s">
        <v>178</v>
      </c>
      <c r="F549" s="37" t="s">
        <v>2029</v>
      </c>
      <c r="G549" s="31" t="s">
        <v>180</v>
      </c>
      <c r="H549" s="24" t="s">
        <v>84</v>
      </c>
      <c r="I549" s="28" t="s">
        <v>2032</v>
      </c>
      <c r="J549" s="38" t="s">
        <v>2033</v>
      </c>
      <c r="K549" s="35">
        <v>342</v>
      </c>
      <c r="L549" s="35" t="s">
        <v>47</v>
      </c>
      <c r="M549" s="31" t="s">
        <v>87</v>
      </c>
      <c r="N549" s="24" t="s">
        <v>88</v>
      </c>
      <c r="O549" s="24">
        <v>3</v>
      </c>
      <c r="P549" s="24"/>
      <c r="Q549" s="31" t="s">
        <v>34</v>
      </c>
      <c r="R549" s="49"/>
      <c r="S549" s="49"/>
      <c r="T549" s="32" t="s">
        <v>35</v>
      </c>
      <c r="U549" s="18"/>
      <c r="V549" s="19"/>
      <c r="W549" s="33" t="str">
        <f t="shared" si="2"/>
        <v/>
      </c>
      <c r="X549" s="34" t="str">
        <f t="shared" si="1"/>
        <v/>
      </c>
    </row>
    <row r="550" spans="1:24" ht="14.25" customHeight="1" x14ac:dyDescent="0.25">
      <c r="A550" s="22">
        <v>30</v>
      </c>
      <c r="B550" s="23">
        <v>32.4</v>
      </c>
      <c r="C550" s="24" t="s">
        <v>49</v>
      </c>
      <c r="D550" s="31" t="s">
        <v>171</v>
      </c>
      <c r="E550" s="25" t="s">
        <v>37</v>
      </c>
      <c r="F550" s="26" t="s">
        <v>2035</v>
      </c>
      <c r="G550" s="27" t="s">
        <v>39</v>
      </c>
      <c r="H550" s="25" t="s">
        <v>40</v>
      </c>
      <c r="I550" s="28" t="s">
        <v>2036</v>
      </c>
      <c r="J550" s="29" t="s">
        <v>2037</v>
      </c>
      <c r="K550" s="30">
        <v>19</v>
      </c>
      <c r="L550" s="30" t="s">
        <v>31</v>
      </c>
      <c r="M550" s="31" t="s">
        <v>43</v>
      </c>
      <c r="N550" s="24">
        <v>2018</v>
      </c>
      <c r="O550" s="24">
        <v>51</v>
      </c>
      <c r="P550" s="24" t="s">
        <v>44</v>
      </c>
      <c r="Q550" s="31" t="s">
        <v>34</v>
      </c>
      <c r="R550" s="24" t="s">
        <v>45</v>
      </c>
      <c r="S550" s="24" t="s">
        <v>44</v>
      </c>
      <c r="T550" s="32" t="s">
        <v>35</v>
      </c>
      <c r="U550" s="18"/>
      <c r="V550" s="19"/>
      <c r="W550" s="33" t="str">
        <f t="shared" si="2"/>
        <v/>
      </c>
      <c r="X550" s="34" t="str">
        <f t="shared" si="1"/>
        <v/>
      </c>
    </row>
    <row r="551" spans="1:24" ht="14.25" customHeight="1" x14ac:dyDescent="0.25">
      <c r="A551" s="22">
        <v>30</v>
      </c>
      <c r="B551" s="23">
        <v>32.4</v>
      </c>
      <c r="C551" s="24" t="s">
        <v>49</v>
      </c>
      <c r="D551" s="31" t="s">
        <v>171</v>
      </c>
      <c r="E551" s="25" t="s">
        <v>37</v>
      </c>
      <c r="F551" s="26" t="s">
        <v>2035</v>
      </c>
      <c r="G551" s="27" t="s">
        <v>46</v>
      </c>
      <c r="H551" s="25" t="s">
        <v>40</v>
      </c>
      <c r="I551" s="28" t="s">
        <v>2036</v>
      </c>
      <c r="J551" s="29" t="s">
        <v>2037</v>
      </c>
      <c r="K551" s="35">
        <v>19</v>
      </c>
      <c r="L551" s="35" t="s">
        <v>47</v>
      </c>
      <c r="M551" s="31" t="s">
        <v>43</v>
      </c>
      <c r="N551" s="24">
        <v>2018</v>
      </c>
      <c r="O551" s="24">
        <v>51</v>
      </c>
      <c r="P551" s="24" t="s">
        <v>44</v>
      </c>
      <c r="Q551" s="31" t="s">
        <v>34</v>
      </c>
      <c r="R551" s="12" t="s">
        <v>45</v>
      </c>
      <c r="S551" s="12" t="s">
        <v>44</v>
      </c>
      <c r="T551" s="32" t="s">
        <v>35</v>
      </c>
      <c r="U551" s="18"/>
      <c r="V551" s="19"/>
      <c r="W551" s="33" t="str">
        <f t="shared" si="2"/>
        <v/>
      </c>
      <c r="X551" s="34" t="str">
        <f t="shared" si="1"/>
        <v/>
      </c>
    </row>
    <row r="552" spans="1:24" ht="14.25" customHeight="1" x14ac:dyDescent="0.25">
      <c r="A552" s="22">
        <v>30</v>
      </c>
      <c r="B552" s="23">
        <v>32.4</v>
      </c>
      <c r="C552" s="24" t="s">
        <v>49</v>
      </c>
      <c r="D552" s="31" t="s">
        <v>171</v>
      </c>
      <c r="E552" s="25" t="s">
        <v>37</v>
      </c>
      <c r="F552" s="26" t="s">
        <v>2035</v>
      </c>
      <c r="G552" s="31" t="s">
        <v>27</v>
      </c>
      <c r="H552" s="25" t="s">
        <v>40</v>
      </c>
      <c r="I552" s="54" t="s">
        <v>2036</v>
      </c>
      <c r="J552" s="66" t="s">
        <v>2037</v>
      </c>
      <c r="K552" s="35">
        <v>19</v>
      </c>
      <c r="L552" s="35" t="s">
        <v>48</v>
      </c>
      <c r="M552" s="31" t="s">
        <v>43</v>
      </c>
      <c r="N552" s="24">
        <v>2018</v>
      </c>
      <c r="O552" s="24">
        <v>51</v>
      </c>
      <c r="P552" s="24" t="s">
        <v>44</v>
      </c>
      <c r="Q552" s="31" t="s">
        <v>34</v>
      </c>
      <c r="R552" s="24" t="s">
        <v>45</v>
      </c>
      <c r="S552" s="24" t="s">
        <v>44</v>
      </c>
      <c r="T552" s="32" t="s">
        <v>35</v>
      </c>
      <c r="U552" s="18"/>
      <c r="V552" s="19"/>
      <c r="W552" s="33" t="str">
        <f t="shared" si="2"/>
        <v/>
      </c>
      <c r="X552" s="34" t="str">
        <f t="shared" si="1"/>
        <v/>
      </c>
    </row>
    <row r="553" spans="1:24" ht="14.25" customHeight="1" x14ac:dyDescent="0.25">
      <c r="A553" s="22">
        <v>79</v>
      </c>
      <c r="B553" s="23">
        <v>125</v>
      </c>
      <c r="C553" s="24" t="s">
        <v>49</v>
      </c>
      <c r="D553" s="31" t="s">
        <v>171</v>
      </c>
      <c r="E553" s="25" t="s">
        <v>37</v>
      </c>
      <c r="F553" s="26" t="s">
        <v>2038</v>
      </c>
      <c r="G553" s="27" t="s">
        <v>39</v>
      </c>
      <c r="H553" s="25" t="s">
        <v>40</v>
      </c>
      <c r="I553" s="28" t="s">
        <v>2039</v>
      </c>
      <c r="J553" s="29" t="s">
        <v>2040</v>
      </c>
      <c r="K553" s="30">
        <v>20</v>
      </c>
      <c r="L553" s="30" t="s">
        <v>31</v>
      </c>
      <c r="M553" s="31" t="s">
        <v>43</v>
      </c>
      <c r="N553" s="24">
        <v>2018</v>
      </c>
      <c r="O553" s="24">
        <v>51</v>
      </c>
      <c r="P553" s="24" t="s">
        <v>44</v>
      </c>
      <c r="Q553" s="31" t="s">
        <v>34</v>
      </c>
      <c r="R553" s="24" t="s">
        <v>45</v>
      </c>
      <c r="S553" s="24" t="s">
        <v>44</v>
      </c>
      <c r="T553" s="32" t="s">
        <v>35</v>
      </c>
      <c r="U553" s="18"/>
      <c r="V553" s="19"/>
      <c r="W553" s="33" t="str">
        <f t="shared" si="2"/>
        <v/>
      </c>
      <c r="X553" s="34" t="str">
        <f t="shared" si="1"/>
        <v/>
      </c>
    </row>
    <row r="554" spans="1:24" ht="14.25" customHeight="1" x14ac:dyDescent="0.25">
      <c r="A554" s="22">
        <v>79</v>
      </c>
      <c r="B554" s="23">
        <v>125</v>
      </c>
      <c r="C554" s="51" t="s">
        <v>49</v>
      </c>
      <c r="D554" s="31" t="s">
        <v>171</v>
      </c>
      <c r="E554" s="25" t="s">
        <v>37</v>
      </c>
      <c r="F554" s="26" t="s">
        <v>2038</v>
      </c>
      <c r="G554" s="27" t="s">
        <v>46</v>
      </c>
      <c r="H554" s="86" t="s">
        <v>40</v>
      </c>
      <c r="I554" s="28" t="s">
        <v>2039</v>
      </c>
      <c r="J554" s="29" t="s">
        <v>2040</v>
      </c>
      <c r="K554" s="35">
        <v>20</v>
      </c>
      <c r="L554" s="35" t="s">
        <v>47</v>
      </c>
      <c r="M554" s="31" t="s">
        <v>43</v>
      </c>
      <c r="N554" s="24">
        <v>2018</v>
      </c>
      <c r="O554" s="24">
        <v>51</v>
      </c>
      <c r="P554" s="24" t="s">
        <v>44</v>
      </c>
      <c r="Q554" s="31" t="s">
        <v>34</v>
      </c>
      <c r="R554" s="24" t="s">
        <v>45</v>
      </c>
      <c r="S554" s="24" t="s">
        <v>44</v>
      </c>
      <c r="T554" s="32" t="s">
        <v>35</v>
      </c>
      <c r="U554" s="18"/>
      <c r="V554" s="19"/>
      <c r="W554" s="33" t="str">
        <f t="shared" si="2"/>
        <v/>
      </c>
      <c r="X554" s="34" t="str">
        <f t="shared" si="1"/>
        <v/>
      </c>
    </row>
    <row r="555" spans="1:24" ht="14.25" customHeight="1" x14ac:dyDescent="0.25">
      <c r="A555" s="22">
        <v>79</v>
      </c>
      <c r="B555" s="23">
        <v>125</v>
      </c>
      <c r="C555" s="51" t="s">
        <v>49</v>
      </c>
      <c r="D555" s="31" t="s">
        <v>171</v>
      </c>
      <c r="E555" s="25" t="s">
        <v>37</v>
      </c>
      <c r="F555" s="26" t="s">
        <v>2038</v>
      </c>
      <c r="G555" s="31" t="s">
        <v>27</v>
      </c>
      <c r="H555" s="86" t="s">
        <v>40</v>
      </c>
      <c r="I555" s="54" t="s">
        <v>2039</v>
      </c>
      <c r="J555" s="66" t="s">
        <v>2040</v>
      </c>
      <c r="K555" s="35">
        <v>20</v>
      </c>
      <c r="L555" s="35" t="s">
        <v>48</v>
      </c>
      <c r="M555" s="31" t="s">
        <v>43</v>
      </c>
      <c r="N555" s="24">
        <v>2018</v>
      </c>
      <c r="O555" s="24">
        <v>51</v>
      </c>
      <c r="P555" s="24" t="s">
        <v>44</v>
      </c>
      <c r="Q555" s="31" t="s">
        <v>34</v>
      </c>
      <c r="R555" s="24" t="s">
        <v>45</v>
      </c>
      <c r="S555" s="24" t="s">
        <v>44</v>
      </c>
      <c r="T555" s="32" t="s">
        <v>35</v>
      </c>
      <c r="U555" s="18"/>
      <c r="V555" s="19"/>
      <c r="W555" s="33" t="str">
        <f t="shared" si="2"/>
        <v/>
      </c>
      <c r="X555" s="34" t="str">
        <f t="shared" si="1"/>
        <v/>
      </c>
    </row>
    <row r="556" spans="1:24" ht="14.25" customHeight="1" x14ac:dyDescent="0.25">
      <c r="A556" s="43">
        <v>0.45</v>
      </c>
      <c r="B556" s="60"/>
      <c r="C556" s="24" t="s">
        <v>437</v>
      </c>
      <c r="D556" s="24"/>
      <c r="E556" s="24" t="s">
        <v>98</v>
      </c>
      <c r="F556" s="37" t="s">
        <v>2041</v>
      </c>
      <c r="G556" s="31" t="s">
        <v>100</v>
      </c>
      <c r="H556" s="51" t="s">
        <v>84</v>
      </c>
      <c r="I556" s="54" t="s">
        <v>2042</v>
      </c>
      <c r="J556" s="55" t="s">
        <v>2043</v>
      </c>
      <c r="K556" s="36">
        <v>159</v>
      </c>
      <c r="L556" s="36" t="s">
        <v>31</v>
      </c>
      <c r="M556" s="31" t="s">
        <v>128</v>
      </c>
      <c r="N556" s="24" t="s">
        <v>129</v>
      </c>
      <c r="O556" s="24">
        <v>2</v>
      </c>
      <c r="P556" s="24"/>
      <c r="Q556" s="31" t="s">
        <v>34</v>
      </c>
      <c r="R556" s="24"/>
      <c r="S556" s="24"/>
      <c r="T556" s="32" t="s">
        <v>35</v>
      </c>
      <c r="U556" s="18"/>
      <c r="V556" s="19"/>
      <c r="W556" s="33" t="str">
        <f t="shared" si="2"/>
        <v/>
      </c>
      <c r="X556" s="34" t="str">
        <f t="shared" si="1"/>
        <v/>
      </c>
    </row>
    <row r="557" spans="1:24" ht="14.25" customHeight="1" x14ac:dyDescent="0.25">
      <c r="A557" s="43">
        <v>0.9</v>
      </c>
      <c r="B557" s="60" t="s">
        <v>2044</v>
      </c>
      <c r="C557" s="24" t="s">
        <v>453</v>
      </c>
      <c r="D557" s="24"/>
      <c r="E557" s="24" t="s">
        <v>1212</v>
      </c>
      <c r="F557" s="37" t="s">
        <v>2045</v>
      </c>
      <c r="G557" s="31" t="s">
        <v>83</v>
      </c>
      <c r="H557" s="51" t="s">
        <v>84</v>
      </c>
      <c r="I557" s="54" t="s">
        <v>2046</v>
      </c>
      <c r="J557" s="55" t="s">
        <v>2047</v>
      </c>
      <c r="K557" s="30">
        <v>552</v>
      </c>
      <c r="L557" s="30" t="s">
        <v>31</v>
      </c>
      <c r="M557" s="31" t="s">
        <v>234</v>
      </c>
      <c r="N557" s="24" t="s">
        <v>88</v>
      </c>
      <c r="O557" s="24">
        <v>5</v>
      </c>
      <c r="P557" s="24"/>
      <c r="Q557" s="31" t="s">
        <v>34</v>
      </c>
      <c r="R557" s="24"/>
      <c r="S557" s="24"/>
      <c r="T557" s="32" t="s">
        <v>35</v>
      </c>
      <c r="U557" s="18"/>
      <c r="V557" s="19"/>
      <c r="W557" s="33" t="str">
        <f t="shared" si="2"/>
        <v/>
      </c>
      <c r="X557" s="34" t="str">
        <f t="shared" si="1"/>
        <v/>
      </c>
    </row>
    <row r="558" spans="1:24" ht="14.25" customHeight="1" x14ac:dyDescent="0.25">
      <c r="A558" s="43">
        <v>0.9</v>
      </c>
      <c r="B558" s="60" t="s">
        <v>2048</v>
      </c>
      <c r="C558" s="24" t="s">
        <v>121</v>
      </c>
      <c r="D558" s="24"/>
      <c r="E558" s="24" t="s">
        <v>985</v>
      </c>
      <c r="F558" s="37" t="s">
        <v>2049</v>
      </c>
      <c r="G558" s="31" t="s">
        <v>46</v>
      </c>
      <c r="H558" s="51" t="s">
        <v>84</v>
      </c>
      <c r="I558" s="54" t="s">
        <v>2046</v>
      </c>
      <c r="J558" s="55" t="s">
        <v>2047</v>
      </c>
      <c r="K558" s="35">
        <v>552</v>
      </c>
      <c r="L558" s="35" t="s">
        <v>47</v>
      </c>
      <c r="M558" s="31" t="s">
        <v>234</v>
      </c>
      <c r="N558" s="24" t="s">
        <v>88</v>
      </c>
      <c r="O558" s="24">
        <v>5</v>
      </c>
      <c r="P558" s="24"/>
      <c r="Q558" s="31" t="s">
        <v>34</v>
      </c>
      <c r="R558" s="24"/>
      <c r="S558" s="24"/>
      <c r="T558" s="32" t="s">
        <v>35</v>
      </c>
      <c r="U558" s="18"/>
      <c r="V558" s="19"/>
      <c r="W558" s="33" t="str">
        <f t="shared" si="2"/>
        <v/>
      </c>
      <c r="X558" s="34" t="str">
        <f t="shared" si="1"/>
        <v/>
      </c>
    </row>
    <row r="559" spans="1:24" ht="14.25" customHeight="1" x14ac:dyDescent="0.25">
      <c r="A559" s="43">
        <v>1.25</v>
      </c>
      <c r="B559" s="60" t="s">
        <v>2050</v>
      </c>
      <c r="C559" s="24" t="s">
        <v>24</v>
      </c>
      <c r="D559" s="24"/>
      <c r="E559" s="24" t="s">
        <v>2051</v>
      </c>
      <c r="F559" s="37" t="s">
        <v>2052</v>
      </c>
      <c r="G559" s="31" t="s">
        <v>93</v>
      </c>
      <c r="H559" s="51" t="s">
        <v>84</v>
      </c>
      <c r="I559" s="54" t="s">
        <v>2053</v>
      </c>
      <c r="J559" s="55" t="s">
        <v>2054</v>
      </c>
      <c r="K559" s="36">
        <v>553</v>
      </c>
      <c r="L559" s="36" t="s">
        <v>31</v>
      </c>
      <c r="M559" s="31" t="s">
        <v>234</v>
      </c>
      <c r="N559" s="24" t="s">
        <v>88</v>
      </c>
      <c r="O559" s="24">
        <v>5</v>
      </c>
      <c r="P559" s="24"/>
      <c r="Q559" s="31" t="s">
        <v>34</v>
      </c>
      <c r="R559" s="24"/>
      <c r="S559" s="24"/>
      <c r="T559" s="32" t="s">
        <v>35</v>
      </c>
      <c r="U559" s="18"/>
      <c r="V559" s="19"/>
      <c r="W559" s="33" t="str">
        <f t="shared" si="2"/>
        <v/>
      </c>
      <c r="X559" s="34" t="str">
        <f t="shared" si="1"/>
        <v/>
      </c>
    </row>
    <row r="560" spans="1:24" ht="14.25" customHeight="1" x14ac:dyDescent="0.25">
      <c r="A560" s="43">
        <v>0.93</v>
      </c>
      <c r="B560" s="60" t="s">
        <v>2048</v>
      </c>
      <c r="C560" s="24" t="s">
        <v>121</v>
      </c>
      <c r="D560" s="24"/>
      <c r="E560" s="24" t="s">
        <v>985</v>
      </c>
      <c r="F560" s="37" t="s">
        <v>2055</v>
      </c>
      <c r="G560" s="31" t="s">
        <v>46</v>
      </c>
      <c r="H560" s="51" t="s">
        <v>84</v>
      </c>
      <c r="I560" s="54" t="s">
        <v>2056</v>
      </c>
      <c r="J560" s="55" t="s">
        <v>2057</v>
      </c>
      <c r="K560" s="36">
        <v>554</v>
      </c>
      <c r="L560" s="36" t="s">
        <v>31</v>
      </c>
      <c r="M560" s="31" t="s">
        <v>234</v>
      </c>
      <c r="N560" s="24" t="s">
        <v>88</v>
      </c>
      <c r="O560" s="24">
        <v>5</v>
      </c>
      <c r="P560" s="24"/>
      <c r="Q560" s="31" t="s">
        <v>34</v>
      </c>
      <c r="R560" s="24"/>
      <c r="S560" s="24"/>
      <c r="T560" s="32" t="s">
        <v>35</v>
      </c>
      <c r="U560" s="18"/>
      <c r="V560" s="19"/>
      <c r="W560" s="33" t="str">
        <f t="shared" si="2"/>
        <v/>
      </c>
      <c r="X560" s="34" t="str">
        <f t="shared" si="1"/>
        <v/>
      </c>
    </row>
    <row r="561" spans="1:24" ht="14.25" customHeight="1" x14ac:dyDescent="0.25">
      <c r="A561" s="24">
        <v>1.2829999999999999</v>
      </c>
      <c r="B561" s="24" t="s">
        <v>2058</v>
      </c>
      <c r="C561" s="24" t="s">
        <v>24</v>
      </c>
      <c r="D561" s="24"/>
      <c r="E561" s="24" t="s">
        <v>2059</v>
      </c>
      <c r="F561" s="37" t="s">
        <v>2060</v>
      </c>
      <c r="G561" s="31" t="s">
        <v>934</v>
      </c>
      <c r="H561" s="24" t="s">
        <v>84</v>
      </c>
      <c r="I561" s="28" t="s">
        <v>2061</v>
      </c>
      <c r="J561" s="38" t="s">
        <v>2062</v>
      </c>
      <c r="K561" s="36">
        <v>326</v>
      </c>
      <c r="L561" s="36" t="s">
        <v>31</v>
      </c>
      <c r="M561" s="31" t="s">
        <v>249</v>
      </c>
      <c r="N561" s="24" t="s">
        <v>185</v>
      </c>
      <c r="O561" s="24">
        <v>3</v>
      </c>
      <c r="P561" s="24"/>
      <c r="Q561" s="31" t="s">
        <v>66</v>
      </c>
      <c r="R561" s="24"/>
      <c r="S561" s="24"/>
      <c r="T561" s="32" t="s">
        <v>35</v>
      </c>
      <c r="U561" s="18"/>
      <c r="V561" s="19"/>
      <c r="W561" s="33" t="str">
        <f t="shared" si="2"/>
        <v/>
      </c>
      <c r="X561" s="34" t="str">
        <f t="shared" si="1"/>
        <v/>
      </c>
    </row>
    <row r="562" spans="1:24" ht="14.25" customHeight="1" x14ac:dyDescent="0.25">
      <c r="A562" s="40">
        <v>0.75</v>
      </c>
      <c r="B562" s="40" t="s">
        <v>2063</v>
      </c>
      <c r="C562" s="24" t="s">
        <v>97</v>
      </c>
      <c r="D562" s="24"/>
      <c r="E562" s="24" t="s">
        <v>122</v>
      </c>
      <c r="F562" s="37" t="s">
        <v>2064</v>
      </c>
      <c r="G562" s="31" t="s">
        <v>93</v>
      </c>
      <c r="H562" s="51" t="s">
        <v>2065</v>
      </c>
      <c r="I562" s="54" t="s">
        <v>2066</v>
      </c>
      <c r="J562" s="55" t="s">
        <v>2067</v>
      </c>
      <c r="K562" s="53">
        <v>531</v>
      </c>
      <c r="L562" s="53" t="s">
        <v>31</v>
      </c>
      <c r="M562" s="31" t="s">
        <v>234</v>
      </c>
      <c r="N562" s="24" t="s">
        <v>88</v>
      </c>
      <c r="O562" s="24">
        <v>5</v>
      </c>
      <c r="P562" s="24"/>
      <c r="Q562" s="31" t="s">
        <v>34</v>
      </c>
      <c r="R562" s="24"/>
      <c r="S562" s="24"/>
      <c r="T562" s="32" t="s">
        <v>35</v>
      </c>
      <c r="U562" s="18"/>
      <c r="V562" s="19"/>
      <c r="W562" s="33" t="str">
        <f t="shared" si="2"/>
        <v/>
      </c>
      <c r="X562" s="34" t="str">
        <f t="shared" si="1"/>
        <v/>
      </c>
    </row>
    <row r="563" spans="1:24" ht="14.25" customHeight="1" x14ac:dyDescent="0.25">
      <c r="A563" s="43">
        <v>0.59499999999999997</v>
      </c>
      <c r="B563" s="43" t="s">
        <v>960</v>
      </c>
      <c r="C563" s="44" t="s">
        <v>97</v>
      </c>
      <c r="D563" s="44"/>
      <c r="E563" s="44" t="s">
        <v>122</v>
      </c>
      <c r="F563" s="37" t="s">
        <v>2068</v>
      </c>
      <c r="G563" s="62" t="s">
        <v>110</v>
      </c>
      <c r="H563" s="61" t="s">
        <v>2065</v>
      </c>
      <c r="I563" s="54" t="s">
        <v>2069</v>
      </c>
      <c r="J563" s="55" t="s">
        <v>2070</v>
      </c>
      <c r="K563" s="53">
        <v>526</v>
      </c>
      <c r="L563" s="53" t="s">
        <v>31</v>
      </c>
      <c r="M563" s="62" t="s">
        <v>234</v>
      </c>
      <c r="N563" s="44" t="s">
        <v>88</v>
      </c>
      <c r="O563" s="44">
        <v>5</v>
      </c>
      <c r="P563" s="24"/>
      <c r="Q563" s="31" t="s">
        <v>34</v>
      </c>
      <c r="R563" s="24"/>
      <c r="S563" s="24"/>
      <c r="T563" s="32" t="s">
        <v>35</v>
      </c>
      <c r="U563" s="18"/>
      <c r="V563" s="19"/>
      <c r="W563" s="33" t="str">
        <f t="shared" si="2"/>
        <v/>
      </c>
      <c r="X563" s="34" t="str">
        <f t="shared" si="1"/>
        <v/>
      </c>
    </row>
    <row r="564" spans="1:24" ht="14.25" customHeight="1" x14ac:dyDescent="0.25">
      <c r="A564" s="40">
        <v>32.675824457593691</v>
      </c>
      <c r="B564" s="41">
        <v>33.133333333333333</v>
      </c>
      <c r="C564" s="24" t="s">
        <v>24</v>
      </c>
      <c r="D564" s="24"/>
      <c r="E564" s="31" t="s">
        <v>2071</v>
      </c>
      <c r="F564" s="37" t="s">
        <v>2072</v>
      </c>
      <c r="G564" s="27" t="s">
        <v>39</v>
      </c>
      <c r="H564" s="51" t="s">
        <v>28</v>
      </c>
      <c r="I564" s="54" t="s">
        <v>2073</v>
      </c>
      <c r="J564" s="55" t="s">
        <v>2074</v>
      </c>
      <c r="K564" s="36">
        <v>197</v>
      </c>
      <c r="L564" s="36" t="s">
        <v>31</v>
      </c>
      <c r="M564" s="31" t="s">
        <v>119</v>
      </c>
      <c r="N564" s="24" t="s">
        <v>33</v>
      </c>
      <c r="O564" s="24">
        <v>2</v>
      </c>
      <c r="P564" s="24"/>
      <c r="Q564" s="31" t="s">
        <v>34</v>
      </c>
      <c r="R564" s="24"/>
      <c r="S564" s="24"/>
      <c r="T564" s="32" t="s">
        <v>35</v>
      </c>
      <c r="U564" s="18"/>
      <c r="V564" s="19"/>
      <c r="W564" s="33" t="str">
        <f t="shared" si="2"/>
        <v/>
      </c>
      <c r="X564" s="34" t="str">
        <f t="shared" si="1"/>
        <v/>
      </c>
    </row>
    <row r="565" spans="1:24" ht="14.25" customHeight="1" x14ac:dyDescent="0.25">
      <c r="A565" s="40">
        <v>0.17899999999999999</v>
      </c>
      <c r="B565" s="41" t="s">
        <v>2075</v>
      </c>
      <c r="C565" s="24" t="s">
        <v>1935</v>
      </c>
      <c r="D565" s="24"/>
      <c r="E565" s="31" t="s">
        <v>887</v>
      </c>
      <c r="F565" s="37" t="s">
        <v>2076</v>
      </c>
      <c r="G565" s="31" t="s">
        <v>110</v>
      </c>
      <c r="H565" s="51" t="s">
        <v>84</v>
      </c>
      <c r="I565" s="28" t="s">
        <v>2077</v>
      </c>
      <c r="J565" s="38" t="s">
        <v>2078</v>
      </c>
      <c r="K565" s="36">
        <v>260</v>
      </c>
      <c r="L565" s="36" t="s">
        <v>31</v>
      </c>
      <c r="M565" s="31" t="s">
        <v>838</v>
      </c>
      <c r="N565" s="24" t="s">
        <v>839</v>
      </c>
      <c r="O565" s="24">
        <v>3</v>
      </c>
      <c r="P565" s="24"/>
      <c r="Q565" s="31" t="s">
        <v>34</v>
      </c>
      <c r="R565" s="49"/>
      <c r="S565" s="49"/>
      <c r="T565" s="32" t="s">
        <v>35</v>
      </c>
      <c r="U565" s="18"/>
      <c r="V565" s="19"/>
      <c r="W565" s="33" t="str">
        <f t="shared" si="2"/>
        <v/>
      </c>
      <c r="X565" s="34" t="str">
        <f t="shared" si="1"/>
        <v/>
      </c>
    </row>
    <row r="566" spans="1:24" ht="14.25" customHeight="1" x14ac:dyDescent="0.25">
      <c r="A566" s="40">
        <v>0.23330000000000001</v>
      </c>
      <c r="B566" s="41" t="s">
        <v>2079</v>
      </c>
      <c r="C566" s="24" t="s">
        <v>348</v>
      </c>
      <c r="D566" s="24"/>
      <c r="E566" s="31" t="s">
        <v>1124</v>
      </c>
      <c r="F566" s="37" t="s">
        <v>2080</v>
      </c>
      <c r="G566" s="27" t="s">
        <v>27</v>
      </c>
      <c r="H566" s="24" t="s">
        <v>84</v>
      </c>
      <c r="I566" s="54" t="s">
        <v>2081</v>
      </c>
      <c r="J566" s="55" t="s">
        <v>2082</v>
      </c>
      <c r="K566" s="36">
        <v>261</v>
      </c>
      <c r="L566" s="36" t="s">
        <v>31</v>
      </c>
      <c r="M566" s="31" t="s">
        <v>838</v>
      </c>
      <c r="N566" s="24" t="s">
        <v>839</v>
      </c>
      <c r="O566" s="24">
        <v>3</v>
      </c>
      <c r="P566" s="24"/>
      <c r="Q566" s="31" t="s">
        <v>34</v>
      </c>
      <c r="R566" s="49"/>
      <c r="S566" s="49"/>
      <c r="T566" s="32" t="s">
        <v>35</v>
      </c>
      <c r="U566" s="18"/>
      <c r="V566" s="19"/>
      <c r="W566" s="33" t="str">
        <f t="shared" si="2"/>
        <v/>
      </c>
      <c r="X566" s="34" t="str">
        <f t="shared" si="1"/>
        <v/>
      </c>
    </row>
    <row r="567" spans="1:24" ht="14.25" customHeight="1" x14ac:dyDescent="0.25">
      <c r="A567" s="40">
        <v>0.215</v>
      </c>
      <c r="B567" s="41" t="s">
        <v>2083</v>
      </c>
      <c r="C567" s="24"/>
      <c r="D567" s="24"/>
      <c r="E567" s="31" t="s">
        <v>1124</v>
      </c>
      <c r="F567" s="37" t="s">
        <v>2084</v>
      </c>
      <c r="G567" s="27" t="s">
        <v>27</v>
      </c>
      <c r="H567" s="24" t="s">
        <v>84</v>
      </c>
      <c r="I567" s="54" t="s">
        <v>2085</v>
      </c>
      <c r="J567" s="55" t="s">
        <v>2086</v>
      </c>
      <c r="K567" s="36">
        <v>262</v>
      </c>
      <c r="L567" s="36" t="s">
        <v>31</v>
      </c>
      <c r="M567" s="31" t="s">
        <v>838</v>
      </c>
      <c r="N567" s="24" t="s">
        <v>839</v>
      </c>
      <c r="O567" s="24">
        <v>3</v>
      </c>
      <c r="P567" s="24"/>
      <c r="Q567" s="31" t="s">
        <v>34</v>
      </c>
      <c r="R567" s="49"/>
      <c r="S567" s="49"/>
      <c r="T567" s="32" t="s">
        <v>35</v>
      </c>
      <c r="U567" s="18"/>
      <c r="V567" s="19"/>
      <c r="W567" s="33" t="str">
        <f t="shared" si="2"/>
        <v/>
      </c>
      <c r="X567" s="34" t="str">
        <f t="shared" si="1"/>
        <v/>
      </c>
    </row>
    <row r="568" spans="1:24" ht="14.25" customHeight="1" x14ac:dyDescent="0.25">
      <c r="A568" s="40">
        <v>4.3499999999999996</v>
      </c>
      <c r="B568" s="40">
        <v>5</v>
      </c>
      <c r="C568" s="24" t="s">
        <v>2087</v>
      </c>
      <c r="D568" s="24"/>
      <c r="E568" s="24" t="s">
        <v>25</v>
      </c>
      <c r="F568" s="28" t="s">
        <v>2088</v>
      </c>
      <c r="G568" s="31" t="s">
        <v>27</v>
      </c>
      <c r="H568" s="51" t="s">
        <v>2087</v>
      </c>
      <c r="I568" s="54" t="s">
        <v>2089</v>
      </c>
      <c r="J568" s="55" t="s">
        <v>2090</v>
      </c>
      <c r="K568" s="36">
        <v>452</v>
      </c>
      <c r="L568" s="36" t="s">
        <v>31</v>
      </c>
      <c r="M568" s="31" t="s">
        <v>32</v>
      </c>
      <c r="N568" s="24" t="s">
        <v>33</v>
      </c>
      <c r="O568" s="24">
        <v>5</v>
      </c>
      <c r="P568" s="24"/>
      <c r="Q568" s="31" t="s">
        <v>34</v>
      </c>
      <c r="R568" s="24"/>
      <c r="S568" s="24"/>
      <c r="T568" s="32" t="s">
        <v>35</v>
      </c>
      <c r="U568" s="18"/>
      <c r="V568" s="19"/>
      <c r="W568" s="33" t="str">
        <f t="shared" si="2"/>
        <v/>
      </c>
      <c r="X568" s="34" t="str">
        <f t="shared" si="1"/>
        <v/>
      </c>
    </row>
    <row r="569" spans="1:24" ht="14.25" customHeight="1" x14ac:dyDescent="0.25">
      <c r="A569" s="40">
        <v>7.9989999999999997</v>
      </c>
      <c r="B569" s="40" t="s">
        <v>2091</v>
      </c>
      <c r="C569" s="24" t="s">
        <v>1107</v>
      </c>
      <c r="D569" s="24"/>
      <c r="E569" s="24" t="s">
        <v>2092</v>
      </c>
      <c r="F569" s="37" t="s">
        <v>2093</v>
      </c>
      <c r="G569" s="31" t="s">
        <v>293</v>
      </c>
      <c r="H569" s="51" t="s">
        <v>84</v>
      </c>
      <c r="I569" s="54" t="s">
        <v>2094</v>
      </c>
      <c r="J569" s="55" t="s">
        <v>2095</v>
      </c>
      <c r="K569" s="36">
        <v>207</v>
      </c>
      <c r="L569" s="36" t="s">
        <v>31</v>
      </c>
      <c r="M569" s="31" t="s">
        <v>128</v>
      </c>
      <c r="N569" s="24" t="s">
        <v>129</v>
      </c>
      <c r="O569" s="24">
        <v>2</v>
      </c>
      <c r="P569" s="24"/>
      <c r="Q569" s="31" t="s">
        <v>34</v>
      </c>
      <c r="R569" s="24"/>
      <c r="S569" s="24"/>
      <c r="T569" s="32" t="s">
        <v>35</v>
      </c>
      <c r="U569" s="18"/>
      <c r="V569" s="19"/>
      <c r="W569" s="33" t="str">
        <f t="shared" si="2"/>
        <v/>
      </c>
      <c r="X569" s="34" t="str">
        <f t="shared" si="1"/>
        <v/>
      </c>
    </row>
    <row r="570" spans="1:24" ht="14.25" customHeight="1" x14ac:dyDescent="0.25">
      <c r="A570" s="40">
        <v>8.8919999999999995</v>
      </c>
      <c r="B570" s="40" t="s">
        <v>2096</v>
      </c>
      <c r="C570" s="24" t="s">
        <v>1107</v>
      </c>
      <c r="D570" s="24"/>
      <c r="E570" s="24" t="s">
        <v>2092</v>
      </c>
      <c r="F570" s="37" t="s">
        <v>2097</v>
      </c>
      <c r="G570" s="31" t="s">
        <v>293</v>
      </c>
      <c r="H570" s="51" t="s">
        <v>84</v>
      </c>
      <c r="I570" s="54" t="s">
        <v>2098</v>
      </c>
      <c r="J570" s="55" t="s">
        <v>2099</v>
      </c>
      <c r="K570" s="36">
        <v>208</v>
      </c>
      <c r="L570" s="36" t="s">
        <v>31</v>
      </c>
      <c r="M570" s="31" t="s">
        <v>128</v>
      </c>
      <c r="N570" s="24" t="s">
        <v>129</v>
      </c>
      <c r="O570" s="24">
        <v>2</v>
      </c>
      <c r="P570" s="24"/>
      <c r="Q570" s="31" t="s">
        <v>34</v>
      </c>
      <c r="R570" s="24"/>
      <c r="S570" s="24"/>
      <c r="T570" s="32" t="s">
        <v>35</v>
      </c>
      <c r="U570" s="18"/>
      <c r="V570" s="19"/>
      <c r="W570" s="33" t="str">
        <f t="shared" si="2"/>
        <v/>
      </c>
      <c r="X570" s="34" t="str">
        <f t="shared" si="1"/>
        <v/>
      </c>
    </row>
    <row r="571" spans="1:24" ht="14.25" customHeight="1" x14ac:dyDescent="0.25">
      <c r="A571" s="43">
        <v>1.54</v>
      </c>
      <c r="B571" s="43" t="s">
        <v>2100</v>
      </c>
      <c r="C571" s="44" t="s">
        <v>155</v>
      </c>
      <c r="D571" s="44"/>
      <c r="E571" s="44" t="s">
        <v>2101</v>
      </c>
      <c r="F571" s="37" t="s">
        <v>2102</v>
      </c>
      <c r="G571" s="62" t="s">
        <v>83</v>
      </c>
      <c r="H571" s="61" t="s">
        <v>40</v>
      </c>
      <c r="I571" s="54" t="s">
        <v>2103</v>
      </c>
      <c r="J571" s="55" t="s">
        <v>2104</v>
      </c>
      <c r="K571" s="53">
        <v>21</v>
      </c>
      <c r="L571" s="53" t="s">
        <v>31</v>
      </c>
      <c r="M571" s="62" t="s">
        <v>170</v>
      </c>
      <c r="N571" s="44" t="s">
        <v>129</v>
      </c>
      <c r="O571" s="44">
        <v>1</v>
      </c>
      <c r="P571" s="44"/>
      <c r="Q571" s="62" t="s">
        <v>34</v>
      </c>
      <c r="R571" s="44"/>
      <c r="S571" s="44"/>
      <c r="T571" s="65" t="s">
        <v>35</v>
      </c>
      <c r="U571" s="18"/>
      <c r="V571" s="19"/>
      <c r="W571" s="33" t="str">
        <f t="shared" si="2"/>
        <v/>
      </c>
      <c r="X571" s="34" t="str">
        <f t="shared" si="1"/>
        <v/>
      </c>
    </row>
    <row r="572" spans="1:24" ht="14.25" customHeight="1" x14ac:dyDescent="0.25">
      <c r="A572" s="22">
        <v>50</v>
      </c>
      <c r="B572" s="23">
        <v>60</v>
      </c>
      <c r="C572" s="24"/>
      <c r="D572" s="24"/>
      <c r="E572" s="25" t="s">
        <v>37</v>
      </c>
      <c r="F572" s="26" t="s">
        <v>2105</v>
      </c>
      <c r="G572" s="27" t="s">
        <v>39</v>
      </c>
      <c r="H572" s="86" t="s">
        <v>90</v>
      </c>
      <c r="I572" s="54" t="s">
        <v>2106</v>
      </c>
      <c r="J572" s="66" t="s">
        <v>2107</v>
      </c>
      <c r="K572" s="30">
        <v>21</v>
      </c>
      <c r="L572" s="30" t="s">
        <v>31</v>
      </c>
      <c r="M572" s="31" t="s">
        <v>43</v>
      </c>
      <c r="N572" s="24">
        <v>2018</v>
      </c>
      <c r="O572" s="24">
        <v>51</v>
      </c>
      <c r="P572" s="24" t="s">
        <v>44</v>
      </c>
      <c r="Q572" s="31" t="s">
        <v>34</v>
      </c>
      <c r="R572" s="24" t="s">
        <v>45</v>
      </c>
      <c r="S572" s="24" t="s">
        <v>44</v>
      </c>
      <c r="T572" s="32" t="s">
        <v>35</v>
      </c>
      <c r="U572" s="18"/>
      <c r="V572" s="19"/>
      <c r="W572" s="33" t="str">
        <f t="shared" si="2"/>
        <v/>
      </c>
      <c r="X572" s="34" t="str">
        <f t="shared" si="1"/>
        <v/>
      </c>
    </row>
    <row r="573" spans="1:24" ht="14.25" customHeight="1" x14ac:dyDescent="0.25">
      <c r="A573" s="22">
        <v>50</v>
      </c>
      <c r="B573" s="23">
        <v>60</v>
      </c>
      <c r="C573" s="24"/>
      <c r="D573" s="24"/>
      <c r="E573" s="25" t="s">
        <v>37</v>
      </c>
      <c r="F573" s="26" t="s">
        <v>2105</v>
      </c>
      <c r="G573" s="27" t="s">
        <v>46</v>
      </c>
      <c r="H573" s="86" t="s">
        <v>90</v>
      </c>
      <c r="I573" s="54" t="s">
        <v>2106</v>
      </c>
      <c r="J573" s="66" t="s">
        <v>2107</v>
      </c>
      <c r="K573" s="35">
        <v>21</v>
      </c>
      <c r="L573" s="35" t="s">
        <v>47</v>
      </c>
      <c r="M573" s="31" t="s">
        <v>43</v>
      </c>
      <c r="N573" s="24">
        <v>2018</v>
      </c>
      <c r="O573" s="24">
        <v>51</v>
      </c>
      <c r="P573" s="24" t="s">
        <v>44</v>
      </c>
      <c r="Q573" s="31" t="s">
        <v>34</v>
      </c>
      <c r="R573" s="24" t="s">
        <v>45</v>
      </c>
      <c r="S573" s="24" t="s">
        <v>44</v>
      </c>
      <c r="T573" s="32" t="s">
        <v>35</v>
      </c>
      <c r="U573" s="18"/>
      <c r="V573" s="19"/>
      <c r="W573" s="33" t="str">
        <f t="shared" si="2"/>
        <v/>
      </c>
      <c r="X573" s="34" t="str">
        <f t="shared" si="1"/>
        <v/>
      </c>
    </row>
    <row r="574" spans="1:24" ht="14.25" customHeight="1" x14ac:dyDescent="0.25">
      <c r="A574" s="22">
        <v>50</v>
      </c>
      <c r="B574" s="23">
        <v>60</v>
      </c>
      <c r="C574" s="51"/>
      <c r="D574" s="24"/>
      <c r="E574" s="25" t="s">
        <v>37</v>
      </c>
      <c r="F574" s="26" t="s">
        <v>2105</v>
      </c>
      <c r="G574" s="31" t="s">
        <v>27</v>
      </c>
      <c r="H574" s="86" t="s">
        <v>90</v>
      </c>
      <c r="I574" s="54" t="s">
        <v>2106</v>
      </c>
      <c r="J574" s="66" t="s">
        <v>2107</v>
      </c>
      <c r="K574" s="35">
        <v>21</v>
      </c>
      <c r="L574" s="35" t="s">
        <v>48</v>
      </c>
      <c r="M574" s="31" t="s">
        <v>43</v>
      </c>
      <c r="N574" s="24">
        <v>2018</v>
      </c>
      <c r="O574" s="24">
        <v>51</v>
      </c>
      <c r="P574" s="24" t="s">
        <v>44</v>
      </c>
      <c r="Q574" s="31" t="s">
        <v>34</v>
      </c>
      <c r="R574" s="24" t="s">
        <v>45</v>
      </c>
      <c r="S574" s="24" t="s">
        <v>44</v>
      </c>
      <c r="T574" s="32" t="s">
        <v>35</v>
      </c>
      <c r="U574" s="18"/>
      <c r="V574" s="19"/>
      <c r="W574" s="33" t="str">
        <f t="shared" si="2"/>
        <v/>
      </c>
      <c r="X574" s="34" t="str">
        <f t="shared" si="1"/>
        <v/>
      </c>
    </row>
    <row r="575" spans="1:24" ht="14.25" customHeight="1" x14ac:dyDescent="0.25">
      <c r="A575" s="22">
        <v>50</v>
      </c>
      <c r="B575" s="23">
        <v>60</v>
      </c>
      <c r="C575" s="24"/>
      <c r="D575" s="24"/>
      <c r="E575" s="25" t="s">
        <v>37</v>
      </c>
      <c r="F575" s="26" t="s">
        <v>2105</v>
      </c>
      <c r="G575" s="31" t="s">
        <v>61</v>
      </c>
      <c r="H575" s="86" t="s">
        <v>90</v>
      </c>
      <c r="I575" s="54" t="s">
        <v>2106</v>
      </c>
      <c r="J575" s="66" t="s">
        <v>2107</v>
      </c>
      <c r="K575" s="35">
        <v>21</v>
      </c>
      <c r="L575" s="35" t="s">
        <v>425</v>
      </c>
      <c r="M575" s="31" t="s">
        <v>43</v>
      </c>
      <c r="N575" s="24">
        <v>2018</v>
      </c>
      <c r="O575" s="24">
        <v>51</v>
      </c>
      <c r="P575" s="24" t="s">
        <v>44</v>
      </c>
      <c r="Q575" s="31" t="s">
        <v>34</v>
      </c>
      <c r="R575" s="24" t="s">
        <v>45</v>
      </c>
      <c r="S575" s="24" t="s">
        <v>44</v>
      </c>
      <c r="T575" s="32" t="s">
        <v>35</v>
      </c>
      <c r="U575" s="18"/>
      <c r="V575" s="19"/>
      <c r="W575" s="33" t="str">
        <f t="shared" si="2"/>
        <v/>
      </c>
      <c r="X575" s="34" t="str">
        <f t="shared" si="1"/>
        <v/>
      </c>
    </row>
    <row r="576" spans="1:24" ht="14.25" customHeight="1" x14ac:dyDescent="0.25">
      <c r="A576" s="22">
        <v>1057.72</v>
      </c>
      <c r="B576" s="24" t="s">
        <v>296</v>
      </c>
      <c r="C576" s="51" t="s">
        <v>2108</v>
      </c>
      <c r="D576" s="24"/>
      <c r="E576" s="24" t="s">
        <v>608</v>
      </c>
      <c r="F576" s="37" t="s">
        <v>2109</v>
      </c>
      <c r="G576" s="31" t="s">
        <v>610</v>
      </c>
      <c r="H576" s="51" t="s">
        <v>40</v>
      </c>
      <c r="I576" s="87"/>
      <c r="J576" s="55" t="s">
        <v>2110</v>
      </c>
      <c r="K576" s="36">
        <v>13</v>
      </c>
      <c r="L576" s="36" t="s">
        <v>31</v>
      </c>
      <c r="M576" s="31" t="s">
        <v>859</v>
      </c>
      <c r="N576" s="24">
        <v>2018</v>
      </c>
      <c r="O576" s="24">
        <v>50</v>
      </c>
      <c r="P576" s="24" t="s">
        <v>44</v>
      </c>
      <c r="Q576" s="31" t="s">
        <v>34</v>
      </c>
      <c r="R576" s="24" t="s">
        <v>45</v>
      </c>
      <c r="S576" s="24" t="s">
        <v>44</v>
      </c>
      <c r="T576" s="32" t="s">
        <v>35</v>
      </c>
      <c r="U576" s="18"/>
      <c r="V576" s="19"/>
      <c r="W576" s="33" t="str">
        <f t="shared" si="2"/>
        <v/>
      </c>
      <c r="X576" s="34" t="str">
        <f t="shared" si="1"/>
        <v/>
      </c>
    </row>
    <row r="577" spans="1:24" ht="14.25" customHeight="1" x14ac:dyDescent="0.25">
      <c r="A577" s="22">
        <v>229</v>
      </c>
      <c r="B577" s="23">
        <v>270</v>
      </c>
      <c r="C577" s="51"/>
      <c r="D577" s="24"/>
      <c r="E577" s="25" t="s">
        <v>37</v>
      </c>
      <c r="F577" s="26" t="s">
        <v>2105</v>
      </c>
      <c r="G577" s="27" t="s">
        <v>39</v>
      </c>
      <c r="H577" s="86" t="s">
        <v>90</v>
      </c>
      <c r="I577" s="54" t="s">
        <v>2111</v>
      </c>
      <c r="J577" s="66" t="s">
        <v>2112</v>
      </c>
      <c r="K577" s="30">
        <v>22</v>
      </c>
      <c r="L577" s="30" t="s">
        <v>31</v>
      </c>
      <c r="M577" s="31" t="s">
        <v>43</v>
      </c>
      <c r="N577" s="24">
        <v>2018</v>
      </c>
      <c r="O577" s="24">
        <v>51</v>
      </c>
      <c r="P577" s="24" t="s">
        <v>44</v>
      </c>
      <c r="Q577" s="31" t="s">
        <v>34</v>
      </c>
      <c r="R577" s="24" t="s">
        <v>45</v>
      </c>
      <c r="S577" s="24" t="s">
        <v>44</v>
      </c>
      <c r="T577" s="32" t="s">
        <v>35</v>
      </c>
      <c r="U577" s="18"/>
      <c r="V577" s="19"/>
      <c r="W577" s="33" t="str">
        <f t="shared" si="2"/>
        <v/>
      </c>
      <c r="X577" s="34" t="str">
        <f t="shared" si="1"/>
        <v/>
      </c>
    </row>
    <row r="578" spans="1:24" ht="14.25" customHeight="1" x14ac:dyDescent="0.25">
      <c r="A578" s="22">
        <v>229</v>
      </c>
      <c r="B578" s="23">
        <v>270</v>
      </c>
      <c r="C578" s="24"/>
      <c r="D578" s="24"/>
      <c r="E578" s="25" t="s">
        <v>37</v>
      </c>
      <c r="F578" s="26" t="s">
        <v>2105</v>
      </c>
      <c r="G578" s="27" t="s">
        <v>46</v>
      </c>
      <c r="H578" s="86" t="s">
        <v>90</v>
      </c>
      <c r="I578" s="54" t="s">
        <v>2111</v>
      </c>
      <c r="J578" s="66" t="s">
        <v>2112</v>
      </c>
      <c r="K578" s="35">
        <v>22</v>
      </c>
      <c r="L578" s="35" t="s">
        <v>47</v>
      </c>
      <c r="M578" s="31" t="s">
        <v>43</v>
      </c>
      <c r="N578" s="24">
        <v>2018</v>
      </c>
      <c r="O578" s="24">
        <v>51</v>
      </c>
      <c r="P578" s="24" t="s">
        <v>44</v>
      </c>
      <c r="Q578" s="31" t="s">
        <v>34</v>
      </c>
      <c r="R578" s="24" t="s">
        <v>45</v>
      </c>
      <c r="S578" s="24" t="s">
        <v>44</v>
      </c>
      <c r="T578" s="32" t="s">
        <v>35</v>
      </c>
      <c r="U578" s="18"/>
      <c r="V578" s="19"/>
      <c r="W578" s="33" t="str">
        <f t="shared" si="2"/>
        <v/>
      </c>
      <c r="X578" s="34" t="str">
        <f t="shared" si="1"/>
        <v/>
      </c>
    </row>
    <row r="579" spans="1:24" ht="14.25" customHeight="1" x14ac:dyDescent="0.25">
      <c r="A579" s="22">
        <v>229</v>
      </c>
      <c r="B579" s="23">
        <v>270</v>
      </c>
      <c r="C579" s="24"/>
      <c r="D579" s="24"/>
      <c r="E579" s="25" t="s">
        <v>37</v>
      </c>
      <c r="F579" s="26" t="s">
        <v>2105</v>
      </c>
      <c r="G579" s="31" t="s">
        <v>27</v>
      </c>
      <c r="H579" s="86" t="s">
        <v>90</v>
      </c>
      <c r="I579" s="54" t="s">
        <v>2111</v>
      </c>
      <c r="J579" s="66" t="s">
        <v>2112</v>
      </c>
      <c r="K579" s="35">
        <v>22</v>
      </c>
      <c r="L579" s="35" t="s">
        <v>48</v>
      </c>
      <c r="M579" s="31" t="s">
        <v>43</v>
      </c>
      <c r="N579" s="24">
        <v>2018</v>
      </c>
      <c r="O579" s="24">
        <v>51</v>
      </c>
      <c r="P579" s="24" t="s">
        <v>44</v>
      </c>
      <c r="Q579" s="31" t="s">
        <v>34</v>
      </c>
      <c r="R579" s="24" t="s">
        <v>45</v>
      </c>
      <c r="S579" s="24" t="s">
        <v>44</v>
      </c>
      <c r="T579" s="32" t="s">
        <v>35</v>
      </c>
      <c r="U579" s="18"/>
      <c r="V579" s="19"/>
      <c r="W579" s="33" t="str">
        <f t="shared" si="2"/>
        <v/>
      </c>
      <c r="X579" s="34" t="str">
        <f t="shared" si="1"/>
        <v/>
      </c>
    </row>
    <row r="580" spans="1:24" ht="14.25" customHeight="1" x14ac:dyDescent="0.25">
      <c r="A580" s="22">
        <v>229</v>
      </c>
      <c r="B580" s="23">
        <v>270</v>
      </c>
      <c r="C580" s="24"/>
      <c r="D580" s="24"/>
      <c r="E580" s="25" t="s">
        <v>37</v>
      </c>
      <c r="F580" s="26" t="s">
        <v>2105</v>
      </c>
      <c r="G580" s="31" t="s">
        <v>61</v>
      </c>
      <c r="H580" s="25" t="s">
        <v>90</v>
      </c>
      <c r="I580" s="54" t="s">
        <v>2111</v>
      </c>
      <c r="J580" s="29" t="s">
        <v>2112</v>
      </c>
      <c r="K580" s="35">
        <v>22</v>
      </c>
      <c r="L580" s="35" t="s">
        <v>425</v>
      </c>
      <c r="M580" s="31" t="s">
        <v>43</v>
      </c>
      <c r="N580" s="24">
        <v>2018</v>
      </c>
      <c r="O580" s="24">
        <v>51</v>
      </c>
      <c r="P580" s="24" t="s">
        <v>44</v>
      </c>
      <c r="Q580" s="31" t="s">
        <v>34</v>
      </c>
      <c r="R580" s="24" t="s">
        <v>45</v>
      </c>
      <c r="S580" s="24" t="s">
        <v>44</v>
      </c>
      <c r="T580" s="32" t="s">
        <v>35</v>
      </c>
      <c r="U580" s="18"/>
      <c r="V580" s="19"/>
      <c r="W580" s="33" t="str">
        <f t="shared" si="2"/>
        <v/>
      </c>
      <c r="X580" s="34" t="str">
        <f t="shared" si="1"/>
        <v/>
      </c>
    </row>
    <row r="581" spans="1:24" ht="14.25" customHeight="1" x14ac:dyDescent="0.25">
      <c r="A581" s="40">
        <v>51.800000000000004</v>
      </c>
      <c r="B581" s="41">
        <v>98</v>
      </c>
      <c r="C581" s="24" t="s">
        <v>2113</v>
      </c>
      <c r="D581" s="24"/>
      <c r="E581" s="24" t="s">
        <v>2114</v>
      </c>
      <c r="F581" s="37" t="s">
        <v>2115</v>
      </c>
      <c r="G581" s="31" t="s">
        <v>69</v>
      </c>
      <c r="H581" s="24" t="s">
        <v>1739</v>
      </c>
      <c r="I581" s="28" t="s">
        <v>2116</v>
      </c>
      <c r="J581" s="38" t="s">
        <v>2117</v>
      </c>
      <c r="K581" s="36">
        <v>49</v>
      </c>
      <c r="L581" s="36" t="s">
        <v>31</v>
      </c>
      <c r="M581" s="31" t="s">
        <v>622</v>
      </c>
      <c r="N581" s="24" t="s">
        <v>33</v>
      </c>
      <c r="O581" s="24">
        <v>6</v>
      </c>
      <c r="P581" s="31" t="s">
        <v>623</v>
      </c>
      <c r="Q581" s="31" t="s">
        <v>34</v>
      </c>
      <c r="R581" s="24" t="s">
        <v>45</v>
      </c>
      <c r="S581" s="24" t="s">
        <v>1742</v>
      </c>
      <c r="T581" s="32" t="s">
        <v>35</v>
      </c>
      <c r="U581" s="18"/>
      <c r="V581" s="19"/>
      <c r="W581" s="33" t="str">
        <f t="shared" si="2"/>
        <v/>
      </c>
      <c r="X581" s="34" t="str">
        <f t="shared" si="1"/>
        <v/>
      </c>
    </row>
    <row r="582" spans="1:24" ht="14.25" customHeight="1" x14ac:dyDescent="0.25">
      <c r="A582" s="40">
        <v>154.00514981273409</v>
      </c>
      <c r="B582" s="41">
        <v>249.20833333333334</v>
      </c>
      <c r="C582" s="24" t="s">
        <v>2118</v>
      </c>
      <c r="D582" s="24"/>
      <c r="E582" s="24" t="s">
        <v>2119</v>
      </c>
      <c r="F582" s="37" t="s">
        <v>2120</v>
      </c>
      <c r="G582" s="31" t="s">
        <v>69</v>
      </c>
      <c r="H582" s="24" t="s">
        <v>1739</v>
      </c>
      <c r="I582" s="28" t="s">
        <v>2121</v>
      </c>
      <c r="J582" s="38" t="s">
        <v>2122</v>
      </c>
      <c r="K582" s="36">
        <v>50</v>
      </c>
      <c r="L582" s="36" t="s">
        <v>31</v>
      </c>
      <c r="M582" s="31" t="s">
        <v>622</v>
      </c>
      <c r="N582" s="24" t="s">
        <v>33</v>
      </c>
      <c r="O582" s="24">
        <v>6</v>
      </c>
      <c r="P582" s="31" t="s">
        <v>623</v>
      </c>
      <c r="Q582" s="31" t="s">
        <v>34</v>
      </c>
      <c r="R582" s="24" t="s">
        <v>45</v>
      </c>
      <c r="S582" s="24" t="s">
        <v>1742</v>
      </c>
      <c r="T582" s="32" t="s">
        <v>35</v>
      </c>
      <c r="U582" s="18"/>
      <c r="V582" s="19"/>
      <c r="W582" s="33" t="str">
        <f t="shared" si="2"/>
        <v/>
      </c>
      <c r="X582" s="34" t="str">
        <f t="shared" si="1"/>
        <v/>
      </c>
    </row>
    <row r="583" spans="1:24" ht="14.25" customHeight="1" x14ac:dyDescent="0.25">
      <c r="A583" s="40">
        <v>7.625</v>
      </c>
      <c r="B583" s="40">
        <v>10</v>
      </c>
      <c r="C583" s="44" t="s">
        <v>2123</v>
      </c>
      <c r="D583" s="24"/>
      <c r="E583" s="24" t="s">
        <v>2124</v>
      </c>
      <c r="F583" s="37" t="s">
        <v>2125</v>
      </c>
      <c r="G583" s="31" t="s">
        <v>110</v>
      </c>
      <c r="H583" s="24" t="s">
        <v>363</v>
      </c>
      <c r="I583" s="28" t="s">
        <v>2126</v>
      </c>
      <c r="J583" s="38" t="s">
        <v>2127</v>
      </c>
      <c r="K583" s="36">
        <v>165</v>
      </c>
      <c r="L583" s="36" t="s">
        <v>31</v>
      </c>
      <c r="M583" s="31" t="s">
        <v>119</v>
      </c>
      <c r="N583" s="24" t="s">
        <v>33</v>
      </c>
      <c r="O583" s="24">
        <v>2</v>
      </c>
      <c r="P583" s="24"/>
      <c r="Q583" s="31" t="s">
        <v>34</v>
      </c>
      <c r="R583" s="24"/>
      <c r="S583" s="24"/>
      <c r="T583" s="32" t="s">
        <v>35</v>
      </c>
      <c r="U583" s="18"/>
      <c r="V583" s="19"/>
      <c r="W583" s="33" t="str">
        <f t="shared" si="2"/>
        <v/>
      </c>
      <c r="X583" s="34" t="str">
        <f t="shared" si="1"/>
        <v/>
      </c>
    </row>
    <row r="584" spans="1:24" ht="14.25" customHeight="1" x14ac:dyDescent="0.25">
      <c r="A584" s="40">
        <v>0.50444444444444436</v>
      </c>
      <c r="B584" s="40">
        <v>0.68099999999999994</v>
      </c>
      <c r="C584" s="24" t="s">
        <v>24</v>
      </c>
      <c r="D584" s="24"/>
      <c r="E584" s="24" t="s">
        <v>1390</v>
      </c>
      <c r="F584" s="37" t="s">
        <v>2128</v>
      </c>
      <c r="G584" s="31" t="s">
        <v>69</v>
      </c>
      <c r="H584" s="51" t="s">
        <v>28</v>
      </c>
      <c r="I584" s="54" t="s">
        <v>2129</v>
      </c>
      <c r="J584" s="55" t="s">
        <v>2130</v>
      </c>
      <c r="K584" s="36">
        <v>163</v>
      </c>
      <c r="L584" s="36" t="s">
        <v>31</v>
      </c>
      <c r="M584" s="31" t="s">
        <v>119</v>
      </c>
      <c r="N584" s="24" t="s">
        <v>33</v>
      </c>
      <c r="O584" s="24">
        <v>2</v>
      </c>
      <c r="P584" s="24"/>
      <c r="Q584" s="31" t="s">
        <v>34</v>
      </c>
      <c r="R584" s="24"/>
      <c r="S584" s="24"/>
      <c r="T584" s="32" t="s">
        <v>35</v>
      </c>
      <c r="U584" s="18"/>
      <c r="V584" s="19"/>
      <c r="W584" s="33" t="str">
        <f t="shared" si="2"/>
        <v/>
      </c>
      <c r="X584" s="34" t="str">
        <f t="shared" si="1"/>
        <v/>
      </c>
    </row>
    <row r="585" spans="1:24" ht="14.25" customHeight="1" x14ac:dyDescent="0.25">
      <c r="A585" s="40">
        <v>25</v>
      </c>
      <c r="B585" s="40" t="s">
        <v>449</v>
      </c>
      <c r="C585" s="24" t="s">
        <v>2131</v>
      </c>
      <c r="D585" s="24"/>
      <c r="E585" s="24" t="s">
        <v>2132</v>
      </c>
      <c r="F585" s="37" t="s">
        <v>2133</v>
      </c>
      <c r="G585" s="31" t="s">
        <v>100</v>
      </c>
      <c r="H585" s="51" t="s">
        <v>40</v>
      </c>
      <c r="I585" s="54" t="s">
        <v>2134</v>
      </c>
      <c r="J585" s="55" t="s">
        <v>2135</v>
      </c>
      <c r="K585" s="36">
        <v>375</v>
      </c>
      <c r="L585" s="36" t="s">
        <v>31</v>
      </c>
      <c r="M585" s="31" t="s">
        <v>87</v>
      </c>
      <c r="N585" s="24" t="s">
        <v>88</v>
      </c>
      <c r="O585" s="24">
        <v>3</v>
      </c>
      <c r="P585" s="24"/>
      <c r="Q585" s="31" t="s">
        <v>34</v>
      </c>
      <c r="R585" s="49" t="s">
        <v>45</v>
      </c>
      <c r="S585" s="49" t="s">
        <v>1742</v>
      </c>
      <c r="T585" s="32" t="s">
        <v>35</v>
      </c>
      <c r="U585" s="18"/>
      <c r="V585" s="19"/>
      <c r="W585" s="33" t="str">
        <f t="shared" si="2"/>
        <v/>
      </c>
      <c r="X585" s="34" t="str">
        <f t="shared" si="1"/>
        <v/>
      </c>
    </row>
    <row r="586" spans="1:24" ht="14.25" customHeight="1" x14ac:dyDescent="0.25">
      <c r="A586" s="40">
        <v>32</v>
      </c>
      <c r="B586" s="40" t="s">
        <v>2136</v>
      </c>
      <c r="C586" s="24" t="s">
        <v>2131</v>
      </c>
      <c r="D586" s="24"/>
      <c r="E586" s="24" t="s">
        <v>2132</v>
      </c>
      <c r="F586" s="37" t="s">
        <v>2137</v>
      </c>
      <c r="G586" s="31" t="s">
        <v>100</v>
      </c>
      <c r="H586" s="51" t="s">
        <v>40</v>
      </c>
      <c r="I586" s="54" t="s">
        <v>2138</v>
      </c>
      <c r="J586" s="55" t="s">
        <v>2139</v>
      </c>
      <c r="K586" s="36">
        <v>376</v>
      </c>
      <c r="L586" s="36" t="s">
        <v>31</v>
      </c>
      <c r="M586" s="31" t="s">
        <v>87</v>
      </c>
      <c r="N586" s="24" t="s">
        <v>88</v>
      </c>
      <c r="O586" s="24">
        <v>3</v>
      </c>
      <c r="P586" s="24"/>
      <c r="Q586" s="31" t="s">
        <v>34</v>
      </c>
      <c r="R586" s="49" t="s">
        <v>45</v>
      </c>
      <c r="S586" s="49" t="s">
        <v>1742</v>
      </c>
      <c r="T586" s="32" t="s">
        <v>35</v>
      </c>
      <c r="U586" s="18"/>
      <c r="V586" s="19"/>
      <c r="W586" s="33" t="str">
        <f t="shared" si="2"/>
        <v/>
      </c>
      <c r="X586" s="34" t="str">
        <f t="shared" si="1"/>
        <v/>
      </c>
    </row>
    <row r="587" spans="1:24" ht="14.25" customHeight="1" x14ac:dyDescent="0.25">
      <c r="A587" s="24">
        <v>0.37380000000000002</v>
      </c>
      <c r="B587" s="24" t="s">
        <v>2140</v>
      </c>
      <c r="C587" s="24" t="s">
        <v>24</v>
      </c>
      <c r="D587" s="24"/>
      <c r="E587" s="24" t="s">
        <v>161</v>
      </c>
      <c r="F587" s="37" t="s">
        <v>2141</v>
      </c>
      <c r="G587" s="31" t="s">
        <v>69</v>
      </c>
      <c r="H587" s="51" t="s">
        <v>84</v>
      </c>
      <c r="I587" s="54" t="s">
        <v>2142</v>
      </c>
      <c r="J587" s="55" t="s">
        <v>2143</v>
      </c>
      <c r="K587" s="36">
        <v>213</v>
      </c>
      <c r="L587" s="36" t="s">
        <v>31</v>
      </c>
      <c r="M587" s="31" t="s">
        <v>184</v>
      </c>
      <c r="N587" s="24" t="s">
        <v>185</v>
      </c>
      <c r="O587" s="24">
        <v>2</v>
      </c>
      <c r="P587" s="24"/>
      <c r="Q587" s="31" t="s">
        <v>66</v>
      </c>
      <c r="R587" s="24"/>
      <c r="S587" s="24" t="s">
        <v>329</v>
      </c>
      <c r="T587" s="32" t="s">
        <v>35</v>
      </c>
      <c r="U587" s="18"/>
      <c r="V587" s="19"/>
      <c r="W587" s="33" t="str">
        <f t="shared" si="2"/>
        <v/>
      </c>
      <c r="X587" s="34" t="str">
        <f t="shared" si="1"/>
        <v/>
      </c>
    </row>
    <row r="588" spans="1:24" ht="14.25" customHeight="1" x14ac:dyDescent="0.25">
      <c r="A588" s="40">
        <v>0.37200000000000005</v>
      </c>
      <c r="B588" s="41">
        <v>4.8</v>
      </c>
      <c r="C588" s="24" t="s">
        <v>24</v>
      </c>
      <c r="D588" s="24"/>
      <c r="E588" s="24" t="s">
        <v>297</v>
      </c>
      <c r="F588" s="37" t="s">
        <v>2144</v>
      </c>
      <c r="G588" s="27" t="s">
        <v>39</v>
      </c>
      <c r="H588" s="51" t="s">
        <v>28</v>
      </c>
      <c r="I588" s="54" t="s">
        <v>2145</v>
      </c>
      <c r="J588" s="55" t="s">
        <v>2146</v>
      </c>
      <c r="K588" s="36">
        <v>51</v>
      </c>
      <c r="L588" s="36" t="s">
        <v>31</v>
      </c>
      <c r="M588" s="31" t="s">
        <v>622</v>
      </c>
      <c r="N588" s="24" t="s">
        <v>33</v>
      </c>
      <c r="O588" s="24">
        <v>6</v>
      </c>
      <c r="P588" s="31" t="s">
        <v>623</v>
      </c>
      <c r="Q588" s="31" t="s">
        <v>34</v>
      </c>
      <c r="R588" s="24"/>
      <c r="S588" s="24" t="s">
        <v>329</v>
      </c>
      <c r="T588" s="32" t="s">
        <v>35</v>
      </c>
      <c r="U588" s="18"/>
      <c r="V588" s="19"/>
      <c r="W588" s="33" t="str">
        <f t="shared" si="2"/>
        <v/>
      </c>
      <c r="X588" s="34" t="str">
        <f t="shared" si="1"/>
        <v/>
      </c>
    </row>
    <row r="589" spans="1:24" ht="14.25" customHeight="1" x14ac:dyDescent="0.25">
      <c r="A589" s="40">
        <v>0.49709999999999999</v>
      </c>
      <c r="B589" s="41" t="s">
        <v>2147</v>
      </c>
      <c r="C589" s="24" t="s">
        <v>195</v>
      </c>
      <c r="D589" s="24"/>
      <c r="E589" s="24" t="s">
        <v>841</v>
      </c>
      <c r="F589" s="37" t="s">
        <v>2148</v>
      </c>
      <c r="G589" s="27" t="s">
        <v>93</v>
      </c>
      <c r="H589" s="51" t="s">
        <v>84</v>
      </c>
      <c r="I589" s="54" t="s">
        <v>2149</v>
      </c>
      <c r="J589" s="55" t="s">
        <v>2150</v>
      </c>
      <c r="K589" s="36">
        <v>474</v>
      </c>
      <c r="L589" s="36" t="s">
        <v>31</v>
      </c>
      <c r="M589" s="31" t="s">
        <v>234</v>
      </c>
      <c r="N589" s="24" t="s">
        <v>88</v>
      </c>
      <c r="O589" s="24">
        <v>5</v>
      </c>
      <c r="P589" s="24"/>
      <c r="Q589" s="31" t="s">
        <v>34</v>
      </c>
      <c r="R589" s="24"/>
      <c r="S589" s="24" t="s">
        <v>329</v>
      </c>
      <c r="T589" s="32" t="s">
        <v>35</v>
      </c>
      <c r="U589" s="18"/>
      <c r="V589" s="19"/>
      <c r="W589" s="33" t="str">
        <f t="shared" si="2"/>
        <v/>
      </c>
      <c r="X589" s="34" t="str">
        <f t="shared" si="1"/>
        <v/>
      </c>
    </row>
    <row r="590" spans="1:24" ht="14.25" customHeight="1" x14ac:dyDescent="0.25">
      <c r="A590" s="40">
        <v>13</v>
      </c>
      <c r="B590" s="45" t="s">
        <v>2151</v>
      </c>
      <c r="C590" s="24" t="s">
        <v>1262</v>
      </c>
      <c r="D590" s="24"/>
      <c r="E590" s="31" t="s">
        <v>1124</v>
      </c>
      <c r="F590" s="37" t="s">
        <v>2152</v>
      </c>
      <c r="G590" s="27" t="s">
        <v>810</v>
      </c>
      <c r="H590" s="51" t="s">
        <v>40</v>
      </c>
      <c r="I590" s="54" t="s">
        <v>2149</v>
      </c>
      <c r="J590" s="55" t="s">
        <v>2150</v>
      </c>
      <c r="K590" s="36">
        <v>475</v>
      </c>
      <c r="L590" s="36" t="s">
        <v>31</v>
      </c>
      <c r="M590" s="31" t="s">
        <v>234</v>
      </c>
      <c r="N590" s="24" t="s">
        <v>88</v>
      </c>
      <c r="O590" s="24">
        <v>5</v>
      </c>
      <c r="P590" s="24"/>
      <c r="Q590" s="31" t="s">
        <v>34</v>
      </c>
      <c r="R590" s="24"/>
      <c r="S590" s="24" t="s">
        <v>329</v>
      </c>
      <c r="T590" s="32" t="s">
        <v>35</v>
      </c>
      <c r="U590" s="18"/>
      <c r="V590" s="19"/>
      <c r="W590" s="33" t="str">
        <f t="shared" si="2"/>
        <v/>
      </c>
      <c r="X590" s="34" t="str">
        <f t="shared" si="1"/>
        <v/>
      </c>
    </row>
    <row r="591" spans="1:24" ht="14.25" customHeight="1" x14ac:dyDescent="0.25">
      <c r="A591" s="40">
        <v>0.27999999999999997</v>
      </c>
      <c r="B591" s="40">
        <v>0.8</v>
      </c>
      <c r="C591" s="24" t="s">
        <v>2153</v>
      </c>
      <c r="D591" s="24"/>
      <c r="E591" s="24" t="s">
        <v>1544</v>
      </c>
      <c r="F591" s="37" t="s">
        <v>2154</v>
      </c>
      <c r="G591" s="31" t="s">
        <v>293</v>
      </c>
      <c r="H591" s="51" t="s">
        <v>28</v>
      </c>
      <c r="I591" s="54" t="s">
        <v>2155</v>
      </c>
      <c r="J591" s="55" t="s">
        <v>2156</v>
      </c>
      <c r="K591" s="30">
        <v>781</v>
      </c>
      <c r="L591" s="30" t="s">
        <v>31</v>
      </c>
      <c r="M591" s="31" t="s">
        <v>72</v>
      </c>
      <c r="N591" s="24" t="s">
        <v>33</v>
      </c>
      <c r="O591" s="24">
        <v>8</v>
      </c>
      <c r="P591" s="24"/>
      <c r="Q591" s="31" t="s">
        <v>34</v>
      </c>
      <c r="R591" s="24"/>
      <c r="S591" s="24"/>
      <c r="T591" s="32" t="s">
        <v>35</v>
      </c>
      <c r="U591" s="18"/>
      <c r="V591" s="19"/>
      <c r="W591" s="33" t="str">
        <f t="shared" si="2"/>
        <v/>
      </c>
      <c r="X591" s="34" t="str">
        <f t="shared" si="1"/>
        <v/>
      </c>
    </row>
    <row r="592" spans="1:24" ht="14.25" customHeight="1" x14ac:dyDescent="0.25">
      <c r="A592" s="40">
        <v>0.27999999999999997</v>
      </c>
      <c r="B592" s="40">
        <v>0.45</v>
      </c>
      <c r="C592" s="24" t="s">
        <v>195</v>
      </c>
      <c r="D592" s="24"/>
      <c r="E592" s="24" t="s">
        <v>104</v>
      </c>
      <c r="F592" s="37" t="s">
        <v>2157</v>
      </c>
      <c r="G592" s="31" t="s">
        <v>106</v>
      </c>
      <c r="H592" s="51" t="s">
        <v>28</v>
      </c>
      <c r="I592" s="54" t="s">
        <v>2155</v>
      </c>
      <c r="J592" s="55" t="s">
        <v>2156</v>
      </c>
      <c r="K592" s="35">
        <v>781</v>
      </c>
      <c r="L592" s="35" t="s">
        <v>47</v>
      </c>
      <c r="M592" s="31" t="s">
        <v>72</v>
      </c>
      <c r="N592" s="24" t="s">
        <v>33</v>
      </c>
      <c r="O592" s="24">
        <v>8</v>
      </c>
      <c r="P592" s="24"/>
      <c r="Q592" s="31" t="s">
        <v>34</v>
      </c>
      <c r="R592" s="24"/>
      <c r="S592" s="24"/>
      <c r="T592" s="32" t="s">
        <v>35</v>
      </c>
      <c r="U592" s="18"/>
      <c r="V592" s="19"/>
      <c r="W592" s="33" t="str">
        <f t="shared" si="2"/>
        <v/>
      </c>
      <c r="X592" s="34" t="str">
        <f t="shared" si="1"/>
        <v/>
      </c>
    </row>
    <row r="593" spans="1:24" ht="14.25" customHeight="1" x14ac:dyDescent="0.25">
      <c r="A593" s="40">
        <v>0.65</v>
      </c>
      <c r="B593" s="24">
        <v>0.68</v>
      </c>
      <c r="C593" s="24" t="s">
        <v>24</v>
      </c>
      <c r="D593" s="24"/>
      <c r="E593" s="24" t="s">
        <v>1362</v>
      </c>
      <c r="F593" s="37" t="s">
        <v>2158</v>
      </c>
      <c r="G593" s="31" t="s">
        <v>69</v>
      </c>
      <c r="H593" s="51" t="s">
        <v>28</v>
      </c>
      <c r="I593" s="54" t="s">
        <v>2159</v>
      </c>
      <c r="J593" s="55" t="s">
        <v>2160</v>
      </c>
      <c r="K593" s="36">
        <v>105</v>
      </c>
      <c r="L593" s="36" t="s">
        <v>31</v>
      </c>
      <c r="M593" s="31" t="s">
        <v>880</v>
      </c>
      <c r="N593" s="24" t="s">
        <v>134</v>
      </c>
      <c r="O593" s="24">
        <v>3</v>
      </c>
      <c r="P593" s="24"/>
      <c r="Q593" s="31" t="s">
        <v>66</v>
      </c>
      <c r="R593" s="24"/>
      <c r="S593" s="24" t="s">
        <v>2161</v>
      </c>
      <c r="T593" s="32" t="s">
        <v>35</v>
      </c>
      <c r="U593" s="18"/>
      <c r="V593" s="19"/>
      <c r="W593" s="33" t="str">
        <f t="shared" si="2"/>
        <v/>
      </c>
      <c r="X593" s="34" t="str">
        <f t="shared" si="1"/>
        <v/>
      </c>
    </row>
    <row r="594" spans="1:24" ht="14.25" customHeight="1" x14ac:dyDescent="0.25">
      <c r="A594" s="40">
        <v>0.48</v>
      </c>
      <c r="B594" s="41" t="s">
        <v>2162</v>
      </c>
      <c r="C594" s="24" t="s">
        <v>115</v>
      </c>
      <c r="D594" s="24"/>
      <c r="E594" s="31" t="s">
        <v>1451</v>
      </c>
      <c r="F594" s="37" t="s">
        <v>2163</v>
      </c>
      <c r="G594" s="27" t="s">
        <v>93</v>
      </c>
      <c r="H594" s="51" t="s">
        <v>84</v>
      </c>
      <c r="I594" s="54" t="s">
        <v>2164</v>
      </c>
      <c r="J594" s="55" t="s">
        <v>2165</v>
      </c>
      <c r="K594" s="36">
        <v>368</v>
      </c>
      <c r="L594" s="36" t="s">
        <v>31</v>
      </c>
      <c r="M594" s="31" t="s">
        <v>87</v>
      </c>
      <c r="N594" s="24" t="s">
        <v>88</v>
      </c>
      <c r="O594" s="24">
        <v>3</v>
      </c>
      <c r="P594" s="24"/>
      <c r="Q594" s="31" t="s">
        <v>34</v>
      </c>
      <c r="R594" s="49"/>
      <c r="S594" s="49"/>
      <c r="T594" s="32" t="s">
        <v>35</v>
      </c>
      <c r="U594" s="18"/>
      <c r="V594" s="19"/>
      <c r="W594" s="33" t="str">
        <f t="shared" si="2"/>
        <v/>
      </c>
      <c r="X594" s="34" t="str">
        <f t="shared" si="1"/>
        <v/>
      </c>
    </row>
    <row r="595" spans="1:24" ht="14.25" customHeight="1" x14ac:dyDescent="0.25">
      <c r="A595" s="40">
        <v>1.4249999999999998</v>
      </c>
      <c r="B595" s="41">
        <v>3.7</v>
      </c>
      <c r="C595" s="24" t="s">
        <v>2166</v>
      </c>
      <c r="D595" s="24"/>
      <c r="E595" s="24" t="s">
        <v>2167</v>
      </c>
      <c r="F595" s="37" t="s">
        <v>2168</v>
      </c>
      <c r="G595" s="31" t="s">
        <v>69</v>
      </c>
      <c r="H595" s="51" t="s">
        <v>40</v>
      </c>
      <c r="I595" s="54" t="s">
        <v>2164</v>
      </c>
      <c r="J595" s="55" t="s">
        <v>2169</v>
      </c>
      <c r="K595" s="36">
        <v>319</v>
      </c>
      <c r="L595" s="36" t="s">
        <v>31</v>
      </c>
      <c r="M595" s="31" t="s">
        <v>318</v>
      </c>
      <c r="N595" s="24" t="s">
        <v>33</v>
      </c>
      <c r="O595" s="24">
        <v>3</v>
      </c>
      <c r="P595" s="24"/>
      <c r="Q595" s="31" t="s">
        <v>34</v>
      </c>
      <c r="R595" s="49" t="s">
        <v>45</v>
      </c>
      <c r="S595" s="49"/>
      <c r="T595" s="32" t="s">
        <v>35</v>
      </c>
      <c r="U595" s="18"/>
      <c r="V595" s="19"/>
      <c r="W595" s="33" t="str">
        <f t="shared" si="2"/>
        <v/>
      </c>
      <c r="X595" s="34" t="str">
        <f t="shared" si="1"/>
        <v/>
      </c>
    </row>
    <row r="596" spans="1:24" ht="14.25" customHeight="1" x14ac:dyDescent="0.25">
      <c r="A596" s="40">
        <v>4.4850000000000003</v>
      </c>
      <c r="B596" s="41">
        <v>5</v>
      </c>
      <c r="C596" s="24" t="s">
        <v>2170</v>
      </c>
      <c r="D596" s="24"/>
      <c r="E596" s="24" t="s">
        <v>178</v>
      </c>
      <c r="F596" s="37" t="s">
        <v>2171</v>
      </c>
      <c r="G596" s="31" t="s">
        <v>180</v>
      </c>
      <c r="H596" s="51" t="s">
        <v>40</v>
      </c>
      <c r="I596" s="54" t="s">
        <v>2172</v>
      </c>
      <c r="J596" s="55" t="s">
        <v>2173</v>
      </c>
      <c r="K596" s="36">
        <v>52</v>
      </c>
      <c r="L596" s="36" t="s">
        <v>31</v>
      </c>
      <c r="M596" s="31" t="s">
        <v>622</v>
      </c>
      <c r="N596" s="24" t="s">
        <v>33</v>
      </c>
      <c r="O596" s="24">
        <v>6</v>
      </c>
      <c r="P596" s="31" t="s">
        <v>623</v>
      </c>
      <c r="Q596" s="31" t="s">
        <v>34</v>
      </c>
      <c r="R596" s="24"/>
      <c r="S596" s="24"/>
      <c r="T596" s="32" t="s">
        <v>35</v>
      </c>
      <c r="U596" s="18"/>
      <c r="V596" s="19"/>
      <c r="W596" s="33" t="str">
        <f t="shared" si="2"/>
        <v/>
      </c>
      <c r="X596" s="34" t="str">
        <f t="shared" si="1"/>
        <v/>
      </c>
    </row>
    <row r="597" spans="1:24" ht="14.25" customHeight="1" x14ac:dyDescent="0.25">
      <c r="A597" s="40">
        <v>3</v>
      </c>
      <c r="B597" s="41">
        <v>6</v>
      </c>
      <c r="C597" s="24" t="s">
        <v>244</v>
      </c>
      <c r="D597" s="24"/>
      <c r="E597" s="24" t="s">
        <v>1357</v>
      </c>
      <c r="F597" s="37" t="s">
        <v>2174</v>
      </c>
      <c r="G597" s="31" t="s">
        <v>110</v>
      </c>
      <c r="H597" s="51" t="s">
        <v>244</v>
      </c>
      <c r="I597" s="28" t="s">
        <v>2175</v>
      </c>
      <c r="J597" s="38" t="s">
        <v>2176</v>
      </c>
      <c r="K597" s="36">
        <v>306</v>
      </c>
      <c r="L597" s="36" t="s">
        <v>31</v>
      </c>
      <c r="M597" s="31" t="s">
        <v>318</v>
      </c>
      <c r="N597" s="24" t="s">
        <v>33</v>
      </c>
      <c r="O597" s="24">
        <v>3</v>
      </c>
      <c r="P597" s="24"/>
      <c r="Q597" s="31" t="s">
        <v>34</v>
      </c>
      <c r="R597" s="49"/>
      <c r="S597" s="49"/>
      <c r="T597" s="32" t="s">
        <v>35</v>
      </c>
      <c r="U597" s="18"/>
      <c r="V597" s="19"/>
      <c r="W597" s="33" t="str">
        <f t="shared" si="2"/>
        <v/>
      </c>
      <c r="X597" s="34" t="str">
        <f t="shared" si="1"/>
        <v/>
      </c>
    </row>
    <row r="598" spans="1:24" ht="14.25" customHeight="1" x14ac:dyDescent="0.25">
      <c r="A598" s="40">
        <v>0.42000000000000004</v>
      </c>
      <c r="B598" s="41">
        <v>0.9</v>
      </c>
      <c r="C598" s="24" t="s">
        <v>24</v>
      </c>
      <c r="D598" s="24"/>
      <c r="E598" s="24" t="s">
        <v>67</v>
      </c>
      <c r="F598" s="37" t="s">
        <v>2177</v>
      </c>
      <c r="G598" s="31" t="s">
        <v>69</v>
      </c>
      <c r="H598" s="24" t="s">
        <v>28</v>
      </c>
      <c r="I598" s="28" t="s">
        <v>2178</v>
      </c>
      <c r="J598" s="38" t="s">
        <v>2179</v>
      </c>
      <c r="K598" s="36">
        <v>77</v>
      </c>
      <c r="L598" s="36" t="s">
        <v>31</v>
      </c>
      <c r="M598" s="31" t="s">
        <v>601</v>
      </c>
      <c r="N598" s="24" t="s">
        <v>78</v>
      </c>
      <c r="O598" s="24">
        <v>1</v>
      </c>
      <c r="P598" s="24"/>
      <c r="Q598" s="31" t="s">
        <v>66</v>
      </c>
      <c r="R598" s="24"/>
      <c r="S598" s="24"/>
      <c r="T598" s="32" t="s">
        <v>35</v>
      </c>
      <c r="U598" s="18"/>
      <c r="V598" s="19"/>
      <c r="W598" s="33" t="str">
        <f t="shared" si="2"/>
        <v/>
      </c>
      <c r="X598" s="34" t="str">
        <f t="shared" si="1"/>
        <v/>
      </c>
    </row>
    <row r="599" spans="1:24" ht="14.25" customHeight="1" x14ac:dyDescent="0.25">
      <c r="A599" s="22">
        <v>22</v>
      </c>
      <c r="B599" s="23">
        <v>55</v>
      </c>
      <c r="C599" s="24"/>
      <c r="D599" s="24"/>
      <c r="E599" s="25" t="s">
        <v>37</v>
      </c>
      <c r="F599" s="26" t="s">
        <v>2180</v>
      </c>
      <c r="G599" s="27" t="s">
        <v>39</v>
      </c>
      <c r="H599" s="25" t="s">
        <v>40</v>
      </c>
      <c r="I599" s="37"/>
      <c r="J599" s="29" t="s">
        <v>2181</v>
      </c>
      <c r="K599" s="30">
        <v>23</v>
      </c>
      <c r="L599" s="30" t="s">
        <v>31</v>
      </c>
      <c r="M599" s="31" t="s">
        <v>43</v>
      </c>
      <c r="N599" s="24">
        <v>2018</v>
      </c>
      <c r="O599" s="24">
        <v>51</v>
      </c>
      <c r="P599" s="24" t="s">
        <v>44</v>
      </c>
      <c r="Q599" s="31" t="s">
        <v>34</v>
      </c>
      <c r="R599" s="24" t="s">
        <v>45</v>
      </c>
      <c r="S599" s="24" t="s">
        <v>44</v>
      </c>
      <c r="T599" s="32" t="s">
        <v>35</v>
      </c>
      <c r="U599" s="18"/>
      <c r="V599" s="19"/>
      <c r="W599" s="33" t="str">
        <f t="shared" si="2"/>
        <v/>
      </c>
      <c r="X599" s="34" t="str">
        <f t="shared" si="1"/>
        <v/>
      </c>
    </row>
    <row r="600" spans="1:24" ht="14.25" customHeight="1" x14ac:dyDescent="0.25">
      <c r="A600" s="22">
        <v>22</v>
      </c>
      <c r="B600" s="23">
        <v>55</v>
      </c>
      <c r="C600" s="24"/>
      <c r="D600" s="24"/>
      <c r="E600" s="25" t="s">
        <v>37</v>
      </c>
      <c r="F600" s="26" t="s">
        <v>2180</v>
      </c>
      <c r="G600" s="27" t="s">
        <v>46</v>
      </c>
      <c r="H600" s="25" t="s">
        <v>40</v>
      </c>
      <c r="I600" s="37"/>
      <c r="J600" s="29" t="s">
        <v>2181</v>
      </c>
      <c r="K600" s="35">
        <v>23</v>
      </c>
      <c r="L600" s="35" t="s">
        <v>47</v>
      </c>
      <c r="M600" s="31" t="s">
        <v>43</v>
      </c>
      <c r="N600" s="24">
        <v>2018</v>
      </c>
      <c r="O600" s="24">
        <v>51</v>
      </c>
      <c r="P600" s="24" t="s">
        <v>44</v>
      </c>
      <c r="Q600" s="31" t="s">
        <v>34</v>
      </c>
      <c r="R600" s="24" t="s">
        <v>45</v>
      </c>
      <c r="S600" s="24" t="s">
        <v>44</v>
      </c>
      <c r="T600" s="32" t="s">
        <v>35</v>
      </c>
      <c r="U600" s="18"/>
      <c r="V600" s="19"/>
      <c r="W600" s="33" t="str">
        <f t="shared" si="2"/>
        <v/>
      </c>
      <c r="X600" s="34" t="str">
        <f t="shared" si="1"/>
        <v/>
      </c>
    </row>
    <row r="601" spans="1:24" ht="14.25" customHeight="1" x14ac:dyDescent="0.25">
      <c r="A601" s="22">
        <v>22</v>
      </c>
      <c r="B601" s="23">
        <v>55</v>
      </c>
      <c r="C601" s="24"/>
      <c r="D601" s="24"/>
      <c r="E601" s="25" t="s">
        <v>37</v>
      </c>
      <c r="F601" s="26" t="s">
        <v>2180</v>
      </c>
      <c r="G601" s="31" t="s">
        <v>27</v>
      </c>
      <c r="H601" s="25" t="s">
        <v>40</v>
      </c>
      <c r="I601" s="87"/>
      <c r="J601" s="29" t="s">
        <v>2181</v>
      </c>
      <c r="K601" s="35">
        <v>23</v>
      </c>
      <c r="L601" s="35" t="s">
        <v>48</v>
      </c>
      <c r="M601" s="31" t="s">
        <v>43</v>
      </c>
      <c r="N601" s="24">
        <v>2018</v>
      </c>
      <c r="O601" s="24">
        <v>51</v>
      </c>
      <c r="P601" s="24" t="s">
        <v>44</v>
      </c>
      <c r="Q601" s="31" t="s">
        <v>34</v>
      </c>
      <c r="R601" s="24" t="s">
        <v>45</v>
      </c>
      <c r="S601" s="24" t="s">
        <v>44</v>
      </c>
      <c r="T601" s="32" t="s">
        <v>35</v>
      </c>
      <c r="U601" s="18"/>
      <c r="V601" s="19"/>
      <c r="W601" s="33" t="str">
        <f t="shared" si="2"/>
        <v/>
      </c>
      <c r="X601" s="34" t="str">
        <f t="shared" si="1"/>
        <v/>
      </c>
    </row>
    <row r="602" spans="1:24" ht="14.25" customHeight="1" x14ac:dyDescent="0.25">
      <c r="A602" s="93">
        <v>10.625</v>
      </c>
      <c r="B602" s="93">
        <v>12.5</v>
      </c>
      <c r="C602" s="94" t="s">
        <v>2153</v>
      </c>
      <c r="D602" s="94"/>
      <c r="E602" s="94" t="s">
        <v>2182</v>
      </c>
      <c r="F602" s="37" t="s">
        <v>2183</v>
      </c>
      <c r="G602" s="95" t="s">
        <v>856</v>
      </c>
      <c r="H602" s="94" t="s">
        <v>28</v>
      </c>
      <c r="I602" s="54" t="s">
        <v>2184</v>
      </c>
      <c r="J602" s="55" t="s">
        <v>2185</v>
      </c>
      <c r="K602" s="96">
        <v>831</v>
      </c>
      <c r="L602" s="96" t="s">
        <v>31</v>
      </c>
      <c r="M602" s="95" t="s">
        <v>2186</v>
      </c>
      <c r="N602" s="94" t="s">
        <v>58</v>
      </c>
      <c r="O602" s="94">
        <v>8</v>
      </c>
      <c r="P602" s="94" t="s">
        <v>44</v>
      </c>
      <c r="Q602" s="95" t="s">
        <v>34</v>
      </c>
      <c r="R602" s="94"/>
      <c r="S602" s="94" t="s">
        <v>44</v>
      </c>
      <c r="T602" s="98" t="s">
        <v>2187</v>
      </c>
      <c r="U602" s="18"/>
      <c r="V602" s="19"/>
      <c r="W602" s="33" t="str">
        <f t="shared" si="2"/>
        <v/>
      </c>
      <c r="X602" s="34" t="str">
        <f t="shared" si="1"/>
        <v/>
      </c>
    </row>
    <row r="603" spans="1:24" ht="14.25" customHeight="1" x14ac:dyDescent="0.25">
      <c r="A603" s="24">
        <v>8.2129999999999992</v>
      </c>
      <c r="B603" s="24"/>
      <c r="C603" s="24" t="s">
        <v>24</v>
      </c>
      <c r="D603" s="24"/>
      <c r="E603" s="24" t="s">
        <v>1083</v>
      </c>
      <c r="F603" s="37" t="s">
        <v>2188</v>
      </c>
      <c r="G603" s="31" t="s">
        <v>110</v>
      </c>
      <c r="H603" s="24" t="s">
        <v>84</v>
      </c>
      <c r="I603" s="28" t="s">
        <v>2189</v>
      </c>
      <c r="J603" s="38" t="s">
        <v>2190</v>
      </c>
      <c r="K603" s="36">
        <v>260</v>
      </c>
      <c r="L603" s="36" t="s">
        <v>31</v>
      </c>
      <c r="M603" s="31" t="s">
        <v>249</v>
      </c>
      <c r="N603" s="24" t="s">
        <v>185</v>
      </c>
      <c r="O603" s="24">
        <v>3</v>
      </c>
      <c r="P603" s="24"/>
      <c r="Q603" s="31" t="s">
        <v>66</v>
      </c>
      <c r="R603" s="24"/>
      <c r="S603" s="24"/>
      <c r="T603" s="110" t="e">
        <f>- تم الغاء تسجيله</f>
        <v>#NAME?</v>
      </c>
      <c r="U603" s="18"/>
      <c r="V603" s="19"/>
      <c r="W603" s="33" t="str">
        <f t="shared" si="2"/>
        <v/>
      </c>
      <c r="X603" s="34" t="str">
        <f t="shared" si="1"/>
        <v/>
      </c>
    </row>
    <row r="604" spans="1:24" ht="14.25" customHeight="1" x14ac:dyDescent="0.25">
      <c r="A604" s="24">
        <v>23.466999999999999</v>
      </c>
      <c r="B604" s="31" t="s">
        <v>2191</v>
      </c>
      <c r="C604" s="24" t="s">
        <v>24</v>
      </c>
      <c r="D604" s="24"/>
      <c r="E604" s="24" t="s">
        <v>1083</v>
      </c>
      <c r="F604" s="37" t="s">
        <v>2192</v>
      </c>
      <c r="G604" s="31" t="s">
        <v>110</v>
      </c>
      <c r="H604" s="51" t="s">
        <v>84</v>
      </c>
      <c r="I604" s="28" t="s">
        <v>2193</v>
      </c>
      <c r="J604" s="38" t="s">
        <v>2194</v>
      </c>
      <c r="K604" s="36">
        <v>259</v>
      </c>
      <c r="L604" s="36" t="s">
        <v>31</v>
      </c>
      <c r="M604" s="31" t="s">
        <v>249</v>
      </c>
      <c r="N604" s="24" t="s">
        <v>185</v>
      </c>
      <c r="O604" s="24">
        <v>3</v>
      </c>
      <c r="P604" s="24"/>
      <c r="Q604" s="31" t="s">
        <v>66</v>
      </c>
      <c r="R604" s="24" t="s">
        <v>45</v>
      </c>
      <c r="S604" s="24"/>
      <c r="T604" s="32" t="s">
        <v>35</v>
      </c>
      <c r="U604" s="18"/>
      <c r="V604" s="19"/>
      <c r="W604" s="33" t="str">
        <f t="shared" si="2"/>
        <v/>
      </c>
      <c r="X604" s="34" t="str">
        <f t="shared" si="1"/>
        <v/>
      </c>
    </row>
    <row r="605" spans="1:24" ht="14.25" customHeight="1" x14ac:dyDescent="0.25">
      <c r="A605" s="22">
        <v>631.66666666666663</v>
      </c>
      <c r="B605" s="24">
        <f>19100/30</f>
        <v>636.66666666666663</v>
      </c>
      <c r="C605" s="24" t="s">
        <v>24</v>
      </c>
      <c r="D605" s="24"/>
      <c r="E605" s="24" t="s">
        <v>1083</v>
      </c>
      <c r="F605" s="37" t="s">
        <v>2195</v>
      </c>
      <c r="G605" s="31" t="s">
        <v>69</v>
      </c>
      <c r="H605" s="51" t="s">
        <v>84</v>
      </c>
      <c r="I605" s="37"/>
      <c r="J605" s="38" t="s">
        <v>2196</v>
      </c>
      <c r="K605" s="36">
        <v>15</v>
      </c>
      <c r="L605" s="36" t="s">
        <v>31</v>
      </c>
      <c r="M605" s="31" t="s">
        <v>859</v>
      </c>
      <c r="N605" s="24">
        <v>2018</v>
      </c>
      <c r="O605" s="24">
        <v>50</v>
      </c>
      <c r="P605" s="24" t="s">
        <v>44</v>
      </c>
      <c r="Q605" s="31" t="s">
        <v>34</v>
      </c>
      <c r="R605" s="24" t="s">
        <v>45</v>
      </c>
      <c r="S605" s="24" t="s">
        <v>44</v>
      </c>
      <c r="T605" s="32" t="s">
        <v>35</v>
      </c>
      <c r="U605" s="18"/>
      <c r="V605" s="19"/>
      <c r="W605" s="33" t="str">
        <f t="shared" si="2"/>
        <v/>
      </c>
      <c r="X605" s="34" t="str">
        <f t="shared" si="1"/>
        <v/>
      </c>
    </row>
    <row r="606" spans="1:24" ht="14.25" customHeight="1" x14ac:dyDescent="0.25">
      <c r="A606" s="22">
        <v>318.33333333333331</v>
      </c>
      <c r="B606" s="24">
        <f>9700/30</f>
        <v>323.33333333333331</v>
      </c>
      <c r="C606" s="24" t="s">
        <v>24</v>
      </c>
      <c r="D606" s="24"/>
      <c r="E606" s="24" t="s">
        <v>1083</v>
      </c>
      <c r="F606" s="37" t="s">
        <v>2197</v>
      </c>
      <c r="G606" s="31" t="s">
        <v>69</v>
      </c>
      <c r="H606" s="51" t="s">
        <v>84</v>
      </c>
      <c r="I606" s="37"/>
      <c r="J606" s="38" t="s">
        <v>2198</v>
      </c>
      <c r="K606" s="36">
        <v>16</v>
      </c>
      <c r="L606" s="36" t="s">
        <v>31</v>
      </c>
      <c r="M606" s="31" t="s">
        <v>859</v>
      </c>
      <c r="N606" s="24">
        <v>2018</v>
      </c>
      <c r="O606" s="24">
        <v>50</v>
      </c>
      <c r="P606" s="24" t="s">
        <v>44</v>
      </c>
      <c r="Q606" s="31" t="s">
        <v>34</v>
      </c>
      <c r="R606" s="24" t="s">
        <v>45</v>
      </c>
      <c r="S606" s="24" t="s">
        <v>44</v>
      </c>
      <c r="T606" s="32" t="s">
        <v>35</v>
      </c>
      <c r="U606" s="18"/>
      <c r="V606" s="19"/>
      <c r="W606" s="33" t="str">
        <f t="shared" si="2"/>
        <v/>
      </c>
      <c r="X606" s="34" t="str">
        <f t="shared" si="1"/>
        <v/>
      </c>
    </row>
    <row r="607" spans="1:24" ht="14.25" customHeight="1" x14ac:dyDescent="0.25">
      <c r="A607" s="22">
        <v>21.12</v>
      </c>
      <c r="B607" s="24">
        <f>720/30</f>
        <v>24</v>
      </c>
      <c r="C607" s="24" t="s">
        <v>24</v>
      </c>
      <c r="D607" s="24"/>
      <c r="E607" s="24" t="s">
        <v>608</v>
      </c>
      <c r="F607" s="37" t="s">
        <v>2199</v>
      </c>
      <c r="G607" s="31" t="s">
        <v>610</v>
      </c>
      <c r="H607" s="51" t="s">
        <v>84</v>
      </c>
      <c r="I607" s="87"/>
      <c r="J607" s="55" t="s">
        <v>2200</v>
      </c>
      <c r="K607" s="36">
        <v>17</v>
      </c>
      <c r="L607" s="36" t="s">
        <v>31</v>
      </c>
      <c r="M607" s="31" t="s">
        <v>859</v>
      </c>
      <c r="N607" s="24">
        <v>2018</v>
      </c>
      <c r="O607" s="24">
        <v>50</v>
      </c>
      <c r="P607" s="24" t="s">
        <v>44</v>
      </c>
      <c r="Q607" s="31" t="s">
        <v>34</v>
      </c>
      <c r="R607" s="24" t="s">
        <v>45</v>
      </c>
      <c r="S607" s="24" t="s">
        <v>44</v>
      </c>
      <c r="T607" s="32" t="s">
        <v>35</v>
      </c>
      <c r="U607" s="18"/>
      <c r="V607" s="19"/>
      <c r="W607" s="33" t="str">
        <f t="shared" si="2"/>
        <v/>
      </c>
      <c r="X607" s="34" t="str">
        <f t="shared" si="1"/>
        <v/>
      </c>
    </row>
    <row r="608" spans="1:24" ht="14.25" customHeight="1" x14ac:dyDescent="0.25">
      <c r="A608" s="40">
        <v>3.375</v>
      </c>
      <c r="B608" s="40">
        <v>4.5</v>
      </c>
      <c r="C608" s="24" t="s">
        <v>561</v>
      </c>
      <c r="D608" s="24"/>
      <c r="E608" s="24" t="s">
        <v>73</v>
      </c>
      <c r="F608" s="37" t="s">
        <v>2201</v>
      </c>
      <c r="G608" s="31" t="s">
        <v>69</v>
      </c>
      <c r="H608" s="51" t="s">
        <v>561</v>
      </c>
      <c r="I608" s="54" t="s">
        <v>2202</v>
      </c>
      <c r="J608" s="55" t="s">
        <v>2203</v>
      </c>
      <c r="K608" s="36">
        <v>710</v>
      </c>
      <c r="L608" s="36" t="s">
        <v>31</v>
      </c>
      <c r="M608" s="31" t="s">
        <v>72</v>
      </c>
      <c r="N608" s="24" t="s">
        <v>33</v>
      </c>
      <c r="O608" s="24">
        <v>8</v>
      </c>
      <c r="P608" s="24"/>
      <c r="Q608" s="31" t="s">
        <v>34</v>
      </c>
      <c r="R608" s="24"/>
      <c r="S608" s="24"/>
      <c r="T608" s="32" t="s">
        <v>35</v>
      </c>
      <c r="U608" s="18"/>
      <c r="V608" s="19"/>
      <c r="W608" s="33" t="str">
        <f t="shared" si="2"/>
        <v/>
      </c>
      <c r="X608" s="34" t="str">
        <f t="shared" si="1"/>
        <v/>
      </c>
    </row>
    <row r="609" spans="1:24" ht="14.25" customHeight="1" x14ac:dyDescent="0.25">
      <c r="A609" s="24">
        <v>5.9</v>
      </c>
      <c r="B609" s="24"/>
      <c r="C609" s="24" t="s">
        <v>244</v>
      </c>
      <c r="D609" s="24"/>
      <c r="E609" s="24" t="s">
        <v>239</v>
      </c>
      <c r="F609" s="37" t="s">
        <v>2204</v>
      </c>
      <c r="G609" s="27" t="s">
        <v>39</v>
      </c>
      <c r="H609" s="24" t="s">
        <v>246</v>
      </c>
      <c r="I609" s="28" t="s">
        <v>2205</v>
      </c>
      <c r="J609" s="38" t="s">
        <v>2206</v>
      </c>
      <c r="K609" s="36">
        <v>267</v>
      </c>
      <c r="L609" s="36" t="s">
        <v>31</v>
      </c>
      <c r="M609" s="31" t="s">
        <v>249</v>
      </c>
      <c r="N609" s="24" t="s">
        <v>185</v>
      </c>
      <c r="O609" s="24">
        <v>3</v>
      </c>
      <c r="P609" s="24"/>
      <c r="Q609" s="31" t="s">
        <v>66</v>
      </c>
      <c r="R609" s="24"/>
      <c r="S609" s="24"/>
      <c r="T609" s="32" t="s">
        <v>35</v>
      </c>
      <c r="U609" s="18"/>
      <c r="V609" s="19"/>
      <c r="W609" s="33" t="str">
        <f t="shared" si="2"/>
        <v/>
      </c>
      <c r="X609" s="34" t="str">
        <f t="shared" si="1"/>
        <v/>
      </c>
    </row>
    <row r="610" spans="1:24" ht="14.25" customHeight="1" x14ac:dyDescent="0.25">
      <c r="A610" s="40">
        <v>3.6750000000000003</v>
      </c>
      <c r="B610" s="40">
        <v>4.5</v>
      </c>
      <c r="C610" s="24" t="s">
        <v>1395</v>
      </c>
      <c r="D610" s="24"/>
      <c r="E610" s="24" t="s">
        <v>178</v>
      </c>
      <c r="F610" s="37" t="s">
        <v>2207</v>
      </c>
      <c r="G610" s="31" t="s">
        <v>180</v>
      </c>
      <c r="H610" s="24" t="s">
        <v>1397</v>
      </c>
      <c r="I610" s="28" t="s">
        <v>2208</v>
      </c>
      <c r="J610" s="38" t="s">
        <v>2209</v>
      </c>
      <c r="K610" s="36">
        <v>683</v>
      </c>
      <c r="L610" s="36" t="s">
        <v>31</v>
      </c>
      <c r="M610" s="31" t="s">
        <v>72</v>
      </c>
      <c r="N610" s="24" t="s">
        <v>33</v>
      </c>
      <c r="O610" s="24">
        <v>8</v>
      </c>
      <c r="P610" s="24"/>
      <c r="Q610" s="31" t="s">
        <v>34</v>
      </c>
      <c r="R610" s="24"/>
      <c r="S610" s="24"/>
      <c r="T610" s="32" t="s">
        <v>35</v>
      </c>
      <c r="U610" s="18"/>
      <c r="V610" s="19"/>
      <c r="W610" s="33" t="str">
        <f t="shared" si="2"/>
        <v/>
      </c>
      <c r="X610" s="34" t="str">
        <f t="shared" si="1"/>
        <v/>
      </c>
    </row>
    <row r="611" spans="1:24" ht="14.25" customHeight="1" x14ac:dyDescent="0.25">
      <c r="A611" s="24">
        <v>0.89900000000000002</v>
      </c>
      <c r="B611" s="24"/>
      <c r="C611" s="24" t="s">
        <v>24</v>
      </c>
      <c r="D611" s="24"/>
      <c r="E611" s="24" t="s">
        <v>618</v>
      </c>
      <c r="F611" s="37" t="s">
        <v>2210</v>
      </c>
      <c r="G611" s="27" t="s">
        <v>39</v>
      </c>
      <c r="H611" s="24" t="s">
        <v>84</v>
      </c>
      <c r="I611" s="28" t="s">
        <v>2211</v>
      </c>
      <c r="J611" s="38" t="s">
        <v>2212</v>
      </c>
      <c r="K611" s="36">
        <v>250</v>
      </c>
      <c r="L611" s="36" t="s">
        <v>31</v>
      </c>
      <c r="M611" s="31" t="s">
        <v>249</v>
      </c>
      <c r="N611" s="24" t="s">
        <v>185</v>
      </c>
      <c r="O611" s="24">
        <v>3</v>
      </c>
      <c r="P611" s="24"/>
      <c r="Q611" s="31" t="s">
        <v>66</v>
      </c>
      <c r="R611" s="24"/>
      <c r="S611" s="24"/>
      <c r="T611" s="32" t="s">
        <v>35</v>
      </c>
      <c r="U611" s="18"/>
      <c r="V611" s="19"/>
      <c r="W611" s="33" t="str">
        <f t="shared" si="2"/>
        <v/>
      </c>
      <c r="X611" s="34" t="str">
        <f t="shared" si="1"/>
        <v/>
      </c>
    </row>
    <row r="612" spans="1:24" ht="14.25" customHeight="1" x14ac:dyDescent="0.25">
      <c r="A612" s="24">
        <v>0.95899999999999996</v>
      </c>
      <c r="B612" s="24" t="s">
        <v>2213</v>
      </c>
      <c r="C612" s="24" t="s">
        <v>24</v>
      </c>
      <c r="D612" s="24"/>
      <c r="E612" s="24" t="s">
        <v>808</v>
      </c>
      <c r="F612" s="37" t="s">
        <v>2214</v>
      </c>
      <c r="G612" s="31" t="s">
        <v>110</v>
      </c>
      <c r="H612" s="24" t="s">
        <v>84</v>
      </c>
      <c r="I612" s="28" t="s">
        <v>2215</v>
      </c>
      <c r="J612" s="38" t="s">
        <v>2216</v>
      </c>
      <c r="K612" s="36">
        <v>251</v>
      </c>
      <c r="L612" s="36" t="s">
        <v>31</v>
      </c>
      <c r="M612" s="31" t="s">
        <v>249</v>
      </c>
      <c r="N612" s="24" t="s">
        <v>185</v>
      </c>
      <c r="O612" s="24">
        <v>3</v>
      </c>
      <c r="P612" s="24"/>
      <c r="Q612" s="31" t="s">
        <v>66</v>
      </c>
      <c r="R612" s="24"/>
      <c r="S612" s="24"/>
      <c r="T612" s="32" t="s">
        <v>35</v>
      </c>
      <c r="U612" s="18"/>
      <c r="V612" s="19"/>
      <c r="W612" s="33" t="str">
        <f t="shared" si="2"/>
        <v/>
      </c>
      <c r="X612" s="34" t="str">
        <f t="shared" si="1"/>
        <v/>
      </c>
    </row>
    <row r="613" spans="1:24" ht="14.25" customHeight="1" x14ac:dyDescent="0.25">
      <c r="A613" s="24">
        <v>6.75</v>
      </c>
      <c r="B613" s="24" t="s">
        <v>2217</v>
      </c>
      <c r="C613" s="24" t="s">
        <v>2218</v>
      </c>
      <c r="D613" s="24"/>
      <c r="E613" s="24" t="s">
        <v>25</v>
      </c>
      <c r="F613" s="37" t="s">
        <v>2219</v>
      </c>
      <c r="G613" s="31" t="s">
        <v>93</v>
      </c>
      <c r="H613" s="24" t="s">
        <v>40</v>
      </c>
      <c r="I613" s="28" t="s">
        <v>2220</v>
      </c>
      <c r="J613" s="38" t="s">
        <v>2221</v>
      </c>
      <c r="K613" s="36">
        <v>481</v>
      </c>
      <c r="L613" s="36" t="s">
        <v>31</v>
      </c>
      <c r="M613" s="31" t="s">
        <v>234</v>
      </c>
      <c r="N613" s="24" t="s">
        <v>88</v>
      </c>
      <c r="O613" s="24">
        <v>5</v>
      </c>
      <c r="P613" s="24"/>
      <c r="Q613" s="31" t="s">
        <v>66</v>
      </c>
      <c r="R613" s="24"/>
      <c r="S613" s="24"/>
      <c r="T613" s="32" t="s">
        <v>35</v>
      </c>
      <c r="U613" s="18"/>
      <c r="V613" s="19"/>
      <c r="W613" s="33" t="str">
        <f t="shared" si="2"/>
        <v/>
      </c>
      <c r="X613" s="34" t="str">
        <f t="shared" si="1"/>
        <v/>
      </c>
    </row>
    <row r="614" spans="1:24" ht="14.25" customHeight="1" x14ac:dyDescent="0.25">
      <c r="A614" s="24">
        <v>0.3</v>
      </c>
      <c r="B614" s="24" t="s">
        <v>2222</v>
      </c>
      <c r="C614" s="24" t="s">
        <v>24</v>
      </c>
      <c r="D614" s="24"/>
      <c r="E614" s="24" t="s">
        <v>2223</v>
      </c>
      <c r="F614" s="37" t="s">
        <v>2224</v>
      </c>
      <c r="G614" s="31" t="s">
        <v>110</v>
      </c>
      <c r="H614" s="24" t="s">
        <v>84</v>
      </c>
      <c r="I614" s="28" t="s">
        <v>2220</v>
      </c>
      <c r="J614" s="38" t="s">
        <v>2225</v>
      </c>
      <c r="K614" s="36">
        <v>140</v>
      </c>
      <c r="L614" s="36" t="s">
        <v>31</v>
      </c>
      <c r="M614" s="31" t="s">
        <v>184</v>
      </c>
      <c r="N614" s="24" t="s">
        <v>185</v>
      </c>
      <c r="O614" s="24">
        <v>2</v>
      </c>
      <c r="P614" s="24"/>
      <c r="Q614" s="31" t="s">
        <v>66</v>
      </c>
      <c r="R614" s="24"/>
      <c r="S614" s="24"/>
      <c r="T614" s="32" t="s">
        <v>35</v>
      </c>
      <c r="U614" s="18"/>
      <c r="V614" s="19"/>
      <c r="W614" s="33" t="str">
        <f t="shared" si="2"/>
        <v/>
      </c>
      <c r="X614" s="34" t="str">
        <f t="shared" si="1"/>
        <v/>
      </c>
    </row>
    <row r="615" spans="1:24" ht="14.25" customHeight="1" x14ac:dyDescent="0.25">
      <c r="A615" s="43">
        <v>27.837613636363638</v>
      </c>
      <c r="B615" s="43">
        <v>31.65</v>
      </c>
      <c r="C615" s="24" t="s">
        <v>1006</v>
      </c>
      <c r="D615" s="24"/>
      <c r="E615" s="24" t="s">
        <v>278</v>
      </c>
      <c r="F615" s="37" t="s">
        <v>2226</v>
      </c>
      <c r="G615" s="31" t="s">
        <v>69</v>
      </c>
      <c r="H615" s="24" t="s">
        <v>1006</v>
      </c>
      <c r="I615" s="28" t="s">
        <v>2227</v>
      </c>
      <c r="J615" s="38" t="s">
        <v>2228</v>
      </c>
      <c r="K615" s="36">
        <v>178</v>
      </c>
      <c r="L615" s="36" t="s">
        <v>31</v>
      </c>
      <c r="M615" s="31" t="s">
        <v>133</v>
      </c>
      <c r="N615" s="24" t="s">
        <v>134</v>
      </c>
      <c r="O615" s="24">
        <v>4</v>
      </c>
      <c r="P615" s="24"/>
      <c r="Q615" s="31" t="s">
        <v>66</v>
      </c>
      <c r="R615" s="24"/>
      <c r="S615" s="24"/>
      <c r="T615" s="32" t="s">
        <v>35</v>
      </c>
      <c r="U615" s="18"/>
      <c r="V615" s="19"/>
      <c r="W615" s="33" t="str">
        <f t="shared" si="2"/>
        <v/>
      </c>
      <c r="X615" s="34" t="str">
        <f t="shared" si="1"/>
        <v/>
      </c>
    </row>
    <row r="616" spans="1:24" ht="14.25" customHeight="1" x14ac:dyDescent="0.25">
      <c r="A616" s="40">
        <v>0.2</v>
      </c>
      <c r="B616" s="40">
        <v>0.75</v>
      </c>
      <c r="C616" s="24" t="s">
        <v>195</v>
      </c>
      <c r="D616" s="24"/>
      <c r="E616" s="24" t="s">
        <v>1501</v>
      </c>
      <c r="F616" s="37" t="s">
        <v>2229</v>
      </c>
      <c r="G616" s="31" t="s">
        <v>46</v>
      </c>
      <c r="H616" s="24" t="s">
        <v>28</v>
      </c>
      <c r="I616" s="28" t="s">
        <v>2230</v>
      </c>
      <c r="J616" s="38" t="s">
        <v>2231</v>
      </c>
      <c r="K616" s="36">
        <v>310</v>
      </c>
      <c r="L616" s="36" t="s">
        <v>31</v>
      </c>
      <c r="M616" s="31" t="s">
        <v>1958</v>
      </c>
      <c r="N616" s="24" t="s">
        <v>78</v>
      </c>
      <c r="O616" s="24">
        <v>3</v>
      </c>
      <c r="P616" s="24"/>
      <c r="Q616" s="31" t="s">
        <v>34</v>
      </c>
      <c r="R616" s="24"/>
      <c r="S616" s="24"/>
      <c r="T616" s="32" t="s">
        <v>35</v>
      </c>
      <c r="U616" s="18"/>
      <c r="V616" s="19"/>
      <c r="W616" s="33" t="str">
        <f t="shared" si="2"/>
        <v/>
      </c>
      <c r="X616" s="34" t="str">
        <f t="shared" si="1"/>
        <v/>
      </c>
    </row>
    <row r="617" spans="1:24" ht="14.25" customHeight="1" x14ac:dyDescent="0.25">
      <c r="A617" s="36">
        <v>0.39</v>
      </c>
      <c r="B617" s="24" t="s">
        <v>2232</v>
      </c>
      <c r="C617" s="24" t="s">
        <v>195</v>
      </c>
      <c r="D617" s="24"/>
      <c r="E617" s="24" t="s">
        <v>591</v>
      </c>
      <c r="F617" s="37" t="s">
        <v>2233</v>
      </c>
      <c r="G617" s="27" t="s">
        <v>39</v>
      </c>
      <c r="H617" s="24" t="s">
        <v>28</v>
      </c>
      <c r="I617" s="28" t="s">
        <v>2234</v>
      </c>
      <c r="J617" s="38" t="s">
        <v>2235</v>
      </c>
      <c r="K617" s="36">
        <v>65</v>
      </c>
      <c r="L617" s="36" t="s">
        <v>31</v>
      </c>
      <c r="M617" s="31" t="s">
        <v>255</v>
      </c>
      <c r="N617" s="24" t="s">
        <v>185</v>
      </c>
      <c r="O617" s="24">
        <v>1</v>
      </c>
      <c r="P617" s="24"/>
      <c r="Q617" s="31" t="s">
        <v>66</v>
      </c>
      <c r="R617" s="24"/>
      <c r="S617" s="24"/>
      <c r="T617" s="32" t="s">
        <v>35</v>
      </c>
      <c r="U617" s="18"/>
      <c r="V617" s="19"/>
      <c r="W617" s="33" t="str">
        <f t="shared" si="2"/>
        <v/>
      </c>
      <c r="X617" s="34" t="str">
        <f t="shared" si="1"/>
        <v/>
      </c>
    </row>
    <row r="618" spans="1:24" ht="14.25" customHeight="1" x14ac:dyDescent="0.25">
      <c r="A618" s="43">
        <v>10.5</v>
      </c>
      <c r="B618" s="43" t="s">
        <v>296</v>
      </c>
      <c r="C618" s="44" t="s">
        <v>155</v>
      </c>
      <c r="D618" s="44"/>
      <c r="E618" s="44" t="s">
        <v>950</v>
      </c>
      <c r="F618" s="37" t="s">
        <v>2236</v>
      </c>
      <c r="G618" s="62" t="s">
        <v>83</v>
      </c>
      <c r="H618" s="61" t="s">
        <v>40</v>
      </c>
      <c r="I618" s="28" t="s">
        <v>2237</v>
      </c>
      <c r="J618" s="38" t="s">
        <v>2238</v>
      </c>
      <c r="K618" s="53">
        <v>14</v>
      </c>
      <c r="L618" s="53" t="s">
        <v>31</v>
      </c>
      <c r="M618" s="62" t="s">
        <v>170</v>
      </c>
      <c r="N618" s="44" t="s">
        <v>129</v>
      </c>
      <c r="O618" s="44">
        <v>1</v>
      </c>
      <c r="P618" s="44"/>
      <c r="Q618" s="62" t="s">
        <v>34</v>
      </c>
      <c r="R618" s="44" t="s">
        <v>45</v>
      </c>
      <c r="S618" s="44"/>
      <c r="T618" s="65" t="s">
        <v>35</v>
      </c>
      <c r="U618" s="18"/>
      <c r="V618" s="19"/>
      <c r="W618" s="33" t="str">
        <f t="shared" si="2"/>
        <v/>
      </c>
      <c r="X618" s="34" t="str">
        <f t="shared" si="1"/>
        <v/>
      </c>
    </row>
    <row r="619" spans="1:24" ht="14.25" customHeight="1" x14ac:dyDescent="0.25">
      <c r="A619" s="22">
        <v>138.1764</v>
      </c>
      <c r="B619" s="24">
        <f>783/5</f>
        <v>156.6</v>
      </c>
      <c r="C619" s="24"/>
      <c r="D619" s="24"/>
      <c r="E619" s="24" t="s">
        <v>2239</v>
      </c>
      <c r="F619" s="37" t="s">
        <v>2240</v>
      </c>
      <c r="G619" s="31" t="s">
        <v>69</v>
      </c>
      <c r="H619" s="51" t="s">
        <v>2241</v>
      </c>
      <c r="I619" s="28" t="s">
        <v>2242</v>
      </c>
      <c r="J619" s="29" t="s">
        <v>2243</v>
      </c>
      <c r="K619" s="36">
        <v>27</v>
      </c>
      <c r="L619" s="36" t="s">
        <v>31</v>
      </c>
      <c r="M619" s="31" t="s">
        <v>43</v>
      </c>
      <c r="N619" s="24">
        <v>2018</v>
      </c>
      <c r="O619" s="24">
        <v>51</v>
      </c>
      <c r="P619" s="24" t="s">
        <v>44</v>
      </c>
      <c r="Q619" s="31" t="s">
        <v>34</v>
      </c>
      <c r="R619" s="24" t="s">
        <v>45</v>
      </c>
      <c r="S619" s="24"/>
      <c r="T619" s="32" t="s">
        <v>35</v>
      </c>
      <c r="U619" s="18"/>
      <c r="V619" s="19"/>
      <c r="W619" s="33" t="str">
        <f t="shared" si="2"/>
        <v/>
      </c>
      <c r="X619" s="34" t="str">
        <f t="shared" si="1"/>
        <v/>
      </c>
    </row>
    <row r="620" spans="1:24" ht="14.25" customHeight="1" x14ac:dyDescent="0.25">
      <c r="A620" s="22">
        <v>49.058800000000005</v>
      </c>
      <c r="B620" s="24">
        <f>278/5</f>
        <v>55.6</v>
      </c>
      <c r="C620" s="24"/>
      <c r="D620" s="24"/>
      <c r="E620" s="24" t="s">
        <v>2239</v>
      </c>
      <c r="F620" s="37" t="s">
        <v>2244</v>
      </c>
      <c r="G620" s="31" t="s">
        <v>69</v>
      </c>
      <c r="H620" s="51" t="s">
        <v>2241</v>
      </c>
      <c r="I620" s="37"/>
      <c r="J620" s="29" t="s">
        <v>2245</v>
      </c>
      <c r="K620" s="36">
        <v>24</v>
      </c>
      <c r="L620" s="36" t="s">
        <v>31</v>
      </c>
      <c r="M620" s="31" t="s">
        <v>43</v>
      </c>
      <c r="N620" s="24">
        <v>2018</v>
      </c>
      <c r="O620" s="24">
        <v>51</v>
      </c>
      <c r="P620" s="24" t="s">
        <v>44</v>
      </c>
      <c r="Q620" s="31" t="s">
        <v>34</v>
      </c>
      <c r="R620" s="24" t="s">
        <v>45</v>
      </c>
      <c r="S620" s="24"/>
      <c r="T620" s="32" t="s">
        <v>35</v>
      </c>
      <c r="U620" s="18"/>
      <c r="V620" s="19"/>
      <c r="W620" s="33" t="str">
        <f t="shared" si="2"/>
        <v/>
      </c>
      <c r="X620" s="34" t="str">
        <f t="shared" si="1"/>
        <v/>
      </c>
    </row>
    <row r="621" spans="1:24" ht="14.25" customHeight="1" x14ac:dyDescent="0.25">
      <c r="A621" s="22">
        <v>88.235199999999992</v>
      </c>
      <c r="B621" s="24">
        <f>500/5</f>
        <v>100</v>
      </c>
      <c r="C621" s="24"/>
      <c r="D621" s="24"/>
      <c r="E621" s="24" t="s">
        <v>2239</v>
      </c>
      <c r="F621" s="37" t="s">
        <v>2246</v>
      </c>
      <c r="G621" s="31" t="s">
        <v>69</v>
      </c>
      <c r="H621" s="51" t="s">
        <v>2241</v>
      </c>
      <c r="I621" s="87"/>
      <c r="J621" s="66" t="s">
        <v>2247</v>
      </c>
      <c r="K621" s="36">
        <v>25</v>
      </c>
      <c r="L621" s="36" t="s">
        <v>31</v>
      </c>
      <c r="M621" s="31" t="s">
        <v>43</v>
      </c>
      <c r="N621" s="24">
        <v>2018</v>
      </c>
      <c r="O621" s="24">
        <v>51</v>
      </c>
      <c r="P621" s="24" t="s">
        <v>44</v>
      </c>
      <c r="Q621" s="31" t="s">
        <v>34</v>
      </c>
      <c r="R621" s="24" t="s">
        <v>45</v>
      </c>
      <c r="S621" s="24"/>
      <c r="T621" s="32" t="s">
        <v>35</v>
      </c>
      <c r="U621" s="18"/>
      <c r="V621" s="19"/>
      <c r="W621" s="33" t="str">
        <f t="shared" si="2"/>
        <v/>
      </c>
      <c r="X621" s="34" t="str">
        <f t="shared" si="1"/>
        <v/>
      </c>
    </row>
    <row r="622" spans="1:24" ht="14.25" customHeight="1" x14ac:dyDescent="0.25">
      <c r="A622" s="22">
        <v>112.2354</v>
      </c>
      <c r="B622" s="24">
        <f>636/5</f>
        <v>127.2</v>
      </c>
      <c r="C622" s="24"/>
      <c r="D622" s="24"/>
      <c r="E622" s="24" t="s">
        <v>2239</v>
      </c>
      <c r="F622" s="37" t="s">
        <v>2248</v>
      </c>
      <c r="G622" s="31" t="s">
        <v>69</v>
      </c>
      <c r="H622" s="51" t="s">
        <v>2241</v>
      </c>
      <c r="I622" s="87"/>
      <c r="J622" s="66" t="s">
        <v>2249</v>
      </c>
      <c r="K622" s="36">
        <v>26</v>
      </c>
      <c r="L622" s="36" t="s">
        <v>31</v>
      </c>
      <c r="M622" s="31" t="s">
        <v>43</v>
      </c>
      <c r="N622" s="24">
        <v>2018</v>
      </c>
      <c r="O622" s="24">
        <v>51</v>
      </c>
      <c r="P622" s="24" t="s">
        <v>44</v>
      </c>
      <c r="Q622" s="31" t="s">
        <v>34</v>
      </c>
      <c r="R622" s="24" t="s">
        <v>45</v>
      </c>
      <c r="S622" s="24"/>
      <c r="T622" s="32" t="s">
        <v>35</v>
      </c>
      <c r="U622" s="18"/>
      <c r="V622" s="19"/>
      <c r="W622" s="33" t="str">
        <f t="shared" si="2"/>
        <v/>
      </c>
      <c r="X622" s="34" t="str">
        <f t="shared" si="1"/>
        <v/>
      </c>
    </row>
    <row r="623" spans="1:24" ht="14.25" customHeight="1" x14ac:dyDescent="0.25">
      <c r="A623" s="24">
        <v>0.15</v>
      </c>
      <c r="B623" s="24" t="s">
        <v>2250</v>
      </c>
      <c r="C623" s="24" t="s">
        <v>24</v>
      </c>
      <c r="D623" s="24"/>
      <c r="E623" s="24" t="s">
        <v>156</v>
      </c>
      <c r="F623" s="37" t="s">
        <v>2251</v>
      </c>
      <c r="G623" s="31" t="s">
        <v>69</v>
      </c>
      <c r="H623" s="24" t="s">
        <v>84</v>
      </c>
      <c r="I623" s="28" t="s">
        <v>2252</v>
      </c>
      <c r="J623" s="38" t="s">
        <v>2253</v>
      </c>
      <c r="K623" s="36">
        <v>199</v>
      </c>
      <c r="L623" s="36" t="s">
        <v>31</v>
      </c>
      <c r="M623" s="31" t="s">
        <v>184</v>
      </c>
      <c r="N623" s="24" t="s">
        <v>185</v>
      </c>
      <c r="O623" s="24">
        <v>2</v>
      </c>
      <c r="P623" s="24"/>
      <c r="Q623" s="31" t="s">
        <v>66</v>
      </c>
      <c r="R623" s="24"/>
      <c r="S623" s="24"/>
      <c r="T623" s="32" t="s">
        <v>35</v>
      </c>
      <c r="U623" s="18"/>
      <c r="V623" s="19"/>
      <c r="W623" s="33" t="str">
        <f t="shared" si="2"/>
        <v/>
      </c>
      <c r="X623" s="34" t="str">
        <f t="shared" si="1"/>
        <v/>
      </c>
    </row>
    <row r="624" spans="1:24" ht="14.25" customHeight="1" x14ac:dyDescent="0.25">
      <c r="A624" s="24">
        <v>5</v>
      </c>
      <c r="B624" s="24" t="s">
        <v>2254</v>
      </c>
      <c r="C624" s="24" t="s">
        <v>141</v>
      </c>
      <c r="D624" s="24"/>
      <c r="E624" s="36" t="s">
        <v>517</v>
      </c>
      <c r="F624" s="37" t="s">
        <v>2255</v>
      </c>
      <c r="G624" s="31" t="s">
        <v>110</v>
      </c>
      <c r="H624" s="24" t="s">
        <v>1992</v>
      </c>
      <c r="I624" s="28" t="s">
        <v>2256</v>
      </c>
      <c r="J624" s="38" t="s">
        <v>2257</v>
      </c>
      <c r="K624" s="36">
        <v>273</v>
      </c>
      <c r="L624" s="36" t="s">
        <v>31</v>
      </c>
      <c r="M624" s="31" t="s">
        <v>249</v>
      </c>
      <c r="N624" s="24" t="s">
        <v>185</v>
      </c>
      <c r="O624" s="24">
        <v>3</v>
      </c>
      <c r="P624" s="24"/>
      <c r="Q624" s="31" t="s">
        <v>66</v>
      </c>
      <c r="R624" s="24"/>
      <c r="S624" s="24"/>
      <c r="T624" s="32" t="s">
        <v>35</v>
      </c>
      <c r="U624" s="18"/>
      <c r="V624" s="19"/>
      <c r="W624" s="33" t="str">
        <f t="shared" si="2"/>
        <v/>
      </c>
      <c r="X624" s="34" t="str">
        <f t="shared" si="1"/>
        <v/>
      </c>
    </row>
    <row r="625" spans="1:24" ht="14.25" customHeight="1" x14ac:dyDescent="0.25">
      <c r="A625" s="40">
        <v>0.67</v>
      </c>
      <c r="B625" s="41" t="s">
        <v>2258</v>
      </c>
      <c r="C625" s="24" t="s">
        <v>1935</v>
      </c>
      <c r="D625" s="24"/>
      <c r="E625" s="36" t="s">
        <v>940</v>
      </c>
      <c r="F625" s="37" t="s">
        <v>2259</v>
      </c>
      <c r="G625" s="31" t="s">
        <v>110</v>
      </c>
      <c r="H625" s="24" t="s">
        <v>84</v>
      </c>
      <c r="I625" s="28" t="s">
        <v>2260</v>
      </c>
      <c r="J625" s="38" t="s">
        <v>2261</v>
      </c>
      <c r="K625" s="30">
        <v>820</v>
      </c>
      <c r="L625" s="30" t="s">
        <v>31</v>
      </c>
      <c r="M625" s="31" t="s">
        <v>306</v>
      </c>
      <c r="N625" s="24" t="s">
        <v>88</v>
      </c>
      <c r="O625" s="24">
        <v>7</v>
      </c>
      <c r="P625" s="24"/>
      <c r="Q625" s="31" t="s">
        <v>34</v>
      </c>
      <c r="R625" s="24"/>
      <c r="S625" s="24"/>
      <c r="T625" s="32" t="s">
        <v>35</v>
      </c>
      <c r="U625" s="18"/>
      <c r="V625" s="19"/>
      <c r="W625" s="33" t="str">
        <f t="shared" si="2"/>
        <v/>
      </c>
      <c r="X625" s="34" t="str">
        <f t="shared" si="1"/>
        <v/>
      </c>
    </row>
    <row r="626" spans="1:24" ht="14.25" customHeight="1" x14ac:dyDescent="0.25">
      <c r="A626" s="40">
        <v>0.67</v>
      </c>
      <c r="B626" s="41" t="s">
        <v>2262</v>
      </c>
      <c r="C626" s="24" t="s">
        <v>1935</v>
      </c>
      <c r="D626" s="24"/>
      <c r="E626" s="24" t="s">
        <v>1626</v>
      </c>
      <c r="F626" s="37" t="s">
        <v>2263</v>
      </c>
      <c r="G626" s="31" t="s">
        <v>110</v>
      </c>
      <c r="H626" s="24" t="s">
        <v>84</v>
      </c>
      <c r="I626" s="28" t="s">
        <v>2260</v>
      </c>
      <c r="J626" s="38" t="s">
        <v>2261</v>
      </c>
      <c r="K626" s="35">
        <v>820</v>
      </c>
      <c r="L626" s="35" t="s">
        <v>47</v>
      </c>
      <c r="M626" s="31" t="s">
        <v>306</v>
      </c>
      <c r="N626" s="24" t="s">
        <v>88</v>
      </c>
      <c r="O626" s="24">
        <v>7</v>
      </c>
      <c r="P626" s="24"/>
      <c r="Q626" s="31" t="s">
        <v>34</v>
      </c>
      <c r="R626" s="24"/>
      <c r="S626" s="24"/>
      <c r="T626" s="32" t="s">
        <v>35</v>
      </c>
      <c r="U626" s="18"/>
      <c r="V626" s="19"/>
      <c r="W626" s="33" t="str">
        <f t="shared" si="2"/>
        <v/>
      </c>
      <c r="X626" s="34" t="str">
        <f t="shared" si="1"/>
        <v/>
      </c>
    </row>
    <row r="627" spans="1:24" ht="14.25" customHeight="1" x14ac:dyDescent="0.25">
      <c r="A627" s="40">
        <v>0.99</v>
      </c>
      <c r="B627" s="41" t="s">
        <v>2264</v>
      </c>
      <c r="C627" s="24" t="s">
        <v>1935</v>
      </c>
      <c r="D627" s="24"/>
      <c r="E627" s="24" t="s">
        <v>940</v>
      </c>
      <c r="F627" s="37" t="s">
        <v>2265</v>
      </c>
      <c r="G627" s="31" t="s">
        <v>110</v>
      </c>
      <c r="H627" s="24" t="s">
        <v>84</v>
      </c>
      <c r="I627" s="28" t="s">
        <v>2266</v>
      </c>
      <c r="J627" s="38" t="s">
        <v>2267</v>
      </c>
      <c r="K627" s="30">
        <v>821</v>
      </c>
      <c r="L627" s="30" t="s">
        <v>31</v>
      </c>
      <c r="M627" s="31" t="s">
        <v>306</v>
      </c>
      <c r="N627" s="24" t="s">
        <v>88</v>
      </c>
      <c r="O627" s="24">
        <v>7</v>
      </c>
      <c r="P627" s="24"/>
      <c r="Q627" s="31" t="s">
        <v>34</v>
      </c>
      <c r="R627" s="24"/>
      <c r="S627" s="24"/>
      <c r="T627" s="32" t="s">
        <v>35</v>
      </c>
      <c r="U627" s="18"/>
      <c r="V627" s="19"/>
      <c r="W627" s="33" t="str">
        <f t="shared" si="2"/>
        <v/>
      </c>
      <c r="X627" s="34" t="str">
        <f t="shared" si="1"/>
        <v/>
      </c>
    </row>
    <row r="628" spans="1:24" ht="14.25" customHeight="1" x14ac:dyDescent="0.25">
      <c r="A628" s="40">
        <v>0.99</v>
      </c>
      <c r="B628" s="41" t="s">
        <v>2268</v>
      </c>
      <c r="C628" s="24" t="s">
        <v>882</v>
      </c>
      <c r="D628" s="24"/>
      <c r="E628" s="24" t="s">
        <v>928</v>
      </c>
      <c r="F628" s="37" t="s">
        <v>2269</v>
      </c>
      <c r="G628" s="31" t="s">
        <v>110</v>
      </c>
      <c r="H628" s="24" t="s">
        <v>84</v>
      </c>
      <c r="I628" s="28" t="s">
        <v>2266</v>
      </c>
      <c r="J628" s="38" t="s">
        <v>2267</v>
      </c>
      <c r="K628" s="35">
        <v>821</v>
      </c>
      <c r="L628" s="35" t="s">
        <v>47</v>
      </c>
      <c r="M628" s="31" t="s">
        <v>306</v>
      </c>
      <c r="N628" s="24" t="s">
        <v>88</v>
      </c>
      <c r="O628" s="24">
        <v>7</v>
      </c>
      <c r="P628" s="24"/>
      <c r="Q628" s="31" t="s">
        <v>34</v>
      </c>
      <c r="R628" s="24"/>
      <c r="S628" s="24"/>
      <c r="T628" s="32" t="s">
        <v>35</v>
      </c>
      <c r="U628" s="18"/>
      <c r="V628" s="19"/>
      <c r="W628" s="33" t="str">
        <f t="shared" si="2"/>
        <v/>
      </c>
      <c r="X628" s="34" t="str">
        <f t="shared" si="1"/>
        <v/>
      </c>
    </row>
    <row r="629" spans="1:24" ht="14.25" customHeight="1" x14ac:dyDescent="0.25">
      <c r="A629" s="40">
        <v>246.429</v>
      </c>
      <c r="B629" s="41">
        <v>564.53571428571433</v>
      </c>
      <c r="C629" s="24" t="s">
        <v>195</v>
      </c>
      <c r="D629" s="24"/>
      <c r="E629" s="24" t="s">
        <v>1083</v>
      </c>
      <c r="F629" s="37" t="s">
        <v>2270</v>
      </c>
      <c r="G629" s="31" t="s">
        <v>69</v>
      </c>
      <c r="H629" s="24" t="s">
        <v>28</v>
      </c>
      <c r="I629" s="28" t="s">
        <v>2271</v>
      </c>
      <c r="J629" s="38" t="s">
        <v>2272</v>
      </c>
      <c r="K629" s="36">
        <v>68</v>
      </c>
      <c r="L629" s="36" t="s">
        <v>31</v>
      </c>
      <c r="M629" s="31" t="s">
        <v>622</v>
      </c>
      <c r="N629" s="24" t="s">
        <v>33</v>
      </c>
      <c r="O629" s="24">
        <v>6</v>
      </c>
      <c r="P629" s="31" t="s">
        <v>623</v>
      </c>
      <c r="Q629" s="31" t="s">
        <v>34</v>
      </c>
      <c r="R629" s="24"/>
      <c r="S629" s="24"/>
      <c r="T629" s="32" t="s">
        <v>35</v>
      </c>
      <c r="U629" s="18"/>
      <c r="V629" s="19"/>
      <c r="W629" s="33" t="str">
        <f t="shared" si="2"/>
        <v/>
      </c>
      <c r="X629" s="34" t="str">
        <f t="shared" si="1"/>
        <v/>
      </c>
    </row>
    <row r="630" spans="1:24" ht="14.25" customHeight="1" x14ac:dyDescent="0.25">
      <c r="A630" s="40">
        <v>0.89</v>
      </c>
      <c r="B630" s="24" t="s">
        <v>2273</v>
      </c>
      <c r="C630" s="24" t="s">
        <v>115</v>
      </c>
      <c r="D630" s="24"/>
      <c r="E630" s="24" t="s">
        <v>846</v>
      </c>
      <c r="F630" s="37" t="s">
        <v>2274</v>
      </c>
      <c r="G630" s="31" t="s">
        <v>93</v>
      </c>
      <c r="H630" s="24" t="s">
        <v>84</v>
      </c>
      <c r="I630" s="28" t="s">
        <v>2275</v>
      </c>
      <c r="J630" s="38" t="s">
        <v>2276</v>
      </c>
      <c r="K630" s="36">
        <v>534</v>
      </c>
      <c r="L630" s="36" t="s">
        <v>31</v>
      </c>
      <c r="M630" s="31" t="s">
        <v>234</v>
      </c>
      <c r="N630" s="24" t="s">
        <v>88</v>
      </c>
      <c r="O630" s="24">
        <v>5</v>
      </c>
      <c r="P630" s="24"/>
      <c r="Q630" s="31" t="s">
        <v>34</v>
      </c>
      <c r="R630" s="24"/>
      <c r="S630" s="24"/>
      <c r="T630" s="32" t="s">
        <v>35</v>
      </c>
      <c r="U630" s="18"/>
      <c r="V630" s="19"/>
      <c r="W630" s="33" t="str">
        <f t="shared" si="2"/>
        <v/>
      </c>
      <c r="X630" s="34" t="str">
        <f t="shared" si="1"/>
        <v/>
      </c>
    </row>
    <row r="631" spans="1:24" ht="14.25" customHeight="1" x14ac:dyDescent="0.25">
      <c r="A631" s="40">
        <v>0.59830000000000005</v>
      </c>
      <c r="B631" s="40" t="s">
        <v>2277</v>
      </c>
      <c r="C631" s="24" t="s">
        <v>453</v>
      </c>
      <c r="D631" s="24"/>
      <c r="E631" s="24" t="s">
        <v>1057</v>
      </c>
      <c r="F631" s="37" t="s">
        <v>2278</v>
      </c>
      <c r="G631" s="31" t="s">
        <v>83</v>
      </c>
      <c r="H631" s="24" t="s">
        <v>84</v>
      </c>
      <c r="I631" s="28" t="s">
        <v>2279</v>
      </c>
      <c r="J631" s="38" t="s">
        <v>2280</v>
      </c>
      <c r="K631" s="36">
        <v>537</v>
      </c>
      <c r="L631" s="36" t="s">
        <v>31</v>
      </c>
      <c r="M631" s="31" t="s">
        <v>234</v>
      </c>
      <c r="N631" s="24" t="s">
        <v>88</v>
      </c>
      <c r="O631" s="24">
        <v>5</v>
      </c>
      <c r="P631" s="24"/>
      <c r="Q631" s="31" t="s">
        <v>34</v>
      </c>
      <c r="R631" s="24"/>
      <c r="S631" s="24"/>
      <c r="T631" s="32" t="s">
        <v>35</v>
      </c>
      <c r="U631" s="18"/>
      <c r="V631" s="19"/>
      <c r="W631" s="33" t="str">
        <f t="shared" si="2"/>
        <v/>
      </c>
      <c r="X631" s="34" t="str">
        <f t="shared" si="1"/>
        <v/>
      </c>
    </row>
    <row r="632" spans="1:24" ht="14.25" customHeight="1" x14ac:dyDescent="0.25">
      <c r="A632" s="40">
        <v>3.3000000000000003</v>
      </c>
      <c r="B632" s="40">
        <v>4</v>
      </c>
      <c r="C632" s="24" t="s">
        <v>791</v>
      </c>
      <c r="D632" s="24"/>
      <c r="E632" s="24" t="s">
        <v>73</v>
      </c>
      <c r="F632" s="37" t="s">
        <v>2281</v>
      </c>
      <c r="G632" s="31" t="s">
        <v>69</v>
      </c>
      <c r="H632" s="24" t="s">
        <v>791</v>
      </c>
      <c r="I632" s="28" t="s">
        <v>2282</v>
      </c>
      <c r="J632" s="38" t="s">
        <v>2283</v>
      </c>
      <c r="K632" s="30">
        <v>473</v>
      </c>
      <c r="L632" s="30" t="s">
        <v>31</v>
      </c>
      <c r="M632" s="31" t="s">
        <v>32</v>
      </c>
      <c r="N632" s="24" t="s">
        <v>33</v>
      </c>
      <c r="O632" s="24">
        <v>5</v>
      </c>
      <c r="P632" s="24"/>
      <c r="Q632" s="31" t="s">
        <v>34</v>
      </c>
      <c r="R632" s="24"/>
      <c r="S632" s="24"/>
      <c r="T632" s="32" t="s">
        <v>35</v>
      </c>
      <c r="U632" s="18"/>
      <c r="V632" s="19"/>
      <c r="W632" s="33" t="str">
        <f t="shared" si="2"/>
        <v/>
      </c>
      <c r="X632" s="34" t="str">
        <f t="shared" si="1"/>
        <v/>
      </c>
    </row>
    <row r="633" spans="1:24" ht="14.25" customHeight="1" x14ac:dyDescent="0.25">
      <c r="A633" s="40">
        <v>3.3000000000000003</v>
      </c>
      <c r="B633" s="40">
        <v>6.5</v>
      </c>
      <c r="C633" s="24" t="s">
        <v>791</v>
      </c>
      <c r="D633" s="24"/>
      <c r="E633" s="24" t="s">
        <v>702</v>
      </c>
      <c r="F633" s="37" t="s">
        <v>2284</v>
      </c>
      <c r="G633" s="31" t="s">
        <v>69</v>
      </c>
      <c r="H633" s="24" t="s">
        <v>791</v>
      </c>
      <c r="I633" s="28" t="s">
        <v>2282</v>
      </c>
      <c r="J633" s="38" t="s">
        <v>2283</v>
      </c>
      <c r="K633" s="35">
        <v>473</v>
      </c>
      <c r="L633" s="35" t="s">
        <v>47</v>
      </c>
      <c r="M633" s="31" t="s">
        <v>32</v>
      </c>
      <c r="N633" s="24" t="s">
        <v>33</v>
      </c>
      <c r="O633" s="24">
        <v>5</v>
      </c>
      <c r="P633" s="24"/>
      <c r="Q633" s="31" t="s">
        <v>34</v>
      </c>
      <c r="R633" s="24"/>
      <c r="S633" s="24"/>
      <c r="T633" s="32" t="s">
        <v>35</v>
      </c>
      <c r="U633" s="18"/>
      <c r="V633" s="19"/>
      <c r="W633" s="33" t="str">
        <f t="shared" si="2"/>
        <v/>
      </c>
      <c r="X633" s="34" t="str">
        <f t="shared" si="1"/>
        <v/>
      </c>
    </row>
    <row r="634" spans="1:24" ht="14.25" customHeight="1" x14ac:dyDescent="0.25">
      <c r="A634" s="40">
        <v>0.99</v>
      </c>
      <c r="B634" s="40" t="s">
        <v>1865</v>
      </c>
      <c r="C634" s="24" t="s">
        <v>195</v>
      </c>
      <c r="D634" s="24"/>
      <c r="E634" s="24" t="s">
        <v>122</v>
      </c>
      <c r="F634" s="37" t="s">
        <v>2285</v>
      </c>
      <c r="G634" s="31" t="s">
        <v>110</v>
      </c>
      <c r="H634" s="24" t="s">
        <v>84</v>
      </c>
      <c r="I634" s="28" t="s">
        <v>2286</v>
      </c>
      <c r="J634" s="38" t="s">
        <v>2285</v>
      </c>
      <c r="K634" s="36">
        <v>205</v>
      </c>
      <c r="L634" s="36" t="s">
        <v>31</v>
      </c>
      <c r="M634" s="31" t="s">
        <v>128</v>
      </c>
      <c r="N634" s="24" t="s">
        <v>129</v>
      </c>
      <c r="O634" s="24">
        <v>2</v>
      </c>
      <c r="P634" s="24"/>
      <c r="Q634" s="31" t="s">
        <v>34</v>
      </c>
      <c r="R634" s="24"/>
      <c r="S634" s="24"/>
      <c r="T634" s="32" t="s">
        <v>35</v>
      </c>
      <c r="U634" s="18"/>
      <c r="V634" s="19"/>
      <c r="W634" s="33" t="str">
        <f t="shared" si="2"/>
        <v/>
      </c>
      <c r="X634" s="34" t="str">
        <f t="shared" si="1"/>
        <v/>
      </c>
    </row>
    <row r="635" spans="1:24" ht="14.25" customHeight="1" x14ac:dyDescent="0.25">
      <c r="A635" s="40">
        <v>23</v>
      </c>
      <c r="B635" s="41" t="s">
        <v>2287</v>
      </c>
      <c r="C635" s="24" t="s">
        <v>997</v>
      </c>
      <c r="D635" s="24"/>
      <c r="E635" s="24" t="s">
        <v>505</v>
      </c>
      <c r="F635" s="37" t="s">
        <v>2288</v>
      </c>
      <c r="G635" s="31" t="s">
        <v>83</v>
      </c>
      <c r="H635" s="24" t="s">
        <v>2289</v>
      </c>
      <c r="I635" s="54" t="s">
        <v>2290</v>
      </c>
      <c r="J635" s="55" t="s">
        <v>2291</v>
      </c>
      <c r="K635" s="36">
        <v>206</v>
      </c>
      <c r="L635" s="36" t="s">
        <v>31</v>
      </c>
      <c r="M635" s="31" t="s">
        <v>128</v>
      </c>
      <c r="N635" s="24" t="s">
        <v>129</v>
      </c>
      <c r="O635" s="24">
        <v>2</v>
      </c>
      <c r="P635" s="24"/>
      <c r="Q635" s="31" t="s">
        <v>34</v>
      </c>
      <c r="R635" s="24"/>
      <c r="S635" s="24"/>
      <c r="T635" s="32" t="s">
        <v>35</v>
      </c>
      <c r="U635" s="18"/>
      <c r="V635" s="19"/>
      <c r="W635" s="33" t="str">
        <f t="shared" si="2"/>
        <v/>
      </c>
      <c r="X635" s="34" t="str">
        <f t="shared" si="1"/>
        <v/>
      </c>
    </row>
    <row r="636" spans="1:24" ht="14.25" customHeight="1" x14ac:dyDescent="0.25">
      <c r="A636" s="40">
        <v>15.300000000000002</v>
      </c>
      <c r="B636" s="40">
        <v>50.5</v>
      </c>
      <c r="C636" s="24" t="s">
        <v>2292</v>
      </c>
      <c r="D636" s="24"/>
      <c r="E636" s="24" t="s">
        <v>2293</v>
      </c>
      <c r="F636" s="37" t="s">
        <v>2294</v>
      </c>
      <c r="G636" s="31" t="s">
        <v>110</v>
      </c>
      <c r="H636" s="24" t="s">
        <v>2295</v>
      </c>
      <c r="I636" s="28" t="s">
        <v>2296</v>
      </c>
      <c r="J636" s="38" t="s">
        <v>2297</v>
      </c>
      <c r="K636" s="30">
        <v>187</v>
      </c>
      <c r="L636" s="30" t="s">
        <v>31</v>
      </c>
      <c r="M636" s="31" t="s">
        <v>119</v>
      </c>
      <c r="N636" s="24" t="s">
        <v>33</v>
      </c>
      <c r="O636" s="24">
        <v>2</v>
      </c>
      <c r="P636" s="24"/>
      <c r="Q636" s="31" t="s">
        <v>34</v>
      </c>
      <c r="R636" s="24" t="s">
        <v>45</v>
      </c>
      <c r="S636" s="24"/>
      <c r="T636" s="32" t="s">
        <v>35</v>
      </c>
      <c r="U636" s="18"/>
      <c r="V636" s="19"/>
      <c r="W636" s="33" t="str">
        <f t="shared" si="2"/>
        <v/>
      </c>
      <c r="X636" s="34" t="str">
        <f t="shared" si="1"/>
        <v/>
      </c>
    </row>
    <row r="637" spans="1:24" ht="14.25" customHeight="1" x14ac:dyDescent="0.25">
      <c r="A637" s="40">
        <v>15.300000000000002</v>
      </c>
      <c r="B637" s="40">
        <v>33.6</v>
      </c>
      <c r="C637" s="24" t="s">
        <v>2292</v>
      </c>
      <c r="D637" s="24"/>
      <c r="E637" s="24" t="s">
        <v>2298</v>
      </c>
      <c r="F637" s="37" t="s">
        <v>2299</v>
      </c>
      <c r="G637" s="31" t="s">
        <v>110</v>
      </c>
      <c r="H637" s="24" t="s">
        <v>2295</v>
      </c>
      <c r="I637" s="54" t="s">
        <v>2296</v>
      </c>
      <c r="J637" s="55" t="s">
        <v>2297</v>
      </c>
      <c r="K637" s="35">
        <v>187</v>
      </c>
      <c r="L637" s="35" t="s">
        <v>47</v>
      </c>
      <c r="M637" s="31" t="s">
        <v>119</v>
      </c>
      <c r="N637" s="24" t="s">
        <v>33</v>
      </c>
      <c r="O637" s="24">
        <v>2</v>
      </c>
      <c r="P637" s="24"/>
      <c r="Q637" s="31" t="s">
        <v>34</v>
      </c>
      <c r="R637" s="24" t="s">
        <v>45</v>
      </c>
      <c r="S637" s="24"/>
      <c r="T637" s="32" t="s">
        <v>35</v>
      </c>
      <c r="U637" s="18"/>
      <c r="V637" s="19"/>
      <c r="W637" s="33" t="str">
        <f t="shared" si="2"/>
        <v/>
      </c>
      <c r="X637" s="34" t="str">
        <f t="shared" si="1"/>
        <v/>
      </c>
    </row>
    <row r="638" spans="1:24" ht="14.25" customHeight="1" x14ac:dyDescent="0.25">
      <c r="A638" s="40">
        <v>15.3</v>
      </c>
      <c r="B638" s="40">
        <v>60</v>
      </c>
      <c r="C638" s="24" t="s">
        <v>2292</v>
      </c>
      <c r="D638" s="24"/>
      <c r="E638" s="24" t="s">
        <v>608</v>
      </c>
      <c r="F638" s="37" t="s">
        <v>2300</v>
      </c>
      <c r="G638" s="31" t="s">
        <v>610</v>
      </c>
      <c r="H638" s="24" t="s">
        <v>2295</v>
      </c>
      <c r="I638" s="54" t="s">
        <v>2296</v>
      </c>
      <c r="J638" s="55" t="s">
        <v>2297</v>
      </c>
      <c r="K638" s="35">
        <v>187</v>
      </c>
      <c r="L638" s="35" t="s">
        <v>48</v>
      </c>
      <c r="M638" s="31" t="s">
        <v>119</v>
      </c>
      <c r="N638" s="24" t="s">
        <v>33</v>
      </c>
      <c r="O638" s="24">
        <v>2</v>
      </c>
      <c r="P638" s="24"/>
      <c r="Q638" s="31" t="s">
        <v>34</v>
      </c>
      <c r="R638" s="24" t="s">
        <v>45</v>
      </c>
      <c r="S638" s="24"/>
      <c r="T638" s="32" t="s">
        <v>35</v>
      </c>
      <c r="U638" s="18"/>
      <c r="V638" s="19"/>
      <c r="W638" s="33" t="str">
        <f t="shared" si="2"/>
        <v/>
      </c>
      <c r="X638" s="34" t="str">
        <f t="shared" si="1"/>
        <v/>
      </c>
    </row>
    <row r="639" spans="1:24" ht="14.25" customHeight="1" x14ac:dyDescent="0.25">
      <c r="A639" s="22">
        <v>107.1285</v>
      </c>
      <c r="B639" s="23">
        <f>2618/20</f>
        <v>130.9</v>
      </c>
      <c r="C639" s="24"/>
      <c r="D639" s="24"/>
      <c r="E639" s="24" t="s">
        <v>1725</v>
      </c>
      <c r="F639" s="26" t="s">
        <v>2301</v>
      </c>
      <c r="G639" s="31" t="s">
        <v>1727</v>
      </c>
      <c r="H639" s="25" t="s">
        <v>2302</v>
      </c>
      <c r="I639" s="87"/>
      <c r="J639" s="66" t="s">
        <v>2303</v>
      </c>
      <c r="K639" s="36">
        <v>28</v>
      </c>
      <c r="L639" s="36" t="s">
        <v>31</v>
      </c>
      <c r="M639" s="31" t="s">
        <v>43</v>
      </c>
      <c r="N639" s="24">
        <v>2018</v>
      </c>
      <c r="O639" s="24">
        <v>51</v>
      </c>
      <c r="P639" s="24" t="s">
        <v>44</v>
      </c>
      <c r="Q639" s="31" t="s">
        <v>34</v>
      </c>
      <c r="R639" s="24" t="s">
        <v>45</v>
      </c>
      <c r="S639" s="24" t="s">
        <v>44</v>
      </c>
      <c r="T639" s="32" t="s">
        <v>35</v>
      </c>
      <c r="U639" s="18"/>
      <c r="V639" s="19"/>
      <c r="W639" s="33" t="str">
        <f t="shared" si="2"/>
        <v/>
      </c>
      <c r="X639" s="34" t="str">
        <f t="shared" si="1"/>
        <v/>
      </c>
    </row>
    <row r="640" spans="1:24" ht="14.25" customHeight="1" x14ac:dyDescent="0.25">
      <c r="A640" s="22">
        <v>920</v>
      </c>
      <c r="B640" s="23">
        <v>1000</v>
      </c>
      <c r="C640" s="24"/>
      <c r="D640" s="24"/>
      <c r="E640" s="24" t="s">
        <v>1725</v>
      </c>
      <c r="F640" s="26" t="s">
        <v>2304</v>
      </c>
      <c r="G640" s="31" t="s">
        <v>1727</v>
      </c>
      <c r="H640" s="25" t="s">
        <v>90</v>
      </c>
      <c r="I640" s="87"/>
      <c r="J640" s="66" t="s">
        <v>2305</v>
      </c>
      <c r="K640" s="36">
        <v>29</v>
      </c>
      <c r="L640" s="36" t="s">
        <v>31</v>
      </c>
      <c r="M640" s="31" t="s">
        <v>43</v>
      </c>
      <c r="N640" s="24">
        <v>2018</v>
      </c>
      <c r="O640" s="24">
        <v>51</v>
      </c>
      <c r="P640" s="24" t="s">
        <v>44</v>
      </c>
      <c r="Q640" s="31" t="s">
        <v>34</v>
      </c>
      <c r="R640" s="24" t="s">
        <v>45</v>
      </c>
      <c r="S640" s="24" t="s">
        <v>44</v>
      </c>
      <c r="T640" s="32" t="s">
        <v>35</v>
      </c>
      <c r="U640" s="18"/>
      <c r="V640" s="19"/>
      <c r="W640" s="33" t="str">
        <f t="shared" si="2"/>
        <v/>
      </c>
      <c r="X640" s="34" t="str">
        <f t="shared" si="1"/>
        <v/>
      </c>
    </row>
    <row r="641" spans="1:24" ht="14.25" customHeight="1" x14ac:dyDescent="0.25">
      <c r="A641" s="40">
        <v>90</v>
      </c>
      <c r="B641" s="40">
        <v>90</v>
      </c>
      <c r="C641" s="24" t="s">
        <v>36</v>
      </c>
      <c r="D641" s="24"/>
      <c r="E641" s="24" t="s">
        <v>2119</v>
      </c>
      <c r="F641" s="37" t="s">
        <v>2306</v>
      </c>
      <c r="G641" s="31" t="s">
        <v>69</v>
      </c>
      <c r="H641" s="24" t="s">
        <v>40</v>
      </c>
      <c r="I641" s="54" t="s">
        <v>2307</v>
      </c>
      <c r="J641" s="55" t="s">
        <v>2308</v>
      </c>
      <c r="K641" s="36">
        <v>814</v>
      </c>
      <c r="L641" s="36" t="s">
        <v>31</v>
      </c>
      <c r="M641" s="31" t="s">
        <v>2186</v>
      </c>
      <c r="N641" s="24" t="s">
        <v>58</v>
      </c>
      <c r="O641" s="24">
        <v>8</v>
      </c>
      <c r="P641" s="24"/>
      <c r="Q641" s="31" t="s">
        <v>34</v>
      </c>
      <c r="R641" s="24"/>
      <c r="S641" s="24" t="s">
        <v>329</v>
      </c>
      <c r="T641" s="32" t="s">
        <v>35</v>
      </c>
      <c r="U641" s="18"/>
      <c r="V641" s="19"/>
      <c r="W641" s="33" t="str">
        <f t="shared" si="2"/>
        <v/>
      </c>
      <c r="X641" s="34" t="str">
        <f t="shared" si="1"/>
        <v/>
      </c>
    </row>
    <row r="642" spans="1:24" ht="14.25" customHeight="1" x14ac:dyDescent="0.25">
      <c r="A642" s="40">
        <v>0.25714285714285712</v>
      </c>
      <c r="B642" s="41">
        <v>0.9</v>
      </c>
      <c r="C642" s="24" t="s">
        <v>195</v>
      </c>
      <c r="D642" s="24"/>
      <c r="E642" s="24" t="s">
        <v>786</v>
      </c>
      <c r="F642" s="37" t="s">
        <v>2309</v>
      </c>
      <c r="G642" s="31" t="s">
        <v>110</v>
      </c>
      <c r="H642" s="24" t="s">
        <v>28</v>
      </c>
      <c r="I642" s="28" t="s">
        <v>2310</v>
      </c>
      <c r="J642" s="38" t="s">
        <v>2311</v>
      </c>
      <c r="K642" s="36">
        <v>55</v>
      </c>
      <c r="L642" s="36" t="s">
        <v>31</v>
      </c>
      <c r="M642" s="31" t="s">
        <v>622</v>
      </c>
      <c r="N642" s="24" t="s">
        <v>33</v>
      </c>
      <c r="O642" s="24">
        <v>6</v>
      </c>
      <c r="P642" s="31" t="s">
        <v>623</v>
      </c>
      <c r="Q642" s="31" t="s">
        <v>34</v>
      </c>
      <c r="R642" s="24"/>
      <c r="S642" s="24" t="s">
        <v>329</v>
      </c>
      <c r="T642" s="32" t="s">
        <v>35</v>
      </c>
      <c r="U642" s="18"/>
      <c r="V642" s="19"/>
      <c r="W642" s="33" t="str">
        <f t="shared" si="2"/>
        <v/>
      </c>
      <c r="X642" s="34" t="str">
        <f t="shared" si="1"/>
        <v/>
      </c>
    </row>
    <row r="643" spans="1:24" ht="14.25" customHeight="1" x14ac:dyDescent="0.25">
      <c r="A643" s="40">
        <v>0.33082417582417584</v>
      </c>
      <c r="B643" s="41">
        <v>0.79642857142857149</v>
      </c>
      <c r="C643" s="24" t="s">
        <v>195</v>
      </c>
      <c r="D643" s="24"/>
      <c r="E643" s="24" t="s">
        <v>178</v>
      </c>
      <c r="F643" s="37" t="s">
        <v>2312</v>
      </c>
      <c r="G643" s="31" t="s">
        <v>180</v>
      </c>
      <c r="H643" s="24" t="s">
        <v>28</v>
      </c>
      <c r="I643" s="28" t="s">
        <v>2313</v>
      </c>
      <c r="J643" s="38" t="s">
        <v>2314</v>
      </c>
      <c r="K643" s="36">
        <v>54</v>
      </c>
      <c r="L643" s="36" t="s">
        <v>31</v>
      </c>
      <c r="M643" s="31" t="s">
        <v>622</v>
      </c>
      <c r="N643" s="24" t="s">
        <v>33</v>
      </c>
      <c r="O643" s="24">
        <v>6</v>
      </c>
      <c r="P643" s="31" t="s">
        <v>623</v>
      </c>
      <c r="Q643" s="31" t="s">
        <v>34</v>
      </c>
      <c r="R643" s="24"/>
      <c r="S643" s="24" t="s">
        <v>329</v>
      </c>
      <c r="T643" s="32" t="s">
        <v>35</v>
      </c>
      <c r="U643" s="18"/>
      <c r="V643" s="19"/>
      <c r="W643" s="33" t="str">
        <f t="shared" si="2"/>
        <v/>
      </c>
      <c r="X643" s="34" t="str">
        <f t="shared" si="1"/>
        <v/>
      </c>
    </row>
    <row r="644" spans="1:24" ht="14.25" customHeight="1" x14ac:dyDescent="0.25">
      <c r="A644" s="40">
        <v>28.510576923076922</v>
      </c>
      <c r="B644" s="41">
        <v>37.25</v>
      </c>
      <c r="C644" s="51" t="s">
        <v>36</v>
      </c>
      <c r="D644" s="24"/>
      <c r="E644" s="24" t="s">
        <v>2315</v>
      </c>
      <c r="F644" s="37" t="s">
        <v>2316</v>
      </c>
      <c r="G644" s="31" t="s">
        <v>934</v>
      </c>
      <c r="H644" s="24" t="s">
        <v>40</v>
      </c>
      <c r="I644" s="28" t="s">
        <v>2317</v>
      </c>
      <c r="J644" s="38" t="s">
        <v>2318</v>
      </c>
      <c r="K644" s="36">
        <v>56</v>
      </c>
      <c r="L644" s="36" t="s">
        <v>31</v>
      </c>
      <c r="M644" s="31" t="s">
        <v>622</v>
      </c>
      <c r="N644" s="24" t="s">
        <v>33</v>
      </c>
      <c r="O644" s="24">
        <v>6</v>
      </c>
      <c r="P644" s="31" t="s">
        <v>623</v>
      </c>
      <c r="Q644" s="31" t="s">
        <v>34</v>
      </c>
      <c r="R644" s="24"/>
      <c r="S644" s="24" t="s">
        <v>329</v>
      </c>
      <c r="T644" s="32" t="s">
        <v>35</v>
      </c>
      <c r="U644" s="18"/>
      <c r="V644" s="19"/>
      <c r="W644" s="33" t="str">
        <f t="shared" si="2"/>
        <v/>
      </c>
      <c r="X644" s="34" t="str">
        <f t="shared" si="1"/>
        <v/>
      </c>
    </row>
    <row r="645" spans="1:24" ht="14.25" customHeight="1" x14ac:dyDescent="0.25">
      <c r="A645" s="40">
        <v>1.2000000000000002</v>
      </c>
      <c r="B645" s="40">
        <v>3.5</v>
      </c>
      <c r="C645" s="24" t="s">
        <v>24</v>
      </c>
      <c r="D645" s="31" t="s">
        <v>171</v>
      </c>
      <c r="E645" s="24" t="s">
        <v>1501</v>
      </c>
      <c r="F645" s="37" t="s">
        <v>2319</v>
      </c>
      <c r="G645" s="31" t="s">
        <v>46</v>
      </c>
      <c r="H645" s="24" t="s">
        <v>28</v>
      </c>
      <c r="I645" s="28" t="s">
        <v>2320</v>
      </c>
      <c r="J645" s="38" t="s">
        <v>2321</v>
      </c>
      <c r="K645" s="36">
        <v>617</v>
      </c>
      <c r="L645" s="36" t="s">
        <v>31</v>
      </c>
      <c r="M645" s="31" t="s">
        <v>1492</v>
      </c>
      <c r="N645" s="24" t="s">
        <v>58</v>
      </c>
      <c r="O645" s="24">
        <v>6</v>
      </c>
      <c r="P645" s="24" t="s">
        <v>44</v>
      </c>
      <c r="Q645" s="31" t="s">
        <v>34</v>
      </c>
      <c r="R645" s="24" t="s">
        <v>45</v>
      </c>
      <c r="S645" s="24" t="s">
        <v>44</v>
      </c>
      <c r="T645" s="32" t="s">
        <v>35</v>
      </c>
      <c r="U645" s="18"/>
      <c r="V645" s="19"/>
      <c r="W645" s="33" t="str">
        <f t="shared" si="2"/>
        <v/>
      </c>
      <c r="X645" s="34" t="str">
        <f t="shared" si="1"/>
        <v/>
      </c>
    </row>
    <row r="646" spans="1:24" ht="14.25" customHeight="1" x14ac:dyDescent="0.25">
      <c r="A646" s="24">
        <v>20</v>
      </c>
      <c r="B646" s="24" t="s">
        <v>1534</v>
      </c>
      <c r="C646" s="24" t="s">
        <v>2322</v>
      </c>
      <c r="D646" s="24"/>
      <c r="E646" s="24" t="s">
        <v>1640</v>
      </c>
      <c r="F646" s="37" t="s">
        <v>2323</v>
      </c>
      <c r="G646" s="31" t="s">
        <v>46</v>
      </c>
      <c r="H646" s="51" t="s">
        <v>2324</v>
      </c>
      <c r="I646" s="28" t="s">
        <v>2325</v>
      </c>
      <c r="J646" s="38" t="s">
        <v>2326</v>
      </c>
      <c r="K646" s="36">
        <v>130</v>
      </c>
      <c r="L646" s="36" t="s">
        <v>31</v>
      </c>
      <c r="M646" s="31" t="s">
        <v>184</v>
      </c>
      <c r="N646" s="24" t="s">
        <v>185</v>
      </c>
      <c r="O646" s="24">
        <v>2</v>
      </c>
      <c r="P646" s="24"/>
      <c r="Q646" s="31" t="s">
        <v>66</v>
      </c>
      <c r="R646" s="24"/>
      <c r="S646" s="24"/>
      <c r="T646" s="32" t="s">
        <v>35</v>
      </c>
      <c r="U646" s="18"/>
      <c r="V646" s="19"/>
      <c r="W646" s="33" t="str">
        <f t="shared" si="2"/>
        <v/>
      </c>
      <c r="X646" s="34" t="str">
        <f t="shared" si="1"/>
        <v/>
      </c>
    </row>
    <row r="647" spans="1:24" ht="14.25" customHeight="1" x14ac:dyDescent="0.25">
      <c r="A647" s="24">
        <v>200</v>
      </c>
      <c r="B647" s="24" t="s">
        <v>2327</v>
      </c>
      <c r="C647" s="24" t="s">
        <v>2328</v>
      </c>
      <c r="D647" s="24"/>
      <c r="E647" s="24" t="s">
        <v>2329</v>
      </c>
      <c r="F647" s="37" t="s">
        <v>2330</v>
      </c>
      <c r="G647" s="31" t="s">
        <v>110</v>
      </c>
      <c r="H647" s="51" t="s">
        <v>728</v>
      </c>
      <c r="I647" s="28" t="s">
        <v>2331</v>
      </c>
      <c r="J647" s="38" t="s">
        <v>2332</v>
      </c>
      <c r="K647" s="36">
        <v>787</v>
      </c>
      <c r="L647" s="36" t="s">
        <v>31</v>
      </c>
      <c r="M647" s="31" t="s">
        <v>306</v>
      </c>
      <c r="N647" s="24" t="s">
        <v>88</v>
      </c>
      <c r="O647" s="24">
        <v>7</v>
      </c>
      <c r="P647" s="24"/>
      <c r="Q647" s="31" t="s">
        <v>34</v>
      </c>
      <c r="R647" s="24"/>
      <c r="S647" s="24"/>
      <c r="T647" s="32" t="s">
        <v>35</v>
      </c>
      <c r="U647" s="18"/>
      <c r="V647" s="19"/>
      <c r="W647" s="33" t="str">
        <f t="shared" si="2"/>
        <v/>
      </c>
      <c r="X647" s="34" t="str">
        <f t="shared" si="1"/>
        <v/>
      </c>
    </row>
    <row r="648" spans="1:24" ht="14.25" customHeight="1" x14ac:dyDescent="0.25">
      <c r="A648" s="24">
        <v>250</v>
      </c>
      <c r="B648" s="24" t="s">
        <v>2333</v>
      </c>
      <c r="C648" s="24" t="s">
        <v>2328</v>
      </c>
      <c r="D648" s="24"/>
      <c r="E648" s="24" t="s">
        <v>2329</v>
      </c>
      <c r="F648" s="37" t="s">
        <v>2334</v>
      </c>
      <c r="G648" s="31" t="s">
        <v>110</v>
      </c>
      <c r="H648" s="51" t="s">
        <v>728</v>
      </c>
      <c r="I648" s="28" t="s">
        <v>2335</v>
      </c>
      <c r="J648" s="38" t="s">
        <v>2336</v>
      </c>
      <c r="K648" s="36">
        <v>788</v>
      </c>
      <c r="L648" s="36" t="s">
        <v>31</v>
      </c>
      <c r="M648" s="31" t="s">
        <v>306</v>
      </c>
      <c r="N648" s="24" t="s">
        <v>88</v>
      </c>
      <c r="O648" s="24">
        <v>7</v>
      </c>
      <c r="P648" s="24"/>
      <c r="Q648" s="31" t="s">
        <v>34</v>
      </c>
      <c r="R648" s="24"/>
      <c r="S648" s="24"/>
      <c r="T648" s="32" t="s">
        <v>35</v>
      </c>
      <c r="U648" s="18"/>
      <c r="V648" s="19"/>
      <c r="W648" s="33" t="str">
        <f t="shared" si="2"/>
        <v/>
      </c>
      <c r="X648" s="34" t="str">
        <f t="shared" si="1"/>
        <v/>
      </c>
    </row>
    <row r="649" spans="1:24" ht="14.25" customHeight="1" x14ac:dyDescent="0.25">
      <c r="A649" s="24">
        <v>349</v>
      </c>
      <c r="B649" s="24" t="s">
        <v>2337</v>
      </c>
      <c r="C649" s="24" t="s">
        <v>2328</v>
      </c>
      <c r="D649" s="24"/>
      <c r="E649" s="24" t="s">
        <v>2329</v>
      </c>
      <c r="F649" s="37" t="s">
        <v>2338</v>
      </c>
      <c r="G649" s="31" t="s">
        <v>110</v>
      </c>
      <c r="H649" s="51" t="s">
        <v>728</v>
      </c>
      <c r="I649" s="28" t="s">
        <v>2339</v>
      </c>
      <c r="J649" s="38" t="s">
        <v>2340</v>
      </c>
      <c r="K649" s="36">
        <v>789</v>
      </c>
      <c r="L649" s="36" t="s">
        <v>31</v>
      </c>
      <c r="M649" s="31" t="s">
        <v>306</v>
      </c>
      <c r="N649" s="24" t="s">
        <v>88</v>
      </c>
      <c r="O649" s="24">
        <v>7</v>
      </c>
      <c r="P649" s="24"/>
      <c r="Q649" s="31" t="s">
        <v>34</v>
      </c>
      <c r="R649" s="24"/>
      <c r="S649" s="24"/>
      <c r="T649" s="32" t="s">
        <v>35</v>
      </c>
      <c r="U649" s="18"/>
      <c r="V649" s="19"/>
      <c r="W649" s="33" t="str">
        <f t="shared" si="2"/>
        <v/>
      </c>
      <c r="X649" s="34" t="str">
        <f t="shared" si="1"/>
        <v/>
      </c>
    </row>
    <row r="650" spans="1:24" ht="14.25" customHeight="1" x14ac:dyDescent="0.25">
      <c r="A650" s="24">
        <v>91.84</v>
      </c>
      <c r="B650" s="24" t="s">
        <v>2341</v>
      </c>
      <c r="C650" s="24" t="s">
        <v>2342</v>
      </c>
      <c r="D650" s="24"/>
      <c r="E650" s="24" t="s">
        <v>2343</v>
      </c>
      <c r="F650" s="37" t="s">
        <v>2344</v>
      </c>
      <c r="G650" s="31" t="s">
        <v>110</v>
      </c>
      <c r="H650" s="51" t="s">
        <v>728</v>
      </c>
      <c r="I650" s="28" t="s">
        <v>2345</v>
      </c>
      <c r="J650" s="38" t="s">
        <v>2346</v>
      </c>
      <c r="K650" s="36">
        <v>790</v>
      </c>
      <c r="L650" s="36" t="s">
        <v>31</v>
      </c>
      <c r="M650" s="31" t="s">
        <v>306</v>
      </c>
      <c r="N650" s="24" t="s">
        <v>88</v>
      </c>
      <c r="O650" s="24">
        <v>7</v>
      </c>
      <c r="P650" s="24"/>
      <c r="Q650" s="31" t="s">
        <v>34</v>
      </c>
      <c r="R650" s="24"/>
      <c r="S650" s="24"/>
      <c r="T650" s="32" t="s">
        <v>35</v>
      </c>
      <c r="U650" s="18"/>
      <c r="V650" s="19"/>
      <c r="W650" s="33" t="str">
        <f t="shared" si="2"/>
        <v/>
      </c>
      <c r="X650" s="34" t="str">
        <f t="shared" si="1"/>
        <v/>
      </c>
    </row>
    <row r="651" spans="1:24" ht="14.25" customHeight="1" x14ac:dyDescent="0.25">
      <c r="A651" s="24">
        <v>80.36</v>
      </c>
      <c r="B651" s="24" t="s">
        <v>2347</v>
      </c>
      <c r="C651" s="24" t="s">
        <v>2342</v>
      </c>
      <c r="D651" s="24"/>
      <c r="E651" s="24" t="s">
        <v>2343</v>
      </c>
      <c r="F651" s="37" t="s">
        <v>2348</v>
      </c>
      <c r="G651" s="31" t="s">
        <v>110</v>
      </c>
      <c r="H651" s="51" t="s">
        <v>728</v>
      </c>
      <c r="I651" s="28" t="s">
        <v>2349</v>
      </c>
      <c r="J651" s="38" t="s">
        <v>2350</v>
      </c>
      <c r="K651" s="36">
        <v>791</v>
      </c>
      <c r="L651" s="36" t="s">
        <v>31</v>
      </c>
      <c r="M651" s="31" t="s">
        <v>306</v>
      </c>
      <c r="N651" s="24" t="s">
        <v>88</v>
      </c>
      <c r="O651" s="24">
        <v>7</v>
      </c>
      <c r="P651" s="24"/>
      <c r="Q651" s="31" t="s">
        <v>34</v>
      </c>
      <c r="R651" s="24"/>
      <c r="S651" s="24"/>
      <c r="T651" s="32" t="s">
        <v>35</v>
      </c>
      <c r="U651" s="18"/>
      <c r="V651" s="19"/>
      <c r="W651" s="33" t="str">
        <f t="shared" si="2"/>
        <v/>
      </c>
      <c r="X651" s="34" t="str">
        <f t="shared" si="1"/>
        <v/>
      </c>
    </row>
    <row r="652" spans="1:24" ht="14.25" customHeight="1" x14ac:dyDescent="0.25">
      <c r="A652" s="40">
        <v>0.1215</v>
      </c>
      <c r="B652" s="40">
        <v>0.27</v>
      </c>
      <c r="C652" s="24" t="s">
        <v>24</v>
      </c>
      <c r="D652" s="24"/>
      <c r="E652" s="24" t="s">
        <v>297</v>
      </c>
      <c r="F652" s="37" t="s">
        <v>2351</v>
      </c>
      <c r="G652" s="31" t="s">
        <v>110</v>
      </c>
      <c r="H652" s="24" t="s">
        <v>28</v>
      </c>
      <c r="I652" s="28" t="s">
        <v>2352</v>
      </c>
      <c r="J652" s="38" t="s">
        <v>2353</v>
      </c>
      <c r="K652" s="30">
        <v>764</v>
      </c>
      <c r="L652" s="30" t="s">
        <v>31</v>
      </c>
      <c r="M652" s="31" t="s">
        <v>72</v>
      </c>
      <c r="N652" s="24" t="s">
        <v>33</v>
      </c>
      <c r="O652" s="24">
        <v>8</v>
      </c>
      <c r="P652" s="24"/>
      <c r="Q652" s="31" t="s">
        <v>34</v>
      </c>
      <c r="R652" s="24"/>
      <c r="S652" s="24"/>
      <c r="T652" s="32" t="s">
        <v>35</v>
      </c>
      <c r="U652" s="18"/>
      <c r="V652" s="19"/>
      <c r="W652" s="33" t="str">
        <f t="shared" si="2"/>
        <v/>
      </c>
      <c r="X652" s="34" t="str">
        <f t="shared" si="1"/>
        <v/>
      </c>
    </row>
    <row r="653" spans="1:24" ht="14.25" customHeight="1" x14ac:dyDescent="0.25">
      <c r="A653" s="40">
        <v>0.1215</v>
      </c>
      <c r="B653" s="40">
        <v>0.25</v>
      </c>
      <c r="C653" s="24" t="s">
        <v>195</v>
      </c>
      <c r="D653" s="24"/>
      <c r="E653" s="24" t="s">
        <v>104</v>
      </c>
      <c r="F653" s="37" t="s">
        <v>2354</v>
      </c>
      <c r="G653" s="31" t="s">
        <v>106</v>
      </c>
      <c r="H653" s="24" t="s">
        <v>28</v>
      </c>
      <c r="I653" s="28" t="s">
        <v>2352</v>
      </c>
      <c r="J653" s="38" t="s">
        <v>2353</v>
      </c>
      <c r="K653" s="35">
        <v>764</v>
      </c>
      <c r="L653" s="35" t="s">
        <v>47</v>
      </c>
      <c r="M653" s="31" t="s">
        <v>72</v>
      </c>
      <c r="N653" s="24" t="s">
        <v>33</v>
      </c>
      <c r="O653" s="24">
        <v>8</v>
      </c>
      <c r="P653" s="24"/>
      <c r="Q653" s="31" t="s">
        <v>34</v>
      </c>
      <c r="R653" s="24"/>
      <c r="S653" s="24"/>
      <c r="T653" s="32" t="s">
        <v>35</v>
      </c>
      <c r="U653" s="18"/>
      <c r="V653" s="19"/>
      <c r="W653" s="33" t="str">
        <f t="shared" si="2"/>
        <v/>
      </c>
      <c r="X653" s="34" t="str">
        <f t="shared" si="1"/>
        <v/>
      </c>
    </row>
    <row r="654" spans="1:24" ht="14.25" customHeight="1" x14ac:dyDescent="0.25">
      <c r="A654" s="40">
        <v>8.2000000000000003E-2</v>
      </c>
      <c r="B654" s="40" t="s">
        <v>283</v>
      </c>
      <c r="C654" s="24" t="s">
        <v>24</v>
      </c>
      <c r="D654" s="24"/>
      <c r="E654" s="24" t="s">
        <v>495</v>
      </c>
      <c r="F654" s="37" t="s">
        <v>2355</v>
      </c>
      <c r="G654" s="31" t="s">
        <v>69</v>
      </c>
      <c r="H654" s="24" t="s">
        <v>28</v>
      </c>
      <c r="I654" s="28" t="s">
        <v>2356</v>
      </c>
      <c r="J654" s="38" t="s">
        <v>2357</v>
      </c>
      <c r="K654" s="30">
        <v>765</v>
      </c>
      <c r="L654" s="30" t="s">
        <v>31</v>
      </c>
      <c r="M654" s="31" t="s">
        <v>72</v>
      </c>
      <c r="N654" s="24" t="s">
        <v>33</v>
      </c>
      <c r="O654" s="24">
        <v>8</v>
      </c>
      <c r="P654" s="24"/>
      <c r="Q654" s="31" t="s">
        <v>34</v>
      </c>
      <c r="R654" s="24"/>
      <c r="S654" s="24"/>
      <c r="T654" s="32" t="s">
        <v>35</v>
      </c>
      <c r="U654" s="18"/>
      <c r="V654" s="19"/>
      <c r="W654" s="33" t="str">
        <f t="shared" si="2"/>
        <v/>
      </c>
      <c r="X654" s="34" t="str">
        <f t="shared" si="1"/>
        <v/>
      </c>
    </row>
    <row r="655" spans="1:24" ht="14.25" customHeight="1" x14ac:dyDescent="0.25">
      <c r="A655" s="40">
        <v>8.2000000000000003E-2</v>
      </c>
      <c r="B655" s="40">
        <v>0.20499999999999999</v>
      </c>
      <c r="C655" s="24" t="s">
        <v>24</v>
      </c>
      <c r="D655" s="24"/>
      <c r="E655" s="24" t="s">
        <v>574</v>
      </c>
      <c r="F655" s="37" t="s">
        <v>2358</v>
      </c>
      <c r="G655" s="31" t="s">
        <v>69</v>
      </c>
      <c r="H655" s="24" t="s">
        <v>28</v>
      </c>
      <c r="I655" s="54" t="s">
        <v>2356</v>
      </c>
      <c r="J655" s="55" t="s">
        <v>2357</v>
      </c>
      <c r="K655" s="35">
        <v>765</v>
      </c>
      <c r="L655" s="35" t="s">
        <v>47</v>
      </c>
      <c r="M655" s="31" t="s">
        <v>72</v>
      </c>
      <c r="N655" s="24" t="s">
        <v>33</v>
      </c>
      <c r="O655" s="24">
        <v>8</v>
      </c>
      <c r="P655" s="24"/>
      <c r="Q655" s="31" t="s">
        <v>34</v>
      </c>
      <c r="R655" s="24"/>
      <c r="S655" s="24"/>
      <c r="T655" s="32" t="s">
        <v>35</v>
      </c>
      <c r="U655" s="18"/>
      <c r="V655" s="19"/>
      <c r="W655" s="33" t="str">
        <f t="shared" si="2"/>
        <v/>
      </c>
      <c r="X655" s="34" t="str">
        <f t="shared" si="1"/>
        <v/>
      </c>
    </row>
    <row r="656" spans="1:24" ht="14.25" customHeight="1" x14ac:dyDescent="0.25">
      <c r="A656" s="40">
        <v>8.2000000000000003E-2</v>
      </c>
      <c r="B656" s="40">
        <v>0.35</v>
      </c>
      <c r="C656" s="24" t="s">
        <v>24</v>
      </c>
      <c r="D656" s="24"/>
      <c r="E656" s="24" t="s">
        <v>217</v>
      </c>
      <c r="F656" s="37" t="s">
        <v>2358</v>
      </c>
      <c r="G656" s="31" t="s">
        <v>69</v>
      </c>
      <c r="H656" s="24" t="s">
        <v>28</v>
      </c>
      <c r="I656" s="54" t="s">
        <v>2356</v>
      </c>
      <c r="J656" s="55" t="s">
        <v>2357</v>
      </c>
      <c r="K656" s="35">
        <v>765</v>
      </c>
      <c r="L656" s="35" t="s">
        <v>48</v>
      </c>
      <c r="M656" s="31" t="s">
        <v>72</v>
      </c>
      <c r="N656" s="24" t="s">
        <v>33</v>
      </c>
      <c r="O656" s="24">
        <v>8</v>
      </c>
      <c r="P656" s="24"/>
      <c r="Q656" s="31" t="s">
        <v>34</v>
      </c>
      <c r="R656" s="24"/>
      <c r="S656" s="24"/>
      <c r="T656" s="32" t="s">
        <v>35</v>
      </c>
      <c r="U656" s="18"/>
      <c r="V656" s="19"/>
      <c r="W656" s="33" t="str">
        <f t="shared" si="2"/>
        <v/>
      </c>
      <c r="X656" s="34" t="str">
        <f t="shared" si="1"/>
        <v/>
      </c>
    </row>
    <row r="657" spans="1:24" ht="14.25" customHeight="1" x14ac:dyDescent="0.25">
      <c r="A657" s="40">
        <v>8.2000000000000003E-2</v>
      </c>
      <c r="B657" s="40" t="s">
        <v>283</v>
      </c>
      <c r="C657" s="24" t="s">
        <v>24</v>
      </c>
      <c r="D657" s="24"/>
      <c r="E657" s="24" t="s">
        <v>297</v>
      </c>
      <c r="F657" s="37" t="s">
        <v>2359</v>
      </c>
      <c r="G657" s="27" t="s">
        <v>39</v>
      </c>
      <c r="H657" s="24" t="s">
        <v>28</v>
      </c>
      <c r="I657" s="28" t="s">
        <v>2356</v>
      </c>
      <c r="J657" s="38" t="s">
        <v>2357</v>
      </c>
      <c r="K657" s="35">
        <v>765</v>
      </c>
      <c r="L657" s="35" t="s">
        <v>425</v>
      </c>
      <c r="M657" s="31" t="s">
        <v>72</v>
      </c>
      <c r="N657" s="24" t="s">
        <v>33</v>
      </c>
      <c r="O657" s="24">
        <v>8</v>
      </c>
      <c r="P657" s="24"/>
      <c r="Q657" s="31" t="s">
        <v>34</v>
      </c>
      <c r="R657" s="24"/>
      <c r="S657" s="24"/>
      <c r="T657" s="32" t="s">
        <v>35</v>
      </c>
      <c r="U657" s="18"/>
      <c r="V657" s="19"/>
      <c r="W657" s="33" t="str">
        <f t="shared" si="2"/>
        <v/>
      </c>
      <c r="X657" s="34" t="str">
        <f t="shared" si="1"/>
        <v/>
      </c>
    </row>
    <row r="658" spans="1:24" ht="14.25" customHeight="1" x14ac:dyDescent="0.25">
      <c r="A658" s="24">
        <v>1.899</v>
      </c>
      <c r="B658" s="24" t="s">
        <v>2360</v>
      </c>
      <c r="C658" s="24" t="s">
        <v>195</v>
      </c>
      <c r="D658" s="24"/>
      <c r="E658" s="24" t="s">
        <v>1596</v>
      </c>
      <c r="F658" s="37" t="s">
        <v>2361</v>
      </c>
      <c r="G658" s="31" t="s">
        <v>293</v>
      </c>
      <c r="H658" s="24" t="s">
        <v>84</v>
      </c>
      <c r="I658" s="28" t="s">
        <v>2362</v>
      </c>
      <c r="J658" s="38" t="s">
        <v>2363</v>
      </c>
      <c r="K658" s="36">
        <v>129</v>
      </c>
      <c r="L658" s="36" t="s">
        <v>31</v>
      </c>
      <c r="M658" s="31" t="s">
        <v>184</v>
      </c>
      <c r="N658" s="24" t="s">
        <v>185</v>
      </c>
      <c r="O658" s="24">
        <v>2</v>
      </c>
      <c r="P658" s="24"/>
      <c r="Q658" s="31" t="s">
        <v>66</v>
      </c>
      <c r="R658" s="24"/>
      <c r="S658" s="24"/>
      <c r="T658" s="32" t="s">
        <v>35</v>
      </c>
      <c r="U658" s="18"/>
      <c r="V658" s="19"/>
      <c r="W658" s="33" t="str">
        <f t="shared" si="2"/>
        <v/>
      </c>
      <c r="X658" s="34" t="str">
        <f t="shared" si="1"/>
        <v/>
      </c>
    </row>
    <row r="659" spans="1:24" ht="14.25" customHeight="1" x14ac:dyDescent="0.25">
      <c r="A659" s="22">
        <v>1516.65</v>
      </c>
      <c r="B659" s="23">
        <f t="shared" ref="B659:B660" si="6">5000/2</f>
        <v>2500</v>
      </c>
      <c r="C659" s="24"/>
      <c r="D659" s="24"/>
      <c r="E659" s="25" t="s">
        <v>546</v>
      </c>
      <c r="F659" s="26" t="s">
        <v>2364</v>
      </c>
      <c r="G659" s="31" t="s">
        <v>46</v>
      </c>
      <c r="H659" s="25" t="s">
        <v>2365</v>
      </c>
      <c r="I659" s="37"/>
      <c r="J659" s="29" t="s">
        <v>2366</v>
      </c>
      <c r="K659" s="30">
        <v>30</v>
      </c>
      <c r="L659" s="30" t="s">
        <v>31</v>
      </c>
      <c r="M659" s="31" t="s">
        <v>43</v>
      </c>
      <c r="N659" s="24">
        <v>2018</v>
      </c>
      <c r="O659" s="24">
        <v>51</v>
      </c>
      <c r="P659" s="24" t="s">
        <v>44</v>
      </c>
      <c r="Q659" s="31" t="s">
        <v>34</v>
      </c>
      <c r="R659" s="24"/>
      <c r="S659" s="24" t="s">
        <v>44</v>
      </c>
      <c r="T659" s="32" t="s">
        <v>35</v>
      </c>
      <c r="U659" s="18"/>
      <c r="V659" s="19"/>
      <c r="W659" s="33" t="str">
        <f t="shared" si="2"/>
        <v/>
      </c>
      <c r="X659" s="34" t="str">
        <f t="shared" si="1"/>
        <v/>
      </c>
    </row>
    <row r="660" spans="1:24" ht="14.25" customHeight="1" x14ac:dyDescent="0.25">
      <c r="A660" s="22">
        <v>1516.65</v>
      </c>
      <c r="B660" s="23">
        <f t="shared" si="6"/>
        <v>2500</v>
      </c>
      <c r="C660" s="24"/>
      <c r="D660" s="24"/>
      <c r="E660" s="25" t="s">
        <v>546</v>
      </c>
      <c r="F660" s="26" t="s">
        <v>2364</v>
      </c>
      <c r="G660" s="31" t="s">
        <v>27</v>
      </c>
      <c r="H660" s="25" t="s">
        <v>2365</v>
      </c>
      <c r="I660" s="37"/>
      <c r="J660" s="29" t="s">
        <v>2366</v>
      </c>
      <c r="K660" s="35">
        <v>30</v>
      </c>
      <c r="L660" s="35" t="s">
        <v>47</v>
      </c>
      <c r="M660" s="31" t="s">
        <v>43</v>
      </c>
      <c r="N660" s="24">
        <v>2018</v>
      </c>
      <c r="O660" s="24">
        <v>51</v>
      </c>
      <c r="P660" s="24" t="s">
        <v>44</v>
      </c>
      <c r="Q660" s="31" t="s">
        <v>34</v>
      </c>
      <c r="R660" s="24"/>
      <c r="S660" s="24" t="s">
        <v>44</v>
      </c>
      <c r="T660" s="32" t="s">
        <v>35</v>
      </c>
      <c r="U660" s="18"/>
      <c r="V660" s="19"/>
      <c r="W660" s="33" t="str">
        <f t="shared" si="2"/>
        <v/>
      </c>
      <c r="X660" s="34" t="str">
        <f t="shared" si="1"/>
        <v/>
      </c>
    </row>
    <row r="661" spans="1:24" ht="14.25" customHeight="1" x14ac:dyDescent="0.25">
      <c r="A661" s="40">
        <v>0.69</v>
      </c>
      <c r="B661" s="41" t="s">
        <v>2367</v>
      </c>
      <c r="C661" s="24" t="s">
        <v>115</v>
      </c>
      <c r="D661" s="24"/>
      <c r="E661" s="24" t="s">
        <v>98</v>
      </c>
      <c r="F661" s="37" t="s">
        <v>2368</v>
      </c>
      <c r="G661" s="31" t="s">
        <v>100</v>
      </c>
      <c r="H661" s="24" t="s">
        <v>84</v>
      </c>
      <c r="I661" s="28" t="s">
        <v>2369</v>
      </c>
      <c r="J661" s="38" t="s">
        <v>2370</v>
      </c>
      <c r="K661" s="36">
        <v>319</v>
      </c>
      <c r="L661" s="36" t="s">
        <v>31</v>
      </c>
      <c r="M661" s="31" t="s">
        <v>87</v>
      </c>
      <c r="N661" s="24" t="s">
        <v>88</v>
      </c>
      <c r="O661" s="24">
        <v>3</v>
      </c>
      <c r="P661" s="24"/>
      <c r="Q661" s="31" t="s">
        <v>34</v>
      </c>
      <c r="R661" s="49"/>
      <c r="S661" s="49"/>
      <c r="T661" s="32" t="s">
        <v>35</v>
      </c>
      <c r="U661" s="18"/>
      <c r="V661" s="19"/>
      <c r="W661" s="33" t="str">
        <f t="shared" si="2"/>
        <v/>
      </c>
      <c r="X661" s="34" t="str">
        <f t="shared" si="1"/>
        <v/>
      </c>
    </row>
    <row r="662" spans="1:24" ht="14.25" customHeight="1" x14ac:dyDescent="0.25">
      <c r="A662" s="40">
        <v>0.99</v>
      </c>
      <c r="B662" s="41" t="s">
        <v>2371</v>
      </c>
      <c r="C662" s="24" t="s">
        <v>115</v>
      </c>
      <c r="D662" s="24"/>
      <c r="E662" s="24" t="s">
        <v>98</v>
      </c>
      <c r="F662" s="37" t="s">
        <v>2372</v>
      </c>
      <c r="G662" s="31" t="s">
        <v>100</v>
      </c>
      <c r="H662" s="24" t="s">
        <v>84</v>
      </c>
      <c r="I662" s="28" t="s">
        <v>2373</v>
      </c>
      <c r="J662" s="38" t="s">
        <v>2374</v>
      </c>
      <c r="K662" s="36">
        <v>320</v>
      </c>
      <c r="L662" s="36" t="s">
        <v>31</v>
      </c>
      <c r="M662" s="31" t="s">
        <v>87</v>
      </c>
      <c r="N662" s="24" t="s">
        <v>88</v>
      </c>
      <c r="O662" s="24">
        <v>3</v>
      </c>
      <c r="P662" s="24"/>
      <c r="Q662" s="31" t="s">
        <v>34</v>
      </c>
      <c r="R662" s="49"/>
      <c r="S662" s="49"/>
      <c r="T662" s="32" t="s">
        <v>35</v>
      </c>
      <c r="U662" s="18"/>
      <c r="V662" s="19"/>
      <c r="W662" s="33" t="str">
        <f t="shared" si="2"/>
        <v/>
      </c>
      <c r="X662" s="34" t="str">
        <f t="shared" si="1"/>
        <v/>
      </c>
    </row>
    <row r="663" spans="1:24" ht="14.25" customHeight="1" x14ac:dyDescent="0.25">
      <c r="A663" s="40">
        <v>0.19719999999999999</v>
      </c>
      <c r="B663" s="41" t="s">
        <v>2375</v>
      </c>
      <c r="C663" s="24" t="s">
        <v>24</v>
      </c>
      <c r="D663" s="24"/>
      <c r="E663" s="24" t="s">
        <v>79</v>
      </c>
      <c r="F663" s="37" t="s">
        <v>2376</v>
      </c>
      <c r="G663" s="27" t="s">
        <v>83</v>
      </c>
      <c r="H663" s="24" t="s">
        <v>84</v>
      </c>
      <c r="I663" s="28" t="s">
        <v>2377</v>
      </c>
      <c r="J663" s="38" t="s">
        <v>2378</v>
      </c>
      <c r="K663" s="36">
        <v>314</v>
      </c>
      <c r="L663" s="36" t="s">
        <v>31</v>
      </c>
      <c r="M663" s="31" t="s">
        <v>87</v>
      </c>
      <c r="N663" s="24" t="s">
        <v>88</v>
      </c>
      <c r="O663" s="24">
        <v>3</v>
      </c>
      <c r="P663" s="24"/>
      <c r="Q663" s="31" t="s">
        <v>34</v>
      </c>
      <c r="R663" s="49"/>
      <c r="S663" s="49"/>
      <c r="T663" s="32" t="s">
        <v>35</v>
      </c>
      <c r="U663" s="18"/>
      <c r="V663" s="19"/>
      <c r="W663" s="33" t="str">
        <f t="shared" si="2"/>
        <v/>
      </c>
      <c r="X663" s="34" t="str">
        <f t="shared" si="1"/>
        <v/>
      </c>
    </row>
    <row r="664" spans="1:24" ht="14.25" customHeight="1" x14ac:dyDescent="0.25">
      <c r="A664" s="40">
        <v>1.65</v>
      </c>
      <c r="B664" s="41" t="s">
        <v>440</v>
      </c>
      <c r="C664" s="24" t="s">
        <v>36</v>
      </c>
      <c r="D664" s="24"/>
      <c r="E664" s="36" t="s">
        <v>122</v>
      </c>
      <c r="F664" s="37" t="s">
        <v>2379</v>
      </c>
      <c r="G664" s="31" t="s">
        <v>110</v>
      </c>
      <c r="H664" s="24" t="s">
        <v>2380</v>
      </c>
      <c r="I664" s="28" t="s">
        <v>2377</v>
      </c>
      <c r="J664" s="38" t="s">
        <v>2378</v>
      </c>
      <c r="K664" s="36">
        <v>315</v>
      </c>
      <c r="L664" s="36" t="s">
        <v>31</v>
      </c>
      <c r="M664" s="31" t="s">
        <v>87</v>
      </c>
      <c r="N664" s="24" t="s">
        <v>88</v>
      </c>
      <c r="O664" s="24">
        <v>3</v>
      </c>
      <c r="P664" s="24"/>
      <c r="Q664" s="31" t="s">
        <v>34</v>
      </c>
      <c r="R664" s="49" t="s">
        <v>45</v>
      </c>
      <c r="S664" s="49"/>
      <c r="T664" s="32" t="s">
        <v>35</v>
      </c>
      <c r="U664" s="18"/>
      <c r="V664" s="19"/>
      <c r="W664" s="33" t="str">
        <f t="shared" si="2"/>
        <v/>
      </c>
      <c r="X664" s="34" t="str">
        <f t="shared" si="1"/>
        <v/>
      </c>
    </row>
    <row r="665" spans="1:24" ht="14.25" customHeight="1" x14ac:dyDescent="0.25">
      <c r="A665" s="40">
        <v>1.39</v>
      </c>
      <c r="B665" s="40" t="s">
        <v>2381</v>
      </c>
      <c r="C665" s="24" t="s">
        <v>669</v>
      </c>
      <c r="D665" s="24"/>
      <c r="E665" s="36" t="s">
        <v>122</v>
      </c>
      <c r="F665" s="37" t="s">
        <v>2382</v>
      </c>
      <c r="G665" s="31" t="s">
        <v>93</v>
      </c>
      <c r="H665" s="24" t="s">
        <v>2383</v>
      </c>
      <c r="I665" s="28" t="s">
        <v>2384</v>
      </c>
      <c r="J665" s="38" t="s">
        <v>2385</v>
      </c>
      <c r="K665" s="36">
        <v>316</v>
      </c>
      <c r="L665" s="36" t="s">
        <v>31</v>
      </c>
      <c r="M665" s="31" t="s">
        <v>87</v>
      </c>
      <c r="N665" s="24" t="s">
        <v>88</v>
      </c>
      <c r="O665" s="24">
        <v>3</v>
      </c>
      <c r="P665" s="24"/>
      <c r="Q665" s="31" t="s">
        <v>34</v>
      </c>
      <c r="R665" s="49" t="s">
        <v>45</v>
      </c>
      <c r="S665" s="49"/>
      <c r="T665" s="32" t="s">
        <v>35</v>
      </c>
      <c r="U665" s="18"/>
      <c r="V665" s="19"/>
      <c r="W665" s="33" t="str">
        <f t="shared" si="2"/>
        <v/>
      </c>
      <c r="X665" s="34" t="str">
        <f t="shared" si="1"/>
        <v/>
      </c>
    </row>
    <row r="666" spans="1:24" ht="14.25" customHeight="1" x14ac:dyDescent="0.25">
      <c r="A666" s="36">
        <v>7.44</v>
      </c>
      <c r="B666" s="24" t="s">
        <v>2386</v>
      </c>
      <c r="C666" s="24" t="s">
        <v>747</v>
      </c>
      <c r="D666" s="24"/>
      <c r="E666" s="24" t="s">
        <v>297</v>
      </c>
      <c r="F666" s="37" t="s">
        <v>2387</v>
      </c>
      <c r="G666" s="31" t="s">
        <v>110</v>
      </c>
      <c r="H666" s="24" t="s">
        <v>899</v>
      </c>
      <c r="I666" s="28" t="s">
        <v>2388</v>
      </c>
      <c r="J666" s="38" t="s">
        <v>2389</v>
      </c>
      <c r="K666" s="30">
        <v>88</v>
      </c>
      <c r="L666" s="30" t="s">
        <v>31</v>
      </c>
      <c r="M666" s="31" t="s">
        <v>255</v>
      </c>
      <c r="N666" s="24" t="s">
        <v>185</v>
      </c>
      <c r="O666" s="24">
        <v>1</v>
      </c>
      <c r="P666" s="24"/>
      <c r="Q666" s="31" t="s">
        <v>66</v>
      </c>
      <c r="R666" s="24"/>
      <c r="S666" s="24"/>
      <c r="T666" s="32" t="s">
        <v>35</v>
      </c>
      <c r="U666" s="18"/>
      <c r="V666" s="19"/>
      <c r="W666" s="33" t="str">
        <f t="shared" si="2"/>
        <v/>
      </c>
      <c r="X666" s="34" t="str">
        <f t="shared" si="1"/>
        <v/>
      </c>
    </row>
    <row r="667" spans="1:24" ht="14.25" customHeight="1" x14ac:dyDescent="0.25">
      <c r="A667" s="36">
        <v>7.44</v>
      </c>
      <c r="B667" s="24" t="s">
        <v>2390</v>
      </c>
      <c r="C667" s="24" t="s">
        <v>747</v>
      </c>
      <c r="D667" s="24"/>
      <c r="E667" s="24" t="s">
        <v>477</v>
      </c>
      <c r="F667" s="37" t="s">
        <v>2391</v>
      </c>
      <c r="G667" s="31" t="s">
        <v>110</v>
      </c>
      <c r="H667" s="51" t="s">
        <v>899</v>
      </c>
      <c r="I667" s="28" t="s">
        <v>2388</v>
      </c>
      <c r="J667" s="38" t="s">
        <v>2389</v>
      </c>
      <c r="K667" s="35">
        <v>88</v>
      </c>
      <c r="L667" s="35" t="s">
        <v>47</v>
      </c>
      <c r="M667" s="31" t="s">
        <v>255</v>
      </c>
      <c r="N667" s="24" t="s">
        <v>185</v>
      </c>
      <c r="O667" s="24">
        <v>1</v>
      </c>
      <c r="P667" s="24"/>
      <c r="Q667" s="31" t="s">
        <v>66</v>
      </c>
      <c r="R667" s="24"/>
      <c r="S667" s="24"/>
      <c r="T667" s="32" t="s">
        <v>35</v>
      </c>
      <c r="U667" s="18"/>
      <c r="V667" s="19"/>
      <c r="W667" s="33" t="str">
        <f t="shared" si="2"/>
        <v/>
      </c>
      <c r="X667" s="34" t="str">
        <f t="shared" si="1"/>
        <v/>
      </c>
    </row>
    <row r="668" spans="1:24" ht="14.25" customHeight="1" x14ac:dyDescent="0.25">
      <c r="A668" s="40">
        <v>8.6400000000000023</v>
      </c>
      <c r="B668" s="40">
        <v>14.4</v>
      </c>
      <c r="C668" s="24" t="s">
        <v>681</v>
      </c>
      <c r="D668" s="24"/>
      <c r="E668" s="24" t="s">
        <v>562</v>
      </c>
      <c r="F668" s="37" t="s">
        <v>2392</v>
      </c>
      <c r="G668" s="31" t="s">
        <v>110</v>
      </c>
      <c r="H668" s="24" t="s">
        <v>681</v>
      </c>
      <c r="I668" s="28" t="s">
        <v>2393</v>
      </c>
      <c r="J668" s="38" t="s">
        <v>2394</v>
      </c>
      <c r="K668" s="36">
        <v>694</v>
      </c>
      <c r="L668" s="36" t="s">
        <v>31</v>
      </c>
      <c r="M668" s="31" t="s">
        <v>72</v>
      </c>
      <c r="N668" s="24" t="s">
        <v>33</v>
      </c>
      <c r="O668" s="24">
        <v>8</v>
      </c>
      <c r="P668" s="24"/>
      <c r="Q668" s="31" t="s">
        <v>34</v>
      </c>
      <c r="R668" s="24"/>
      <c r="S668" s="24"/>
      <c r="T668" s="32" t="s">
        <v>35</v>
      </c>
      <c r="U668" s="18"/>
      <c r="V668" s="19"/>
      <c r="W668" s="33" t="str">
        <f t="shared" si="2"/>
        <v/>
      </c>
      <c r="X668" s="34" t="str">
        <f t="shared" si="1"/>
        <v/>
      </c>
    </row>
    <row r="669" spans="1:24" ht="14.25" customHeight="1" x14ac:dyDescent="0.25">
      <c r="A669" s="40">
        <v>8.4499999999999993</v>
      </c>
      <c r="B669" s="40" t="s">
        <v>301</v>
      </c>
      <c r="C669" s="24" t="s">
        <v>747</v>
      </c>
      <c r="D669" s="24"/>
      <c r="E669" s="24" t="s">
        <v>122</v>
      </c>
      <c r="F669" s="37" t="s">
        <v>2395</v>
      </c>
      <c r="G669" s="31" t="s">
        <v>110</v>
      </c>
      <c r="H669" s="51" t="s">
        <v>899</v>
      </c>
      <c r="I669" s="54" t="s">
        <v>2396</v>
      </c>
      <c r="J669" s="55" t="s">
        <v>2397</v>
      </c>
      <c r="K669" s="53">
        <v>383</v>
      </c>
      <c r="L669" s="53" t="s">
        <v>31</v>
      </c>
      <c r="M669" s="31" t="s">
        <v>153</v>
      </c>
      <c r="N669" s="24" t="s">
        <v>88</v>
      </c>
      <c r="O669" s="24">
        <v>4</v>
      </c>
      <c r="P669" s="24"/>
      <c r="Q669" s="31" t="s">
        <v>34</v>
      </c>
      <c r="R669" s="24"/>
      <c r="S669" s="24"/>
      <c r="T669" s="32" t="s">
        <v>35</v>
      </c>
      <c r="U669" s="18"/>
      <c r="V669" s="19"/>
      <c r="W669" s="33" t="str">
        <f t="shared" si="2"/>
        <v/>
      </c>
      <c r="X669" s="34" t="str">
        <f t="shared" si="1"/>
        <v/>
      </c>
    </row>
    <row r="670" spans="1:24" ht="14.25" customHeight="1" x14ac:dyDescent="0.25">
      <c r="A670" s="40">
        <v>8.75</v>
      </c>
      <c r="B670" s="40" t="s">
        <v>301</v>
      </c>
      <c r="C670" s="24" t="s">
        <v>747</v>
      </c>
      <c r="D670" s="24"/>
      <c r="E670" s="24" t="s">
        <v>122</v>
      </c>
      <c r="F670" s="37" t="s">
        <v>2398</v>
      </c>
      <c r="G670" s="31" t="s">
        <v>110</v>
      </c>
      <c r="H670" s="24" t="s">
        <v>899</v>
      </c>
      <c r="I670" s="28" t="s">
        <v>2399</v>
      </c>
      <c r="J670" s="38" t="s">
        <v>2400</v>
      </c>
      <c r="K670" s="36">
        <v>384</v>
      </c>
      <c r="L670" s="36" t="s">
        <v>31</v>
      </c>
      <c r="M670" s="31" t="s">
        <v>153</v>
      </c>
      <c r="N670" s="24" t="s">
        <v>88</v>
      </c>
      <c r="O670" s="24">
        <v>4</v>
      </c>
      <c r="P670" s="24"/>
      <c r="Q670" s="31" t="s">
        <v>34</v>
      </c>
      <c r="R670" s="24"/>
      <c r="S670" s="24"/>
      <c r="T670" s="32" t="s">
        <v>35</v>
      </c>
      <c r="U670" s="18"/>
      <c r="V670" s="19"/>
      <c r="W670" s="33" t="str">
        <f t="shared" si="2"/>
        <v/>
      </c>
      <c r="X670" s="34" t="str">
        <f t="shared" si="1"/>
        <v/>
      </c>
    </row>
    <row r="671" spans="1:24" ht="14.25" customHeight="1" x14ac:dyDescent="0.25">
      <c r="A671" s="40">
        <v>0.35549999999999998</v>
      </c>
      <c r="B671" s="41">
        <v>1.5</v>
      </c>
      <c r="C671" s="24" t="s">
        <v>24</v>
      </c>
      <c r="D671" s="24"/>
      <c r="E671" s="24" t="s">
        <v>477</v>
      </c>
      <c r="F671" s="37" t="s">
        <v>2401</v>
      </c>
      <c r="G671" s="27" t="s">
        <v>39</v>
      </c>
      <c r="H671" s="24" t="s">
        <v>28</v>
      </c>
      <c r="I671" s="28" t="s">
        <v>2402</v>
      </c>
      <c r="J671" s="38" t="s">
        <v>2403</v>
      </c>
      <c r="K671" s="36">
        <v>59</v>
      </c>
      <c r="L671" s="36" t="s">
        <v>31</v>
      </c>
      <c r="M671" s="31" t="s">
        <v>622</v>
      </c>
      <c r="N671" s="24" t="s">
        <v>33</v>
      </c>
      <c r="O671" s="24">
        <v>6</v>
      </c>
      <c r="P671" s="31" t="s">
        <v>623</v>
      </c>
      <c r="Q671" s="31" t="s">
        <v>34</v>
      </c>
      <c r="R671" s="24"/>
      <c r="S671" s="24"/>
      <c r="T671" s="32" t="s">
        <v>35</v>
      </c>
      <c r="U671" s="18"/>
      <c r="V671" s="19"/>
      <c r="W671" s="33" t="str">
        <f t="shared" si="2"/>
        <v/>
      </c>
      <c r="X671" s="34" t="str">
        <f t="shared" si="1"/>
        <v/>
      </c>
    </row>
    <row r="672" spans="1:24" ht="14.25" customHeight="1" x14ac:dyDescent="0.25">
      <c r="A672" s="40">
        <v>0.79584615384615365</v>
      </c>
      <c r="B672" s="40">
        <v>2.8</v>
      </c>
      <c r="C672" s="24" t="s">
        <v>24</v>
      </c>
      <c r="D672" s="24"/>
      <c r="E672" s="24" t="s">
        <v>477</v>
      </c>
      <c r="F672" s="37" t="s">
        <v>2404</v>
      </c>
      <c r="G672" s="27" t="s">
        <v>39</v>
      </c>
      <c r="H672" s="24" t="s">
        <v>28</v>
      </c>
      <c r="I672" s="28" t="s">
        <v>2405</v>
      </c>
      <c r="J672" s="38" t="s">
        <v>2406</v>
      </c>
      <c r="K672" s="36">
        <v>60</v>
      </c>
      <c r="L672" s="36" t="s">
        <v>31</v>
      </c>
      <c r="M672" s="31" t="s">
        <v>622</v>
      </c>
      <c r="N672" s="24" t="s">
        <v>33</v>
      </c>
      <c r="O672" s="24">
        <v>6</v>
      </c>
      <c r="P672" s="31" t="s">
        <v>623</v>
      </c>
      <c r="Q672" s="31" t="s">
        <v>34</v>
      </c>
      <c r="R672" s="24"/>
      <c r="S672" s="24"/>
      <c r="T672" s="32" t="s">
        <v>35</v>
      </c>
      <c r="U672" s="18"/>
      <c r="V672" s="19"/>
      <c r="W672" s="33" t="str">
        <f t="shared" si="2"/>
        <v/>
      </c>
      <c r="X672" s="34" t="str">
        <f t="shared" si="1"/>
        <v/>
      </c>
    </row>
    <row r="673" spans="1:24" ht="14.25" customHeight="1" x14ac:dyDescent="0.25">
      <c r="A673" s="24">
        <v>3.84</v>
      </c>
      <c r="B673" s="24" t="s">
        <v>2407</v>
      </c>
      <c r="C673" s="24" t="s">
        <v>681</v>
      </c>
      <c r="D673" s="24"/>
      <c r="E673" s="24" t="s">
        <v>2408</v>
      </c>
      <c r="F673" s="37" t="s">
        <v>2409</v>
      </c>
      <c r="G673" s="27" t="s">
        <v>39</v>
      </c>
      <c r="H673" s="24" t="s">
        <v>2410</v>
      </c>
      <c r="I673" s="28" t="s">
        <v>2411</v>
      </c>
      <c r="J673" s="38" t="s">
        <v>2412</v>
      </c>
      <c r="K673" s="36">
        <v>173</v>
      </c>
      <c r="L673" s="36" t="s">
        <v>31</v>
      </c>
      <c r="M673" s="31" t="s">
        <v>184</v>
      </c>
      <c r="N673" s="24" t="s">
        <v>185</v>
      </c>
      <c r="O673" s="24">
        <v>2</v>
      </c>
      <c r="P673" s="24"/>
      <c r="Q673" s="31" t="s">
        <v>66</v>
      </c>
      <c r="R673" s="24"/>
      <c r="S673" s="24"/>
      <c r="T673" s="32" t="s">
        <v>35</v>
      </c>
      <c r="U673" s="18"/>
      <c r="V673" s="19"/>
      <c r="W673" s="33" t="str">
        <f t="shared" si="2"/>
        <v/>
      </c>
      <c r="X673" s="34" t="str">
        <f t="shared" si="1"/>
        <v/>
      </c>
    </row>
    <row r="674" spans="1:24" ht="14.25" customHeight="1" x14ac:dyDescent="0.25">
      <c r="A674" s="24">
        <v>210</v>
      </c>
      <c r="B674" s="24" t="s">
        <v>2413</v>
      </c>
      <c r="C674" s="24" t="s">
        <v>2414</v>
      </c>
      <c r="D674" s="24"/>
      <c r="E674" s="24" t="s">
        <v>1888</v>
      </c>
      <c r="F674" s="37" t="s">
        <v>2415</v>
      </c>
      <c r="G674" s="31" t="s">
        <v>46</v>
      </c>
      <c r="H674" s="24" t="s">
        <v>222</v>
      </c>
      <c r="I674" s="28" t="s">
        <v>2416</v>
      </c>
      <c r="J674" s="38" t="s">
        <v>2417</v>
      </c>
      <c r="K674" s="36">
        <v>377</v>
      </c>
      <c r="L674" s="36" t="s">
        <v>31</v>
      </c>
      <c r="M674" s="31" t="s">
        <v>87</v>
      </c>
      <c r="N674" s="24" t="s">
        <v>88</v>
      </c>
      <c r="O674" s="24">
        <v>3</v>
      </c>
      <c r="P674" s="24"/>
      <c r="Q674" s="31" t="s">
        <v>66</v>
      </c>
      <c r="R674" s="24" t="s">
        <v>45</v>
      </c>
      <c r="S674" s="24"/>
      <c r="T674" s="32" t="s">
        <v>35</v>
      </c>
      <c r="U674" s="18"/>
      <c r="V674" s="19"/>
      <c r="W674" s="33" t="str">
        <f t="shared" si="2"/>
        <v/>
      </c>
      <c r="X674" s="34" t="str">
        <f t="shared" si="1"/>
        <v/>
      </c>
    </row>
    <row r="675" spans="1:24" ht="14.25" customHeight="1" x14ac:dyDescent="0.25">
      <c r="A675" s="40">
        <v>4.6500000000000004</v>
      </c>
      <c r="B675" s="40" t="s">
        <v>2418</v>
      </c>
      <c r="C675" s="24" t="s">
        <v>2419</v>
      </c>
      <c r="D675" s="24"/>
      <c r="E675" s="24" t="s">
        <v>122</v>
      </c>
      <c r="F675" s="37" t="s">
        <v>2420</v>
      </c>
      <c r="G675" s="31" t="s">
        <v>110</v>
      </c>
      <c r="H675" s="24" t="s">
        <v>798</v>
      </c>
      <c r="I675" s="28" t="s">
        <v>2421</v>
      </c>
      <c r="J675" s="38" t="s">
        <v>2422</v>
      </c>
      <c r="K675" s="36">
        <v>58</v>
      </c>
      <c r="L675" s="36" t="s">
        <v>31</v>
      </c>
      <c r="M675" s="31" t="s">
        <v>170</v>
      </c>
      <c r="N675" s="24" t="s">
        <v>129</v>
      </c>
      <c r="O675" s="24">
        <v>1</v>
      </c>
      <c r="P675" s="24"/>
      <c r="Q675" s="31" t="s">
        <v>34</v>
      </c>
      <c r="R675" s="24"/>
      <c r="S675" s="24"/>
      <c r="T675" s="32" t="s">
        <v>35</v>
      </c>
      <c r="U675" s="18"/>
      <c r="V675" s="19"/>
      <c r="W675" s="33" t="str">
        <f t="shared" si="2"/>
        <v/>
      </c>
      <c r="X675" s="34" t="str">
        <f t="shared" si="1"/>
        <v/>
      </c>
    </row>
    <row r="676" spans="1:24" ht="14.25" customHeight="1" x14ac:dyDescent="0.25">
      <c r="A676" s="22">
        <v>790</v>
      </c>
      <c r="B676" s="23">
        <v>800</v>
      </c>
      <c r="C676" s="24" t="s">
        <v>49</v>
      </c>
      <c r="D676" s="31" t="s">
        <v>818</v>
      </c>
      <c r="E676" s="25" t="s">
        <v>2423</v>
      </c>
      <c r="F676" s="26" t="s">
        <v>2424</v>
      </c>
      <c r="G676" s="31" t="s">
        <v>934</v>
      </c>
      <c r="H676" s="25" t="s">
        <v>40</v>
      </c>
      <c r="I676" s="28" t="s">
        <v>2425</v>
      </c>
      <c r="J676" s="29" t="s">
        <v>2426</v>
      </c>
      <c r="K676" s="30">
        <v>31</v>
      </c>
      <c r="L676" s="30" t="s">
        <v>31</v>
      </c>
      <c r="M676" s="31" t="s">
        <v>43</v>
      </c>
      <c r="N676" s="24">
        <v>2018</v>
      </c>
      <c r="O676" s="24">
        <v>51</v>
      </c>
      <c r="P676" s="24" t="s">
        <v>44</v>
      </c>
      <c r="Q676" s="31" t="s">
        <v>34</v>
      </c>
      <c r="R676" s="24" t="s">
        <v>45</v>
      </c>
      <c r="S676" s="24" t="s">
        <v>44</v>
      </c>
      <c r="T676" s="32" t="s">
        <v>35</v>
      </c>
      <c r="U676" s="18"/>
      <c r="V676" s="19"/>
      <c r="W676" s="33" t="str">
        <f t="shared" si="2"/>
        <v/>
      </c>
      <c r="X676" s="34" t="str">
        <f t="shared" si="1"/>
        <v/>
      </c>
    </row>
    <row r="677" spans="1:24" ht="14.25" customHeight="1" x14ac:dyDescent="0.25">
      <c r="A677" s="22">
        <v>790</v>
      </c>
      <c r="B677" s="23">
        <v>800</v>
      </c>
      <c r="C677" s="24" t="s">
        <v>49</v>
      </c>
      <c r="D677" s="31" t="s">
        <v>818</v>
      </c>
      <c r="E677" s="25" t="s">
        <v>2423</v>
      </c>
      <c r="F677" s="26" t="s">
        <v>2424</v>
      </c>
      <c r="G677" s="31" t="s">
        <v>110</v>
      </c>
      <c r="H677" s="25" t="s">
        <v>40</v>
      </c>
      <c r="I677" s="28" t="s">
        <v>2425</v>
      </c>
      <c r="J677" s="29" t="s">
        <v>2426</v>
      </c>
      <c r="K677" s="35">
        <v>31</v>
      </c>
      <c r="L677" s="35" t="s">
        <v>47</v>
      </c>
      <c r="M677" s="31" t="s">
        <v>43</v>
      </c>
      <c r="N677" s="24">
        <v>2018</v>
      </c>
      <c r="O677" s="24">
        <v>51</v>
      </c>
      <c r="P677" s="24" t="s">
        <v>44</v>
      </c>
      <c r="Q677" s="31" t="s">
        <v>34</v>
      </c>
      <c r="R677" s="24" t="s">
        <v>45</v>
      </c>
      <c r="S677" s="24" t="s">
        <v>44</v>
      </c>
      <c r="T677" s="32" t="s">
        <v>35</v>
      </c>
      <c r="U677" s="18"/>
      <c r="V677" s="19"/>
      <c r="W677" s="33" t="str">
        <f t="shared" si="2"/>
        <v/>
      </c>
      <c r="X677" s="34" t="str">
        <f t="shared" si="1"/>
        <v/>
      </c>
    </row>
    <row r="678" spans="1:24" ht="14.25" customHeight="1" x14ac:dyDescent="0.25">
      <c r="A678" s="22">
        <v>105</v>
      </c>
      <c r="B678" s="24">
        <v>110</v>
      </c>
      <c r="C678" s="24" t="s">
        <v>1691</v>
      </c>
      <c r="D678" s="24"/>
      <c r="E678" s="24" t="s">
        <v>608</v>
      </c>
      <c r="F678" s="37" t="s">
        <v>2427</v>
      </c>
      <c r="G678" s="31" t="s">
        <v>610</v>
      </c>
      <c r="H678" s="24" t="s">
        <v>40</v>
      </c>
      <c r="I678" s="28" t="s">
        <v>2428</v>
      </c>
      <c r="J678" s="38" t="s">
        <v>2427</v>
      </c>
      <c r="K678" s="36">
        <v>18</v>
      </c>
      <c r="L678" s="36" t="s">
        <v>31</v>
      </c>
      <c r="M678" s="31" t="s">
        <v>859</v>
      </c>
      <c r="N678" s="24">
        <v>2018</v>
      </c>
      <c r="O678" s="31" t="s">
        <v>860</v>
      </c>
      <c r="P678" s="24" t="s">
        <v>44</v>
      </c>
      <c r="Q678" s="31" t="s">
        <v>34</v>
      </c>
      <c r="R678" s="24"/>
      <c r="S678" s="24" t="s">
        <v>44</v>
      </c>
      <c r="T678" s="32" t="s">
        <v>35</v>
      </c>
      <c r="U678" s="18"/>
      <c r="V678" s="19"/>
      <c r="W678" s="33" t="str">
        <f t="shared" si="2"/>
        <v/>
      </c>
      <c r="X678" s="34" t="str">
        <f t="shared" si="1"/>
        <v/>
      </c>
    </row>
    <row r="679" spans="1:24" ht="14.25" customHeight="1" x14ac:dyDescent="0.25">
      <c r="A679" s="40">
        <v>2.34</v>
      </c>
      <c r="B679" s="40" t="s">
        <v>1865</v>
      </c>
      <c r="C679" s="24" t="s">
        <v>747</v>
      </c>
      <c r="D679" s="24"/>
      <c r="E679" s="24" t="s">
        <v>122</v>
      </c>
      <c r="F679" s="37" t="s">
        <v>2429</v>
      </c>
      <c r="G679" s="84" t="s">
        <v>110</v>
      </c>
      <c r="H679" s="51" t="s">
        <v>899</v>
      </c>
      <c r="I679" s="54" t="s">
        <v>2430</v>
      </c>
      <c r="J679" s="55" t="s">
        <v>2431</v>
      </c>
      <c r="K679" s="36">
        <v>385</v>
      </c>
      <c r="L679" s="36" t="s">
        <v>31</v>
      </c>
      <c r="M679" s="31" t="s">
        <v>153</v>
      </c>
      <c r="N679" s="24" t="s">
        <v>88</v>
      </c>
      <c r="O679" s="24">
        <v>4</v>
      </c>
      <c r="P679" s="24"/>
      <c r="Q679" s="31" t="s">
        <v>34</v>
      </c>
      <c r="R679" s="24"/>
      <c r="S679" s="24"/>
      <c r="T679" s="32" t="s">
        <v>35</v>
      </c>
      <c r="U679" s="18"/>
      <c r="V679" s="19"/>
      <c r="W679" s="33" t="str">
        <f t="shared" si="2"/>
        <v/>
      </c>
      <c r="X679" s="34" t="str">
        <f t="shared" si="1"/>
        <v/>
      </c>
    </row>
    <row r="680" spans="1:24" ht="14.25" customHeight="1" x14ac:dyDescent="0.25">
      <c r="A680" s="40">
        <v>2.5499999999999998</v>
      </c>
      <c r="B680" s="40" t="s">
        <v>1865</v>
      </c>
      <c r="C680" s="24" t="s">
        <v>747</v>
      </c>
      <c r="D680" s="24"/>
      <c r="E680" s="24" t="s">
        <v>122</v>
      </c>
      <c r="F680" s="37" t="s">
        <v>2432</v>
      </c>
      <c r="G680" s="31" t="s">
        <v>110</v>
      </c>
      <c r="H680" s="51" t="s">
        <v>899</v>
      </c>
      <c r="I680" s="54" t="s">
        <v>2433</v>
      </c>
      <c r="J680" s="55" t="s">
        <v>2434</v>
      </c>
      <c r="K680" s="36">
        <v>386</v>
      </c>
      <c r="L680" s="36" t="s">
        <v>31</v>
      </c>
      <c r="M680" s="31" t="s">
        <v>153</v>
      </c>
      <c r="N680" s="24" t="s">
        <v>88</v>
      </c>
      <c r="O680" s="24">
        <v>4</v>
      </c>
      <c r="P680" s="24"/>
      <c r="Q680" s="31" t="s">
        <v>34</v>
      </c>
      <c r="R680" s="24"/>
      <c r="S680" s="24"/>
      <c r="T680" s="32" t="s">
        <v>35</v>
      </c>
      <c r="U680" s="18"/>
      <c r="V680" s="19"/>
      <c r="W680" s="33" t="str">
        <f t="shared" si="2"/>
        <v/>
      </c>
      <c r="X680" s="34" t="str">
        <f t="shared" si="1"/>
        <v/>
      </c>
    </row>
    <row r="681" spans="1:24" ht="14.25" customHeight="1" x14ac:dyDescent="0.25">
      <c r="A681" s="40">
        <v>3</v>
      </c>
      <c r="B681" s="40">
        <v>5.5</v>
      </c>
      <c r="C681" s="24" t="s">
        <v>681</v>
      </c>
      <c r="D681" s="24"/>
      <c r="E681" s="24" t="s">
        <v>178</v>
      </c>
      <c r="F681" s="37" t="s">
        <v>2435</v>
      </c>
      <c r="G681" s="31" t="s">
        <v>180</v>
      </c>
      <c r="H681" s="24" t="s">
        <v>681</v>
      </c>
      <c r="I681" s="28" t="s">
        <v>2436</v>
      </c>
      <c r="J681" s="38" t="s">
        <v>2437</v>
      </c>
      <c r="K681" s="36">
        <v>699</v>
      </c>
      <c r="L681" s="36" t="s">
        <v>31</v>
      </c>
      <c r="M681" s="31" t="s">
        <v>72</v>
      </c>
      <c r="N681" s="24" t="s">
        <v>33</v>
      </c>
      <c r="O681" s="24">
        <v>8</v>
      </c>
      <c r="P681" s="24"/>
      <c r="Q681" s="31" t="s">
        <v>34</v>
      </c>
      <c r="R681" s="24"/>
      <c r="S681" s="24"/>
      <c r="T681" s="32" t="s">
        <v>35</v>
      </c>
      <c r="U681" s="18"/>
      <c r="V681" s="19"/>
      <c r="W681" s="33" t="str">
        <f t="shared" si="2"/>
        <v/>
      </c>
      <c r="X681" s="34" t="str">
        <f t="shared" si="1"/>
        <v/>
      </c>
    </row>
    <row r="682" spans="1:24" ht="14.25" customHeight="1" x14ac:dyDescent="0.25">
      <c r="A682" s="40">
        <v>4.4850000000000003</v>
      </c>
      <c r="B682" s="40">
        <v>5</v>
      </c>
      <c r="C682" s="24" t="s">
        <v>1395</v>
      </c>
      <c r="D682" s="24"/>
      <c r="E682" s="24" t="s">
        <v>178</v>
      </c>
      <c r="F682" s="37" t="s">
        <v>2435</v>
      </c>
      <c r="G682" s="31" t="s">
        <v>180</v>
      </c>
      <c r="H682" s="24" t="s">
        <v>1397</v>
      </c>
      <c r="I682" s="28" t="s">
        <v>2438</v>
      </c>
      <c r="J682" s="38" t="s">
        <v>2439</v>
      </c>
      <c r="K682" s="36">
        <v>698</v>
      </c>
      <c r="L682" s="36" t="s">
        <v>31</v>
      </c>
      <c r="M682" s="31" t="s">
        <v>72</v>
      </c>
      <c r="N682" s="24" t="s">
        <v>33</v>
      </c>
      <c r="O682" s="24">
        <v>8</v>
      </c>
      <c r="P682" s="24"/>
      <c r="Q682" s="31" t="s">
        <v>34</v>
      </c>
      <c r="R682" s="24"/>
      <c r="S682" s="24"/>
      <c r="T682" s="32" t="s">
        <v>35</v>
      </c>
      <c r="U682" s="18"/>
      <c r="V682" s="19"/>
      <c r="W682" s="33" t="str">
        <f t="shared" si="2"/>
        <v/>
      </c>
      <c r="X682" s="34" t="str">
        <f t="shared" si="1"/>
        <v/>
      </c>
    </row>
    <row r="683" spans="1:24" ht="14.25" customHeight="1" x14ac:dyDescent="0.25">
      <c r="A683" s="40">
        <v>1.26</v>
      </c>
      <c r="B683" s="24">
        <v>1.8499999999999999</v>
      </c>
      <c r="C683" s="24" t="s">
        <v>36</v>
      </c>
      <c r="D683" s="24"/>
      <c r="E683" s="24" t="s">
        <v>73</v>
      </c>
      <c r="F683" s="37" t="s">
        <v>2440</v>
      </c>
      <c r="G683" s="31" t="s">
        <v>69</v>
      </c>
      <c r="H683" s="24" t="s">
        <v>40</v>
      </c>
      <c r="I683" s="28" t="s">
        <v>2441</v>
      </c>
      <c r="J683" s="38" t="s">
        <v>2442</v>
      </c>
      <c r="K683" s="36">
        <v>99</v>
      </c>
      <c r="L683" s="36" t="s">
        <v>31</v>
      </c>
      <c r="M683" s="31" t="s">
        <v>880</v>
      </c>
      <c r="N683" s="24" t="s">
        <v>134</v>
      </c>
      <c r="O683" s="24">
        <v>3</v>
      </c>
      <c r="P683" s="24"/>
      <c r="Q683" s="31" t="s">
        <v>66</v>
      </c>
      <c r="R683" s="24" t="s">
        <v>45</v>
      </c>
      <c r="S683" s="24"/>
      <c r="T683" s="32" t="s">
        <v>35</v>
      </c>
      <c r="U683" s="18"/>
      <c r="V683" s="19"/>
      <c r="W683" s="33" t="str">
        <f t="shared" si="2"/>
        <v/>
      </c>
      <c r="X683" s="34" t="str">
        <f t="shared" si="1"/>
        <v/>
      </c>
    </row>
    <row r="684" spans="1:24" ht="14.25" customHeight="1" x14ac:dyDescent="0.25">
      <c r="A684" s="43">
        <v>1.18</v>
      </c>
      <c r="B684" s="31" t="s">
        <v>2443</v>
      </c>
      <c r="C684" s="24" t="s">
        <v>2444</v>
      </c>
      <c r="D684" s="24"/>
      <c r="E684" s="24" t="s">
        <v>178</v>
      </c>
      <c r="F684" s="37" t="s">
        <v>2445</v>
      </c>
      <c r="G684" s="31" t="s">
        <v>180</v>
      </c>
      <c r="H684" s="24" t="s">
        <v>40</v>
      </c>
      <c r="I684" s="28" t="s">
        <v>2446</v>
      </c>
      <c r="J684" s="38" t="s">
        <v>2447</v>
      </c>
      <c r="K684" s="36">
        <v>160</v>
      </c>
      <c r="L684" s="36" t="s">
        <v>31</v>
      </c>
      <c r="M684" s="31" t="s">
        <v>128</v>
      </c>
      <c r="N684" s="24" t="s">
        <v>129</v>
      </c>
      <c r="O684" s="24">
        <v>2</v>
      </c>
      <c r="P684" s="24"/>
      <c r="Q684" s="31" t="s">
        <v>34</v>
      </c>
      <c r="R684" s="24" t="s">
        <v>45</v>
      </c>
      <c r="S684" s="24"/>
      <c r="T684" s="32" t="s">
        <v>35</v>
      </c>
      <c r="U684" s="18"/>
      <c r="V684" s="19"/>
      <c r="W684" s="33" t="str">
        <f t="shared" si="2"/>
        <v/>
      </c>
      <c r="X684" s="34" t="str">
        <f t="shared" si="1"/>
        <v/>
      </c>
    </row>
    <row r="685" spans="1:24" ht="14.25" customHeight="1" x14ac:dyDescent="0.25">
      <c r="A685" s="43">
        <v>1.74</v>
      </c>
      <c r="B685" s="31" t="s">
        <v>2448</v>
      </c>
      <c r="C685" s="24" t="s">
        <v>2444</v>
      </c>
      <c r="D685" s="24"/>
      <c r="E685" s="24" t="s">
        <v>178</v>
      </c>
      <c r="F685" s="37" t="s">
        <v>2445</v>
      </c>
      <c r="G685" s="31" t="s">
        <v>180</v>
      </c>
      <c r="H685" s="24" t="s">
        <v>40</v>
      </c>
      <c r="I685" s="28" t="s">
        <v>2449</v>
      </c>
      <c r="J685" s="38" t="s">
        <v>2450</v>
      </c>
      <c r="K685" s="36">
        <v>162</v>
      </c>
      <c r="L685" s="36" t="s">
        <v>31</v>
      </c>
      <c r="M685" s="31" t="s">
        <v>128</v>
      </c>
      <c r="N685" s="24" t="s">
        <v>129</v>
      </c>
      <c r="O685" s="24">
        <v>2</v>
      </c>
      <c r="P685" s="24"/>
      <c r="Q685" s="31" t="s">
        <v>34</v>
      </c>
      <c r="R685" s="24" t="s">
        <v>45</v>
      </c>
      <c r="S685" s="24"/>
      <c r="T685" s="32" t="s">
        <v>35</v>
      </c>
      <c r="U685" s="18"/>
      <c r="V685" s="19"/>
      <c r="W685" s="33" t="str">
        <f t="shared" si="2"/>
        <v/>
      </c>
      <c r="X685" s="34" t="str">
        <f t="shared" si="1"/>
        <v/>
      </c>
    </row>
    <row r="686" spans="1:24" ht="14.25" customHeight="1" x14ac:dyDescent="0.25">
      <c r="A686" s="43">
        <v>0.16</v>
      </c>
      <c r="B686" s="43" t="s">
        <v>296</v>
      </c>
      <c r="C686" s="44" t="s">
        <v>453</v>
      </c>
      <c r="D686" s="44"/>
      <c r="E686" s="53" t="s">
        <v>1409</v>
      </c>
      <c r="F686" s="37" t="s">
        <v>2451</v>
      </c>
      <c r="G686" s="62" t="s">
        <v>83</v>
      </c>
      <c r="H686" s="44" t="s">
        <v>84</v>
      </c>
      <c r="I686" s="28" t="s">
        <v>2452</v>
      </c>
      <c r="J686" s="38" t="s">
        <v>2453</v>
      </c>
      <c r="K686" s="53">
        <v>549</v>
      </c>
      <c r="L686" s="53" t="s">
        <v>31</v>
      </c>
      <c r="M686" s="62" t="s">
        <v>234</v>
      </c>
      <c r="N686" s="44" t="s">
        <v>88</v>
      </c>
      <c r="O686" s="44">
        <v>5</v>
      </c>
      <c r="P686" s="24"/>
      <c r="Q686" s="31" t="s">
        <v>34</v>
      </c>
      <c r="R686" s="24"/>
      <c r="S686" s="24"/>
      <c r="T686" s="32" t="s">
        <v>35</v>
      </c>
      <c r="U686" s="18"/>
      <c r="V686" s="19"/>
      <c r="W686" s="33" t="str">
        <f t="shared" si="2"/>
        <v/>
      </c>
      <c r="X686" s="34" t="str">
        <f t="shared" si="1"/>
        <v/>
      </c>
    </row>
    <row r="687" spans="1:24" ht="14.25" customHeight="1" x14ac:dyDescent="0.25">
      <c r="A687" s="40">
        <v>0.26249999999999996</v>
      </c>
      <c r="B687" s="40">
        <v>0.55000000000000004</v>
      </c>
      <c r="C687" s="24" t="s">
        <v>24</v>
      </c>
      <c r="D687" s="24"/>
      <c r="E687" s="24" t="s">
        <v>786</v>
      </c>
      <c r="F687" s="37" t="s">
        <v>2454</v>
      </c>
      <c r="G687" s="27" t="s">
        <v>39</v>
      </c>
      <c r="H687" s="24" t="s">
        <v>28</v>
      </c>
      <c r="I687" s="28" t="s">
        <v>2455</v>
      </c>
      <c r="J687" s="38" t="s">
        <v>2456</v>
      </c>
      <c r="K687" s="36">
        <v>481</v>
      </c>
      <c r="L687" s="36" t="s">
        <v>31</v>
      </c>
      <c r="M687" s="31" t="s">
        <v>32</v>
      </c>
      <c r="N687" s="24" t="s">
        <v>33</v>
      </c>
      <c r="O687" s="24">
        <v>5</v>
      </c>
      <c r="P687" s="24"/>
      <c r="Q687" s="31" t="s">
        <v>34</v>
      </c>
      <c r="R687" s="24"/>
      <c r="S687" s="24"/>
      <c r="T687" s="32" t="s">
        <v>35</v>
      </c>
      <c r="U687" s="18"/>
      <c r="V687" s="19"/>
      <c r="W687" s="33" t="str">
        <f t="shared" si="2"/>
        <v/>
      </c>
      <c r="X687" s="34" t="str">
        <f t="shared" si="1"/>
        <v/>
      </c>
    </row>
    <row r="688" spans="1:24" ht="14.25" customHeight="1" x14ac:dyDescent="0.25">
      <c r="A688" s="40">
        <v>0.19700000000000001</v>
      </c>
      <c r="B688" s="40" t="s">
        <v>2457</v>
      </c>
      <c r="C688" s="24" t="s">
        <v>24</v>
      </c>
      <c r="D688" s="24"/>
      <c r="E688" s="24" t="s">
        <v>591</v>
      </c>
      <c r="F688" s="37" t="s">
        <v>2458</v>
      </c>
      <c r="G688" s="27" t="s">
        <v>93</v>
      </c>
      <c r="H688" s="24" t="s">
        <v>84</v>
      </c>
      <c r="I688" s="28" t="s">
        <v>2459</v>
      </c>
      <c r="J688" s="38" t="s">
        <v>2460</v>
      </c>
      <c r="K688" s="36">
        <v>555</v>
      </c>
      <c r="L688" s="36" t="s">
        <v>31</v>
      </c>
      <c r="M688" s="31" t="s">
        <v>234</v>
      </c>
      <c r="N688" s="24" t="s">
        <v>88</v>
      </c>
      <c r="O688" s="24">
        <v>5</v>
      </c>
      <c r="P688" s="24"/>
      <c r="Q688" s="31" t="s">
        <v>34</v>
      </c>
      <c r="R688" s="24"/>
      <c r="S688" s="24"/>
      <c r="T688" s="32" t="s">
        <v>35</v>
      </c>
      <c r="U688" s="18"/>
      <c r="V688" s="19"/>
      <c r="W688" s="33" t="str">
        <f t="shared" si="2"/>
        <v/>
      </c>
      <c r="X688" s="34" t="str">
        <f t="shared" si="1"/>
        <v/>
      </c>
    </row>
    <row r="689" spans="1:24" ht="14.25" customHeight="1" x14ac:dyDescent="0.25">
      <c r="A689" s="40">
        <v>0.26900000000000002</v>
      </c>
      <c r="B689" s="40" t="s">
        <v>2461</v>
      </c>
      <c r="C689" s="24" t="s">
        <v>24</v>
      </c>
      <c r="D689" s="24"/>
      <c r="E689" s="24" t="s">
        <v>591</v>
      </c>
      <c r="F689" s="37" t="s">
        <v>2462</v>
      </c>
      <c r="G689" s="31" t="s">
        <v>93</v>
      </c>
      <c r="H689" s="24" t="s">
        <v>84</v>
      </c>
      <c r="I689" s="54" t="s">
        <v>2463</v>
      </c>
      <c r="J689" s="55" t="s">
        <v>2464</v>
      </c>
      <c r="K689" s="36">
        <v>556</v>
      </c>
      <c r="L689" s="36" t="s">
        <v>31</v>
      </c>
      <c r="M689" s="31" t="s">
        <v>234</v>
      </c>
      <c r="N689" s="24" t="s">
        <v>88</v>
      </c>
      <c r="O689" s="24">
        <v>5</v>
      </c>
      <c r="P689" s="24"/>
      <c r="Q689" s="31" t="s">
        <v>34</v>
      </c>
      <c r="R689" s="24"/>
      <c r="S689" s="24"/>
      <c r="T689" s="32" t="s">
        <v>35</v>
      </c>
      <c r="U689" s="18"/>
      <c r="V689" s="19"/>
      <c r="W689" s="33" t="str">
        <f t="shared" si="2"/>
        <v/>
      </c>
      <c r="X689" s="34" t="str">
        <f t="shared" si="1"/>
        <v/>
      </c>
    </row>
    <row r="690" spans="1:24" ht="14.25" customHeight="1" x14ac:dyDescent="0.25">
      <c r="A690" s="24">
        <v>0.16</v>
      </c>
      <c r="B690" s="24"/>
      <c r="C690" s="24" t="s">
        <v>24</v>
      </c>
      <c r="D690" s="24"/>
      <c r="E690" s="36" t="s">
        <v>517</v>
      </c>
      <c r="F690" s="37" t="s">
        <v>2465</v>
      </c>
      <c r="G690" s="31" t="s">
        <v>110</v>
      </c>
      <c r="H690" s="24" t="s">
        <v>84</v>
      </c>
      <c r="I690" s="54" t="s">
        <v>2466</v>
      </c>
      <c r="J690" s="55" t="s">
        <v>2467</v>
      </c>
      <c r="K690" s="36">
        <v>311</v>
      </c>
      <c r="L690" s="36" t="s">
        <v>31</v>
      </c>
      <c r="M690" s="31" t="s">
        <v>249</v>
      </c>
      <c r="N690" s="24" t="s">
        <v>185</v>
      </c>
      <c r="O690" s="24">
        <v>3</v>
      </c>
      <c r="P690" s="24"/>
      <c r="Q690" s="31" t="s">
        <v>66</v>
      </c>
      <c r="R690" s="24"/>
      <c r="S690" s="24"/>
      <c r="T690" s="32" t="s">
        <v>35</v>
      </c>
      <c r="U690" s="18"/>
      <c r="V690" s="19"/>
      <c r="W690" s="33" t="str">
        <f t="shared" si="2"/>
        <v/>
      </c>
      <c r="X690" s="34" t="str">
        <f t="shared" si="1"/>
        <v/>
      </c>
    </row>
    <row r="691" spans="1:24" ht="14.25" customHeight="1" x14ac:dyDescent="0.25">
      <c r="A691" s="40">
        <v>0.107</v>
      </c>
      <c r="B691" s="40" t="s">
        <v>2468</v>
      </c>
      <c r="C691" s="24" t="s">
        <v>24</v>
      </c>
      <c r="D691" s="24"/>
      <c r="E691" s="24" t="s">
        <v>841</v>
      </c>
      <c r="F691" s="37" t="s">
        <v>2469</v>
      </c>
      <c r="G691" s="27" t="s">
        <v>93</v>
      </c>
      <c r="H691" s="24" t="s">
        <v>84</v>
      </c>
      <c r="I691" s="54" t="s">
        <v>2470</v>
      </c>
      <c r="J691" s="55" t="s">
        <v>2471</v>
      </c>
      <c r="K691" s="36">
        <v>557</v>
      </c>
      <c r="L691" s="36" t="s">
        <v>31</v>
      </c>
      <c r="M691" s="31" t="s">
        <v>234</v>
      </c>
      <c r="N691" s="24" t="s">
        <v>88</v>
      </c>
      <c r="O691" s="24">
        <v>5</v>
      </c>
      <c r="P691" s="24"/>
      <c r="Q691" s="31" t="s">
        <v>34</v>
      </c>
      <c r="R691" s="24"/>
      <c r="S691" s="24"/>
      <c r="T691" s="32" t="s">
        <v>35</v>
      </c>
      <c r="U691" s="18"/>
      <c r="V691" s="19"/>
      <c r="W691" s="33" t="str">
        <f t="shared" si="2"/>
        <v/>
      </c>
      <c r="X691" s="34" t="str">
        <f t="shared" si="1"/>
        <v/>
      </c>
    </row>
    <row r="692" spans="1:24" ht="14.25" customHeight="1" x14ac:dyDescent="0.25">
      <c r="A692" s="40">
        <v>0.108</v>
      </c>
      <c r="B692" s="40" t="s">
        <v>2472</v>
      </c>
      <c r="C692" s="24" t="s">
        <v>2473</v>
      </c>
      <c r="D692" s="24"/>
      <c r="E692" s="24" t="s">
        <v>841</v>
      </c>
      <c r="F692" s="37" t="s">
        <v>2474</v>
      </c>
      <c r="G692" s="31" t="s">
        <v>46</v>
      </c>
      <c r="H692" s="24" t="s">
        <v>84</v>
      </c>
      <c r="I692" s="54" t="s">
        <v>2475</v>
      </c>
      <c r="J692" s="55" t="s">
        <v>2476</v>
      </c>
      <c r="K692" s="36">
        <v>558</v>
      </c>
      <c r="L692" s="36" t="s">
        <v>31</v>
      </c>
      <c r="M692" s="31" t="s">
        <v>234</v>
      </c>
      <c r="N692" s="24" t="s">
        <v>88</v>
      </c>
      <c r="O692" s="24">
        <v>5</v>
      </c>
      <c r="P692" s="24"/>
      <c r="Q692" s="31" t="s">
        <v>34</v>
      </c>
      <c r="R692" s="24"/>
      <c r="S692" s="24"/>
      <c r="T692" s="32" t="s">
        <v>35</v>
      </c>
      <c r="U692" s="18"/>
      <c r="V692" s="19"/>
      <c r="W692" s="33" t="str">
        <f t="shared" si="2"/>
        <v/>
      </c>
      <c r="X692" s="34" t="str">
        <f t="shared" si="1"/>
        <v/>
      </c>
    </row>
    <row r="693" spans="1:24" ht="14.25" customHeight="1" x14ac:dyDescent="0.25">
      <c r="A693" s="40">
        <v>0.109</v>
      </c>
      <c r="B693" s="40" t="s">
        <v>2477</v>
      </c>
      <c r="C693" s="24" t="s">
        <v>24</v>
      </c>
      <c r="D693" s="24"/>
      <c r="E693" s="24" t="s">
        <v>841</v>
      </c>
      <c r="F693" s="37" t="s">
        <v>2478</v>
      </c>
      <c r="G693" s="27" t="s">
        <v>93</v>
      </c>
      <c r="H693" s="24" t="s">
        <v>84</v>
      </c>
      <c r="I693" s="54" t="s">
        <v>2479</v>
      </c>
      <c r="J693" s="55" t="s">
        <v>2480</v>
      </c>
      <c r="K693" s="36">
        <v>559</v>
      </c>
      <c r="L693" s="36" t="s">
        <v>31</v>
      </c>
      <c r="M693" s="31" t="s">
        <v>234</v>
      </c>
      <c r="N693" s="24" t="s">
        <v>88</v>
      </c>
      <c r="O693" s="24">
        <v>5</v>
      </c>
      <c r="P693" s="24"/>
      <c r="Q693" s="31" t="s">
        <v>34</v>
      </c>
      <c r="R693" s="24"/>
      <c r="S693" s="24"/>
      <c r="T693" s="32" t="s">
        <v>35</v>
      </c>
      <c r="U693" s="18"/>
      <c r="V693" s="19"/>
      <c r="W693" s="33" t="str">
        <f t="shared" si="2"/>
        <v/>
      </c>
      <c r="X693" s="34" t="str">
        <f t="shared" si="1"/>
        <v/>
      </c>
    </row>
    <row r="694" spans="1:24" ht="14.25" customHeight="1" x14ac:dyDescent="0.25">
      <c r="A694" s="40">
        <v>0.1497</v>
      </c>
      <c r="B694" s="40" t="s">
        <v>2030</v>
      </c>
      <c r="C694" s="24" t="s">
        <v>453</v>
      </c>
      <c r="D694" s="24"/>
      <c r="E694" s="24" t="s">
        <v>664</v>
      </c>
      <c r="F694" s="37" t="s">
        <v>2481</v>
      </c>
      <c r="G694" s="31" t="s">
        <v>110</v>
      </c>
      <c r="H694" s="24" t="s">
        <v>84</v>
      </c>
      <c r="I694" s="28" t="s">
        <v>2482</v>
      </c>
      <c r="J694" s="38" t="s">
        <v>2483</v>
      </c>
      <c r="K694" s="36">
        <v>560</v>
      </c>
      <c r="L694" s="36" t="s">
        <v>31</v>
      </c>
      <c r="M694" s="31" t="s">
        <v>234</v>
      </c>
      <c r="N694" s="24" t="s">
        <v>88</v>
      </c>
      <c r="O694" s="24">
        <v>5</v>
      </c>
      <c r="P694" s="24"/>
      <c r="Q694" s="31" t="s">
        <v>34</v>
      </c>
      <c r="R694" s="24"/>
      <c r="S694" s="24"/>
      <c r="T694" s="32" t="s">
        <v>35</v>
      </c>
      <c r="U694" s="18"/>
      <c r="V694" s="19"/>
      <c r="W694" s="33" t="str">
        <f t="shared" si="2"/>
        <v/>
      </c>
      <c r="X694" s="34" t="str">
        <f t="shared" si="1"/>
        <v/>
      </c>
    </row>
    <row r="695" spans="1:24" ht="14.25" customHeight="1" x14ac:dyDescent="0.25">
      <c r="A695" s="40">
        <v>195</v>
      </c>
      <c r="B695" s="40" t="s">
        <v>283</v>
      </c>
      <c r="C695" s="24" t="s">
        <v>40</v>
      </c>
      <c r="D695" s="24"/>
      <c r="E695" s="24" t="s">
        <v>2484</v>
      </c>
      <c r="F695" s="37" t="s">
        <v>2485</v>
      </c>
      <c r="G695" s="31" t="s">
        <v>69</v>
      </c>
      <c r="H695" s="24" t="s">
        <v>40</v>
      </c>
      <c r="I695" s="28" t="s">
        <v>2486</v>
      </c>
      <c r="J695" s="38" t="s">
        <v>2487</v>
      </c>
      <c r="K695" s="36">
        <v>143</v>
      </c>
      <c r="L695" s="36" t="s">
        <v>31</v>
      </c>
      <c r="M695" s="31" t="s">
        <v>560</v>
      </c>
      <c r="N695" s="24" t="s">
        <v>78</v>
      </c>
      <c r="O695" s="24">
        <v>2</v>
      </c>
      <c r="P695" s="24"/>
      <c r="Q695" s="31" t="s">
        <v>66</v>
      </c>
      <c r="R695" s="24" t="s">
        <v>45</v>
      </c>
      <c r="S695" s="24"/>
      <c r="T695" s="32" t="s">
        <v>35</v>
      </c>
      <c r="U695" s="18"/>
      <c r="V695" s="19"/>
      <c r="W695" s="33" t="str">
        <f t="shared" si="2"/>
        <v/>
      </c>
      <c r="X695" s="34" t="str">
        <f t="shared" si="1"/>
        <v/>
      </c>
    </row>
    <row r="696" spans="1:24" ht="14.25" customHeight="1" x14ac:dyDescent="0.25">
      <c r="A696" s="40">
        <v>7.4375</v>
      </c>
      <c r="B696" s="40">
        <v>11.25</v>
      </c>
      <c r="C696" s="24" t="s">
        <v>271</v>
      </c>
      <c r="D696" s="24"/>
      <c r="E696" s="24" t="s">
        <v>2488</v>
      </c>
      <c r="F696" s="28" t="s">
        <v>2489</v>
      </c>
      <c r="G696" s="31" t="s">
        <v>2490</v>
      </c>
      <c r="H696" s="24" t="s">
        <v>275</v>
      </c>
      <c r="I696" s="28" t="s">
        <v>2491</v>
      </c>
      <c r="J696" s="38" t="s">
        <v>2492</v>
      </c>
      <c r="K696" s="36">
        <v>729</v>
      </c>
      <c r="L696" s="36" t="s">
        <v>31</v>
      </c>
      <c r="M696" s="31" t="s">
        <v>72</v>
      </c>
      <c r="N696" s="24" t="s">
        <v>33</v>
      </c>
      <c r="O696" s="24">
        <v>8</v>
      </c>
      <c r="P696" s="24"/>
      <c r="Q696" s="31" t="s">
        <v>34</v>
      </c>
      <c r="R696" s="24" t="s">
        <v>45</v>
      </c>
      <c r="S696" s="24"/>
      <c r="T696" s="32" t="s">
        <v>35</v>
      </c>
      <c r="U696" s="18"/>
      <c r="V696" s="19"/>
      <c r="W696" s="33" t="str">
        <f t="shared" si="2"/>
        <v/>
      </c>
      <c r="X696" s="34" t="str">
        <f t="shared" si="1"/>
        <v/>
      </c>
    </row>
    <row r="697" spans="1:24" ht="14.25" customHeight="1" x14ac:dyDescent="0.25">
      <c r="A697" s="24">
        <v>8.9499999999999993</v>
      </c>
      <c r="B697" s="24" t="s">
        <v>550</v>
      </c>
      <c r="C697" s="24" t="s">
        <v>2493</v>
      </c>
      <c r="D697" s="24"/>
      <c r="E697" s="24" t="s">
        <v>2494</v>
      </c>
      <c r="F697" s="37" t="s">
        <v>2495</v>
      </c>
      <c r="G697" s="24" t="s">
        <v>2496</v>
      </c>
      <c r="H697" s="24" t="s">
        <v>2497</v>
      </c>
      <c r="I697" s="28" t="s">
        <v>2498</v>
      </c>
      <c r="J697" s="38" t="s">
        <v>2499</v>
      </c>
      <c r="K697" s="36">
        <v>183</v>
      </c>
      <c r="L697" s="36" t="s">
        <v>31</v>
      </c>
      <c r="M697" s="31" t="s">
        <v>184</v>
      </c>
      <c r="N697" s="24" t="s">
        <v>185</v>
      </c>
      <c r="O697" s="24">
        <v>2</v>
      </c>
      <c r="P697" s="24"/>
      <c r="Q697" s="31" t="s">
        <v>66</v>
      </c>
      <c r="R697" s="24" t="s">
        <v>45</v>
      </c>
      <c r="S697" s="24"/>
      <c r="T697" s="32" t="s">
        <v>35</v>
      </c>
      <c r="U697" s="18"/>
      <c r="V697" s="19"/>
      <c r="W697" s="33" t="str">
        <f t="shared" si="2"/>
        <v/>
      </c>
      <c r="X697" s="34" t="str">
        <f t="shared" si="1"/>
        <v/>
      </c>
    </row>
    <row r="698" spans="1:24" ht="14.25" customHeight="1" x14ac:dyDescent="0.25">
      <c r="A698" s="40">
        <v>6.4750000000000005</v>
      </c>
      <c r="B698" s="40" t="s">
        <v>283</v>
      </c>
      <c r="C698" s="24" t="s">
        <v>271</v>
      </c>
      <c r="D698" s="24"/>
      <c r="E698" s="24" t="s">
        <v>2500</v>
      </c>
      <c r="F698" s="37" t="s">
        <v>2501</v>
      </c>
      <c r="G698" s="24" t="s">
        <v>2502</v>
      </c>
      <c r="H698" s="24" t="s">
        <v>275</v>
      </c>
      <c r="I698" s="28" t="s">
        <v>2503</v>
      </c>
      <c r="J698" s="38" t="s">
        <v>2504</v>
      </c>
      <c r="K698" s="36">
        <v>726</v>
      </c>
      <c r="L698" s="36" t="s">
        <v>31</v>
      </c>
      <c r="M698" s="31" t="s">
        <v>72</v>
      </c>
      <c r="N698" s="24" t="s">
        <v>33</v>
      </c>
      <c r="O698" s="24">
        <v>8</v>
      </c>
      <c r="P698" s="24"/>
      <c r="Q698" s="31" t="s">
        <v>34</v>
      </c>
      <c r="R698" s="24" t="s">
        <v>45</v>
      </c>
      <c r="S698" s="24"/>
      <c r="T698" s="32" t="s">
        <v>35</v>
      </c>
      <c r="U698" s="18"/>
      <c r="V698" s="19"/>
      <c r="W698" s="33" t="str">
        <f t="shared" si="2"/>
        <v/>
      </c>
      <c r="X698" s="34" t="str">
        <f t="shared" si="1"/>
        <v/>
      </c>
    </row>
    <row r="699" spans="1:24" ht="14.25" customHeight="1" x14ac:dyDescent="0.25">
      <c r="A699" s="40">
        <v>7.4375</v>
      </c>
      <c r="B699" s="40">
        <v>11.25</v>
      </c>
      <c r="C699" s="24" t="s">
        <v>271</v>
      </c>
      <c r="D699" s="24"/>
      <c r="E699" s="24" t="s">
        <v>2488</v>
      </c>
      <c r="F699" s="28" t="s">
        <v>2505</v>
      </c>
      <c r="G699" s="31" t="s">
        <v>2490</v>
      </c>
      <c r="H699" s="24" t="s">
        <v>275</v>
      </c>
      <c r="I699" s="28" t="s">
        <v>2506</v>
      </c>
      <c r="J699" s="38" t="s">
        <v>2507</v>
      </c>
      <c r="K699" s="36">
        <v>727</v>
      </c>
      <c r="L699" s="36" t="s">
        <v>31</v>
      </c>
      <c r="M699" s="31" t="s">
        <v>72</v>
      </c>
      <c r="N699" s="24" t="s">
        <v>33</v>
      </c>
      <c r="O699" s="24">
        <v>8</v>
      </c>
      <c r="P699" s="24"/>
      <c r="Q699" s="31" t="s">
        <v>34</v>
      </c>
      <c r="R699" s="24" t="s">
        <v>45</v>
      </c>
      <c r="S699" s="24"/>
      <c r="T699" s="32" t="s">
        <v>35</v>
      </c>
      <c r="U699" s="18"/>
      <c r="V699" s="19"/>
      <c r="W699" s="33" t="str">
        <f t="shared" si="2"/>
        <v/>
      </c>
      <c r="X699" s="34" t="str">
        <f t="shared" si="1"/>
        <v/>
      </c>
    </row>
    <row r="700" spans="1:24" ht="14.25" customHeight="1" x14ac:dyDescent="0.25">
      <c r="A700" s="40">
        <v>7.4375</v>
      </c>
      <c r="B700" s="40">
        <v>11.25</v>
      </c>
      <c r="C700" s="24" t="s">
        <v>271</v>
      </c>
      <c r="D700" s="24"/>
      <c r="E700" s="24" t="s">
        <v>2488</v>
      </c>
      <c r="F700" s="28" t="s">
        <v>2508</v>
      </c>
      <c r="G700" s="31" t="s">
        <v>2490</v>
      </c>
      <c r="H700" s="24" t="s">
        <v>275</v>
      </c>
      <c r="I700" s="28" t="s">
        <v>2509</v>
      </c>
      <c r="J700" s="38" t="s">
        <v>2510</v>
      </c>
      <c r="K700" s="30">
        <v>728</v>
      </c>
      <c r="L700" s="30" t="s">
        <v>31</v>
      </c>
      <c r="M700" s="31" t="s">
        <v>72</v>
      </c>
      <c r="N700" s="24" t="s">
        <v>33</v>
      </c>
      <c r="O700" s="24">
        <v>8</v>
      </c>
      <c r="P700" s="24"/>
      <c r="Q700" s="31" t="s">
        <v>34</v>
      </c>
      <c r="R700" s="24" t="s">
        <v>45</v>
      </c>
      <c r="S700" s="24"/>
      <c r="T700" s="32" t="s">
        <v>35</v>
      </c>
      <c r="U700" s="18"/>
      <c r="V700" s="19"/>
      <c r="W700" s="33" t="str">
        <f t="shared" si="2"/>
        <v/>
      </c>
      <c r="X700" s="34" t="str">
        <f t="shared" si="1"/>
        <v/>
      </c>
    </row>
    <row r="701" spans="1:24" ht="14.25" customHeight="1" x14ac:dyDescent="0.25">
      <c r="A701" s="40">
        <v>7.4375</v>
      </c>
      <c r="B701" s="40">
        <v>11.25</v>
      </c>
      <c r="C701" s="24" t="s">
        <v>271</v>
      </c>
      <c r="D701" s="24"/>
      <c r="E701" s="31" t="s">
        <v>272</v>
      </c>
      <c r="F701" s="28" t="s">
        <v>2511</v>
      </c>
      <c r="G701" s="31" t="s">
        <v>274</v>
      </c>
      <c r="H701" s="24" t="s">
        <v>275</v>
      </c>
      <c r="I701" s="54" t="s">
        <v>2509</v>
      </c>
      <c r="J701" s="55" t="s">
        <v>2510</v>
      </c>
      <c r="K701" s="35">
        <v>728</v>
      </c>
      <c r="L701" s="35" t="s">
        <v>47</v>
      </c>
      <c r="M701" s="31" t="s">
        <v>72</v>
      </c>
      <c r="N701" s="24" t="s">
        <v>33</v>
      </c>
      <c r="O701" s="24">
        <v>8</v>
      </c>
      <c r="P701" s="24"/>
      <c r="Q701" s="31" t="s">
        <v>34</v>
      </c>
      <c r="R701" s="24" t="s">
        <v>45</v>
      </c>
      <c r="S701" s="24"/>
      <c r="T701" s="32" t="s">
        <v>35</v>
      </c>
      <c r="U701" s="18"/>
      <c r="V701" s="19"/>
      <c r="W701" s="33" t="str">
        <f t="shared" si="2"/>
        <v/>
      </c>
      <c r="X701" s="34" t="str">
        <f t="shared" si="1"/>
        <v/>
      </c>
    </row>
    <row r="702" spans="1:24" ht="14.25" customHeight="1" x14ac:dyDescent="0.25">
      <c r="A702" s="24">
        <v>0.4</v>
      </c>
      <c r="B702" s="24" t="s">
        <v>2512</v>
      </c>
      <c r="C702" s="24" t="s">
        <v>311</v>
      </c>
      <c r="D702" s="24"/>
      <c r="E702" s="24" t="s">
        <v>2513</v>
      </c>
      <c r="F702" s="37" t="s">
        <v>2514</v>
      </c>
      <c r="G702" s="31" t="s">
        <v>110</v>
      </c>
      <c r="H702" s="24" t="s">
        <v>2515</v>
      </c>
      <c r="I702" s="54" t="s">
        <v>2516</v>
      </c>
      <c r="J702" s="55" t="s">
        <v>2517</v>
      </c>
      <c r="K702" s="36">
        <v>316</v>
      </c>
      <c r="L702" s="36" t="s">
        <v>31</v>
      </c>
      <c r="M702" s="31" t="s">
        <v>249</v>
      </c>
      <c r="N702" s="24" t="s">
        <v>185</v>
      </c>
      <c r="O702" s="24">
        <v>3</v>
      </c>
      <c r="P702" s="24"/>
      <c r="Q702" s="31" t="s">
        <v>66</v>
      </c>
      <c r="R702" s="24"/>
      <c r="S702" s="24"/>
      <c r="T702" s="32" t="s">
        <v>35</v>
      </c>
      <c r="U702" s="18"/>
      <c r="V702" s="19"/>
      <c r="W702" s="33" t="str">
        <f t="shared" si="2"/>
        <v/>
      </c>
      <c r="X702" s="34" t="str">
        <f t="shared" si="1"/>
        <v/>
      </c>
    </row>
    <row r="703" spans="1:24" ht="14.25" customHeight="1" x14ac:dyDescent="0.25">
      <c r="A703" s="40">
        <v>0.4</v>
      </c>
      <c r="B703" s="40" t="s">
        <v>2518</v>
      </c>
      <c r="C703" s="24" t="s">
        <v>2519</v>
      </c>
      <c r="D703" s="24"/>
      <c r="E703" s="44" t="s">
        <v>1287</v>
      </c>
      <c r="F703" s="37" t="s">
        <v>2520</v>
      </c>
      <c r="G703" s="31" t="s">
        <v>110</v>
      </c>
      <c r="H703" s="24" t="s">
        <v>311</v>
      </c>
      <c r="I703" s="28" t="s">
        <v>2521</v>
      </c>
      <c r="J703" s="38" t="s">
        <v>2522</v>
      </c>
      <c r="K703" s="36">
        <v>503</v>
      </c>
      <c r="L703" s="36" t="s">
        <v>31</v>
      </c>
      <c r="M703" s="31" t="s">
        <v>234</v>
      </c>
      <c r="N703" s="24" t="s">
        <v>88</v>
      </c>
      <c r="O703" s="24">
        <v>5</v>
      </c>
      <c r="P703" s="24"/>
      <c r="Q703" s="31" t="s">
        <v>34</v>
      </c>
      <c r="R703" s="24"/>
      <c r="S703" s="24"/>
      <c r="T703" s="32" t="s">
        <v>35</v>
      </c>
      <c r="U703" s="18"/>
      <c r="V703" s="19"/>
      <c r="W703" s="33" t="str">
        <f t="shared" si="2"/>
        <v/>
      </c>
      <c r="X703" s="34" t="str">
        <f t="shared" si="1"/>
        <v/>
      </c>
    </row>
    <row r="704" spans="1:24" ht="14.25" customHeight="1" x14ac:dyDescent="0.25">
      <c r="A704" s="40">
        <v>3.8625000000000003</v>
      </c>
      <c r="B704" s="41">
        <v>7.3214285714285712</v>
      </c>
      <c r="C704" s="24" t="s">
        <v>2241</v>
      </c>
      <c r="D704" s="24"/>
      <c r="E704" s="24" t="s">
        <v>1083</v>
      </c>
      <c r="F704" s="37" t="s">
        <v>2523</v>
      </c>
      <c r="G704" s="31" t="s">
        <v>110</v>
      </c>
      <c r="H704" s="24" t="s">
        <v>2241</v>
      </c>
      <c r="I704" s="28" t="s">
        <v>2524</v>
      </c>
      <c r="J704" s="38" t="s">
        <v>2525</v>
      </c>
      <c r="K704" s="36">
        <v>229</v>
      </c>
      <c r="L704" s="36" t="s">
        <v>31</v>
      </c>
      <c r="M704" s="31" t="s">
        <v>318</v>
      </c>
      <c r="N704" s="24" t="s">
        <v>33</v>
      </c>
      <c r="O704" s="24">
        <v>3</v>
      </c>
      <c r="P704" s="24"/>
      <c r="Q704" s="31" t="s">
        <v>34</v>
      </c>
      <c r="R704" s="49" t="s">
        <v>45</v>
      </c>
      <c r="S704" s="49"/>
      <c r="T704" s="32" t="s">
        <v>35</v>
      </c>
      <c r="U704" s="18"/>
      <c r="V704" s="19"/>
      <c r="W704" s="33" t="str">
        <f t="shared" si="2"/>
        <v/>
      </c>
      <c r="X704" s="34" t="str">
        <f t="shared" si="1"/>
        <v/>
      </c>
    </row>
    <row r="705" spans="1:24" ht="14.25" customHeight="1" x14ac:dyDescent="0.25">
      <c r="A705" s="40">
        <v>0.26600000000000001</v>
      </c>
      <c r="B705" s="41" t="s">
        <v>2526</v>
      </c>
      <c r="C705" s="24" t="s">
        <v>1102</v>
      </c>
      <c r="D705" s="24"/>
      <c r="E705" s="36" t="s">
        <v>514</v>
      </c>
      <c r="F705" s="37" t="s">
        <v>2527</v>
      </c>
      <c r="G705" s="31" t="s">
        <v>110</v>
      </c>
      <c r="H705" s="24" t="s">
        <v>84</v>
      </c>
      <c r="I705" s="54" t="s">
        <v>2528</v>
      </c>
      <c r="J705" s="55" t="s">
        <v>2529</v>
      </c>
      <c r="K705" s="53">
        <v>253</v>
      </c>
      <c r="L705" s="53" t="s">
        <v>31</v>
      </c>
      <c r="M705" s="31" t="s">
        <v>838</v>
      </c>
      <c r="N705" s="24" t="s">
        <v>839</v>
      </c>
      <c r="O705" s="24">
        <v>3</v>
      </c>
      <c r="P705" s="24"/>
      <c r="Q705" s="31" t="s">
        <v>34</v>
      </c>
      <c r="R705" s="49" t="s">
        <v>45</v>
      </c>
      <c r="S705" s="49"/>
      <c r="T705" s="32" t="s">
        <v>35</v>
      </c>
      <c r="U705" s="18"/>
      <c r="V705" s="19"/>
      <c r="W705" s="33" t="str">
        <f t="shared" si="2"/>
        <v/>
      </c>
      <c r="X705" s="34" t="str">
        <f t="shared" si="1"/>
        <v/>
      </c>
    </row>
    <row r="706" spans="1:24" ht="14.25" customHeight="1" x14ac:dyDescent="0.25">
      <c r="A706" s="40">
        <v>15.098139534883723</v>
      </c>
      <c r="B706" s="41">
        <v>22.7</v>
      </c>
      <c r="C706" s="24" t="s">
        <v>49</v>
      </c>
      <c r="D706" s="24"/>
      <c r="E706" s="24" t="s">
        <v>2530</v>
      </c>
      <c r="F706" s="37" t="s">
        <v>2531</v>
      </c>
      <c r="G706" s="27" t="s">
        <v>39</v>
      </c>
      <c r="H706" s="24" t="s">
        <v>40</v>
      </c>
      <c r="I706" s="54" t="s">
        <v>2532</v>
      </c>
      <c r="J706" s="55" t="s">
        <v>2533</v>
      </c>
      <c r="K706" s="36">
        <v>230</v>
      </c>
      <c r="L706" s="36" t="s">
        <v>31</v>
      </c>
      <c r="M706" s="31" t="s">
        <v>318</v>
      </c>
      <c r="N706" s="24" t="s">
        <v>33</v>
      </c>
      <c r="O706" s="24">
        <v>3</v>
      </c>
      <c r="P706" s="24"/>
      <c r="Q706" s="31" t="s">
        <v>34</v>
      </c>
      <c r="R706" s="49" t="s">
        <v>45</v>
      </c>
      <c r="S706" s="49"/>
      <c r="T706" s="32" t="s">
        <v>35</v>
      </c>
      <c r="U706" s="18"/>
      <c r="V706" s="19"/>
      <c r="W706" s="33" t="str">
        <f t="shared" si="2"/>
        <v/>
      </c>
      <c r="X706" s="34" t="str">
        <f t="shared" si="1"/>
        <v/>
      </c>
    </row>
    <row r="707" spans="1:24" ht="14.25" customHeight="1" x14ac:dyDescent="0.25">
      <c r="A707" s="40">
        <v>0.40909090909090906</v>
      </c>
      <c r="B707" s="41">
        <v>0.75</v>
      </c>
      <c r="C707" s="24" t="s">
        <v>195</v>
      </c>
      <c r="D707" s="24"/>
      <c r="E707" s="24" t="s">
        <v>2534</v>
      </c>
      <c r="F707" s="37" t="s">
        <v>2535</v>
      </c>
      <c r="G707" s="31" t="s">
        <v>69</v>
      </c>
      <c r="H707" s="24" t="s">
        <v>28</v>
      </c>
      <c r="I707" s="28" t="s">
        <v>2536</v>
      </c>
      <c r="J707" s="38" t="s">
        <v>2537</v>
      </c>
      <c r="K707" s="36">
        <v>232</v>
      </c>
      <c r="L707" s="36" t="s">
        <v>31</v>
      </c>
      <c r="M707" s="31" t="s">
        <v>318</v>
      </c>
      <c r="N707" s="24" t="s">
        <v>33</v>
      </c>
      <c r="O707" s="24">
        <v>3</v>
      </c>
      <c r="P707" s="24"/>
      <c r="Q707" s="31" t="s">
        <v>34</v>
      </c>
      <c r="R707" s="49" t="s">
        <v>45</v>
      </c>
      <c r="S707" s="49"/>
      <c r="T707" s="32" t="s">
        <v>35</v>
      </c>
      <c r="U707" s="18"/>
      <c r="V707" s="19"/>
      <c r="W707" s="33" t="str">
        <f t="shared" si="2"/>
        <v/>
      </c>
      <c r="X707" s="34" t="str">
        <f t="shared" si="1"/>
        <v/>
      </c>
    </row>
    <row r="708" spans="1:24" ht="14.25" customHeight="1" x14ac:dyDescent="0.25">
      <c r="A708" s="40">
        <v>3.86</v>
      </c>
      <c r="B708" s="41" t="s">
        <v>2538</v>
      </c>
      <c r="C708" s="24" t="s">
        <v>2539</v>
      </c>
      <c r="D708" s="24"/>
      <c r="E708" s="24" t="s">
        <v>1888</v>
      </c>
      <c r="F708" s="37" t="s">
        <v>2540</v>
      </c>
      <c r="G708" s="31" t="s">
        <v>110</v>
      </c>
      <c r="H708" s="24" t="s">
        <v>2241</v>
      </c>
      <c r="I708" s="28" t="s">
        <v>2541</v>
      </c>
      <c r="J708" s="38" t="s">
        <v>2542</v>
      </c>
      <c r="K708" s="36">
        <v>250</v>
      </c>
      <c r="L708" s="36" t="s">
        <v>31</v>
      </c>
      <c r="M708" s="31" t="s">
        <v>838</v>
      </c>
      <c r="N708" s="24" t="s">
        <v>839</v>
      </c>
      <c r="O708" s="24">
        <v>3</v>
      </c>
      <c r="P708" s="24"/>
      <c r="Q708" s="31" t="s">
        <v>34</v>
      </c>
      <c r="R708" s="49" t="s">
        <v>45</v>
      </c>
      <c r="S708" s="49"/>
      <c r="T708" s="32" t="s">
        <v>35</v>
      </c>
      <c r="U708" s="18"/>
      <c r="V708" s="19"/>
      <c r="W708" s="33" t="str">
        <f t="shared" si="2"/>
        <v/>
      </c>
      <c r="X708" s="34" t="str">
        <f t="shared" si="1"/>
        <v/>
      </c>
    </row>
    <row r="709" spans="1:24" ht="14.25" customHeight="1" x14ac:dyDescent="0.25">
      <c r="A709" s="40">
        <v>17.939999999999998</v>
      </c>
      <c r="B709" s="40">
        <v>18</v>
      </c>
      <c r="C709" s="24" t="s">
        <v>1970</v>
      </c>
      <c r="D709" s="24"/>
      <c r="E709" s="24" t="s">
        <v>495</v>
      </c>
      <c r="F709" s="37" t="s">
        <v>2543</v>
      </c>
      <c r="G709" s="31" t="s">
        <v>69</v>
      </c>
      <c r="H709" s="24" t="s">
        <v>1967</v>
      </c>
      <c r="I709" s="28" t="s">
        <v>2544</v>
      </c>
      <c r="J709" s="38" t="s">
        <v>2545</v>
      </c>
      <c r="K709" s="36">
        <v>745</v>
      </c>
      <c r="L709" s="36" t="s">
        <v>31</v>
      </c>
      <c r="M709" s="31" t="s">
        <v>72</v>
      </c>
      <c r="N709" s="24" t="s">
        <v>33</v>
      </c>
      <c r="O709" s="24">
        <v>8</v>
      </c>
      <c r="P709" s="24"/>
      <c r="Q709" s="31" t="s">
        <v>34</v>
      </c>
      <c r="R709" s="24" t="s">
        <v>45</v>
      </c>
      <c r="S709" s="24"/>
      <c r="T709" s="32" t="s">
        <v>35</v>
      </c>
      <c r="U709" s="18"/>
      <c r="V709" s="19"/>
      <c r="W709" s="33" t="str">
        <f t="shared" si="2"/>
        <v/>
      </c>
      <c r="X709" s="34" t="str">
        <f t="shared" si="1"/>
        <v/>
      </c>
    </row>
    <row r="710" spans="1:24" ht="14.25" customHeight="1" x14ac:dyDescent="0.25">
      <c r="A710" s="36">
        <v>5.476</v>
      </c>
      <c r="B710" s="24">
        <v>6.95</v>
      </c>
      <c r="C710" s="24" t="s">
        <v>561</v>
      </c>
      <c r="D710" s="24"/>
      <c r="E710" s="24" t="s">
        <v>67</v>
      </c>
      <c r="F710" s="37" t="s">
        <v>2546</v>
      </c>
      <c r="G710" s="31" t="s">
        <v>69</v>
      </c>
      <c r="H710" s="24" t="s">
        <v>2547</v>
      </c>
      <c r="I710" s="28" t="s">
        <v>2548</v>
      </c>
      <c r="J710" s="38" t="s">
        <v>2549</v>
      </c>
      <c r="K710" s="36">
        <v>529</v>
      </c>
      <c r="L710" s="36" t="s">
        <v>31</v>
      </c>
      <c r="M710" s="31" t="s">
        <v>2550</v>
      </c>
      <c r="N710" s="24" t="s">
        <v>58</v>
      </c>
      <c r="O710" s="24">
        <v>5</v>
      </c>
      <c r="P710" s="24"/>
      <c r="Q710" s="31" t="s">
        <v>34</v>
      </c>
      <c r="R710" s="24"/>
      <c r="S710" s="24"/>
      <c r="T710" s="32" t="s">
        <v>35</v>
      </c>
      <c r="U710" s="18"/>
      <c r="V710" s="19"/>
      <c r="W710" s="33" t="str">
        <f t="shared" si="2"/>
        <v/>
      </c>
      <c r="X710" s="34" t="str">
        <f t="shared" si="1"/>
        <v/>
      </c>
    </row>
    <row r="711" spans="1:24" ht="14.25" customHeight="1" x14ac:dyDescent="0.25">
      <c r="A711" s="40">
        <v>719.95</v>
      </c>
      <c r="B711" s="41" t="s">
        <v>2551</v>
      </c>
      <c r="C711" s="24" t="s">
        <v>2552</v>
      </c>
      <c r="D711" s="24"/>
      <c r="E711" s="24" t="s">
        <v>1782</v>
      </c>
      <c r="F711" s="37" t="s">
        <v>2553</v>
      </c>
      <c r="G711" s="31" t="s">
        <v>1784</v>
      </c>
      <c r="H711" s="24" t="s">
        <v>222</v>
      </c>
      <c r="I711" s="28" t="s">
        <v>2554</v>
      </c>
      <c r="J711" s="38" t="s">
        <v>2555</v>
      </c>
      <c r="K711" s="36">
        <v>577</v>
      </c>
      <c r="L711" s="36" t="s">
        <v>31</v>
      </c>
      <c r="M711" s="31" t="s">
        <v>234</v>
      </c>
      <c r="N711" s="24" t="s">
        <v>88</v>
      </c>
      <c r="O711" s="24">
        <v>5</v>
      </c>
      <c r="P711" s="24"/>
      <c r="Q711" s="31" t="s">
        <v>34</v>
      </c>
      <c r="R711" s="49" t="s">
        <v>45</v>
      </c>
      <c r="S711" s="49"/>
      <c r="T711" s="32" t="s">
        <v>35</v>
      </c>
      <c r="U711" s="18"/>
      <c r="V711" s="19"/>
      <c r="W711" s="33" t="str">
        <f t="shared" si="2"/>
        <v/>
      </c>
      <c r="X711" s="34" t="str">
        <f t="shared" si="1"/>
        <v/>
      </c>
    </row>
    <row r="712" spans="1:24" ht="14.25" customHeight="1" x14ac:dyDescent="0.25">
      <c r="A712" s="22">
        <v>1188</v>
      </c>
      <c r="B712" s="23">
        <v>1540</v>
      </c>
      <c r="C712" s="24"/>
      <c r="D712" s="24"/>
      <c r="E712" s="25" t="s">
        <v>546</v>
      </c>
      <c r="F712" s="26" t="s">
        <v>2556</v>
      </c>
      <c r="G712" s="31" t="s">
        <v>110</v>
      </c>
      <c r="H712" s="25" t="s">
        <v>2557</v>
      </c>
      <c r="I712" s="37"/>
      <c r="J712" s="29" t="s">
        <v>2558</v>
      </c>
      <c r="K712" s="36">
        <v>32</v>
      </c>
      <c r="L712" s="36" t="s">
        <v>31</v>
      </c>
      <c r="M712" s="31" t="s">
        <v>43</v>
      </c>
      <c r="N712" s="24">
        <v>2018</v>
      </c>
      <c r="O712" s="31" t="s">
        <v>822</v>
      </c>
      <c r="P712" s="24" t="s">
        <v>44</v>
      </c>
      <c r="Q712" s="31" t="s">
        <v>34</v>
      </c>
      <c r="R712" s="24" t="s">
        <v>45</v>
      </c>
      <c r="S712" s="24" t="s">
        <v>44</v>
      </c>
      <c r="T712" s="32" t="s">
        <v>35</v>
      </c>
      <c r="U712" s="18"/>
      <c r="V712" s="19"/>
      <c r="W712" s="33" t="str">
        <f t="shared" si="2"/>
        <v/>
      </c>
      <c r="X712" s="34" t="str">
        <f t="shared" si="1"/>
        <v/>
      </c>
    </row>
    <row r="713" spans="1:24" ht="14.25" customHeight="1" x14ac:dyDescent="0.25">
      <c r="A713" s="22">
        <v>557</v>
      </c>
      <c r="B713" s="23">
        <v>742</v>
      </c>
      <c r="C713" s="24"/>
      <c r="D713" s="24"/>
      <c r="E713" s="25" t="s">
        <v>546</v>
      </c>
      <c r="F713" s="26" t="s">
        <v>2559</v>
      </c>
      <c r="G713" s="31" t="s">
        <v>110</v>
      </c>
      <c r="H713" s="25" t="s">
        <v>2557</v>
      </c>
      <c r="I713" s="37"/>
      <c r="J713" s="29" t="s">
        <v>2560</v>
      </c>
      <c r="K713" s="36">
        <v>33</v>
      </c>
      <c r="L713" s="36" t="s">
        <v>31</v>
      </c>
      <c r="M713" s="31" t="s">
        <v>43</v>
      </c>
      <c r="N713" s="24">
        <v>2018</v>
      </c>
      <c r="O713" s="31" t="s">
        <v>822</v>
      </c>
      <c r="P713" s="24" t="s">
        <v>44</v>
      </c>
      <c r="Q713" s="31" t="s">
        <v>34</v>
      </c>
      <c r="R713" s="24" t="s">
        <v>45</v>
      </c>
      <c r="S713" s="24" t="s">
        <v>44</v>
      </c>
      <c r="T713" s="32" t="s">
        <v>35</v>
      </c>
      <c r="U713" s="18"/>
      <c r="V713" s="19"/>
      <c r="W713" s="33" t="str">
        <f t="shared" si="2"/>
        <v/>
      </c>
      <c r="X713" s="34" t="str">
        <f t="shared" si="1"/>
        <v/>
      </c>
    </row>
    <row r="714" spans="1:24" ht="14.25" customHeight="1" x14ac:dyDescent="0.25">
      <c r="A714" s="40">
        <v>9.56</v>
      </c>
      <c r="B714" s="40" t="s">
        <v>2561</v>
      </c>
      <c r="C714" s="24" t="s">
        <v>798</v>
      </c>
      <c r="D714" s="24"/>
      <c r="E714" s="24" t="s">
        <v>1287</v>
      </c>
      <c r="F714" s="37" t="s">
        <v>2562</v>
      </c>
      <c r="G714" s="31" t="s">
        <v>1289</v>
      </c>
      <c r="H714" s="24" t="s">
        <v>798</v>
      </c>
      <c r="I714" s="54" t="s">
        <v>2563</v>
      </c>
      <c r="J714" s="55" t="s">
        <v>2564</v>
      </c>
      <c r="K714" s="36">
        <v>407</v>
      </c>
      <c r="L714" s="36" t="s">
        <v>31</v>
      </c>
      <c r="M714" s="31" t="s">
        <v>153</v>
      </c>
      <c r="N714" s="24" t="s">
        <v>88</v>
      </c>
      <c r="O714" s="24">
        <v>4</v>
      </c>
      <c r="P714" s="24"/>
      <c r="Q714" s="31" t="s">
        <v>34</v>
      </c>
      <c r="R714" s="24"/>
      <c r="S714" s="24"/>
      <c r="T714" s="32" t="s">
        <v>35</v>
      </c>
      <c r="U714" s="18"/>
      <c r="V714" s="19"/>
      <c r="W714" s="33" t="str">
        <f t="shared" si="2"/>
        <v/>
      </c>
      <c r="X714" s="34" t="str">
        <f t="shared" si="1"/>
        <v/>
      </c>
    </row>
    <row r="715" spans="1:24" ht="14.25" customHeight="1" x14ac:dyDescent="0.25">
      <c r="A715" s="40">
        <v>11</v>
      </c>
      <c r="B715" s="45" t="s">
        <v>2151</v>
      </c>
      <c r="C715" s="24" t="s">
        <v>115</v>
      </c>
      <c r="D715" s="24"/>
      <c r="E715" s="24" t="s">
        <v>25</v>
      </c>
      <c r="F715" s="37" t="s">
        <v>2565</v>
      </c>
      <c r="G715" s="31" t="s">
        <v>810</v>
      </c>
      <c r="H715" s="24" t="s">
        <v>84</v>
      </c>
      <c r="I715" s="54" t="s">
        <v>2566</v>
      </c>
      <c r="J715" s="55" t="s">
        <v>2567</v>
      </c>
      <c r="K715" s="53">
        <v>496</v>
      </c>
      <c r="L715" s="53" t="s">
        <v>31</v>
      </c>
      <c r="M715" s="31" t="s">
        <v>234</v>
      </c>
      <c r="N715" s="24" t="s">
        <v>88</v>
      </c>
      <c r="O715" s="24">
        <v>5</v>
      </c>
      <c r="P715" s="24"/>
      <c r="Q715" s="31" t="s">
        <v>34</v>
      </c>
      <c r="R715" s="24"/>
      <c r="S715" s="24"/>
      <c r="T715" s="32" t="s">
        <v>35</v>
      </c>
      <c r="U715" s="18"/>
      <c r="V715" s="19"/>
      <c r="W715" s="33" t="str">
        <f t="shared" si="2"/>
        <v/>
      </c>
      <c r="X715" s="34" t="str">
        <f t="shared" si="1"/>
        <v/>
      </c>
    </row>
    <row r="716" spans="1:24" ht="14.25" customHeight="1" x14ac:dyDescent="0.25">
      <c r="A716" s="40">
        <v>4.13</v>
      </c>
      <c r="B716" s="45" t="s">
        <v>2568</v>
      </c>
      <c r="C716" s="24" t="s">
        <v>669</v>
      </c>
      <c r="D716" s="24"/>
      <c r="E716" s="24" t="s">
        <v>25</v>
      </c>
      <c r="F716" s="37" t="s">
        <v>2569</v>
      </c>
      <c r="G716" s="27" t="s">
        <v>810</v>
      </c>
      <c r="H716" s="24" t="s">
        <v>40</v>
      </c>
      <c r="I716" s="28" t="s">
        <v>2566</v>
      </c>
      <c r="J716" s="55" t="s">
        <v>2570</v>
      </c>
      <c r="K716" s="53">
        <v>497</v>
      </c>
      <c r="L716" s="53" t="s">
        <v>31</v>
      </c>
      <c r="M716" s="31" t="s">
        <v>234</v>
      </c>
      <c r="N716" s="24" t="s">
        <v>88</v>
      </c>
      <c r="O716" s="24">
        <v>5</v>
      </c>
      <c r="P716" s="24"/>
      <c r="Q716" s="31" t="s">
        <v>34</v>
      </c>
      <c r="R716" s="24" t="s">
        <v>45</v>
      </c>
      <c r="S716" s="24"/>
      <c r="T716" s="32" t="s">
        <v>35</v>
      </c>
      <c r="U716" s="18"/>
      <c r="V716" s="19"/>
      <c r="W716" s="33" t="str">
        <f t="shared" si="2"/>
        <v/>
      </c>
      <c r="X716" s="34" t="str">
        <f t="shared" si="1"/>
        <v/>
      </c>
    </row>
    <row r="717" spans="1:24" ht="14.25" customHeight="1" x14ac:dyDescent="0.25">
      <c r="A717" s="22">
        <v>14.8</v>
      </c>
      <c r="B717" s="23">
        <v>91</v>
      </c>
      <c r="C717" s="24"/>
      <c r="D717" s="24"/>
      <c r="E717" s="25" t="s">
        <v>2571</v>
      </c>
      <c r="F717" s="26" t="s">
        <v>2572</v>
      </c>
      <c r="G717" s="27" t="s">
        <v>39</v>
      </c>
      <c r="H717" s="25" t="s">
        <v>36</v>
      </c>
      <c r="I717" s="28" t="s">
        <v>2573</v>
      </c>
      <c r="J717" s="29" t="s">
        <v>2574</v>
      </c>
      <c r="K717" s="36">
        <v>34</v>
      </c>
      <c r="L717" s="36" t="s">
        <v>31</v>
      </c>
      <c r="M717" s="31" t="s">
        <v>43</v>
      </c>
      <c r="N717" s="24">
        <v>2018</v>
      </c>
      <c r="O717" s="24">
        <v>51</v>
      </c>
      <c r="P717" s="24" t="s">
        <v>44</v>
      </c>
      <c r="Q717" s="31" t="s">
        <v>34</v>
      </c>
      <c r="R717" s="24" t="s">
        <v>45</v>
      </c>
      <c r="S717" s="24" t="s">
        <v>44</v>
      </c>
      <c r="T717" s="32" t="s">
        <v>35</v>
      </c>
      <c r="U717" s="18"/>
      <c r="V717" s="19"/>
      <c r="W717" s="33" t="str">
        <f t="shared" si="2"/>
        <v/>
      </c>
      <c r="X717" s="34" t="str">
        <f t="shared" si="1"/>
        <v/>
      </c>
    </row>
    <row r="718" spans="1:24" ht="14.25" customHeight="1" x14ac:dyDescent="0.25">
      <c r="A718" s="40">
        <v>0.26100000000000001</v>
      </c>
      <c r="B718" s="41">
        <v>0.27500000000000002</v>
      </c>
      <c r="C718" s="24" t="s">
        <v>24</v>
      </c>
      <c r="D718" s="24"/>
      <c r="E718" s="24" t="s">
        <v>325</v>
      </c>
      <c r="F718" s="37" t="s">
        <v>2575</v>
      </c>
      <c r="G718" s="31" t="s">
        <v>69</v>
      </c>
      <c r="H718" s="24" t="s">
        <v>28</v>
      </c>
      <c r="I718" s="28" t="s">
        <v>2576</v>
      </c>
      <c r="J718" s="38" t="s">
        <v>2577</v>
      </c>
      <c r="K718" s="36">
        <v>184</v>
      </c>
      <c r="L718" s="36" t="s">
        <v>31</v>
      </c>
      <c r="M718" s="31" t="s">
        <v>119</v>
      </c>
      <c r="N718" s="24" t="s">
        <v>33</v>
      </c>
      <c r="O718" s="24">
        <v>2</v>
      </c>
      <c r="P718" s="24"/>
      <c r="Q718" s="31" t="s">
        <v>34</v>
      </c>
      <c r="R718" s="24"/>
      <c r="S718" s="24"/>
      <c r="T718" s="32" t="s">
        <v>35</v>
      </c>
      <c r="U718" s="18"/>
      <c r="V718" s="19"/>
      <c r="W718" s="33" t="str">
        <f t="shared" si="2"/>
        <v/>
      </c>
      <c r="X718" s="34" t="str">
        <f t="shared" si="1"/>
        <v/>
      </c>
    </row>
    <row r="719" spans="1:24" ht="14.25" customHeight="1" x14ac:dyDescent="0.25">
      <c r="A719" s="36">
        <v>4.0350000000000001</v>
      </c>
      <c r="B719" s="40" t="s">
        <v>283</v>
      </c>
      <c r="C719" s="24" t="s">
        <v>585</v>
      </c>
      <c r="D719" s="24"/>
      <c r="E719" s="24" t="s">
        <v>325</v>
      </c>
      <c r="F719" s="37" t="s">
        <v>2578</v>
      </c>
      <c r="G719" s="31" t="s">
        <v>69</v>
      </c>
      <c r="H719" s="24" t="s">
        <v>585</v>
      </c>
      <c r="I719" s="54" t="s">
        <v>2579</v>
      </c>
      <c r="J719" s="55" t="s">
        <v>2580</v>
      </c>
      <c r="K719" s="36">
        <v>474</v>
      </c>
      <c r="L719" s="36" t="s">
        <v>31</v>
      </c>
      <c r="M719" s="31" t="s">
        <v>2550</v>
      </c>
      <c r="N719" s="24" t="s">
        <v>58</v>
      </c>
      <c r="O719" s="24">
        <v>5</v>
      </c>
      <c r="P719" s="24"/>
      <c r="Q719" s="31" t="s">
        <v>34</v>
      </c>
      <c r="R719" s="24"/>
      <c r="S719" s="24"/>
      <c r="T719" s="32" t="s">
        <v>35</v>
      </c>
      <c r="U719" s="18"/>
      <c r="V719" s="19"/>
      <c r="W719" s="33" t="str">
        <f t="shared" si="2"/>
        <v/>
      </c>
      <c r="X719" s="34" t="str">
        <f t="shared" si="1"/>
        <v/>
      </c>
    </row>
    <row r="720" spans="1:24" ht="14.25" customHeight="1" x14ac:dyDescent="0.25">
      <c r="A720" s="40">
        <v>81</v>
      </c>
      <c r="B720" s="40" t="s">
        <v>2581</v>
      </c>
      <c r="C720" s="51" t="s">
        <v>49</v>
      </c>
      <c r="D720" s="24"/>
      <c r="E720" s="24" t="s">
        <v>230</v>
      </c>
      <c r="F720" s="30" t="s">
        <v>2582</v>
      </c>
      <c r="G720" s="56" t="s">
        <v>100</v>
      </c>
      <c r="H720" s="24" t="s">
        <v>40</v>
      </c>
      <c r="I720" s="111" t="s">
        <v>2583</v>
      </c>
      <c r="J720" s="112" t="s">
        <v>2584</v>
      </c>
      <c r="K720" s="36">
        <v>583</v>
      </c>
      <c r="L720" s="36" t="s">
        <v>31</v>
      </c>
      <c r="M720" s="31" t="s">
        <v>234</v>
      </c>
      <c r="N720" s="24" t="s">
        <v>88</v>
      </c>
      <c r="O720" s="24">
        <v>5</v>
      </c>
      <c r="P720" s="24"/>
      <c r="Q720" s="31" t="s">
        <v>34</v>
      </c>
      <c r="R720" s="24" t="s">
        <v>45</v>
      </c>
      <c r="S720" s="24"/>
      <c r="T720" s="32" t="s">
        <v>35</v>
      </c>
      <c r="U720" s="18"/>
      <c r="V720" s="19"/>
      <c r="W720" s="33" t="str">
        <f t="shared" si="2"/>
        <v/>
      </c>
      <c r="X720" s="34" t="str">
        <f t="shared" si="1"/>
        <v/>
      </c>
    </row>
    <row r="721" spans="1:24" ht="14.25" customHeight="1" x14ac:dyDescent="0.25">
      <c r="A721" s="40">
        <v>8.0000000000000016E-2</v>
      </c>
      <c r="B721" s="40">
        <v>0.3</v>
      </c>
      <c r="C721" s="24" t="s">
        <v>24</v>
      </c>
      <c r="D721" s="24"/>
      <c r="E721" s="24" t="s">
        <v>325</v>
      </c>
      <c r="F721" s="37" t="s">
        <v>2585</v>
      </c>
      <c r="G721" s="31" t="s">
        <v>69</v>
      </c>
      <c r="H721" s="24" t="s">
        <v>28</v>
      </c>
      <c r="I721" s="28" t="s">
        <v>2586</v>
      </c>
      <c r="J721" s="38" t="s">
        <v>2587</v>
      </c>
      <c r="K721" s="36">
        <v>62</v>
      </c>
      <c r="L721" s="36" t="s">
        <v>31</v>
      </c>
      <c r="M721" s="31" t="s">
        <v>622</v>
      </c>
      <c r="N721" s="24" t="s">
        <v>33</v>
      </c>
      <c r="O721" s="24">
        <v>6</v>
      </c>
      <c r="P721" s="31" t="s">
        <v>623</v>
      </c>
      <c r="Q721" s="31" t="s">
        <v>34</v>
      </c>
      <c r="R721" s="24" t="s">
        <v>45</v>
      </c>
      <c r="S721" s="24" t="s">
        <v>329</v>
      </c>
      <c r="T721" s="32" t="s">
        <v>35</v>
      </c>
      <c r="U721" s="18"/>
      <c r="V721" s="19"/>
      <c r="W721" s="33" t="str">
        <f t="shared" si="2"/>
        <v/>
      </c>
      <c r="X721" s="34" t="str">
        <f t="shared" si="1"/>
        <v/>
      </c>
    </row>
    <row r="722" spans="1:24" ht="14.25" customHeight="1" x14ac:dyDescent="0.25">
      <c r="A722" s="40">
        <v>0.13999999999999999</v>
      </c>
      <c r="B722" s="40">
        <v>0.4</v>
      </c>
      <c r="C722" s="24" t="s">
        <v>24</v>
      </c>
      <c r="D722" s="24"/>
      <c r="E722" s="24" t="s">
        <v>325</v>
      </c>
      <c r="F722" s="37" t="s">
        <v>2585</v>
      </c>
      <c r="G722" s="31" t="s">
        <v>69</v>
      </c>
      <c r="H722" s="24" t="s">
        <v>28</v>
      </c>
      <c r="I722" s="28" t="s">
        <v>2588</v>
      </c>
      <c r="J722" s="38" t="s">
        <v>2589</v>
      </c>
      <c r="K722" s="36">
        <v>61</v>
      </c>
      <c r="L722" s="36" t="s">
        <v>31</v>
      </c>
      <c r="M722" s="31" t="s">
        <v>622</v>
      </c>
      <c r="N722" s="24" t="s">
        <v>33</v>
      </c>
      <c r="O722" s="24">
        <v>6</v>
      </c>
      <c r="P722" s="31" t="s">
        <v>623</v>
      </c>
      <c r="Q722" s="31" t="s">
        <v>34</v>
      </c>
      <c r="R722" s="24" t="s">
        <v>45</v>
      </c>
      <c r="S722" s="24" t="s">
        <v>329</v>
      </c>
      <c r="T722" s="32" t="s">
        <v>35</v>
      </c>
      <c r="U722" s="18"/>
      <c r="V722" s="19"/>
      <c r="W722" s="33" t="str">
        <f t="shared" si="2"/>
        <v/>
      </c>
      <c r="X722" s="34" t="str">
        <f t="shared" si="1"/>
        <v/>
      </c>
    </row>
    <row r="723" spans="1:24" ht="14.25" customHeight="1" x14ac:dyDescent="0.25">
      <c r="A723" s="40">
        <v>5.7883999999999993</v>
      </c>
      <c r="B723" s="40">
        <v>8.25</v>
      </c>
      <c r="C723" s="24" t="s">
        <v>36</v>
      </c>
      <c r="D723" s="24"/>
      <c r="E723" s="24" t="s">
        <v>477</v>
      </c>
      <c r="F723" s="37" t="s">
        <v>2590</v>
      </c>
      <c r="G723" s="31" t="s">
        <v>110</v>
      </c>
      <c r="H723" s="24" t="s">
        <v>40</v>
      </c>
      <c r="I723" s="28" t="s">
        <v>2591</v>
      </c>
      <c r="J723" s="38" t="s">
        <v>2592</v>
      </c>
      <c r="K723" s="30">
        <v>64</v>
      </c>
      <c r="L723" s="30" t="s">
        <v>31</v>
      </c>
      <c r="M723" s="31" t="s">
        <v>622</v>
      </c>
      <c r="N723" s="24" t="s">
        <v>33</v>
      </c>
      <c r="O723" s="24">
        <v>6</v>
      </c>
      <c r="P723" s="31" t="s">
        <v>623</v>
      </c>
      <c r="Q723" s="31" t="s">
        <v>34</v>
      </c>
      <c r="R723" s="24" t="s">
        <v>45</v>
      </c>
      <c r="S723" s="24" t="s">
        <v>329</v>
      </c>
      <c r="T723" s="32" t="s">
        <v>35</v>
      </c>
      <c r="U723" s="18"/>
      <c r="V723" s="19"/>
      <c r="W723" s="33" t="str">
        <f t="shared" si="2"/>
        <v/>
      </c>
      <c r="X723" s="34" t="str">
        <f t="shared" si="1"/>
        <v/>
      </c>
    </row>
    <row r="724" spans="1:24" ht="14.25" customHeight="1" x14ac:dyDescent="0.25">
      <c r="A724" s="40">
        <v>5.7883999999999993</v>
      </c>
      <c r="B724" s="40">
        <v>8.6999999999999993</v>
      </c>
      <c r="C724" s="24" t="s">
        <v>36</v>
      </c>
      <c r="D724" s="24"/>
      <c r="E724" s="24" t="s">
        <v>808</v>
      </c>
      <c r="F724" s="37" t="s">
        <v>2593</v>
      </c>
      <c r="G724" s="27" t="s">
        <v>39</v>
      </c>
      <c r="H724" s="24" t="s">
        <v>40</v>
      </c>
      <c r="I724" s="28" t="s">
        <v>2591</v>
      </c>
      <c r="J724" s="38" t="s">
        <v>2592</v>
      </c>
      <c r="K724" s="35">
        <v>64</v>
      </c>
      <c r="L724" s="35" t="s">
        <v>47</v>
      </c>
      <c r="M724" s="31" t="s">
        <v>622</v>
      </c>
      <c r="N724" s="24" t="s">
        <v>33</v>
      </c>
      <c r="O724" s="24">
        <v>6</v>
      </c>
      <c r="P724" s="31" t="s">
        <v>623</v>
      </c>
      <c r="Q724" s="31" t="s">
        <v>34</v>
      </c>
      <c r="R724" s="24" t="s">
        <v>45</v>
      </c>
      <c r="S724" s="24" t="s">
        <v>329</v>
      </c>
      <c r="T724" s="32" t="s">
        <v>35</v>
      </c>
      <c r="U724" s="18"/>
      <c r="V724" s="19"/>
      <c r="W724" s="33" t="str">
        <f t="shared" si="2"/>
        <v/>
      </c>
      <c r="X724" s="34" t="str">
        <f t="shared" si="1"/>
        <v/>
      </c>
    </row>
    <row r="725" spans="1:24" ht="14.25" customHeight="1" x14ac:dyDescent="0.25">
      <c r="A725" s="40">
        <v>11.868</v>
      </c>
      <c r="B725" s="41">
        <v>19.2</v>
      </c>
      <c r="C725" s="24" t="s">
        <v>36</v>
      </c>
      <c r="D725" s="24"/>
      <c r="E725" s="24" t="s">
        <v>808</v>
      </c>
      <c r="F725" s="37" t="s">
        <v>2594</v>
      </c>
      <c r="G725" s="27" t="s">
        <v>39</v>
      </c>
      <c r="H725" s="24" t="s">
        <v>40</v>
      </c>
      <c r="I725" s="28" t="s">
        <v>2595</v>
      </c>
      <c r="J725" s="38" t="s">
        <v>2596</v>
      </c>
      <c r="K725" s="36">
        <v>63</v>
      </c>
      <c r="L725" s="36" t="s">
        <v>31</v>
      </c>
      <c r="M725" s="31" t="s">
        <v>622</v>
      </c>
      <c r="N725" s="24" t="s">
        <v>33</v>
      </c>
      <c r="O725" s="24">
        <v>6</v>
      </c>
      <c r="P725" s="31" t="s">
        <v>623</v>
      </c>
      <c r="Q725" s="31" t="s">
        <v>34</v>
      </c>
      <c r="R725" s="24" t="s">
        <v>45</v>
      </c>
      <c r="S725" s="24" t="s">
        <v>329</v>
      </c>
      <c r="T725" s="32" t="s">
        <v>35</v>
      </c>
      <c r="U725" s="18"/>
      <c r="V725" s="19"/>
      <c r="W725" s="33" t="str">
        <f t="shared" si="2"/>
        <v/>
      </c>
      <c r="X725" s="34" t="str">
        <f t="shared" si="1"/>
        <v/>
      </c>
    </row>
    <row r="726" spans="1:24" ht="14.25" customHeight="1" x14ac:dyDescent="0.25">
      <c r="A726" s="40">
        <v>35.35</v>
      </c>
      <c r="B726" s="40">
        <v>45</v>
      </c>
      <c r="C726" s="24" t="s">
        <v>235</v>
      </c>
      <c r="D726" s="31" t="s">
        <v>171</v>
      </c>
      <c r="E726" s="24" t="s">
        <v>2597</v>
      </c>
      <c r="F726" s="37" t="s">
        <v>2598</v>
      </c>
      <c r="G726" s="31" t="s">
        <v>46</v>
      </c>
      <c r="H726" s="24" t="s">
        <v>235</v>
      </c>
      <c r="I726" s="28" t="s">
        <v>2599</v>
      </c>
      <c r="J726" s="38" t="s">
        <v>2600</v>
      </c>
      <c r="K726" s="36">
        <v>1</v>
      </c>
      <c r="L726" s="36" t="s">
        <v>31</v>
      </c>
      <c r="M726" s="31" t="s">
        <v>175</v>
      </c>
      <c r="N726" s="24" t="s">
        <v>33</v>
      </c>
      <c r="O726" s="24">
        <v>1</v>
      </c>
      <c r="P726" s="24"/>
      <c r="Q726" s="31" t="s">
        <v>34</v>
      </c>
      <c r="R726" s="24" t="s">
        <v>45</v>
      </c>
      <c r="S726" s="24"/>
      <c r="T726" s="32" t="s">
        <v>35</v>
      </c>
      <c r="U726" s="18"/>
      <c r="V726" s="19"/>
      <c r="W726" s="33" t="str">
        <f t="shared" si="2"/>
        <v/>
      </c>
      <c r="X726" s="34" t="str">
        <f t="shared" si="1"/>
        <v/>
      </c>
    </row>
    <row r="727" spans="1:24" ht="14.25" customHeight="1" x14ac:dyDescent="0.25">
      <c r="A727" s="40">
        <v>126.60000000000001</v>
      </c>
      <c r="B727" s="40" t="s">
        <v>283</v>
      </c>
      <c r="C727" s="24" t="s">
        <v>207</v>
      </c>
      <c r="D727" s="31" t="s">
        <v>171</v>
      </c>
      <c r="E727" s="24" t="s">
        <v>2597</v>
      </c>
      <c r="F727" s="37" t="s">
        <v>2601</v>
      </c>
      <c r="G727" s="31" t="s">
        <v>46</v>
      </c>
      <c r="H727" s="24" t="s">
        <v>107</v>
      </c>
      <c r="I727" s="28" t="s">
        <v>2602</v>
      </c>
      <c r="J727" s="38" t="s">
        <v>2600</v>
      </c>
      <c r="K727" s="36">
        <v>2</v>
      </c>
      <c r="L727" s="36" t="s">
        <v>31</v>
      </c>
      <c r="M727" s="31" t="s">
        <v>175</v>
      </c>
      <c r="N727" s="24" t="s">
        <v>33</v>
      </c>
      <c r="O727" s="24">
        <v>1</v>
      </c>
      <c r="P727" s="24"/>
      <c r="Q727" s="31" t="s">
        <v>34</v>
      </c>
      <c r="R727" s="24" t="s">
        <v>45</v>
      </c>
      <c r="S727" s="24"/>
      <c r="T727" s="32" t="s">
        <v>35</v>
      </c>
      <c r="U727" s="18"/>
      <c r="V727" s="19"/>
      <c r="W727" s="33" t="str">
        <f t="shared" si="2"/>
        <v/>
      </c>
      <c r="X727" s="34" t="str">
        <f t="shared" si="1"/>
        <v/>
      </c>
    </row>
    <row r="728" spans="1:24" ht="14.25" customHeight="1" x14ac:dyDescent="0.25">
      <c r="A728" s="40">
        <v>9.9</v>
      </c>
      <c r="B728" s="41" t="s">
        <v>2603</v>
      </c>
      <c r="C728" s="24" t="s">
        <v>2604</v>
      </c>
      <c r="D728" s="24"/>
      <c r="E728" s="24" t="s">
        <v>2605</v>
      </c>
      <c r="F728" s="37" t="s">
        <v>2606</v>
      </c>
      <c r="G728" s="24" t="s">
        <v>2496</v>
      </c>
      <c r="H728" s="24" t="s">
        <v>40</v>
      </c>
      <c r="I728" s="28" t="s">
        <v>2607</v>
      </c>
      <c r="J728" s="38" t="s">
        <v>2608</v>
      </c>
      <c r="K728" s="30">
        <v>350</v>
      </c>
      <c r="L728" s="30" t="s">
        <v>31</v>
      </c>
      <c r="M728" s="31" t="s">
        <v>87</v>
      </c>
      <c r="N728" s="24" t="s">
        <v>88</v>
      </c>
      <c r="O728" s="24">
        <v>3</v>
      </c>
      <c r="P728" s="24"/>
      <c r="Q728" s="31" t="s">
        <v>34</v>
      </c>
      <c r="R728" s="49" t="s">
        <v>45</v>
      </c>
      <c r="S728" s="49"/>
      <c r="T728" s="32" t="s">
        <v>35</v>
      </c>
      <c r="U728" s="18"/>
      <c r="V728" s="19"/>
      <c r="W728" s="33" t="str">
        <f t="shared" si="2"/>
        <v/>
      </c>
      <c r="X728" s="34" t="str">
        <f t="shared" si="1"/>
        <v/>
      </c>
    </row>
    <row r="729" spans="1:24" ht="14.25" customHeight="1" x14ac:dyDescent="0.25">
      <c r="A729" s="40">
        <v>9.9</v>
      </c>
      <c r="B729" s="40" t="s">
        <v>2609</v>
      </c>
      <c r="C729" s="24" t="s">
        <v>155</v>
      </c>
      <c r="D729" s="24"/>
      <c r="E729" s="24" t="s">
        <v>505</v>
      </c>
      <c r="F729" s="37" t="s">
        <v>2610</v>
      </c>
      <c r="G729" s="31" t="s">
        <v>83</v>
      </c>
      <c r="H729" s="24" t="s">
        <v>40</v>
      </c>
      <c r="I729" s="28" t="s">
        <v>2607</v>
      </c>
      <c r="J729" s="38" t="s">
        <v>2608</v>
      </c>
      <c r="K729" s="35">
        <v>350</v>
      </c>
      <c r="L729" s="35" t="s">
        <v>47</v>
      </c>
      <c r="M729" s="31" t="s">
        <v>87</v>
      </c>
      <c r="N729" s="24" t="s">
        <v>88</v>
      </c>
      <c r="O729" s="24">
        <v>3</v>
      </c>
      <c r="P729" s="24"/>
      <c r="Q729" s="31" t="s">
        <v>34</v>
      </c>
      <c r="R729" s="49" t="s">
        <v>45</v>
      </c>
      <c r="S729" s="49"/>
      <c r="T729" s="32" t="s">
        <v>35</v>
      </c>
      <c r="U729" s="18"/>
      <c r="V729" s="19"/>
      <c r="W729" s="33" t="str">
        <f t="shared" si="2"/>
        <v/>
      </c>
      <c r="X729" s="34" t="str">
        <f t="shared" si="1"/>
        <v/>
      </c>
    </row>
    <row r="730" spans="1:24" ht="14.25" customHeight="1" x14ac:dyDescent="0.25">
      <c r="A730" s="40">
        <v>9.9</v>
      </c>
      <c r="B730" s="40" t="s">
        <v>296</v>
      </c>
      <c r="C730" s="24" t="s">
        <v>155</v>
      </c>
      <c r="D730" s="24"/>
      <c r="E730" s="24" t="s">
        <v>636</v>
      </c>
      <c r="F730" s="37" t="s">
        <v>2610</v>
      </c>
      <c r="G730" s="31" t="s">
        <v>83</v>
      </c>
      <c r="H730" s="24" t="s">
        <v>40</v>
      </c>
      <c r="I730" s="28" t="s">
        <v>2607</v>
      </c>
      <c r="J730" s="38" t="s">
        <v>2608</v>
      </c>
      <c r="K730" s="35">
        <v>350</v>
      </c>
      <c r="L730" s="35" t="s">
        <v>48</v>
      </c>
      <c r="M730" s="31" t="s">
        <v>87</v>
      </c>
      <c r="N730" s="24" t="s">
        <v>88</v>
      </c>
      <c r="O730" s="24">
        <v>3</v>
      </c>
      <c r="P730" s="24"/>
      <c r="Q730" s="31" t="s">
        <v>34</v>
      </c>
      <c r="R730" s="49" t="s">
        <v>45</v>
      </c>
      <c r="S730" s="49"/>
      <c r="T730" s="32" t="s">
        <v>35</v>
      </c>
      <c r="U730" s="18"/>
      <c r="V730" s="19"/>
      <c r="W730" s="33" t="str">
        <f t="shared" si="2"/>
        <v/>
      </c>
      <c r="X730" s="34" t="str">
        <f t="shared" si="1"/>
        <v/>
      </c>
    </row>
    <row r="731" spans="1:24" ht="14.25" customHeight="1" x14ac:dyDescent="0.25">
      <c r="A731" s="40">
        <v>54.95</v>
      </c>
      <c r="B731" s="40" t="s">
        <v>2611</v>
      </c>
      <c r="C731" s="51" t="s">
        <v>669</v>
      </c>
      <c r="D731" s="24"/>
      <c r="E731" s="31" t="s">
        <v>2612</v>
      </c>
      <c r="F731" s="37" t="s">
        <v>2613</v>
      </c>
      <c r="G731" s="31" t="s">
        <v>110</v>
      </c>
      <c r="H731" s="24" t="s">
        <v>40</v>
      </c>
      <c r="I731" s="28" t="s">
        <v>2614</v>
      </c>
      <c r="J731" s="38" t="s">
        <v>2615</v>
      </c>
      <c r="K731" s="36">
        <v>575</v>
      </c>
      <c r="L731" s="36" t="s">
        <v>31</v>
      </c>
      <c r="M731" s="31" t="s">
        <v>234</v>
      </c>
      <c r="N731" s="24" t="s">
        <v>88</v>
      </c>
      <c r="O731" s="24">
        <v>5</v>
      </c>
      <c r="P731" s="24"/>
      <c r="Q731" s="31" t="s">
        <v>34</v>
      </c>
      <c r="R731" s="24" t="s">
        <v>45</v>
      </c>
      <c r="S731" s="24"/>
      <c r="T731" s="32" t="s">
        <v>35</v>
      </c>
      <c r="U731" s="18"/>
      <c r="V731" s="19"/>
      <c r="W731" s="33" t="str">
        <f t="shared" si="2"/>
        <v/>
      </c>
      <c r="X731" s="34" t="str">
        <f t="shared" si="1"/>
        <v/>
      </c>
    </row>
    <row r="732" spans="1:24" ht="18" customHeight="1" x14ac:dyDescent="0.25">
      <c r="A732" s="40">
        <v>54.95</v>
      </c>
      <c r="B732" s="40" t="s">
        <v>2616</v>
      </c>
      <c r="C732" s="51" t="s">
        <v>90</v>
      </c>
      <c r="D732" s="24"/>
      <c r="E732" s="24" t="s">
        <v>178</v>
      </c>
      <c r="F732" s="37" t="s">
        <v>2617</v>
      </c>
      <c r="G732" s="31" t="s">
        <v>180</v>
      </c>
      <c r="H732" s="51" t="s">
        <v>40</v>
      </c>
      <c r="I732" s="54" t="s">
        <v>2614</v>
      </c>
      <c r="J732" s="55" t="s">
        <v>2615</v>
      </c>
      <c r="K732" s="36">
        <v>575</v>
      </c>
      <c r="L732" s="36" t="s">
        <v>31</v>
      </c>
      <c r="M732" s="31" t="s">
        <v>234</v>
      </c>
      <c r="N732" s="24" t="s">
        <v>88</v>
      </c>
      <c r="O732" s="24">
        <v>5</v>
      </c>
      <c r="P732" s="24"/>
      <c r="Q732" s="31" t="s">
        <v>34</v>
      </c>
      <c r="R732" s="24" t="s">
        <v>45</v>
      </c>
      <c r="S732" s="24"/>
      <c r="T732" s="32" t="s">
        <v>35</v>
      </c>
      <c r="U732" s="18"/>
      <c r="V732" s="19"/>
      <c r="W732" s="33" t="str">
        <f t="shared" si="2"/>
        <v/>
      </c>
      <c r="X732" s="34" t="str">
        <f t="shared" si="1"/>
        <v/>
      </c>
    </row>
    <row r="733" spans="1:24" ht="23.25" customHeight="1" x14ac:dyDescent="0.25">
      <c r="A733" s="113">
        <v>36</v>
      </c>
      <c r="B733" s="83"/>
      <c r="C733" s="114" t="s">
        <v>2618</v>
      </c>
      <c r="D733" s="24"/>
      <c r="E733" s="83" t="s">
        <v>98</v>
      </c>
      <c r="F733" s="115" t="s">
        <v>2619</v>
      </c>
      <c r="G733" s="116" t="s">
        <v>100</v>
      </c>
      <c r="H733" s="117" t="s">
        <v>2620</v>
      </c>
      <c r="I733" s="118" t="s">
        <v>2621</v>
      </c>
      <c r="J733" s="119" t="s">
        <v>2622</v>
      </c>
      <c r="K733" s="120">
        <v>3</v>
      </c>
      <c r="L733" s="37" t="s">
        <v>31</v>
      </c>
      <c r="M733" s="31" t="s">
        <v>2623</v>
      </c>
      <c r="N733" s="24">
        <v>2018</v>
      </c>
      <c r="O733" s="24"/>
      <c r="P733" s="24" t="s">
        <v>2624</v>
      </c>
      <c r="Q733" s="31" t="s">
        <v>1607</v>
      </c>
      <c r="R733" s="24" t="s">
        <v>45</v>
      </c>
      <c r="S733" s="24" t="s">
        <v>2625</v>
      </c>
      <c r="T733" s="32" t="s">
        <v>35</v>
      </c>
      <c r="U733" s="18"/>
      <c r="V733" s="19"/>
      <c r="W733" s="33" t="str">
        <f t="shared" si="2"/>
        <v/>
      </c>
      <c r="X733" s="34" t="str">
        <f t="shared" si="1"/>
        <v/>
      </c>
    </row>
    <row r="734" spans="1:24" ht="25.5" customHeight="1" x14ac:dyDescent="0.25">
      <c r="A734" s="113">
        <v>36</v>
      </c>
      <c r="B734" s="83" t="s">
        <v>1210</v>
      </c>
      <c r="C734" s="114" t="s">
        <v>2626</v>
      </c>
      <c r="D734" s="24"/>
      <c r="E734" s="83" t="s">
        <v>517</v>
      </c>
      <c r="F734" s="115" t="s">
        <v>2627</v>
      </c>
      <c r="G734" s="116" t="s">
        <v>1784</v>
      </c>
      <c r="H734" s="117" t="s">
        <v>2620</v>
      </c>
      <c r="I734" s="118" t="s">
        <v>2621</v>
      </c>
      <c r="J734" s="119" t="s">
        <v>2622</v>
      </c>
      <c r="K734" s="121">
        <v>3</v>
      </c>
      <c r="L734" s="42" t="s">
        <v>47</v>
      </c>
      <c r="M734" s="31" t="s">
        <v>2623</v>
      </c>
      <c r="N734" s="24">
        <v>2018</v>
      </c>
      <c r="O734" s="24"/>
      <c r="P734" s="24" t="s">
        <v>2624</v>
      </c>
      <c r="Q734" s="31" t="s">
        <v>1607</v>
      </c>
      <c r="R734" s="24" t="s">
        <v>45</v>
      </c>
      <c r="S734" s="24" t="s">
        <v>2625</v>
      </c>
      <c r="T734" s="32" t="s">
        <v>35</v>
      </c>
      <c r="U734" s="18"/>
      <c r="V734" s="19"/>
      <c r="W734" s="33" t="str">
        <f t="shared" si="2"/>
        <v/>
      </c>
      <c r="X734" s="34" t="str">
        <f t="shared" si="1"/>
        <v/>
      </c>
    </row>
    <row r="735" spans="1:24" ht="22.5" customHeight="1" x14ac:dyDescent="0.25">
      <c r="A735" s="113">
        <v>36</v>
      </c>
      <c r="B735" s="83"/>
      <c r="C735" s="114" t="s">
        <v>2618</v>
      </c>
      <c r="D735" s="24"/>
      <c r="E735" s="83" t="s">
        <v>98</v>
      </c>
      <c r="F735" s="115" t="s">
        <v>2628</v>
      </c>
      <c r="G735" s="116" t="s">
        <v>100</v>
      </c>
      <c r="H735" s="117" t="s">
        <v>2620</v>
      </c>
      <c r="I735" s="118" t="s">
        <v>2629</v>
      </c>
      <c r="J735" s="119" t="s">
        <v>2630</v>
      </c>
      <c r="K735" s="120">
        <v>2</v>
      </c>
      <c r="L735" s="37" t="s">
        <v>31</v>
      </c>
      <c r="M735" s="31" t="s">
        <v>2623</v>
      </c>
      <c r="N735" s="24">
        <v>2018</v>
      </c>
      <c r="O735" s="24"/>
      <c r="P735" s="24" t="s">
        <v>2624</v>
      </c>
      <c r="Q735" s="31" t="s">
        <v>1607</v>
      </c>
      <c r="R735" s="24" t="s">
        <v>45</v>
      </c>
      <c r="S735" s="24" t="s">
        <v>2625</v>
      </c>
      <c r="T735" s="32" t="s">
        <v>35</v>
      </c>
      <c r="U735" s="18"/>
      <c r="V735" s="19"/>
      <c r="W735" s="33" t="str">
        <f t="shared" si="2"/>
        <v/>
      </c>
      <c r="X735" s="34" t="str">
        <f t="shared" si="1"/>
        <v/>
      </c>
    </row>
    <row r="736" spans="1:24" ht="14.25" customHeight="1" x14ac:dyDescent="0.25">
      <c r="A736" s="113">
        <v>36</v>
      </c>
      <c r="B736" s="83" t="s">
        <v>1210</v>
      </c>
      <c r="C736" s="114" t="s">
        <v>2626</v>
      </c>
      <c r="D736" s="24"/>
      <c r="E736" s="83" t="s">
        <v>517</v>
      </c>
      <c r="F736" s="115" t="s">
        <v>2631</v>
      </c>
      <c r="G736" s="116" t="s">
        <v>1784</v>
      </c>
      <c r="H736" s="116" t="s">
        <v>2620</v>
      </c>
      <c r="I736" s="122" t="s">
        <v>2629</v>
      </c>
      <c r="J736" s="123" t="s">
        <v>2630</v>
      </c>
      <c r="K736" s="121">
        <v>2</v>
      </c>
      <c r="L736" s="42" t="s">
        <v>47</v>
      </c>
      <c r="M736" s="31" t="s">
        <v>2623</v>
      </c>
      <c r="N736" s="24">
        <v>2018</v>
      </c>
      <c r="O736" s="24"/>
      <c r="P736" s="24" t="s">
        <v>2624</v>
      </c>
      <c r="Q736" s="31" t="s">
        <v>1607</v>
      </c>
      <c r="R736" s="24" t="s">
        <v>45</v>
      </c>
      <c r="S736" s="24" t="s">
        <v>2625</v>
      </c>
      <c r="T736" s="32" t="s">
        <v>35</v>
      </c>
      <c r="U736" s="18"/>
      <c r="V736" s="19"/>
      <c r="W736" s="33" t="str">
        <f t="shared" si="2"/>
        <v/>
      </c>
      <c r="X736" s="34" t="str">
        <f t="shared" si="1"/>
        <v/>
      </c>
    </row>
    <row r="737" spans="1:24" ht="14.25" customHeight="1" x14ac:dyDescent="0.25">
      <c r="A737" s="113">
        <v>36</v>
      </c>
      <c r="B737" s="83"/>
      <c r="C737" s="83" t="s">
        <v>2618</v>
      </c>
      <c r="D737" s="24"/>
      <c r="E737" s="83" t="s">
        <v>98</v>
      </c>
      <c r="F737" s="115" t="s">
        <v>2632</v>
      </c>
      <c r="G737" s="116" t="s">
        <v>100</v>
      </c>
      <c r="H737" s="116" t="s">
        <v>2620</v>
      </c>
      <c r="I737" s="122" t="s">
        <v>2633</v>
      </c>
      <c r="J737" s="123" t="s">
        <v>2634</v>
      </c>
      <c r="K737" s="120">
        <v>1</v>
      </c>
      <c r="L737" s="37" t="s">
        <v>31</v>
      </c>
      <c r="M737" s="31" t="s">
        <v>2623</v>
      </c>
      <c r="N737" s="24">
        <v>2018</v>
      </c>
      <c r="O737" s="24"/>
      <c r="P737" s="24" t="s">
        <v>2624</v>
      </c>
      <c r="Q737" s="31" t="s">
        <v>1607</v>
      </c>
      <c r="R737" s="24" t="s">
        <v>45</v>
      </c>
      <c r="S737" s="24" t="s">
        <v>2625</v>
      </c>
      <c r="T737" s="32" t="s">
        <v>35</v>
      </c>
      <c r="U737" s="18"/>
      <c r="V737" s="19"/>
      <c r="W737" s="33" t="str">
        <f t="shared" si="2"/>
        <v/>
      </c>
      <c r="X737" s="34" t="str">
        <f t="shared" si="1"/>
        <v/>
      </c>
    </row>
    <row r="738" spans="1:24" ht="14.25" customHeight="1" x14ac:dyDescent="0.25">
      <c r="A738" s="113">
        <v>36</v>
      </c>
      <c r="B738" s="83"/>
      <c r="C738" s="114" t="s">
        <v>49</v>
      </c>
      <c r="D738" s="24"/>
      <c r="E738" s="83" t="s">
        <v>2635</v>
      </c>
      <c r="F738" s="115" t="s">
        <v>2636</v>
      </c>
      <c r="G738" s="116" t="s">
        <v>2637</v>
      </c>
      <c r="H738" s="117" t="s">
        <v>2620</v>
      </c>
      <c r="I738" s="118" t="s">
        <v>2633</v>
      </c>
      <c r="J738" s="119" t="s">
        <v>2634</v>
      </c>
      <c r="K738" s="121">
        <v>1</v>
      </c>
      <c r="L738" s="42" t="s">
        <v>47</v>
      </c>
      <c r="M738" s="31" t="s">
        <v>2623</v>
      </c>
      <c r="N738" s="24">
        <v>2018</v>
      </c>
      <c r="O738" s="24"/>
      <c r="P738" s="24" t="s">
        <v>2624</v>
      </c>
      <c r="Q738" s="31" t="s">
        <v>1607</v>
      </c>
      <c r="R738" s="24" t="s">
        <v>45</v>
      </c>
      <c r="S738" s="24" t="s">
        <v>2625</v>
      </c>
      <c r="T738" s="32" t="s">
        <v>35</v>
      </c>
      <c r="U738" s="18"/>
      <c r="V738" s="19"/>
      <c r="W738" s="33" t="str">
        <f t="shared" si="2"/>
        <v/>
      </c>
      <c r="X738" s="34" t="str">
        <f t="shared" si="1"/>
        <v/>
      </c>
    </row>
    <row r="739" spans="1:24" ht="14.25" customHeight="1" x14ac:dyDescent="0.25">
      <c r="A739" s="113">
        <v>36</v>
      </c>
      <c r="B739" s="83"/>
      <c r="C739" s="114" t="s">
        <v>2618</v>
      </c>
      <c r="D739" s="24"/>
      <c r="E739" s="83" t="s">
        <v>2638</v>
      </c>
      <c r="F739" s="115" t="s">
        <v>2639</v>
      </c>
      <c r="G739" s="116" t="s">
        <v>2640</v>
      </c>
      <c r="H739" s="117" t="s">
        <v>2620</v>
      </c>
      <c r="I739" s="118" t="s">
        <v>2633</v>
      </c>
      <c r="J739" s="119" t="s">
        <v>2634</v>
      </c>
      <c r="K739" s="121">
        <v>1</v>
      </c>
      <c r="L739" s="42" t="s">
        <v>48</v>
      </c>
      <c r="M739" s="31" t="s">
        <v>2623</v>
      </c>
      <c r="N739" s="24">
        <v>2018</v>
      </c>
      <c r="O739" s="24"/>
      <c r="P739" s="24" t="s">
        <v>2624</v>
      </c>
      <c r="Q739" s="31" t="s">
        <v>1607</v>
      </c>
      <c r="R739" s="24" t="s">
        <v>45</v>
      </c>
      <c r="S739" s="24" t="s">
        <v>2625</v>
      </c>
      <c r="T739" s="32" t="s">
        <v>35</v>
      </c>
      <c r="U739" s="18"/>
      <c r="V739" s="19"/>
      <c r="W739" s="33" t="str">
        <f t="shared" si="2"/>
        <v/>
      </c>
      <c r="X739" s="34" t="str">
        <f t="shared" si="1"/>
        <v/>
      </c>
    </row>
    <row r="740" spans="1:24" ht="14.25" customHeight="1" x14ac:dyDescent="0.25">
      <c r="A740" s="113">
        <v>36</v>
      </c>
      <c r="B740" s="83" t="s">
        <v>1210</v>
      </c>
      <c r="C740" s="83" t="s">
        <v>2641</v>
      </c>
      <c r="D740" s="24"/>
      <c r="E740" s="83" t="s">
        <v>517</v>
      </c>
      <c r="F740" s="115" t="s">
        <v>2642</v>
      </c>
      <c r="G740" s="116" t="s">
        <v>1784</v>
      </c>
      <c r="H740" s="116" t="s">
        <v>2620</v>
      </c>
      <c r="I740" s="122" t="s">
        <v>2633</v>
      </c>
      <c r="J740" s="123" t="s">
        <v>2634</v>
      </c>
      <c r="K740" s="121">
        <v>1</v>
      </c>
      <c r="L740" s="42" t="s">
        <v>425</v>
      </c>
      <c r="M740" s="31" t="s">
        <v>2623</v>
      </c>
      <c r="N740" s="24">
        <v>2018</v>
      </c>
      <c r="O740" s="24"/>
      <c r="P740" s="24" t="s">
        <v>2624</v>
      </c>
      <c r="Q740" s="31" t="s">
        <v>1607</v>
      </c>
      <c r="R740" s="24" t="s">
        <v>45</v>
      </c>
      <c r="S740" s="24" t="s">
        <v>2625</v>
      </c>
      <c r="T740" s="32" t="s">
        <v>35</v>
      </c>
      <c r="U740" s="18"/>
      <c r="V740" s="19"/>
      <c r="W740" s="33" t="str">
        <f t="shared" si="2"/>
        <v/>
      </c>
      <c r="X740" s="34" t="str">
        <f t="shared" si="1"/>
        <v/>
      </c>
    </row>
    <row r="741" spans="1:24" ht="14.25" customHeight="1" x14ac:dyDescent="0.25">
      <c r="A741" s="40">
        <v>38.950000000000003</v>
      </c>
      <c r="B741" s="45" t="s">
        <v>2643</v>
      </c>
      <c r="C741" s="24" t="s">
        <v>2644</v>
      </c>
      <c r="D741" s="24"/>
      <c r="E741" s="24" t="s">
        <v>178</v>
      </c>
      <c r="F741" s="37" t="s">
        <v>2645</v>
      </c>
      <c r="G741" s="31" t="s">
        <v>180</v>
      </c>
      <c r="H741" s="24" t="s">
        <v>40</v>
      </c>
      <c r="I741" s="28" t="s">
        <v>2646</v>
      </c>
      <c r="J741" s="38" t="s">
        <v>2647</v>
      </c>
      <c r="K741" s="36">
        <v>576</v>
      </c>
      <c r="L741" s="36" t="s">
        <v>31</v>
      </c>
      <c r="M741" s="31" t="s">
        <v>234</v>
      </c>
      <c r="N741" s="24" t="s">
        <v>88</v>
      </c>
      <c r="O741" s="24">
        <v>5</v>
      </c>
      <c r="P741" s="24"/>
      <c r="Q741" s="31" t="s">
        <v>34</v>
      </c>
      <c r="R741" s="24" t="s">
        <v>45</v>
      </c>
      <c r="S741" s="24"/>
      <c r="T741" s="32" t="s">
        <v>35</v>
      </c>
      <c r="U741" s="18"/>
      <c r="V741" s="19"/>
      <c r="W741" s="33" t="str">
        <f t="shared" si="2"/>
        <v/>
      </c>
      <c r="X741" s="34" t="str">
        <f t="shared" si="1"/>
        <v/>
      </c>
    </row>
    <row r="742" spans="1:24" ht="14.25" customHeight="1" x14ac:dyDescent="0.25">
      <c r="A742" s="40">
        <v>0.22290000000000001</v>
      </c>
      <c r="B742" s="24">
        <v>0.4</v>
      </c>
      <c r="C742" s="24" t="s">
        <v>24</v>
      </c>
      <c r="D742" s="24"/>
      <c r="E742" s="24" t="s">
        <v>1026</v>
      </c>
      <c r="F742" s="37" t="s">
        <v>2648</v>
      </c>
      <c r="G742" s="27" t="s">
        <v>39</v>
      </c>
      <c r="H742" s="24" t="s">
        <v>28</v>
      </c>
      <c r="I742" s="28" t="s">
        <v>2649</v>
      </c>
      <c r="J742" s="38" t="s">
        <v>2650</v>
      </c>
      <c r="K742" s="36">
        <v>28</v>
      </c>
      <c r="L742" s="36" t="s">
        <v>31</v>
      </c>
      <c r="M742" s="31" t="s">
        <v>880</v>
      </c>
      <c r="N742" s="24" t="s">
        <v>134</v>
      </c>
      <c r="O742" s="24">
        <v>3</v>
      </c>
      <c r="P742" s="24"/>
      <c r="Q742" s="31" t="s">
        <v>66</v>
      </c>
      <c r="R742" s="24"/>
      <c r="S742" s="24"/>
      <c r="T742" s="32" t="s">
        <v>35</v>
      </c>
      <c r="U742" s="18"/>
      <c r="V742" s="19"/>
      <c r="W742" s="33" t="str">
        <f t="shared" si="2"/>
        <v/>
      </c>
      <c r="X742" s="34" t="str">
        <f t="shared" si="1"/>
        <v/>
      </c>
    </row>
    <row r="743" spans="1:24" ht="14.25" customHeight="1" x14ac:dyDescent="0.25">
      <c r="A743" s="40">
        <v>3.99</v>
      </c>
      <c r="B743" s="40" t="s">
        <v>2418</v>
      </c>
      <c r="C743" s="24" t="s">
        <v>148</v>
      </c>
      <c r="D743" s="24"/>
      <c r="E743" s="24" t="s">
        <v>122</v>
      </c>
      <c r="F743" s="37" t="s">
        <v>2651</v>
      </c>
      <c r="G743" s="31" t="s">
        <v>110</v>
      </c>
      <c r="H743" s="24" t="s">
        <v>798</v>
      </c>
      <c r="I743" s="54" t="s">
        <v>2652</v>
      </c>
      <c r="J743" s="55" t="s">
        <v>2653</v>
      </c>
      <c r="K743" s="36">
        <v>398</v>
      </c>
      <c r="L743" s="36" t="s">
        <v>31</v>
      </c>
      <c r="M743" s="31" t="s">
        <v>153</v>
      </c>
      <c r="N743" s="24" t="s">
        <v>88</v>
      </c>
      <c r="O743" s="24">
        <v>4</v>
      </c>
      <c r="P743" s="24"/>
      <c r="Q743" s="31" t="s">
        <v>34</v>
      </c>
      <c r="R743" s="24"/>
      <c r="S743" s="24"/>
      <c r="T743" s="32" t="s">
        <v>35</v>
      </c>
      <c r="U743" s="18"/>
      <c r="V743" s="19"/>
      <c r="W743" s="33" t="str">
        <f t="shared" si="2"/>
        <v/>
      </c>
      <c r="X743" s="34" t="str">
        <f t="shared" si="1"/>
        <v/>
      </c>
    </row>
    <row r="744" spans="1:24" ht="14.25" customHeight="1" x14ac:dyDescent="0.25">
      <c r="A744" s="40">
        <v>4.3499999999999996</v>
      </c>
      <c r="B744" s="40" t="s">
        <v>2418</v>
      </c>
      <c r="C744" s="24" t="s">
        <v>148</v>
      </c>
      <c r="D744" s="24"/>
      <c r="E744" s="24" t="s">
        <v>122</v>
      </c>
      <c r="F744" s="37" t="s">
        <v>2654</v>
      </c>
      <c r="G744" s="31" t="s">
        <v>110</v>
      </c>
      <c r="H744" s="24" t="s">
        <v>798</v>
      </c>
      <c r="I744" s="28" t="s">
        <v>2655</v>
      </c>
      <c r="J744" s="38" t="s">
        <v>2656</v>
      </c>
      <c r="K744" s="36">
        <v>399</v>
      </c>
      <c r="L744" s="36" t="s">
        <v>31</v>
      </c>
      <c r="M744" s="31" t="s">
        <v>153</v>
      </c>
      <c r="N744" s="24" t="s">
        <v>88</v>
      </c>
      <c r="O744" s="24">
        <v>4</v>
      </c>
      <c r="P744" s="24"/>
      <c r="Q744" s="31" t="s">
        <v>34</v>
      </c>
      <c r="R744" s="24"/>
      <c r="S744" s="24"/>
      <c r="T744" s="32" t="s">
        <v>35</v>
      </c>
      <c r="U744" s="18"/>
      <c r="V744" s="19"/>
      <c r="W744" s="33" t="str">
        <f t="shared" si="2"/>
        <v/>
      </c>
      <c r="X744" s="34" t="str">
        <f t="shared" si="1"/>
        <v/>
      </c>
    </row>
    <row r="745" spans="1:24" ht="14.25" customHeight="1" x14ac:dyDescent="0.25">
      <c r="A745" s="40">
        <v>3.3000000000000003</v>
      </c>
      <c r="B745" s="40" t="s">
        <v>283</v>
      </c>
      <c r="C745" s="24" t="s">
        <v>1395</v>
      </c>
      <c r="D745" s="24"/>
      <c r="E745" s="24" t="s">
        <v>297</v>
      </c>
      <c r="F745" s="37" t="s">
        <v>2657</v>
      </c>
      <c r="G745" s="31" t="s">
        <v>321</v>
      </c>
      <c r="H745" s="24" t="s">
        <v>1397</v>
      </c>
      <c r="I745" s="54" t="s">
        <v>2658</v>
      </c>
      <c r="J745" s="55" t="s">
        <v>2659</v>
      </c>
      <c r="K745" s="36">
        <v>352</v>
      </c>
      <c r="L745" s="36" t="s">
        <v>31</v>
      </c>
      <c r="M745" s="31" t="s">
        <v>752</v>
      </c>
      <c r="N745" s="24" t="s">
        <v>33</v>
      </c>
      <c r="O745" s="24">
        <v>4</v>
      </c>
      <c r="P745" s="24"/>
      <c r="Q745" s="31" t="s">
        <v>34</v>
      </c>
      <c r="R745" s="24"/>
      <c r="S745" s="24"/>
      <c r="T745" s="32" t="s">
        <v>35</v>
      </c>
      <c r="U745" s="18"/>
      <c r="V745" s="19"/>
      <c r="W745" s="33" t="str">
        <f t="shared" si="2"/>
        <v/>
      </c>
      <c r="X745" s="34" t="str">
        <f t="shared" si="1"/>
        <v/>
      </c>
    </row>
    <row r="746" spans="1:24" ht="14.25" customHeight="1" x14ac:dyDescent="0.25">
      <c r="A746" s="24">
        <v>9.6</v>
      </c>
      <c r="B746" s="24" t="s">
        <v>296</v>
      </c>
      <c r="C746" s="24" t="s">
        <v>2660</v>
      </c>
      <c r="D746" s="24"/>
      <c r="E746" s="24" t="s">
        <v>574</v>
      </c>
      <c r="F746" s="37" t="s">
        <v>2661</v>
      </c>
      <c r="G746" s="31" t="s">
        <v>69</v>
      </c>
      <c r="H746" s="24" t="s">
        <v>2662</v>
      </c>
      <c r="I746" s="54" t="s">
        <v>2663</v>
      </c>
      <c r="J746" s="55" t="s">
        <v>2664</v>
      </c>
      <c r="K746" s="30">
        <v>275</v>
      </c>
      <c r="L746" s="30" t="s">
        <v>31</v>
      </c>
      <c r="M746" s="31" t="s">
        <v>249</v>
      </c>
      <c r="N746" s="24" t="s">
        <v>185</v>
      </c>
      <c r="O746" s="24">
        <v>3</v>
      </c>
      <c r="P746" s="24"/>
      <c r="Q746" s="31" t="s">
        <v>66</v>
      </c>
      <c r="R746" s="24" t="s">
        <v>45</v>
      </c>
      <c r="S746" s="24"/>
      <c r="T746" s="32" t="s">
        <v>35</v>
      </c>
      <c r="U746" s="18"/>
      <c r="V746" s="19"/>
      <c r="W746" s="33" t="str">
        <f t="shared" si="2"/>
        <v/>
      </c>
      <c r="X746" s="34" t="str">
        <f t="shared" si="1"/>
        <v/>
      </c>
    </row>
    <row r="747" spans="1:24" ht="14.25" customHeight="1" x14ac:dyDescent="0.25">
      <c r="A747" s="24">
        <v>9.6</v>
      </c>
      <c r="B747" s="31" t="s">
        <v>2665</v>
      </c>
      <c r="C747" s="24" t="s">
        <v>1201</v>
      </c>
      <c r="D747" s="24"/>
      <c r="E747" s="24" t="s">
        <v>178</v>
      </c>
      <c r="F747" s="37" t="s">
        <v>2666</v>
      </c>
      <c r="G747" s="31" t="s">
        <v>180</v>
      </c>
      <c r="H747" s="24" t="s">
        <v>2662</v>
      </c>
      <c r="I747" s="28" t="s">
        <v>2663</v>
      </c>
      <c r="J747" s="38" t="s">
        <v>2664</v>
      </c>
      <c r="K747" s="35">
        <v>275</v>
      </c>
      <c r="L747" s="35" t="s">
        <v>47</v>
      </c>
      <c r="M747" s="31" t="s">
        <v>249</v>
      </c>
      <c r="N747" s="24" t="s">
        <v>185</v>
      </c>
      <c r="O747" s="24">
        <v>3</v>
      </c>
      <c r="P747" s="24"/>
      <c r="Q747" s="31" t="s">
        <v>66</v>
      </c>
      <c r="R747" s="24" t="s">
        <v>45</v>
      </c>
      <c r="S747" s="24"/>
      <c r="T747" s="32" t="s">
        <v>35</v>
      </c>
      <c r="U747" s="18"/>
      <c r="V747" s="19"/>
      <c r="W747" s="33" t="str">
        <f t="shared" si="2"/>
        <v/>
      </c>
      <c r="X747" s="34" t="str">
        <f t="shared" si="1"/>
        <v/>
      </c>
    </row>
    <row r="748" spans="1:24" ht="14.25" customHeight="1" x14ac:dyDescent="0.25">
      <c r="A748" s="40">
        <v>0.995</v>
      </c>
      <c r="B748" s="40" t="s">
        <v>459</v>
      </c>
      <c r="C748" s="24" t="s">
        <v>348</v>
      </c>
      <c r="D748" s="24"/>
      <c r="E748" s="24" t="s">
        <v>2667</v>
      </c>
      <c r="F748" s="37" t="s">
        <v>2668</v>
      </c>
      <c r="G748" s="31" t="s">
        <v>192</v>
      </c>
      <c r="H748" s="24" t="s">
        <v>84</v>
      </c>
      <c r="I748" s="28" t="s">
        <v>2669</v>
      </c>
      <c r="J748" s="38" t="s">
        <v>2670</v>
      </c>
      <c r="K748" s="36">
        <v>81</v>
      </c>
      <c r="L748" s="36" t="s">
        <v>31</v>
      </c>
      <c r="M748" s="31" t="s">
        <v>170</v>
      </c>
      <c r="N748" s="24" t="s">
        <v>129</v>
      </c>
      <c r="O748" s="24">
        <v>1</v>
      </c>
      <c r="P748" s="24"/>
      <c r="Q748" s="31" t="s">
        <v>34</v>
      </c>
      <c r="R748" s="24" t="s">
        <v>45</v>
      </c>
      <c r="S748" s="24"/>
      <c r="T748" s="32" t="s">
        <v>35</v>
      </c>
      <c r="U748" s="18"/>
      <c r="V748" s="19"/>
      <c r="W748" s="33" t="str">
        <f t="shared" si="2"/>
        <v/>
      </c>
      <c r="X748" s="34" t="str">
        <f t="shared" si="1"/>
        <v/>
      </c>
    </row>
    <row r="749" spans="1:24" ht="14.25" customHeight="1" x14ac:dyDescent="0.25">
      <c r="A749" s="40">
        <v>75.900000000000006</v>
      </c>
      <c r="B749" s="24">
        <v>95.2</v>
      </c>
      <c r="C749" s="24" t="s">
        <v>2671</v>
      </c>
      <c r="D749" s="24"/>
      <c r="E749" s="24" t="s">
        <v>278</v>
      </c>
      <c r="F749" s="37" t="s">
        <v>2672</v>
      </c>
      <c r="G749" s="31" t="s">
        <v>69</v>
      </c>
      <c r="H749" s="24" t="s">
        <v>2671</v>
      </c>
      <c r="I749" s="28" t="s">
        <v>2673</v>
      </c>
      <c r="J749" s="38" t="s">
        <v>2674</v>
      </c>
      <c r="K749" s="30">
        <v>821</v>
      </c>
      <c r="L749" s="30" t="s">
        <v>31</v>
      </c>
      <c r="M749" s="31" t="s">
        <v>1010</v>
      </c>
      <c r="N749" s="24" t="s">
        <v>78</v>
      </c>
      <c r="O749" s="24">
        <v>8</v>
      </c>
      <c r="P749" s="24"/>
      <c r="Q749" s="31" t="s">
        <v>34</v>
      </c>
      <c r="R749" s="24" t="s">
        <v>45</v>
      </c>
      <c r="S749" s="24"/>
      <c r="T749" s="32" t="s">
        <v>35</v>
      </c>
      <c r="U749" s="18"/>
      <c r="V749" s="19"/>
      <c r="W749" s="33" t="str">
        <f t="shared" si="2"/>
        <v/>
      </c>
      <c r="X749" s="34" t="str">
        <f t="shared" si="1"/>
        <v/>
      </c>
    </row>
    <row r="750" spans="1:24" ht="14.25" customHeight="1" x14ac:dyDescent="0.25">
      <c r="A750" s="40">
        <v>75.900000000000006</v>
      </c>
      <c r="B750" s="24">
        <v>152</v>
      </c>
      <c r="C750" s="24" t="s">
        <v>2675</v>
      </c>
      <c r="D750" s="24"/>
      <c r="E750" s="24" t="s">
        <v>2676</v>
      </c>
      <c r="F750" s="37" t="s">
        <v>2677</v>
      </c>
      <c r="G750" s="27" t="s">
        <v>39</v>
      </c>
      <c r="H750" s="24" t="s">
        <v>2671</v>
      </c>
      <c r="I750" s="28" t="s">
        <v>2673</v>
      </c>
      <c r="J750" s="38" t="s">
        <v>2674</v>
      </c>
      <c r="K750" s="35">
        <v>821</v>
      </c>
      <c r="L750" s="35" t="s">
        <v>47</v>
      </c>
      <c r="M750" s="31" t="s">
        <v>1010</v>
      </c>
      <c r="N750" s="24" t="s">
        <v>78</v>
      </c>
      <c r="O750" s="24">
        <v>8</v>
      </c>
      <c r="P750" s="24"/>
      <c r="Q750" s="31" t="s">
        <v>34</v>
      </c>
      <c r="R750" s="24" t="s">
        <v>45</v>
      </c>
      <c r="S750" s="24"/>
      <c r="T750" s="32" t="s">
        <v>35</v>
      </c>
      <c r="U750" s="18"/>
      <c r="V750" s="19"/>
      <c r="W750" s="33" t="str">
        <f t="shared" si="2"/>
        <v/>
      </c>
      <c r="X750" s="34" t="str">
        <f t="shared" si="1"/>
        <v/>
      </c>
    </row>
    <row r="751" spans="1:24" ht="14.25" customHeight="1" x14ac:dyDescent="0.25">
      <c r="A751" s="22">
        <v>10</v>
      </c>
      <c r="B751" s="24" t="s">
        <v>1694</v>
      </c>
      <c r="C751" s="24" t="s">
        <v>195</v>
      </c>
      <c r="D751" s="24"/>
      <c r="E751" s="24" t="s">
        <v>1695</v>
      </c>
      <c r="F751" s="37" t="s">
        <v>2678</v>
      </c>
      <c r="G751" s="31" t="s">
        <v>69</v>
      </c>
      <c r="H751" s="24" t="s">
        <v>84</v>
      </c>
      <c r="I751" s="28" t="s">
        <v>2679</v>
      </c>
      <c r="J751" s="38" t="s">
        <v>2680</v>
      </c>
      <c r="K751" s="36">
        <v>19</v>
      </c>
      <c r="L751" s="36" t="s">
        <v>31</v>
      </c>
      <c r="M751" s="31" t="s">
        <v>859</v>
      </c>
      <c r="N751" s="24">
        <v>2018</v>
      </c>
      <c r="O751" s="24">
        <v>50</v>
      </c>
      <c r="P751" s="24" t="s">
        <v>44</v>
      </c>
      <c r="Q751" s="31" t="s">
        <v>34</v>
      </c>
      <c r="R751" s="24" t="s">
        <v>45</v>
      </c>
      <c r="S751" s="24" t="s">
        <v>44</v>
      </c>
      <c r="T751" s="32" t="s">
        <v>35</v>
      </c>
      <c r="U751" s="18"/>
      <c r="V751" s="19"/>
      <c r="W751" s="33" t="str">
        <f t="shared" si="2"/>
        <v/>
      </c>
      <c r="X751" s="34" t="str">
        <f t="shared" si="1"/>
        <v/>
      </c>
    </row>
    <row r="752" spans="1:24" ht="14.25" customHeight="1" x14ac:dyDescent="0.25">
      <c r="A752" s="40">
        <v>0.30000000000000004</v>
      </c>
      <c r="B752" s="40">
        <v>0.58750000000000002</v>
      </c>
      <c r="C752" s="24" t="s">
        <v>24</v>
      </c>
      <c r="D752" s="24"/>
      <c r="E752" s="24" t="s">
        <v>67</v>
      </c>
      <c r="F752" s="37" t="s">
        <v>2681</v>
      </c>
      <c r="G752" s="31" t="s">
        <v>69</v>
      </c>
      <c r="H752" s="24" t="s">
        <v>28</v>
      </c>
      <c r="I752" s="28" t="s">
        <v>2682</v>
      </c>
      <c r="J752" s="38" t="s">
        <v>2683</v>
      </c>
      <c r="K752" s="36">
        <v>447</v>
      </c>
      <c r="L752" s="36" t="s">
        <v>31</v>
      </c>
      <c r="M752" s="31" t="s">
        <v>32</v>
      </c>
      <c r="N752" s="24" t="s">
        <v>33</v>
      </c>
      <c r="O752" s="24">
        <v>5</v>
      </c>
      <c r="P752" s="24"/>
      <c r="Q752" s="31" t="s">
        <v>34</v>
      </c>
      <c r="R752" s="24"/>
      <c r="S752" s="24"/>
      <c r="T752" s="32" t="s">
        <v>35</v>
      </c>
      <c r="U752" s="18"/>
      <c r="V752" s="19"/>
      <c r="W752" s="33" t="str">
        <f t="shared" si="2"/>
        <v/>
      </c>
      <c r="X752" s="34" t="str">
        <f t="shared" si="1"/>
        <v/>
      </c>
    </row>
    <row r="753" spans="1:24" ht="14.25" customHeight="1" x14ac:dyDescent="0.25">
      <c r="A753" s="43">
        <v>2.4900000000000002</v>
      </c>
      <c r="B753" s="43" t="s">
        <v>2518</v>
      </c>
      <c r="C753" s="24" t="s">
        <v>669</v>
      </c>
      <c r="D753" s="24"/>
      <c r="E753" s="24" t="s">
        <v>291</v>
      </c>
      <c r="F753" s="37" t="s">
        <v>2684</v>
      </c>
      <c r="G753" s="31" t="s">
        <v>110</v>
      </c>
      <c r="H753" s="24" t="s">
        <v>222</v>
      </c>
      <c r="I753" s="28" t="s">
        <v>2685</v>
      </c>
      <c r="J753" s="38" t="s">
        <v>2686</v>
      </c>
      <c r="K753" s="36">
        <v>512</v>
      </c>
      <c r="L753" s="36" t="s">
        <v>31</v>
      </c>
      <c r="M753" s="31" t="s">
        <v>234</v>
      </c>
      <c r="N753" s="24" t="s">
        <v>88</v>
      </c>
      <c r="O753" s="24">
        <v>5</v>
      </c>
      <c r="P753" s="24"/>
      <c r="Q753" s="31" t="s">
        <v>34</v>
      </c>
      <c r="R753" s="24" t="s">
        <v>45</v>
      </c>
      <c r="S753" s="24"/>
      <c r="T753" s="32" t="s">
        <v>35</v>
      </c>
      <c r="U753" s="18"/>
      <c r="V753" s="19"/>
      <c r="W753" s="33" t="str">
        <f t="shared" si="2"/>
        <v/>
      </c>
      <c r="X753" s="34" t="str">
        <f t="shared" si="1"/>
        <v/>
      </c>
    </row>
    <row r="754" spans="1:24" ht="14.25" customHeight="1" x14ac:dyDescent="0.25">
      <c r="A754" s="40">
        <v>0.47499999999999998</v>
      </c>
      <c r="B754" s="24">
        <v>0.9</v>
      </c>
      <c r="C754" s="24" t="s">
        <v>311</v>
      </c>
      <c r="D754" s="24"/>
      <c r="E754" s="24" t="s">
        <v>142</v>
      </c>
      <c r="F754" s="37" t="s">
        <v>2687</v>
      </c>
      <c r="G754" s="31" t="s">
        <v>110</v>
      </c>
      <c r="H754" s="24" t="s">
        <v>311</v>
      </c>
      <c r="I754" s="28" t="s">
        <v>2688</v>
      </c>
      <c r="J754" s="38" t="s">
        <v>2689</v>
      </c>
      <c r="K754" s="36">
        <v>63</v>
      </c>
      <c r="L754" s="36" t="s">
        <v>31</v>
      </c>
      <c r="M754" s="31" t="s">
        <v>77</v>
      </c>
      <c r="N754" s="24" t="s">
        <v>78</v>
      </c>
      <c r="O754" s="24">
        <v>1</v>
      </c>
      <c r="P754" s="24"/>
      <c r="Q754" s="31" t="s">
        <v>34</v>
      </c>
      <c r="R754" s="24"/>
      <c r="S754" s="24"/>
      <c r="T754" s="32" t="s">
        <v>35</v>
      </c>
      <c r="U754" s="18"/>
      <c r="V754" s="19"/>
      <c r="W754" s="33" t="str">
        <f t="shared" si="2"/>
        <v/>
      </c>
      <c r="X754" s="34" t="str">
        <f t="shared" si="1"/>
        <v/>
      </c>
    </row>
    <row r="755" spans="1:24" ht="14.25" customHeight="1" x14ac:dyDescent="0.25">
      <c r="A755" s="40">
        <v>3.6750000000000003</v>
      </c>
      <c r="B755" s="40" t="s">
        <v>283</v>
      </c>
      <c r="C755" s="24" t="s">
        <v>235</v>
      </c>
      <c r="D755" s="31" t="s">
        <v>171</v>
      </c>
      <c r="E755" s="24" t="s">
        <v>297</v>
      </c>
      <c r="F755" s="37" t="s">
        <v>2690</v>
      </c>
      <c r="G755" s="31" t="s">
        <v>321</v>
      </c>
      <c r="H755" s="24" t="s">
        <v>235</v>
      </c>
      <c r="I755" s="88" t="s">
        <v>2691</v>
      </c>
      <c r="J755" s="81" t="s">
        <v>2692</v>
      </c>
      <c r="K755" s="30">
        <v>65</v>
      </c>
      <c r="L755" s="30" t="s">
        <v>31</v>
      </c>
      <c r="M755" s="31" t="s">
        <v>175</v>
      </c>
      <c r="N755" s="24" t="s">
        <v>33</v>
      </c>
      <c r="O755" s="24">
        <v>1</v>
      </c>
      <c r="P755" s="24"/>
      <c r="Q755" s="31" t="s">
        <v>34</v>
      </c>
      <c r="R755" s="24"/>
      <c r="S755" s="24"/>
      <c r="T755" s="32" t="s">
        <v>35</v>
      </c>
      <c r="U755" s="18"/>
      <c r="V755" s="19"/>
      <c r="W755" s="33" t="str">
        <f t="shared" si="2"/>
        <v/>
      </c>
      <c r="X755" s="34" t="str">
        <f t="shared" si="1"/>
        <v/>
      </c>
    </row>
    <row r="756" spans="1:24" ht="14.25" customHeight="1" x14ac:dyDescent="0.25">
      <c r="A756" s="40">
        <v>3.6749999999999998</v>
      </c>
      <c r="B756" s="40">
        <v>7.5</v>
      </c>
      <c r="C756" s="24" t="s">
        <v>585</v>
      </c>
      <c r="D756" s="31" t="s">
        <v>171</v>
      </c>
      <c r="E756" s="24" t="s">
        <v>1078</v>
      </c>
      <c r="F756" s="37" t="s">
        <v>2693</v>
      </c>
      <c r="G756" s="27" t="s">
        <v>39</v>
      </c>
      <c r="H756" s="24" t="s">
        <v>235</v>
      </c>
      <c r="I756" s="88" t="s">
        <v>2691</v>
      </c>
      <c r="J756" s="81" t="s">
        <v>2692</v>
      </c>
      <c r="K756" s="35">
        <v>65</v>
      </c>
      <c r="L756" s="35" t="s">
        <v>47</v>
      </c>
      <c r="M756" s="31" t="s">
        <v>175</v>
      </c>
      <c r="N756" s="24" t="s">
        <v>33</v>
      </c>
      <c r="O756" s="24">
        <v>1</v>
      </c>
      <c r="P756" s="24"/>
      <c r="Q756" s="31" t="s">
        <v>34</v>
      </c>
      <c r="R756" s="24"/>
      <c r="S756" s="24"/>
      <c r="T756" s="32" t="s">
        <v>35</v>
      </c>
      <c r="U756" s="18"/>
      <c r="V756" s="19"/>
      <c r="W756" s="33" t="str">
        <f t="shared" si="2"/>
        <v/>
      </c>
      <c r="X756" s="34" t="str">
        <f t="shared" si="1"/>
        <v/>
      </c>
    </row>
    <row r="757" spans="1:24" ht="14.25" customHeight="1" x14ac:dyDescent="0.25">
      <c r="A757" s="40">
        <v>0.17899999999999999</v>
      </c>
      <c r="B757" s="40" t="s">
        <v>2694</v>
      </c>
      <c r="C757" s="24" t="s">
        <v>24</v>
      </c>
      <c r="D757" s="24"/>
      <c r="E757" s="24" t="s">
        <v>217</v>
      </c>
      <c r="F757" s="37" t="s">
        <v>2695</v>
      </c>
      <c r="G757" s="27" t="s">
        <v>83</v>
      </c>
      <c r="H757" s="24" t="s">
        <v>84</v>
      </c>
      <c r="I757" s="28" t="s">
        <v>2696</v>
      </c>
      <c r="J757" s="38" t="s">
        <v>2697</v>
      </c>
      <c r="K757" s="30">
        <v>61</v>
      </c>
      <c r="L757" s="30" t="s">
        <v>31</v>
      </c>
      <c r="M757" s="31" t="s">
        <v>170</v>
      </c>
      <c r="N757" s="24" t="s">
        <v>129</v>
      </c>
      <c r="O757" s="24">
        <v>1</v>
      </c>
      <c r="P757" s="24"/>
      <c r="Q757" s="31" t="s">
        <v>34</v>
      </c>
      <c r="R757" s="24"/>
      <c r="S757" s="24"/>
      <c r="T757" s="32" t="s">
        <v>35</v>
      </c>
      <c r="U757" s="18"/>
      <c r="V757" s="19"/>
      <c r="W757" s="33" t="str">
        <f t="shared" si="2"/>
        <v/>
      </c>
      <c r="X757" s="34" t="str">
        <f t="shared" si="1"/>
        <v/>
      </c>
    </row>
    <row r="758" spans="1:24" ht="14.25" customHeight="1" x14ac:dyDescent="0.25">
      <c r="A758" s="40">
        <v>0.17899999999999999</v>
      </c>
      <c r="B758" s="40" t="s">
        <v>2698</v>
      </c>
      <c r="C758" s="24" t="s">
        <v>24</v>
      </c>
      <c r="D758" s="24"/>
      <c r="E758" s="24" t="s">
        <v>267</v>
      </c>
      <c r="F758" s="37" t="s">
        <v>2699</v>
      </c>
      <c r="G758" s="27" t="s">
        <v>83</v>
      </c>
      <c r="H758" s="24" t="s">
        <v>84</v>
      </c>
      <c r="I758" s="54" t="s">
        <v>2696</v>
      </c>
      <c r="J758" s="55" t="s">
        <v>2697</v>
      </c>
      <c r="K758" s="35">
        <v>61</v>
      </c>
      <c r="L758" s="35" t="s">
        <v>47</v>
      </c>
      <c r="M758" s="31" t="s">
        <v>170</v>
      </c>
      <c r="N758" s="24" t="s">
        <v>129</v>
      </c>
      <c r="O758" s="24">
        <v>1</v>
      </c>
      <c r="P758" s="24"/>
      <c r="Q758" s="31" t="s">
        <v>34</v>
      </c>
      <c r="R758" s="24"/>
      <c r="S758" s="24"/>
      <c r="T758" s="32" t="s">
        <v>35</v>
      </c>
      <c r="U758" s="18"/>
      <c r="V758" s="19"/>
      <c r="W758" s="33" t="str">
        <f t="shared" si="2"/>
        <v/>
      </c>
      <c r="X758" s="34" t="str">
        <f t="shared" si="1"/>
        <v/>
      </c>
    </row>
    <row r="759" spans="1:24" ht="14.25" customHeight="1" x14ac:dyDescent="0.25">
      <c r="A759" s="40">
        <v>0.503</v>
      </c>
      <c r="B759" s="24">
        <v>0.95</v>
      </c>
      <c r="C759" s="24" t="s">
        <v>311</v>
      </c>
      <c r="D759" s="24"/>
      <c r="E759" s="24" t="s">
        <v>142</v>
      </c>
      <c r="F759" s="37" t="s">
        <v>2700</v>
      </c>
      <c r="G759" s="31" t="s">
        <v>110</v>
      </c>
      <c r="H759" s="24" t="s">
        <v>311</v>
      </c>
      <c r="I759" s="54" t="s">
        <v>2701</v>
      </c>
      <c r="J759" s="55" t="s">
        <v>2702</v>
      </c>
      <c r="K759" s="36">
        <v>64</v>
      </c>
      <c r="L759" s="36" t="s">
        <v>31</v>
      </c>
      <c r="M759" s="31" t="s">
        <v>77</v>
      </c>
      <c r="N759" s="24" t="s">
        <v>78</v>
      </c>
      <c r="O759" s="24">
        <v>1</v>
      </c>
      <c r="P759" s="24"/>
      <c r="Q759" s="31" t="s">
        <v>34</v>
      </c>
      <c r="R759" s="24"/>
      <c r="S759" s="24"/>
      <c r="T759" s="32" t="s">
        <v>35</v>
      </c>
      <c r="U759" s="18"/>
      <c r="V759" s="19"/>
      <c r="W759" s="33" t="str">
        <f t="shared" si="2"/>
        <v/>
      </c>
      <c r="X759" s="34" t="str">
        <f t="shared" si="1"/>
        <v/>
      </c>
    </row>
    <row r="760" spans="1:24" ht="14.25" customHeight="1" x14ac:dyDescent="0.25">
      <c r="A760" s="24">
        <v>0.18</v>
      </c>
      <c r="B760" s="24" t="s">
        <v>400</v>
      </c>
      <c r="C760" s="24" t="s">
        <v>24</v>
      </c>
      <c r="D760" s="24"/>
      <c r="E760" s="24" t="s">
        <v>98</v>
      </c>
      <c r="F760" s="37" t="s">
        <v>2703</v>
      </c>
      <c r="G760" s="31" t="s">
        <v>100</v>
      </c>
      <c r="H760" s="24" t="s">
        <v>84</v>
      </c>
      <c r="I760" s="54" t="s">
        <v>2704</v>
      </c>
      <c r="J760" s="55" t="s">
        <v>2705</v>
      </c>
      <c r="K760" s="36">
        <v>241</v>
      </c>
      <c r="L760" s="36" t="s">
        <v>31</v>
      </c>
      <c r="M760" s="31" t="s">
        <v>249</v>
      </c>
      <c r="N760" s="24" t="s">
        <v>185</v>
      </c>
      <c r="O760" s="24">
        <v>3</v>
      </c>
      <c r="P760" s="24"/>
      <c r="Q760" s="31" t="s">
        <v>66</v>
      </c>
      <c r="R760" s="24"/>
      <c r="S760" s="24"/>
      <c r="T760" s="32" t="s">
        <v>35</v>
      </c>
      <c r="U760" s="18"/>
      <c r="V760" s="19"/>
      <c r="W760" s="33" t="str">
        <f t="shared" si="2"/>
        <v/>
      </c>
      <c r="X760" s="34" t="str">
        <f t="shared" si="1"/>
        <v/>
      </c>
    </row>
    <row r="761" spans="1:24" ht="14.25" customHeight="1" x14ac:dyDescent="0.25">
      <c r="A761" s="40">
        <v>0.433</v>
      </c>
      <c r="B761" s="24">
        <v>0.66700000000000004</v>
      </c>
      <c r="C761" s="24" t="s">
        <v>311</v>
      </c>
      <c r="D761" s="24"/>
      <c r="E761" s="24" t="s">
        <v>786</v>
      </c>
      <c r="F761" s="37" t="s">
        <v>2706</v>
      </c>
      <c r="G761" s="27" t="s">
        <v>39</v>
      </c>
      <c r="H761" s="24" t="s">
        <v>311</v>
      </c>
      <c r="I761" s="28" t="s">
        <v>2707</v>
      </c>
      <c r="J761" s="38" t="s">
        <v>2708</v>
      </c>
      <c r="K761" s="36">
        <v>65</v>
      </c>
      <c r="L761" s="36" t="s">
        <v>31</v>
      </c>
      <c r="M761" s="31" t="s">
        <v>77</v>
      </c>
      <c r="N761" s="24" t="s">
        <v>78</v>
      </c>
      <c r="O761" s="24">
        <v>1</v>
      </c>
      <c r="P761" s="24"/>
      <c r="Q761" s="31" t="s">
        <v>34</v>
      </c>
      <c r="R761" s="24"/>
      <c r="S761" s="24"/>
      <c r="T761" s="32" t="s">
        <v>35</v>
      </c>
      <c r="U761" s="18"/>
      <c r="V761" s="19"/>
      <c r="W761" s="33" t="str">
        <f t="shared" si="2"/>
        <v/>
      </c>
      <c r="X761" s="34" t="str">
        <f t="shared" si="1"/>
        <v/>
      </c>
    </row>
    <row r="762" spans="1:24" ht="14.25" customHeight="1" x14ac:dyDescent="0.25">
      <c r="A762" s="24">
        <v>0.4</v>
      </c>
      <c r="B762" s="24" t="s">
        <v>2709</v>
      </c>
      <c r="C762" s="24" t="s">
        <v>24</v>
      </c>
      <c r="D762" s="24"/>
      <c r="E762" s="24" t="s">
        <v>786</v>
      </c>
      <c r="F762" s="37" t="s">
        <v>2710</v>
      </c>
      <c r="G762" s="31" t="s">
        <v>110</v>
      </c>
      <c r="H762" s="24" t="s">
        <v>84</v>
      </c>
      <c r="I762" s="28" t="s">
        <v>2711</v>
      </c>
      <c r="J762" s="38" t="s">
        <v>2712</v>
      </c>
      <c r="K762" s="30">
        <v>242</v>
      </c>
      <c r="L762" s="30" t="s">
        <v>31</v>
      </c>
      <c r="M762" s="31" t="s">
        <v>249</v>
      </c>
      <c r="N762" s="24" t="s">
        <v>185</v>
      </c>
      <c r="O762" s="24">
        <v>3</v>
      </c>
      <c r="P762" s="24"/>
      <c r="Q762" s="31" t="s">
        <v>66</v>
      </c>
      <c r="R762" s="24"/>
      <c r="S762" s="24"/>
      <c r="T762" s="32" t="s">
        <v>35</v>
      </c>
      <c r="U762" s="18"/>
      <c r="V762" s="19"/>
      <c r="W762" s="33" t="str">
        <f t="shared" si="2"/>
        <v/>
      </c>
      <c r="X762" s="34" t="str">
        <f t="shared" si="1"/>
        <v/>
      </c>
    </row>
    <row r="763" spans="1:24" ht="14.25" customHeight="1" x14ac:dyDescent="0.25">
      <c r="A763" s="24">
        <v>0.4</v>
      </c>
      <c r="B763" s="24"/>
      <c r="C763" s="24" t="s">
        <v>24</v>
      </c>
      <c r="D763" s="24"/>
      <c r="E763" s="24" t="s">
        <v>477</v>
      </c>
      <c r="F763" s="37" t="s">
        <v>2713</v>
      </c>
      <c r="G763" s="27" t="s">
        <v>39</v>
      </c>
      <c r="H763" s="24" t="s">
        <v>84</v>
      </c>
      <c r="I763" s="28" t="s">
        <v>2711</v>
      </c>
      <c r="J763" s="38" t="s">
        <v>2712</v>
      </c>
      <c r="K763" s="35">
        <v>242</v>
      </c>
      <c r="L763" s="35" t="s">
        <v>47</v>
      </c>
      <c r="M763" s="31" t="s">
        <v>249</v>
      </c>
      <c r="N763" s="24" t="s">
        <v>185</v>
      </c>
      <c r="O763" s="24">
        <v>3</v>
      </c>
      <c r="P763" s="24"/>
      <c r="Q763" s="31" t="s">
        <v>66</v>
      </c>
      <c r="R763" s="24"/>
      <c r="S763" s="24"/>
      <c r="T763" s="32" t="s">
        <v>35</v>
      </c>
      <c r="U763" s="18"/>
      <c r="V763" s="19"/>
      <c r="W763" s="33" t="str">
        <f t="shared" si="2"/>
        <v/>
      </c>
      <c r="X763" s="34" t="str">
        <f t="shared" si="1"/>
        <v/>
      </c>
    </row>
    <row r="764" spans="1:24" ht="14.25" customHeight="1" x14ac:dyDescent="0.25">
      <c r="A764" s="24">
        <v>0.4</v>
      </c>
      <c r="B764" s="24"/>
      <c r="C764" s="24" t="s">
        <v>24</v>
      </c>
      <c r="D764" s="24"/>
      <c r="E764" s="24" t="s">
        <v>297</v>
      </c>
      <c r="F764" s="37" t="s">
        <v>2714</v>
      </c>
      <c r="G764" s="27" t="s">
        <v>39</v>
      </c>
      <c r="H764" s="24" t="s">
        <v>84</v>
      </c>
      <c r="I764" s="28" t="s">
        <v>2711</v>
      </c>
      <c r="J764" s="38" t="s">
        <v>2712</v>
      </c>
      <c r="K764" s="35">
        <v>242</v>
      </c>
      <c r="L764" s="35" t="s">
        <v>48</v>
      </c>
      <c r="M764" s="31" t="s">
        <v>249</v>
      </c>
      <c r="N764" s="24" t="s">
        <v>185</v>
      </c>
      <c r="O764" s="24">
        <v>3</v>
      </c>
      <c r="P764" s="24"/>
      <c r="Q764" s="31" t="s">
        <v>66</v>
      </c>
      <c r="R764" s="24"/>
      <c r="S764" s="24"/>
      <c r="T764" s="32" t="s">
        <v>35</v>
      </c>
      <c r="U764" s="18"/>
      <c r="V764" s="19"/>
      <c r="W764" s="33" t="str">
        <f t="shared" si="2"/>
        <v/>
      </c>
      <c r="X764" s="34" t="str">
        <f t="shared" si="1"/>
        <v/>
      </c>
    </row>
    <row r="765" spans="1:24" ht="14.25" customHeight="1" x14ac:dyDescent="0.25">
      <c r="A765" s="24">
        <v>1.0465</v>
      </c>
      <c r="B765" s="24" t="s">
        <v>1259</v>
      </c>
      <c r="C765" s="24" t="s">
        <v>1870</v>
      </c>
      <c r="D765" s="24"/>
      <c r="E765" s="24" t="s">
        <v>2020</v>
      </c>
      <c r="F765" s="37" t="s">
        <v>2715</v>
      </c>
      <c r="G765" s="31" t="s">
        <v>69</v>
      </c>
      <c r="H765" s="24" t="s">
        <v>97</v>
      </c>
      <c r="I765" s="28" t="s">
        <v>2716</v>
      </c>
      <c r="J765" s="38" t="s">
        <v>2717</v>
      </c>
      <c r="K765" s="36">
        <v>243</v>
      </c>
      <c r="L765" s="36" t="s">
        <v>31</v>
      </c>
      <c r="M765" s="31" t="s">
        <v>249</v>
      </c>
      <c r="N765" s="24" t="s">
        <v>185</v>
      </c>
      <c r="O765" s="24">
        <v>3</v>
      </c>
      <c r="P765" s="24"/>
      <c r="Q765" s="31" t="s">
        <v>66</v>
      </c>
      <c r="R765" s="24"/>
      <c r="S765" s="24"/>
      <c r="T765" s="32" t="s">
        <v>35</v>
      </c>
      <c r="U765" s="18"/>
      <c r="V765" s="19"/>
      <c r="W765" s="33" t="str">
        <f t="shared" si="2"/>
        <v/>
      </c>
      <c r="X765" s="34" t="str">
        <f t="shared" si="1"/>
        <v/>
      </c>
    </row>
    <row r="766" spans="1:24" ht="14.25" customHeight="1" x14ac:dyDescent="0.25">
      <c r="A766" s="36">
        <v>5.44</v>
      </c>
      <c r="B766" s="24">
        <v>6</v>
      </c>
      <c r="C766" s="24" t="s">
        <v>1913</v>
      </c>
      <c r="D766" s="24"/>
      <c r="E766" s="24" t="s">
        <v>477</v>
      </c>
      <c r="F766" s="37" t="s">
        <v>2718</v>
      </c>
      <c r="G766" s="31" t="s">
        <v>46</v>
      </c>
      <c r="H766" s="24" t="s">
        <v>244</v>
      </c>
      <c r="I766" s="54" t="s">
        <v>2719</v>
      </c>
      <c r="J766" s="55" t="s">
        <v>2720</v>
      </c>
      <c r="K766" s="36">
        <v>11</v>
      </c>
      <c r="L766" s="36" t="s">
        <v>31</v>
      </c>
      <c r="M766" s="31" t="s">
        <v>255</v>
      </c>
      <c r="N766" s="24" t="s">
        <v>185</v>
      </c>
      <c r="O766" s="24">
        <v>1</v>
      </c>
      <c r="P766" s="24"/>
      <c r="Q766" s="31" t="s">
        <v>66</v>
      </c>
      <c r="R766" s="24"/>
      <c r="S766" s="24"/>
      <c r="T766" s="32" t="s">
        <v>35</v>
      </c>
      <c r="U766" s="18"/>
      <c r="V766" s="19"/>
      <c r="W766" s="33" t="str">
        <f t="shared" si="2"/>
        <v/>
      </c>
      <c r="X766" s="34" t="str">
        <f t="shared" si="1"/>
        <v/>
      </c>
    </row>
    <row r="767" spans="1:24" ht="14.25" customHeight="1" x14ac:dyDescent="0.25">
      <c r="A767" s="36">
        <v>0.84699999999999998</v>
      </c>
      <c r="B767" s="24" t="s">
        <v>2721</v>
      </c>
      <c r="C767" s="24" t="s">
        <v>311</v>
      </c>
      <c r="D767" s="24"/>
      <c r="E767" s="24" t="s">
        <v>574</v>
      </c>
      <c r="F767" s="37" t="s">
        <v>2722</v>
      </c>
      <c r="G767" s="31" t="s">
        <v>69</v>
      </c>
      <c r="H767" s="24" t="s">
        <v>311</v>
      </c>
      <c r="I767" s="54" t="s">
        <v>2723</v>
      </c>
      <c r="J767" s="55" t="s">
        <v>2724</v>
      </c>
      <c r="K767" s="30">
        <v>66</v>
      </c>
      <c r="L767" s="30" t="s">
        <v>31</v>
      </c>
      <c r="M767" s="31" t="s">
        <v>255</v>
      </c>
      <c r="N767" s="24" t="s">
        <v>185</v>
      </c>
      <c r="O767" s="24">
        <v>1</v>
      </c>
      <c r="P767" s="24"/>
      <c r="Q767" s="31" t="s">
        <v>66</v>
      </c>
      <c r="R767" s="24"/>
      <c r="S767" s="24"/>
      <c r="T767" s="32" t="s">
        <v>35</v>
      </c>
      <c r="U767" s="18"/>
      <c r="V767" s="19"/>
      <c r="W767" s="33" t="str">
        <f t="shared" si="2"/>
        <v/>
      </c>
      <c r="X767" s="34" t="str">
        <f t="shared" si="1"/>
        <v/>
      </c>
    </row>
    <row r="768" spans="1:24" ht="14.25" customHeight="1" x14ac:dyDescent="0.25">
      <c r="A768" s="36">
        <v>0.84699999999999998</v>
      </c>
      <c r="B768" s="24" t="s">
        <v>2725</v>
      </c>
      <c r="C768" s="24" t="s">
        <v>311</v>
      </c>
      <c r="D768" s="24"/>
      <c r="E768" s="24" t="s">
        <v>104</v>
      </c>
      <c r="F768" s="37" t="s">
        <v>2726</v>
      </c>
      <c r="G768" s="31" t="s">
        <v>106</v>
      </c>
      <c r="H768" s="51" t="s">
        <v>311</v>
      </c>
      <c r="I768" s="54" t="s">
        <v>2723</v>
      </c>
      <c r="J768" s="55" t="s">
        <v>2724</v>
      </c>
      <c r="K768" s="35">
        <v>66</v>
      </c>
      <c r="L768" s="35" t="s">
        <v>47</v>
      </c>
      <c r="M768" s="31" t="s">
        <v>255</v>
      </c>
      <c r="N768" s="24" t="s">
        <v>185</v>
      </c>
      <c r="O768" s="24">
        <v>1</v>
      </c>
      <c r="P768" s="24"/>
      <c r="Q768" s="31" t="s">
        <v>66</v>
      </c>
      <c r="R768" s="24"/>
      <c r="S768" s="24"/>
      <c r="T768" s="32" t="s">
        <v>35</v>
      </c>
      <c r="U768" s="18"/>
      <c r="V768" s="19"/>
      <c r="W768" s="33" t="str">
        <f t="shared" si="2"/>
        <v/>
      </c>
      <c r="X768" s="34" t="str">
        <f t="shared" si="1"/>
        <v/>
      </c>
    </row>
    <row r="769" spans="1:24" ht="14.25" customHeight="1" x14ac:dyDescent="0.25">
      <c r="A769" s="22">
        <v>111</v>
      </c>
      <c r="B769" s="24">
        <v>112</v>
      </c>
      <c r="C769" s="24" t="s">
        <v>854</v>
      </c>
      <c r="D769" s="24"/>
      <c r="E769" s="24" t="s">
        <v>1650</v>
      </c>
      <c r="F769" s="37" t="s">
        <v>2727</v>
      </c>
      <c r="G769" s="31" t="s">
        <v>1652</v>
      </c>
      <c r="H769" s="51" t="s">
        <v>40</v>
      </c>
      <c r="I769" s="54" t="s">
        <v>2728</v>
      </c>
      <c r="J769" s="55" t="s">
        <v>2729</v>
      </c>
      <c r="K769" s="36">
        <v>21</v>
      </c>
      <c r="L769" s="36" t="s">
        <v>31</v>
      </c>
      <c r="M769" s="31" t="s">
        <v>859</v>
      </c>
      <c r="N769" s="24">
        <v>2018</v>
      </c>
      <c r="O769" s="31" t="s">
        <v>860</v>
      </c>
      <c r="P769" s="24" t="s">
        <v>44</v>
      </c>
      <c r="Q769" s="31" t="s">
        <v>34</v>
      </c>
      <c r="R769" s="24" t="s">
        <v>45</v>
      </c>
      <c r="S769" s="24" t="s">
        <v>44</v>
      </c>
      <c r="T769" s="32" t="s">
        <v>35</v>
      </c>
      <c r="U769" s="18"/>
      <c r="V769" s="19"/>
      <c r="W769" s="33" t="str">
        <f t="shared" si="2"/>
        <v/>
      </c>
      <c r="X769" s="34" t="str">
        <f t="shared" si="1"/>
        <v/>
      </c>
    </row>
    <row r="770" spans="1:24" ht="14.25" customHeight="1" x14ac:dyDescent="0.25">
      <c r="A770" s="22">
        <v>179</v>
      </c>
      <c r="B770" s="24">
        <v>179.25</v>
      </c>
      <c r="C770" s="24" t="s">
        <v>854</v>
      </c>
      <c r="D770" s="24"/>
      <c r="E770" s="24" t="s">
        <v>1650</v>
      </c>
      <c r="F770" s="37" t="s">
        <v>2727</v>
      </c>
      <c r="G770" s="31" t="s">
        <v>1652</v>
      </c>
      <c r="H770" s="24" t="s">
        <v>40</v>
      </c>
      <c r="I770" s="28" t="s">
        <v>2730</v>
      </c>
      <c r="J770" s="38" t="s">
        <v>2731</v>
      </c>
      <c r="K770" s="36">
        <v>22</v>
      </c>
      <c r="L770" s="36" t="s">
        <v>31</v>
      </c>
      <c r="M770" s="31" t="s">
        <v>859</v>
      </c>
      <c r="N770" s="24">
        <v>2018</v>
      </c>
      <c r="O770" s="31" t="s">
        <v>860</v>
      </c>
      <c r="P770" s="24" t="s">
        <v>44</v>
      </c>
      <c r="Q770" s="31" t="s">
        <v>34</v>
      </c>
      <c r="R770" s="24" t="s">
        <v>45</v>
      </c>
      <c r="S770" s="24" t="s">
        <v>44</v>
      </c>
      <c r="T770" s="32" t="s">
        <v>35</v>
      </c>
      <c r="U770" s="18"/>
      <c r="V770" s="19"/>
      <c r="W770" s="33" t="str">
        <f t="shared" si="2"/>
        <v/>
      </c>
      <c r="X770" s="34" t="str">
        <f t="shared" si="1"/>
        <v/>
      </c>
    </row>
    <row r="771" spans="1:24" ht="14.25" customHeight="1" x14ac:dyDescent="0.25">
      <c r="A771" s="124" t="s">
        <v>2732</v>
      </c>
      <c r="B771" s="103">
        <f>11750/120</f>
        <v>97.916666666666671</v>
      </c>
      <c r="C771" s="103" t="s">
        <v>24</v>
      </c>
      <c r="D771" s="107" t="s">
        <v>818</v>
      </c>
      <c r="E771" s="103" t="s">
        <v>1083</v>
      </c>
      <c r="F771" s="37" t="s">
        <v>2733</v>
      </c>
      <c r="G771" s="107" t="s">
        <v>69</v>
      </c>
      <c r="H771" s="103" t="s">
        <v>84</v>
      </c>
      <c r="I771" s="28" t="s">
        <v>2734</v>
      </c>
      <c r="J771" s="29" t="s">
        <v>2735</v>
      </c>
      <c r="K771" s="106">
        <v>35</v>
      </c>
      <c r="L771" s="106" t="s">
        <v>31</v>
      </c>
      <c r="M771" s="107" t="s">
        <v>43</v>
      </c>
      <c r="N771" s="103">
        <v>2018</v>
      </c>
      <c r="O771" s="103">
        <v>51</v>
      </c>
      <c r="P771" s="103" t="s">
        <v>44</v>
      </c>
      <c r="Q771" s="107" t="s">
        <v>34</v>
      </c>
      <c r="R771" s="103"/>
      <c r="S771" s="103" t="s">
        <v>44</v>
      </c>
      <c r="T771" s="108" t="s">
        <v>1760</v>
      </c>
      <c r="U771" s="18"/>
      <c r="V771" s="19"/>
      <c r="W771" s="33" t="str">
        <f t="shared" si="2"/>
        <v/>
      </c>
      <c r="X771" s="34" t="str">
        <f t="shared" si="1"/>
        <v/>
      </c>
    </row>
    <row r="772" spans="1:24" ht="14.25" customHeight="1" x14ac:dyDescent="0.25">
      <c r="A772" s="124" t="s">
        <v>2736</v>
      </c>
      <c r="B772" s="103">
        <f>11750/30</f>
        <v>391.66666666666669</v>
      </c>
      <c r="C772" s="103" t="s">
        <v>24</v>
      </c>
      <c r="D772" s="107" t="s">
        <v>818</v>
      </c>
      <c r="E772" s="103" t="s">
        <v>1083</v>
      </c>
      <c r="F772" s="37" t="s">
        <v>2737</v>
      </c>
      <c r="G772" s="107" t="s">
        <v>69</v>
      </c>
      <c r="H772" s="103" t="s">
        <v>84</v>
      </c>
      <c r="I772" s="54" t="s">
        <v>2734</v>
      </c>
      <c r="J772" s="66" t="s">
        <v>2738</v>
      </c>
      <c r="K772" s="106">
        <v>36</v>
      </c>
      <c r="L772" s="106" t="s">
        <v>31</v>
      </c>
      <c r="M772" s="107" t="s">
        <v>43</v>
      </c>
      <c r="N772" s="103">
        <v>2018</v>
      </c>
      <c r="O772" s="103">
        <v>51</v>
      </c>
      <c r="P772" s="103" t="s">
        <v>44</v>
      </c>
      <c r="Q772" s="107" t="s">
        <v>34</v>
      </c>
      <c r="R772" s="103"/>
      <c r="S772" s="103" t="s">
        <v>44</v>
      </c>
      <c r="T772" s="108" t="s">
        <v>1760</v>
      </c>
      <c r="U772" s="18"/>
      <c r="V772" s="19"/>
      <c r="W772" s="33" t="str">
        <f t="shared" si="2"/>
        <v/>
      </c>
      <c r="X772" s="34" t="str">
        <f t="shared" si="1"/>
        <v/>
      </c>
    </row>
    <row r="773" spans="1:24" ht="14.25" customHeight="1" x14ac:dyDescent="0.25">
      <c r="A773" s="40">
        <v>95.832999999999998</v>
      </c>
      <c r="B773" s="41">
        <v>391.66</v>
      </c>
      <c r="C773" s="24" t="s">
        <v>24</v>
      </c>
      <c r="D773" s="31" t="s">
        <v>818</v>
      </c>
      <c r="E773" s="24" t="s">
        <v>1083</v>
      </c>
      <c r="F773" s="90" t="s">
        <v>2739</v>
      </c>
      <c r="G773" s="31" t="s">
        <v>69</v>
      </c>
      <c r="H773" s="24" t="s">
        <v>28</v>
      </c>
      <c r="I773" s="57" t="s">
        <v>2740</v>
      </c>
      <c r="J773" s="58" t="s">
        <v>2741</v>
      </c>
      <c r="K773" s="106">
        <v>20</v>
      </c>
      <c r="L773" s="106" t="s">
        <v>31</v>
      </c>
      <c r="M773" s="31" t="s">
        <v>1661</v>
      </c>
      <c r="N773" s="24" t="s">
        <v>58</v>
      </c>
      <c r="O773" s="24">
        <v>2</v>
      </c>
      <c r="P773" s="24" t="s">
        <v>44</v>
      </c>
      <c r="Q773" s="31" t="s">
        <v>66</v>
      </c>
      <c r="R773" s="24" t="s">
        <v>45</v>
      </c>
      <c r="S773" s="24" t="s">
        <v>44</v>
      </c>
      <c r="T773" s="32" t="s">
        <v>35</v>
      </c>
      <c r="U773" s="18"/>
      <c r="V773" s="19"/>
      <c r="W773" s="33" t="str">
        <f t="shared" si="2"/>
        <v/>
      </c>
      <c r="X773" s="34" t="str">
        <f t="shared" si="1"/>
        <v/>
      </c>
    </row>
    <row r="774" spans="1:24" ht="14.25" customHeight="1" x14ac:dyDescent="0.25">
      <c r="A774" s="43">
        <v>105.75</v>
      </c>
      <c r="B774" s="60" t="s">
        <v>2742</v>
      </c>
      <c r="C774" s="44" t="s">
        <v>90</v>
      </c>
      <c r="D774" s="44"/>
      <c r="E774" s="44" t="s">
        <v>2743</v>
      </c>
      <c r="F774" s="90" t="s">
        <v>2744</v>
      </c>
      <c r="G774" s="62" t="s">
        <v>83</v>
      </c>
      <c r="H774" s="44" t="s">
        <v>40</v>
      </c>
      <c r="I774" s="57" t="s">
        <v>2745</v>
      </c>
      <c r="J774" s="58" t="s">
        <v>2746</v>
      </c>
      <c r="K774" s="53">
        <v>235</v>
      </c>
      <c r="L774" s="53" t="s">
        <v>31</v>
      </c>
      <c r="M774" s="62" t="s">
        <v>128</v>
      </c>
      <c r="N774" s="44" t="s">
        <v>129</v>
      </c>
      <c r="O774" s="44">
        <v>2</v>
      </c>
      <c r="P774" s="44"/>
      <c r="Q774" s="62" t="s">
        <v>34</v>
      </c>
      <c r="R774" s="44" t="s">
        <v>45</v>
      </c>
      <c r="S774" s="44"/>
      <c r="T774" s="65" t="s">
        <v>35</v>
      </c>
      <c r="U774" s="18"/>
      <c r="V774" s="19"/>
      <c r="W774" s="33" t="str">
        <f t="shared" si="2"/>
        <v/>
      </c>
      <c r="X774" s="34" t="str">
        <f t="shared" si="1"/>
        <v/>
      </c>
    </row>
    <row r="775" spans="1:24" ht="14.25" customHeight="1" x14ac:dyDescent="0.25">
      <c r="A775" s="24">
        <v>0.16400000000000001</v>
      </c>
      <c r="B775" s="24"/>
      <c r="C775" s="24" t="s">
        <v>24</v>
      </c>
      <c r="D775" s="24"/>
      <c r="E775" s="24" t="s">
        <v>2597</v>
      </c>
      <c r="F775" s="37" t="s">
        <v>2747</v>
      </c>
      <c r="G775" s="31" t="s">
        <v>46</v>
      </c>
      <c r="H775" s="24" t="s">
        <v>84</v>
      </c>
      <c r="I775" s="28" t="s">
        <v>2748</v>
      </c>
      <c r="J775" s="38" t="s">
        <v>2749</v>
      </c>
      <c r="K775" s="36">
        <v>339</v>
      </c>
      <c r="L775" s="36" t="s">
        <v>31</v>
      </c>
      <c r="M775" s="31" t="s">
        <v>249</v>
      </c>
      <c r="N775" s="24" t="s">
        <v>185</v>
      </c>
      <c r="O775" s="24">
        <v>3</v>
      </c>
      <c r="P775" s="24"/>
      <c r="Q775" s="31" t="s">
        <v>66</v>
      </c>
      <c r="R775" s="24"/>
      <c r="S775" s="24"/>
      <c r="T775" s="32" t="s">
        <v>35</v>
      </c>
      <c r="U775" s="18"/>
      <c r="V775" s="19"/>
      <c r="W775" s="33" t="str">
        <f t="shared" si="2"/>
        <v/>
      </c>
      <c r="X775" s="34" t="str">
        <f t="shared" si="1"/>
        <v/>
      </c>
    </row>
    <row r="776" spans="1:24" ht="14.25" customHeight="1" x14ac:dyDescent="0.25">
      <c r="A776" s="40">
        <v>0.14000000000000001</v>
      </c>
      <c r="B776" s="41" t="s">
        <v>2750</v>
      </c>
      <c r="C776" s="24" t="s">
        <v>24</v>
      </c>
      <c r="D776" s="24"/>
      <c r="E776" s="36" t="s">
        <v>1057</v>
      </c>
      <c r="F776" s="37" t="s">
        <v>2751</v>
      </c>
      <c r="G776" s="31" t="s">
        <v>83</v>
      </c>
      <c r="H776" s="24" t="s">
        <v>84</v>
      </c>
      <c r="I776" s="28" t="s">
        <v>2752</v>
      </c>
      <c r="J776" s="38" t="s">
        <v>2753</v>
      </c>
      <c r="K776" s="30">
        <v>311</v>
      </c>
      <c r="L776" s="30" t="s">
        <v>31</v>
      </c>
      <c r="M776" s="31" t="s">
        <v>87</v>
      </c>
      <c r="N776" s="24" t="s">
        <v>88</v>
      </c>
      <c r="O776" s="24">
        <v>3</v>
      </c>
      <c r="P776" s="24"/>
      <c r="Q776" s="31" t="s">
        <v>34</v>
      </c>
      <c r="R776" s="49"/>
      <c r="S776" s="49"/>
      <c r="T776" s="32" t="s">
        <v>35</v>
      </c>
      <c r="U776" s="18"/>
      <c r="V776" s="19"/>
      <c r="W776" s="33" t="str">
        <f t="shared" si="2"/>
        <v/>
      </c>
      <c r="X776" s="34" t="str">
        <f t="shared" si="1"/>
        <v/>
      </c>
    </row>
    <row r="777" spans="1:24" ht="14.25" customHeight="1" x14ac:dyDescent="0.25">
      <c r="A777" s="40">
        <v>0.14000000000000001</v>
      </c>
      <c r="B777" s="41" t="s">
        <v>2754</v>
      </c>
      <c r="C777" s="24" t="s">
        <v>24</v>
      </c>
      <c r="D777" s="24"/>
      <c r="E777" s="24" t="s">
        <v>79</v>
      </c>
      <c r="F777" s="37" t="s">
        <v>2755</v>
      </c>
      <c r="G777" s="31" t="s">
        <v>83</v>
      </c>
      <c r="H777" s="24" t="s">
        <v>84</v>
      </c>
      <c r="I777" s="28" t="s">
        <v>2752</v>
      </c>
      <c r="J777" s="38" t="s">
        <v>2753</v>
      </c>
      <c r="K777" s="35">
        <v>311</v>
      </c>
      <c r="L777" s="35" t="s">
        <v>47</v>
      </c>
      <c r="M777" s="31" t="s">
        <v>87</v>
      </c>
      <c r="N777" s="24" t="s">
        <v>88</v>
      </c>
      <c r="O777" s="24">
        <v>3</v>
      </c>
      <c r="P777" s="24"/>
      <c r="Q777" s="31" t="s">
        <v>34</v>
      </c>
      <c r="R777" s="49"/>
      <c r="S777" s="49"/>
      <c r="T777" s="32" t="s">
        <v>35</v>
      </c>
      <c r="U777" s="18"/>
      <c r="V777" s="19"/>
      <c r="W777" s="33" t="str">
        <f t="shared" si="2"/>
        <v/>
      </c>
      <c r="X777" s="34" t="str">
        <f t="shared" si="1"/>
        <v/>
      </c>
    </row>
    <row r="778" spans="1:24" ht="14.25" customHeight="1" x14ac:dyDescent="0.25">
      <c r="A778" s="40">
        <v>0.48214285714285721</v>
      </c>
      <c r="B778" s="40">
        <v>0.75</v>
      </c>
      <c r="C778" s="24" t="s">
        <v>311</v>
      </c>
      <c r="D778" s="31" t="s">
        <v>171</v>
      </c>
      <c r="E778" s="24" t="s">
        <v>217</v>
      </c>
      <c r="F778" s="37" t="s">
        <v>2756</v>
      </c>
      <c r="G778" s="31" t="s">
        <v>69</v>
      </c>
      <c r="H778" s="24" t="s">
        <v>311</v>
      </c>
      <c r="I778" s="88" t="s">
        <v>2757</v>
      </c>
      <c r="J778" s="81" t="s">
        <v>2758</v>
      </c>
      <c r="K778" s="30">
        <v>60</v>
      </c>
      <c r="L778" s="30" t="s">
        <v>31</v>
      </c>
      <c r="M778" s="31" t="s">
        <v>175</v>
      </c>
      <c r="N778" s="24" t="s">
        <v>33</v>
      </c>
      <c r="O778" s="24">
        <v>1</v>
      </c>
      <c r="P778" s="24"/>
      <c r="Q778" s="31" t="s">
        <v>34</v>
      </c>
      <c r="R778" s="24"/>
      <c r="S778" s="24"/>
      <c r="T778" s="32" t="s">
        <v>35</v>
      </c>
      <c r="U778" s="18"/>
      <c r="V778" s="19"/>
      <c r="W778" s="33" t="str">
        <f t="shared" si="2"/>
        <v/>
      </c>
      <c r="X778" s="34" t="str">
        <f t="shared" si="1"/>
        <v/>
      </c>
    </row>
    <row r="779" spans="1:24" ht="14.25" customHeight="1" x14ac:dyDescent="0.25">
      <c r="A779" s="40">
        <v>0.48214285714285721</v>
      </c>
      <c r="B779" s="40">
        <v>1.35</v>
      </c>
      <c r="C779" s="24" t="s">
        <v>311</v>
      </c>
      <c r="D779" s="31" t="s">
        <v>171</v>
      </c>
      <c r="E779" s="36" t="s">
        <v>79</v>
      </c>
      <c r="F779" s="37" t="s">
        <v>2759</v>
      </c>
      <c r="G779" s="31" t="s">
        <v>69</v>
      </c>
      <c r="H779" s="51" t="s">
        <v>311</v>
      </c>
      <c r="I779" s="111" t="s">
        <v>2757</v>
      </c>
      <c r="J779" s="112" t="s">
        <v>2758</v>
      </c>
      <c r="K779" s="35">
        <v>60</v>
      </c>
      <c r="L779" s="35" t="s">
        <v>47</v>
      </c>
      <c r="M779" s="31" t="s">
        <v>175</v>
      </c>
      <c r="N779" s="24" t="s">
        <v>33</v>
      </c>
      <c r="O779" s="24">
        <v>1</v>
      </c>
      <c r="P779" s="24"/>
      <c r="Q779" s="31" t="s">
        <v>34</v>
      </c>
      <c r="R779" s="24"/>
      <c r="S779" s="24"/>
      <c r="T779" s="32" t="s">
        <v>35</v>
      </c>
      <c r="U779" s="18"/>
      <c r="V779" s="19"/>
      <c r="W779" s="33" t="str">
        <f t="shared" si="2"/>
        <v/>
      </c>
      <c r="X779" s="34" t="str">
        <f t="shared" si="1"/>
        <v/>
      </c>
    </row>
    <row r="780" spans="1:24" ht="14.25" customHeight="1" x14ac:dyDescent="0.25">
      <c r="A780" s="40">
        <v>0.14850000000000002</v>
      </c>
      <c r="B780" s="40">
        <v>0.28333333333333333</v>
      </c>
      <c r="C780" s="24" t="s">
        <v>195</v>
      </c>
      <c r="D780" s="31" t="s">
        <v>171</v>
      </c>
      <c r="E780" s="24" t="s">
        <v>325</v>
      </c>
      <c r="F780" s="37" t="s">
        <v>2760</v>
      </c>
      <c r="G780" s="31" t="s">
        <v>69</v>
      </c>
      <c r="H780" s="51" t="s">
        <v>28</v>
      </c>
      <c r="I780" s="54" t="s">
        <v>2761</v>
      </c>
      <c r="J780" s="55" t="s">
        <v>2762</v>
      </c>
      <c r="K780" s="36">
        <v>58</v>
      </c>
      <c r="L780" s="36" t="s">
        <v>31</v>
      </c>
      <c r="M780" s="31" t="s">
        <v>175</v>
      </c>
      <c r="N780" s="24" t="s">
        <v>33</v>
      </c>
      <c r="O780" s="24">
        <v>1</v>
      </c>
      <c r="P780" s="24"/>
      <c r="Q780" s="31" t="s">
        <v>34</v>
      </c>
      <c r="R780" s="24"/>
      <c r="S780" s="24"/>
      <c r="T780" s="32" t="s">
        <v>35</v>
      </c>
      <c r="U780" s="18"/>
      <c r="V780" s="19"/>
      <c r="W780" s="33" t="str">
        <f t="shared" si="2"/>
        <v/>
      </c>
      <c r="X780" s="34" t="str">
        <f t="shared" si="1"/>
        <v/>
      </c>
    </row>
    <row r="781" spans="1:24" ht="14.25" customHeight="1" x14ac:dyDescent="0.25">
      <c r="A781" s="125">
        <v>0.19500000000000001</v>
      </c>
      <c r="B781" s="125">
        <v>0.21875</v>
      </c>
      <c r="C781" s="103" t="s">
        <v>195</v>
      </c>
      <c r="D781" s="107" t="s">
        <v>171</v>
      </c>
      <c r="E781" s="103" t="s">
        <v>2763</v>
      </c>
      <c r="F781" s="37" t="s">
        <v>2764</v>
      </c>
      <c r="G781" s="107" t="s">
        <v>106</v>
      </c>
      <c r="H781" s="103" t="s">
        <v>28</v>
      </c>
      <c r="I781" s="28" t="s">
        <v>2765</v>
      </c>
      <c r="J781" s="38" t="s">
        <v>2766</v>
      </c>
      <c r="K781" s="106">
        <v>59</v>
      </c>
      <c r="L781" s="106" t="s">
        <v>31</v>
      </c>
      <c r="M781" s="107" t="s">
        <v>175</v>
      </c>
      <c r="N781" s="103" t="s">
        <v>33</v>
      </c>
      <c r="O781" s="103">
        <v>1</v>
      </c>
      <c r="P781" s="103"/>
      <c r="Q781" s="107" t="s">
        <v>34</v>
      </c>
      <c r="R781" s="103"/>
      <c r="S781" s="103"/>
      <c r="T781" s="108" t="s">
        <v>2767</v>
      </c>
      <c r="U781" s="18"/>
      <c r="V781" s="19"/>
      <c r="W781" s="33" t="str">
        <f t="shared" si="2"/>
        <v/>
      </c>
      <c r="X781" s="34" t="str">
        <f t="shared" si="1"/>
        <v/>
      </c>
    </row>
    <row r="782" spans="1:24" ht="14.25" customHeight="1" x14ac:dyDescent="0.25">
      <c r="A782" s="24">
        <v>5.04</v>
      </c>
      <c r="B782" s="24" t="s">
        <v>2768</v>
      </c>
      <c r="C782" s="24" t="s">
        <v>2660</v>
      </c>
      <c r="D782" s="24"/>
      <c r="E782" s="24" t="s">
        <v>574</v>
      </c>
      <c r="F782" s="37" t="s">
        <v>2769</v>
      </c>
      <c r="G782" s="31" t="s">
        <v>69</v>
      </c>
      <c r="H782" s="24" t="s">
        <v>40</v>
      </c>
      <c r="I782" s="28" t="s">
        <v>2765</v>
      </c>
      <c r="J782" s="38" t="s">
        <v>2766</v>
      </c>
      <c r="K782" s="36">
        <v>246</v>
      </c>
      <c r="L782" s="36" t="s">
        <v>31</v>
      </c>
      <c r="M782" s="31" t="s">
        <v>249</v>
      </c>
      <c r="N782" s="24" t="s">
        <v>185</v>
      </c>
      <c r="O782" s="24">
        <v>3</v>
      </c>
      <c r="P782" s="24"/>
      <c r="Q782" s="31" t="s">
        <v>66</v>
      </c>
      <c r="R782" s="24"/>
      <c r="S782" s="24"/>
      <c r="T782" s="32" t="s">
        <v>35</v>
      </c>
      <c r="U782" s="18"/>
      <c r="V782" s="19"/>
      <c r="W782" s="33" t="str">
        <f t="shared" si="2"/>
        <v/>
      </c>
      <c r="X782" s="34" t="str">
        <f t="shared" si="1"/>
        <v/>
      </c>
    </row>
    <row r="783" spans="1:24" ht="14.25" customHeight="1" x14ac:dyDescent="0.25">
      <c r="A783" s="40">
        <v>2872</v>
      </c>
      <c r="B783" s="40">
        <v>3022</v>
      </c>
      <c r="C783" s="24" t="s">
        <v>2770</v>
      </c>
      <c r="D783" s="24"/>
      <c r="E783" s="24" t="s">
        <v>2239</v>
      </c>
      <c r="F783" s="37" t="s">
        <v>2771</v>
      </c>
      <c r="G783" s="31" t="s">
        <v>61</v>
      </c>
      <c r="H783" s="24" t="s">
        <v>40</v>
      </c>
      <c r="I783" s="54" t="s">
        <v>2772</v>
      </c>
      <c r="J783" s="55" t="s">
        <v>2773</v>
      </c>
      <c r="K783" s="36">
        <v>65</v>
      </c>
      <c r="L783" s="36" t="s">
        <v>31</v>
      </c>
      <c r="M783" s="31" t="s">
        <v>622</v>
      </c>
      <c r="N783" s="24" t="s">
        <v>33</v>
      </c>
      <c r="O783" s="24">
        <v>6</v>
      </c>
      <c r="P783" s="31" t="s">
        <v>623</v>
      </c>
      <c r="Q783" s="31" t="s">
        <v>34</v>
      </c>
      <c r="R783" s="24" t="s">
        <v>45</v>
      </c>
      <c r="S783" s="24"/>
      <c r="T783" s="32" t="s">
        <v>35</v>
      </c>
      <c r="U783" s="18"/>
      <c r="V783" s="19"/>
      <c r="W783" s="33" t="str">
        <f t="shared" si="2"/>
        <v/>
      </c>
      <c r="X783" s="34" t="str">
        <f t="shared" si="1"/>
        <v/>
      </c>
    </row>
    <row r="784" spans="1:24" ht="14.25" customHeight="1" x14ac:dyDescent="0.25">
      <c r="A784" s="24">
        <v>397.08</v>
      </c>
      <c r="B784" s="24" t="s">
        <v>2774</v>
      </c>
      <c r="C784" s="24" t="s">
        <v>2775</v>
      </c>
      <c r="D784" s="24"/>
      <c r="E784" s="24" t="s">
        <v>2776</v>
      </c>
      <c r="F784" s="37" t="s">
        <v>2777</v>
      </c>
      <c r="G784" s="31" t="s">
        <v>61</v>
      </c>
      <c r="H784" s="24" t="s">
        <v>222</v>
      </c>
      <c r="I784" s="28" t="s">
        <v>2778</v>
      </c>
      <c r="J784" s="38" t="s">
        <v>2779</v>
      </c>
      <c r="K784" s="36">
        <v>336</v>
      </c>
      <c r="L784" s="36" t="s">
        <v>31</v>
      </c>
      <c r="M784" s="31" t="s">
        <v>249</v>
      </c>
      <c r="N784" s="24" t="s">
        <v>185</v>
      </c>
      <c r="O784" s="24">
        <v>3</v>
      </c>
      <c r="P784" s="24"/>
      <c r="Q784" s="31" t="s">
        <v>66</v>
      </c>
      <c r="R784" s="24" t="s">
        <v>45</v>
      </c>
      <c r="S784" s="24"/>
      <c r="T784" s="32" t="s">
        <v>35</v>
      </c>
      <c r="U784" s="18"/>
      <c r="V784" s="19"/>
      <c r="W784" s="33" t="str">
        <f t="shared" si="2"/>
        <v/>
      </c>
      <c r="X784" s="34" t="str">
        <f t="shared" si="1"/>
        <v/>
      </c>
    </row>
    <row r="785" spans="1:24" ht="14.25" customHeight="1" x14ac:dyDescent="0.25">
      <c r="A785" s="40">
        <v>1272.6717425847501</v>
      </c>
      <c r="B785" s="41">
        <v>1733.625</v>
      </c>
      <c r="C785" s="24" t="s">
        <v>49</v>
      </c>
      <c r="D785" s="24"/>
      <c r="E785" s="24" t="s">
        <v>2780</v>
      </c>
      <c r="F785" s="37" t="s">
        <v>2781</v>
      </c>
      <c r="G785" s="31" t="s">
        <v>27</v>
      </c>
      <c r="H785" s="24" t="s">
        <v>40</v>
      </c>
      <c r="I785" s="28" t="s">
        <v>2782</v>
      </c>
      <c r="J785" s="38" t="s">
        <v>2783</v>
      </c>
      <c r="K785" s="36">
        <v>66</v>
      </c>
      <c r="L785" s="36" t="s">
        <v>31</v>
      </c>
      <c r="M785" s="31" t="s">
        <v>622</v>
      </c>
      <c r="N785" s="24" t="s">
        <v>33</v>
      </c>
      <c r="O785" s="24">
        <v>6</v>
      </c>
      <c r="P785" s="31" t="s">
        <v>623</v>
      </c>
      <c r="Q785" s="31" t="s">
        <v>34</v>
      </c>
      <c r="R785" s="24" t="s">
        <v>45</v>
      </c>
      <c r="S785" s="24"/>
      <c r="T785" s="32" t="s">
        <v>35</v>
      </c>
      <c r="U785" s="18"/>
      <c r="V785" s="19"/>
      <c r="W785" s="33" t="str">
        <f t="shared" si="2"/>
        <v/>
      </c>
      <c r="X785" s="34" t="str">
        <f t="shared" si="1"/>
        <v/>
      </c>
    </row>
    <row r="786" spans="1:24" ht="14.25" customHeight="1" x14ac:dyDescent="0.25">
      <c r="A786" s="40">
        <v>324.923</v>
      </c>
      <c r="B786" s="41">
        <v>717.16666666666663</v>
      </c>
      <c r="C786" s="24" t="s">
        <v>2118</v>
      </c>
      <c r="D786" s="24"/>
      <c r="E786" s="24" t="s">
        <v>2784</v>
      </c>
      <c r="F786" s="37" t="s">
        <v>2785</v>
      </c>
      <c r="G786" s="31" t="s">
        <v>69</v>
      </c>
      <c r="H786" s="24" t="s">
        <v>40</v>
      </c>
      <c r="I786" s="28" t="s">
        <v>2786</v>
      </c>
      <c r="J786" s="38" t="s">
        <v>2787</v>
      </c>
      <c r="K786" s="36">
        <v>67</v>
      </c>
      <c r="L786" s="36" t="s">
        <v>31</v>
      </c>
      <c r="M786" s="31" t="s">
        <v>622</v>
      </c>
      <c r="N786" s="24" t="s">
        <v>33</v>
      </c>
      <c r="O786" s="24">
        <v>6</v>
      </c>
      <c r="P786" s="31" t="s">
        <v>623</v>
      </c>
      <c r="Q786" s="31" t="s">
        <v>34</v>
      </c>
      <c r="R786" s="24" t="s">
        <v>45</v>
      </c>
      <c r="S786" s="24"/>
      <c r="T786" s="32" t="s">
        <v>35</v>
      </c>
      <c r="U786" s="18"/>
      <c r="V786" s="19"/>
      <c r="W786" s="33" t="str">
        <f t="shared" si="2"/>
        <v/>
      </c>
      <c r="X786" s="34" t="str">
        <f t="shared" si="1"/>
        <v/>
      </c>
    </row>
    <row r="787" spans="1:24" ht="14.25" customHeight="1" x14ac:dyDescent="0.25">
      <c r="A787" s="24">
        <v>21.6</v>
      </c>
      <c r="B787" s="24">
        <v>28.2</v>
      </c>
      <c r="C787" s="24" t="s">
        <v>2788</v>
      </c>
      <c r="D787" s="24"/>
      <c r="E787" s="24" t="s">
        <v>2484</v>
      </c>
      <c r="F787" s="37" t="s">
        <v>2789</v>
      </c>
      <c r="G787" s="31" t="s">
        <v>2790</v>
      </c>
      <c r="H787" s="31" t="s">
        <v>2791</v>
      </c>
      <c r="I787" s="54" t="s">
        <v>2792</v>
      </c>
      <c r="J787" s="55" t="s">
        <v>2793</v>
      </c>
      <c r="K787" s="36">
        <v>1</v>
      </c>
      <c r="L787" s="36" t="s">
        <v>31</v>
      </c>
      <c r="M787" s="31" t="s">
        <v>2794</v>
      </c>
      <c r="N787" s="24" t="s">
        <v>839</v>
      </c>
      <c r="O787" s="24"/>
      <c r="P787" s="24" t="s">
        <v>2795</v>
      </c>
      <c r="Q787" s="31" t="s">
        <v>1607</v>
      </c>
      <c r="R787" s="24" t="s">
        <v>45</v>
      </c>
      <c r="S787" s="24" t="s">
        <v>2625</v>
      </c>
      <c r="T787" s="32" t="s">
        <v>35</v>
      </c>
      <c r="U787" s="18"/>
      <c r="V787" s="19"/>
      <c r="W787" s="33" t="str">
        <f t="shared" si="2"/>
        <v/>
      </c>
      <c r="X787" s="34" t="str">
        <f t="shared" si="1"/>
        <v/>
      </c>
    </row>
    <row r="788" spans="1:24" ht="14.25" customHeight="1" x14ac:dyDescent="0.25">
      <c r="A788" s="40">
        <v>72</v>
      </c>
      <c r="B788" s="40" t="s">
        <v>283</v>
      </c>
      <c r="C788" s="24" t="s">
        <v>2796</v>
      </c>
      <c r="D788" s="24"/>
      <c r="E788" s="24" t="s">
        <v>769</v>
      </c>
      <c r="F788" s="37" t="s">
        <v>2797</v>
      </c>
      <c r="G788" s="31" t="s">
        <v>771</v>
      </c>
      <c r="H788" s="24" t="s">
        <v>2798</v>
      </c>
      <c r="I788" s="28" t="s">
        <v>2799</v>
      </c>
      <c r="J788" s="38" t="s">
        <v>2800</v>
      </c>
      <c r="K788" s="36">
        <v>111</v>
      </c>
      <c r="L788" s="36" t="s">
        <v>31</v>
      </c>
      <c r="M788" s="31" t="s">
        <v>601</v>
      </c>
      <c r="N788" s="24" t="s">
        <v>78</v>
      </c>
      <c r="O788" s="24">
        <v>1</v>
      </c>
      <c r="P788" s="24"/>
      <c r="Q788" s="31" t="s">
        <v>66</v>
      </c>
      <c r="R788" s="24" t="s">
        <v>45</v>
      </c>
      <c r="S788" s="24"/>
      <c r="T788" s="32" t="s">
        <v>35</v>
      </c>
      <c r="U788" s="18"/>
      <c r="V788" s="19"/>
      <c r="W788" s="33" t="str">
        <f t="shared" si="2"/>
        <v/>
      </c>
      <c r="X788" s="34" t="str">
        <f t="shared" si="1"/>
        <v/>
      </c>
    </row>
    <row r="789" spans="1:24" ht="14.25" customHeight="1" x14ac:dyDescent="0.25">
      <c r="A789" s="93">
        <v>40</v>
      </c>
      <c r="B789" s="93">
        <v>40</v>
      </c>
      <c r="C789" s="94" t="s">
        <v>49</v>
      </c>
      <c r="D789" s="94"/>
      <c r="E789" s="94" t="s">
        <v>25</v>
      </c>
      <c r="F789" s="28" t="s">
        <v>2801</v>
      </c>
      <c r="G789" s="95" t="s">
        <v>110</v>
      </c>
      <c r="H789" s="94" t="s">
        <v>2802</v>
      </c>
      <c r="I789" s="28" t="s">
        <v>2803</v>
      </c>
      <c r="J789" s="38" t="s">
        <v>2804</v>
      </c>
      <c r="K789" s="96">
        <v>103</v>
      </c>
      <c r="L789" s="96" t="s">
        <v>31</v>
      </c>
      <c r="M789" s="95" t="s">
        <v>601</v>
      </c>
      <c r="N789" s="94" t="s">
        <v>78</v>
      </c>
      <c r="O789" s="94">
        <v>1</v>
      </c>
      <c r="P789" s="94"/>
      <c r="Q789" s="95" t="s">
        <v>66</v>
      </c>
      <c r="R789" s="94" t="s">
        <v>45</v>
      </c>
      <c r="S789" s="94"/>
      <c r="T789" s="98" t="s">
        <v>35</v>
      </c>
      <c r="U789" s="18"/>
      <c r="V789" s="19"/>
      <c r="W789" s="33" t="str">
        <f t="shared" si="2"/>
        <v/>
      </c>
      <c r="X789" s="34" t="str">
        <f t="shared" si="1"/>
        <v/>
      </c>
    </row>
    <row r="790" spans="1:24" ht="14.25" customHeight="1" x14ac:dyDescent="0.25">
      <c r="A790" s="40">
        <v>49.411999999999999</v>
      </c>
      <c r="B790" s="40">
        <v>56</v>
      </c>
      <c r="C790" s="24" t="s">
        <v>2322</v>
      </c>
      <c r="D790" s="24"/>
      <c r="E790" s="24" t="s">
        <v>223</v>
      </c>
      <c r="F790" s="37" t="s">
        <v>2805</v>
      </c>
      <c r="G790" s="31" t="s">
        <v>69</v>
      </c>
      <c r="H790" s="24" t="s">
        <v>2806</v>
      </c>
      <c r="I790" s="28" t="s">
        <v>2807</v>
      </c>
      <c r="J790" s="38" t="s">
        <v>2808</v>
      </c>
      <c r="K790" s="36">
        <v>627</v>
      </c>
      <c r="L790" s="36" t="s">
        <v>31</v>
      </c>
      <c r="M790" s="31" t="s">
        <v>103</v>
      </c>
      <c r="N790" s="24" t="s">
        <v>33</v>
      </c>
      <c r="O790" s="24">
        <v>7</v>
      </c>
      <c r="P790" s="24"/>
      <c r="Q790" s="31" t="s">
        <v>34</v>
      </c>
      <c r="R790" s="24" t="s">
        <v>45</v>
      </c>
      <c r="S790" s="24"/>
      <c r="T790" s="32" t="s">
        <v>35</v>
      </c>
      <c r="U790" s="18"/>
      <c r="V790" s="19"/>
      <c r="W790" s="33" t="str">
        <f t="shared" si="2"/>
        <v/>
      </c>
      <c r="X790" s="34" t="str">
        <f t="shared" si="1"/>
        <v/>
      </c>
    </row>
    <row r="791" spans="1:24" ht="14.25" customHeight="1" x14ac:dyDescent="0.25">
      <c r="A791" s="40">
        <v>2.5</v>
      </c>
      <c r="B791" s="40"/>
      <c r="C791" s="24" t="s">
        <v>90</v>
      </c>
      <c r="D791" s="24"/>
      <c r="E791" s="24" t="s">
        <v>137</v>
      </c>
      <c r="F791" s="37" t="s">
        <v>2809</v>
      </c>
      <c r="G791" s="31" t="s">
        <v>83</v>
      </c>
      <c r="H791" s="24" t="s">
        <v>2810</v>
      </c>
      <c r="I791" s="28" t="s">
        <v>2811</v>
      </c>
      <c r="J791" s="38" t="s">
        <v>2812</v>
      </c>
      <c r="K791" s="36">
        <v>780</v>
      </c>
      <c r="L791" s="36" t="s">
        <v>31</v>
      </c>
      <c r="M791" s="31" t="s">
        <v>306</v>
      </c>
      <c r="N791" s="24" t="s">
        <v>88</v>
      </c>
      <c r="O791" s="24">
        <v>7</v>
      </c>
      <c r="P791" s="24"/>
      <c r="Q791" s="31" t="s">
        <v>34</v>
      </c>
      <c r="R791" s="24" t="s">
        <v>45</v>
      </c>
      <c r="S791" s="24"/>
      <c r="T791" s="32" t="s">
        <v>35</v>
      </c>
      <c r="U791" s="18"/>
      <c r="V791" s="19"/>
      <c r="W791" s="33" t="str">
        <f t="shared" si="2"/>
        <v/>
      </c>
      <c r="X791" s="34" t="str">
        <f t="shared" si="1"/>
        <v/>
      </c>
    </row>
    <row r="792" spans="1:24" ht="14.25" customHeight="1" x14ac:dyDescent="0.25">
      <c r="A792" s="40">
        <v>2.8</v>
      </c>
      <c r="B792" s="40" t="s">
        <v>2813</v>
      </c>
      <c r="C792" s="24" t="s">
        <v>2814</v>
      </c>
      <c r="D792" s="24"/>
      <c r="E792" s="31" t="s">
        <v>2815</v>
      </c>
      <c r="F792" s="37" t="s">
        <v>2816</v>
      </c>
      <c r="G792" s="31" t="s">
        <v>93</v>
      </c>
      <c r="H792" s="24" t="s">
        <v>2810</v>
      </c>
      <c r="I792" s="28" t="s">
        <v>2817</v>
      </c>
      <c r="J792" s="38" t="s">
        <v>2818</v>
      </c>
      <c r="K792" s="36">
        <v>782</v>
      </c>
      <c r="L792" s="36" t="s">
        <v>31</v>
      </c>
      <c r="M792" s="31" t="s">
        <v>306</v>
      </c>
      <c r="N792" s="24" t="s">
        <v>88</v>
      </c>
      <c r="O792" s="24">
        <v>7</v>
      </c>
      <c r="P792" s="24"/>
      <c r="Q792" s="24"/>
      <c r="R792" s="24"/>
      <c r="S792" s="24"/>
      <c r="T792" s="110"/>
      <c r="U792" s="18"/>
      <c r="V792" s="19"/>
      <c r="W792" s="33" t="str">
        <f t="shared" si="2"/>
        <v/>
      </c>
      <c r="X792" s="34" t="str">
        <f t="shared" si="1"/>
        <v/>
      </c>
    </row>
    <row r="793" spans="1:24" ht="14.25" customHeight="1" x14ac:dyDescent="0.25">
      <c r="A793" s="40">
        <v>20</v>
      </c>
      <c r="B793" s="41" t="s">
        <v>2819</v>
      </c>
      <c r="C793" s="24" t="s">
        <v>728</v>
      </c>
      <c r="D793" s="24"/>
      <c r="E793" s="24" t="s">
        <v>79</v>
      </c>
      <c r="F793" s="37" t="s">
        <v>2820</v>
      </c>
      <c r="G793" s="31" t="s">
        <v>83</v>
      </c>
      <c r="H793" s="24" t="s">
        <v>728</v>
      </c>
      <c r="I793" s="28" t="s">
        <v>2821</v>
      </c>
      <c r="J793" s="38" t="s">
        <v>2822</v>
      </c>
      <c r="K793" s="36">
        <v>783</v>
      </c>
      <c r="L793" s="36" t="s">
        <v>31</v>
      </c>
      <c r="M793" s="31" t="s">
        <v>306</v>
      </c>
      <c r="N793" s="24" t="s">
        <v>88</v>
      </c>
      <c r="O793" s="24">
        <v>7</v>
      </c>
      <c r="P793" s="24"/>
      <c r="Q793" s="31" t="s">
        <v>34</v>
      </c>
      <c r="R793" s="24"/>
      <c r="S793" s="24"/>
      <c r="T793" s="32" t="s">
        <v>35</v>
      </c>
      <c r="U793" s="18"/>
      <c r="V793" s="19"/>
      <c r="W793" s="33" t="str">
        <f t="shared" si="2"/>
        <v/>
      </c>
      <c r="X793" s="34" t="str">
        <f t="shared" si="1"/>
        <v/>
      </c>
    </row>
    <row r="794" spans="1:24" ht="14.25" customHeight="1" x14ac:dyDescent="0.25">
      <c r="A794" s="40">
        <v>2.004</v>
      </c>
      <c r="B794" s="41">
        <v>2.2800000000000002</v>
      </c>
      <c r="C794" s="24" t="s">
        <v>49</v>
      </c>
      <c r="D794" s="24"/>
      <c r="E794" s="24" t="s">
        <v>130</v>
      </c>
      <c r="F794" s="37" t="s">
        <v>2823</v>
      </c>
      <c r="G794" s="31" t="s">
        <v>69</v>
      </c>
      <c r="H794" s="24" t="s">
        <v>2810</v>
      </c>
      <c r="I794" s="28" t="s">
        <v>2824</v>
      </c>
      <c r="J794" s="38" t="s">
        <v>2825</v>
      </c>
      <c r="K794" s="36">
        <v>625</v>
      </c>
      <c r="L794" s="36" t="s">
        <v>31</v>
      </c>
      <c r="M794" s="31" t="s">
        <v>103</v>
      </c>
      <c r="N794" s="24" t="s">
        <v>33</v>
      </c>
      <c r="O794" s="24">
        <v>7</v>
      </c>
      <c r="P794" s="24"/>
      <c r="Q794" s="31" t="s">
        <v>34</v>
      </c>
      <c r="R794" s="24" t="s">
        <v>45</v>
      </c>
      <c r="S794" s="24"/>
      <c r="T794" s="32" t="s">
        <v>35</v>
      </c>
      <c r="U794" s="18"/>
      <c r="V794" s="19"/>
      <c r="W794" s="33" t="str">
        <f t="shared" si="2"/>
        <v/>
      </c>
      <c r="X794" s="34" t="str">
        <f t="shared" si="1"/>
        <v/>
      </c>
    </row>
    <row r="795" spans="1:24" ht="14.25" customHeight="1" x14ac:dyDescent="0.25">
      <c r="A795" s="22">
        <v>325</v>
      </c>
      <c r="B795" s="24" t="s">
        <v>296</v>
      </c>
      <c r="C795" s="24"/>
      <c r="D795" s="24"/>
      <c r="E795" s="24" t="s">
        <v>608</v>
      </c>
      <c r="F795" s="37" t="s">
        <v>2826</v>
      </c>
      <c r="G795" s="31" t="s">
        <v>610</v>
      </c>
      <c r="H795" s="24" t="s">
        <v>40</v>
      </c>
      <c r="I795" s="28" t="s">
        <v>2827</v>
      </c>
      <c r="J795" s="29" t="s">
        <v>2828</v>
      </c>
      <c r="K795" s="36">
        <v>37</v>
      </c>
      <c r="L795" s="36" t="s">
        <v>31</v>
      </c>
      <c r="M795" s="31" t="s">
        <v>43</v>
      </c>
      <c r="N795" s="24">
        <v>2018</v>
      </c>
      <c r="O795" s="24">
        <v>51</v>
      </c>
      <c r="P795" s="24" t="s">
        <v>44</v>
      </c>
      <c r="Q795" s="31" t="s">
        <v>34</v>
      </c>
      <c r="R795" s="24" t="s">
        <v>45</v>
      </c>
      <c r="S795" s="24" t="s">
        <v>44</v>
      </c>
      <c r="T795" s="32" t="s">
        <v>35</v>
      </c>
      <c r="U795" s="18"/>
      <c r="V795" s="19"/>
      <c r="W795" s="33" t="str">
        <f t="shared" si="2"/>
        <v/>
      </c>
      <c r="X795" s="34" t="str">
        <f t="shared" si="1"/>
        <v/>
      </c>
    </row>
    <row r="796" spans="1:24" ht="14.25" customHeight="1" x14ac:dyDescent="0.25">
      <c r="A796" s="22">
        <v>220</v>
      </c>
      <c r="B796" s="24" t="s">
        <v>296</v>
      </c>
      <c r="C796" s="24"/>
      <c r="D796" s="24"/>
      <c r="E796" s="24" t="s">
        <v>608</v>
      </c>
      <c r="F796" s="37" t="s">
        <v>2829</v>
      </c>
      <c r="G796" s="31" t="s">
        <v>610</v>
      </c>
      <c r="H796" s="24" t="s">
        <v>40</v>
      </c>
      <c r="I796" s="28" t="s">
        <v>2830</v>
      </c>
      <c r="J796" s="29" t="s">
        <v>2831</v>
      </c>
      <c r="K796" s="36">
        <v>38</v>
      </c>
      <c r="L796" s="36" t="s">
        <v>31</v>
      </c>
      <c r="M796" s="31" t="s">
        <v>43</v>
      </c>
      <c r="N796" s="24">
        <v>2018</v>
      </c>
      <c r="O796" s="24">
        <v>51</v>
      </c>
      <c r="P796" s="24" t="s">
        <v>44</v>
      </c>
      <c r="Q796" s="31" t="s">
        <v>34</v>
      </c>
      <c r="R796" s="24" t="s">
        <v>45</v>
      </c>
      <c r="S796" s="24" t="s">
        <v>44</v>
      </c>
      <c r="T796" s="32" t="s">
        <v>35</v>
      </c>
      <c r="U796" s="18"/>
      <c r="V796" s="19"/>
      <c r="W796" s="33" t="str">
        <f t="shared" si="2"/>
        <v/>
      </c>
      <c r="X796" s="34" t="str">
        <f t="shared" si="1"/>
        <v/>
      </c>
    </row>
    <row r="797" spans="1:24" ht="14.25" customHeight="1" x14ac:dyDescent="0.25">
      <c r="A797" s="40">
        <v>3.6600000000000006</v>
      </c>
      <c r="B797" s="40">
        <v>5.4</v>
      </c>
      <c r="C797" s="24" t="s">
        <v>36</v>
      </c>
      <c r="D797" s="24"/>
      <c r="E797" s="24" t="s">
        <v>291</v>
      </c>
      <c r="F797" s="37" t="s">
        <v>2832</v>
      </c>
      <c r="G797" s="31" t="s">
        <v>293</v>
      </c>
      <c r="H797" s="24" t="s">
        <v>40</v>
      </c>
      <c r="I797" s="28" t="s">
        <v>2833</v>
      </c>
      <c r="J797" s="38" t="s">
        <v>2834</v>
      </c>
      <c r="K797" s="30">
        <v>761</v>
      </c>
      <c r="L797" s="30" t="s">
        <v>31</v>
      </c>
      <c r="M797" s="31" t="s">
        <v>72</v>
      </c>
      <c r="N797" s="24" t="s">
        <v>33</v>
      </c>
      <c r="O797" s="24">
        <v>8</v>
      </c>
      <c r="P797" s="24"/>
      <c r="Q797" s="31" t="s">
        <v>34</v>
      </c>
      <c r="R797" s="24" t="s">
        <v>45</v>
      </c>
      <c r="S797" s="24"/>
      <c r="T797" s="32" t="s">
        <v>35</v>
      </c>
      <c r="U797" s="18"/>
      <c r="V797" s="19"/>
      <c r="W797" s="33" t="str">
        <f t="shared" si="2"/>
        <v/>
      </c>
      <c r="X797" s="34" t="str">
        <f t="shared" si="1"/>
        <v/>
      </c>
    </row>
    <row r="798" spans="1:24" ht="14.25" customHeight="1" x14ac:dyDescent="0.25">
      <c r="A798" s="40">
        <v>3.6600000000000006</v>
      </c>
      <c r="B798" s="40">
        <v>8.1666666666666607</v>
      </c>
      <c r="C798" s="24" t="s">
        <v>36</v>
      </c>
      <c r="D798" s="24"/>
      <c r="E798" s="24" t="s">
        <v>1544</v>
      </c>
      <c r="F798" s="37" t="s">
        <v>2835</v>
      </c>
      <c r="G798" s="31" t="s">
        <v>293</v>
      </c>
      <c r="H798" s="24" t="s">
        <v>40</v>
      </c>
      <c r="I798" s="28" t="s">
        <v>2833</v>
      </c>
      <c r="J798" s="38" t="s">
        <v>2834</v>
      </c>
      <c r="K798" s="35">
        <v>761</v>
      </c>
      <c r="L798" s="35" t="s">
        <v>47</v>
      </c>
      <c r="M798" s="31" t="s">
        <v>72</v>
      </c>
      <c r="N798" s="24" t="s">
        <v>33</v>
      </c>
      <c r="O798" s="24">
        <v>8</v>
      </c>
      <c r="P798" s="24"/>
      <c r="Q798" s="31" t="s">
        <v>34</v>
      </c>
      <c r="R798" s="24" t="s">
        <v>45</v>
      </c>
      <c r="S798" s="24"/>
      <c r="T798" s="32" t="s">
        <v>35</v>
      </c>
      <c r="U798" s="18"/>
      <c r="V798" s="19"/>
      <c r="W798" s="33" t="str">
        <f t="shared" si="2"/>
        <v/>
      </c>
      <c r="X798" s="34" t="str">
        <f t="shared" si="1"/>
        <v/>
      </c>
    </row>
    <row r="799" spans="1:24" ht="14.25" customHeight="1" x14ac:dyDescent="0.25">
      <c r="A799" s="40">
        <v>7.4849999999999994</v>
      </c>
      <c r="B799" s="40">
        <v>9.75</v>
      </c>
      <c r="C799" s="24" t="s">
        <v>36</v>
      </c>
      <c r="D799" s="24"/>
      <c r="E799" s="24" t="s">
        <v>2298</v>
      </c>
      <c r="F799" s="37" t="s">
        <v>2836</v>
      </c>
      <c r="G799" s="31" t="s">
        <v>110</v>
      </c>
      <c r="H799" s="24" t="s">
        <v>40</v>
      </c>
      <c r="I799" s="28" t="s">
        <v>2837</v>
      </c>
      <c r="J799" s="38" t="s">
        <v>2838</v>
      </c>
      <c r="K799" s="36">
        <v>762</v>
      </c>
      <c r="L799" s="36" t="s">
        <v>31</v>
      </c>
      <c r="M799" s="31" t="s">
        <v>72</v>
      </c>
      <c r="N799" s="24" t="s">
        <v>33</v>
      </c>
      <c r="O799" s="24">
        <v>8</v>
      </c>
      <c r="P799" s="24"/>
      <c r="Q799" s="31" t="s">
        <v>34</v>
      </c>
      <c r="R799" s="24" t="s">
        <v>45</v>
      </c>
      <c r="S799" s="24"/>
      <c r="T799" s="32" t="s">
        <v>35</v>
      </c>
      <c r="U799" s="18"/>
      <c r="V799" s="19"/>
      <c r="W799" s="33" t="str">
        <f t="shared" si="2"/>
        <v/>
      </c>
      <c r="X799" s="34" t="str">
        <f t="shared" si="1"/>
        <v/>
      </c>
    </row>
    <row r="800" spans="1:24" ht="14.25" customHeight="1" x14ac:dyDescent="0.25">
      <c r="A800" s="24">
        <v>15</v>
      </c>
      <c r="B800" s="24" t="s">
        <v>2839</v>
      </c>
      <c r="C800" s="24" t="s">
        <v>791</v>
      </c>
      <c r="D800" s="24"/>
      <c r="E800" s="24" t="s">
        <v>808</v>
      </c>
      <c r="F800" s="37" t="s">
        <v>2840</v>
      </c>
      <c r="G800" s="31" t="s">
        <v>110</v>
      </c>
      <c r="H800" s="24" t="s">
        <v>2841</v>
      </c>
      <c r="I800" s="28" t="s">
        <v>2842</v>
      </c>
      <c r="J800" s="38" t="s">
        <v>2843</v>
      </c>
      <c r="K800" s="36">
        <v>198</v>
      </c>
      <c r="L800" s="36" t="s">
        <v>31</v>
      </c>
      <c r="M800" s="31" t="s">
        <v>184</v>
      </c>
      <c r="N800" s="24" t="s">
        <v>185</v>
      </c>
      <c r="O800" s="24">
        <v>2</v>
      </c>
      <c r="P800" s="24"/>
      <c r="Q800" s="31" t="s">
        <v>66</v>
      </c>
      <c r="R800" s="24"/>
      <c r="S800" s="24"/>
      <c r="T800" s="32" t="s">
        <v>35</v>
      </c>
      <c r="U800" s="18"/>
      <c r="V800" s="19"/>
      <c r="W800" s="33" t="str">
        <f t="shared" si="2"/>
        <v/>
      </c>
      <c r="X800" s="34" t="str">
        <f t="shared" si="1"/>
        <v/>
      </c>
    </row>
    <row r="801" spans="1:24" ht="14.25" customHeight="1" x14ac:dyDescent="0.25">
      <c r="A801" s="24">
        <v>12.99</v>
      </c>
      <c r="B801" s="24" t="s">
        <v>2844</v>
      </c>
      <c r="C801" s="24" t="s">
        <v>207</v>
      </c>
      <c r="D801" s="24"/>
      <c r="E801" s="24" t="s">
        <v>1596</v>
      </c>
      <c r="F801" s="37" t="s">
        <v>2845</v>
      </c>
      <c r="G801" s="31" t="s">
        <v>293</v>
      </c>
      <c r="H801" s="24" t="s">
        <v>144</v>
      </c>
      <c r="I801" s="28" t="s">
        <v>2846</v>
      </c>
      <c r="J801" s="38" t="s">
        <v>2847</v>
      </c>
      <c r="K801" s="36">
        <v>344</v>
      </c>
      <c r="L801" s="36" t="s">
        <v>31</v>
      </c>
      <c r="M801" s="31" t="s">
        <v>249</v>
      </c>
      <c r="N801" s="24" t="s">
        <v>185</v>
      </c>
      <c r="O801" s="24">
        <v>3</v>
      </c>
      <c r="P801" s="24"/>
      <c r="Q801" s="31" t="s">
        <v>66</v>
      </c>
      <c r="R801" s="24"/>
      <c r="S801" s="24"/>
      <c r="T801" s="32" t="s">
        <v>35</v>
      </c>
      <c r="U801" s="18"/>
      <c r="V801" s="19"/>
      <c r="W801" s="33" t="str">
        <f t="shared" si="2"/>
        <v/>
      </c>
      <c r="X801" s="34" t="str">
        <f t="shared" si="1"/>
        <v/>
      </c>
    </row>
    <row r="802" spans="1:24" ht="14.25" customHeight="1" x14ac:dyDescent="0.25">
      <c r="A802" s="24">
        <v>109.99</v>
      </c>
      <c r="B802" s="24"/>
      <c r="C802" s="24" t="s">
        <v>207</v>
      </c>
      <c r="D802" s="24"/>
      <c r="E802" s="24" t="s">
        <v>2597</v>
      </c>
      <c r="F802" s="37" t="s">
        <v>2848</v>
      </c>
      <c r="G802" s="31" t="s">
        <v>46</v>
      </c>
      <c r="H802" s="31" t="s">
        <v>2849</v>
      </c>
      <c r="I802" s="28" t="s">
        <v>2850</v>
      </c>
      <c r="J802" s="38" t="s">
        <v>2851</v>
      </c>
      <c r="K802" s="30">
        <v>239</v>
      </c>
      <c r="L802" s="30" t="s">
        <v>31</v>
      </c>
      <c r="M802" s="31" t="s">
        <v>249</v>
      </c>
      <c r="N802" s="24" t="s">
        <v>185</v>
      </c>
      <c r="O802" s="24">
        <v>3</v>
      </c>
      <c r="P802" s="24"/>
      <c r="Q802" s="31" t="s">
        <v>66</v>
      </c>
      <c r="R802" s="24"/>
      <c r="S802" s="24"/>
      <c r="T802" s="32" t="s">
        <v>35</v>
      </c>
      <c r="U802" s="18"/>
      <c r="V802" s="19"/>
      <c r="W802" s="33" t="str">
        <f t="shared" si="2"/>
        <v/>
      </c>
      <c r="X802" s="34" t="str">
        <f t="shared" si="1"/>
        <v/>
      </c>
    </row>
    <row r="803" spans="1:24" ht="14.25" customHeight="1" x14ac:dyDescent="0.25">
      <c r="A803" s="24">
        <v>109.99</v>
      </c>
      <c r="B803" s="24"/>
      <c r="C803" s="24" t="s">
        <v>235</v>
      </c>
      <c r="D803" s="24"/>
      <c r="E803" s="24" t="s">
        <v>2167</v>
      </c>
      <c r="F803" s="37" t="s">
        <v>2852</v>
      </c>
      <c r="G803" s="27" t="s">
        <v>39</v>
      </c>
      <c r="H803" s="31" t="s">
        <v>2849</v>
      </c>
      <c r="I803" s="28" t="s">
        <v>2850</v>
      </c>
      <c r="J803" s="38" t="s">
        <v>2851</v>
      </c>
      <c r="K803" s="35">
        <v>239</v>
      </c>
      <c r="L803" s="35" t="s">
        <v>47</v>
      </c>
      <c r="M803" s="31" t="s">
        <v>249</v>
      </c>
      <c r="N803" s="24" t="s">
        <v>185</v>
      </c>
      <c r="O803" s="24">
        <v>3</v>
      </c>
      <c r="P803" s="24"/>
      <c r="Q803" s="31" t="s">
        <v>66</v>
      </c>
      <c r="R803" s="24"/>
      <c r="S803" s="24"/>
      <c r="T803" s="32" t="s">
        <v>35</v>
      </c>
      <c r="U803" s="18"/>
      <c r="V803" s="19"/>
      <c r="W803" s="33" t="str">
        <f t="shared" si="2"/>
        <v/>
      </c>
      <c r="X803" s="34" t="str">
        <f t="shared" si="1"/>
        <v/>
      </c>
    </row>
    <row r="804" spans="1:24" ht="14.25" customHeight="1" x14ac:dyDescent="0.25">
      <c r="A804" s="44">
        <v>4.25</v>
      </c>
      <c r="B804" s="44" t="s">
        <v>2853</v>
      </c>
      <c r="C804" s="44" t="s">
        <v>2854</v>
      </c>
      <c r="D804" s="44"/>
      <c r="E804" s="44" t="s">
        <v>2855</v>
      </c>
      <c r="F804" s="37" t="s">
        <v>2856</v>
      </c>
      <c r="G804" s="63" t="s">
        <v>93</v>
      </c>
      <c r="H804" s="44" t="s">
        <v>2857</v>
      </c>
      <c r="I804" s="28" t="s">
        <v>2858</v>
      </c>
      <c r="J804" s="38" t="s">
        <v>2859</v>
      </c>
      <c r="K804" s="30">
        <v>841</v>
      </c>
      <c r="L804" s="30" t="s">
        <v>31</v>
      </c>
      <c r="M804" s="62" t="s">
        <v>306</v>
      </c>
      <c r="N804" s="44" t="s">
        <v>88</v>
      </c>
      <c r="O804" s="44">
        <v>7</v>
      </c>
      <c r="P804" s="44"/>
      <c r="Q804" s="62" t="s">
        <v>34</v>
      </c>
      <c r="R804" s="44"/>
      <c r="S804" s="44"/>
      <c r="T804" s="65" t="s">
        <v>35</v>
      </c>
      <c r="U804" s="18"/>
      <c r="V804" s="19"/>
      <c r="W804" s="33" t="str">
        <f t="shared" si="2"/>
        <v/>
      </c>
      <c r="X804" s="34" t="str">
        <f t="shared" si="1"/>
        <v/>
      </c>
    </row>
    <row r="805" spans="1:24" ht="14.25" customHeight="1" x14ac:dyDescent="0.25">
      <c r="A805" s="44">
        <v>4.25</v>
      </c>
      <c r="B805" s="44" t="s">
        <v>2853</v>
      </c>
      <c r="C805" s="44" t="s">
        <v>2854</v>
      </c>
      <c r="D805" s="44"/>
      <c r="E805" s="44" t="s">
        <v>808</v>
      </c>
      <c r="F805" s="37" t="s">
        <v>2860</v>
      </c>
      <c r="G805" s="63" t="s">
        <v>93</v>
      </c>
      <c r="H805" s="44" t="s">
        <v>2857</v>
      </c>
      <c r="I805" s="28" t="s">
        <v>2858</v>
      </c>
      <c r="J805" s="38" t="s">
        <v>2859</v>
      </c>
      <c r="K805" s="35">
        <v>841</v>
      </c>
      <c r="L805" s="35" t="s">
        <v>47</v>
      </c>
      <c r="M805" s="62" t="s">
        <v>306</v>
      </c>
      <c r="N805" s="44" t="s">
        <v>88</v>
      </c>
      <c r="O805" s="44">
        <v>7</v>
      </c>
      <c r="P805" s="44"/>
      <c r="Q805" s="62" t="s">
        <v>34</v>
      </c>
      <c r="R805" s="44"/>
      <c r="S805" s="44"/>
      <c r="T805" s="65" t="s">
        <v>35</v>
      </c>
      <c r="U805" s="18"/>
      <c r="V805" s="19"/>
      <c r="W805" s="33" t="str">
        <f t="shared" si="2"/>
        <v/>
      </c>
      <c r="X805" s="34" t="str">
        <f t="shared" si="1"/>
        <v/>
      </c>
    </row>
    <row r="806" spans="1:24" ht="14.25" customHeight="1" x14ac:dyDescent="0.25">
      <c r="A806" s="24">
        <v>11.25</v>
      </c>
      <c r="B806" s="24" t="s">
        <v>1158</v>
      </c>
      <c r="C806" s="24" t="s">
        <v>747</v>
      </c>
      <c r="D806" s="24"/>
      <c r="E806" s="31" t="s">
        <v>1451</v>
      </c>
      <c r="F806" s="37" t="s">
        <v>2861</v>
      </c>
      <c r="G806" s="27" t="s">
        <v>93</v>
      </c>
      <c r="H806" s="24" t="s">
        <v>899</v>
      </c>
      <c r="I806" s="28" t="s">
        <v>2862</v>
      </c>
      <c r="J806" s="38" t="s">
        <v>2863</v>
      </c>
      <c r="K806" s="53">
        <v>390</v>
      </c>
      <c r="L806" s="53" t="s">
        <v>31</v>
      </c>
      <c r="M806" s="62" t="s">
        <v>153</v>
      </c>
      <c r="N806" s="24" t="s">
        <v>88</v>
      </c>
      <c r="O806" s="24">
        <v>4</v>
      </c>
      <c r="P806" s="24"/>
      <c r="Q806" s="31" t="s">
        <v>34</v>
      </c>
      <c r="R806" s="24"/>
      <c r="S806" s="24"/>
      <c r="T806" s="32" t="s">
        <v>35</v>
      </c>
      <c r="U806" s="18"/>
      <c r="V806" s="19"/>
      <c r="W806" s="33" t="str">
        <f t="shared" si="2"/>
        <v/>
      </c>
      <c r="X806" s="34" t="str">
        <f t="shared" si="1"/>
        <v/>
      </c>
    </row>
    <row r="807" spans="1:24" ht="14.25" customHeight="1" x14ac:dyDescent="0.25">
      <c r="A807" s="43">
        <v>0.19900000000000001</v>
      </c>
      <c r="B807" s="43" t="s">
        <v>2864</v>
      </c>
      <c r="C807" s="24" t="s">
        <v>24</v>
      </c>
      <c r="D807" s="24"/>
      <c r="E807" s="24" t="s">
        <v>1409</v>
      </c>
      <c r="F807" s="37" t="s">
        <v>2865</v>
      </c>
      <c r="G807" s="31" t="s">
        <v>83</v>
      </c>
      <c r="H807" s="24" t="s">
        <v>84</v>
      </c>
      <c r="I807" s="28" t="s">
        <v>2866</v>
      </c>
      <c r="J807" s="38" t="s">
        <v>2867</v>
      </c>
      <c r="K807" s="36">
        <v>219</v>
      </c>
      <c r="L807" s="36" t="s">
        <v>31</v>
      </c>
      <c r="M807" s="31" t="s">
        <v>128</v>
      </c>
      <c r="N807" s="24" t="s">
        <v>129</v>
      </c>
      <c r="O807" s="24">
        <v>2</v>
      </c>
      <c r="P807" s="24"/>
      <c r="Q807" s="31" t="s">
        <v>34</v>
      </c>
      <c r="R807" s="24"/>
      <c r="S807" s="24" t="s">
        <v>2161</v>
      </c>
      <c r="T807" s="32" t="s">
        <v>35</v>
      </c>
      <c r="U807" s="18"/>
      <c r="V807" s="19"/>
      <c r="W807" s="33" t="str">
        <f t="shared" si="2"/>
        <v/>
      </c>
      <c r="X807" s="34" t="str">
        <f t="shared" si="1"/>
        <v/>
      </c>
    </row>
    <row r="808" spans="1:24" ht="14.25" customHeight="1" x14ac:dyDescent="0.25">
      <c r="A808" s="40">
        <v>0.16</v>
      </c>
      <c r="B808" s="52" t="s">
        <v>2868</v>
      </c>
      <c r="C808" s="24" t="s">
        <v>24</v>
      </c>
      <c r="D808" s="24"/>
      <c r="E808" s="24" t="s">
        <v>178</v>
      </c>
      <c r="F808" s="37" t="s">
        <v>2869</v>
      </c>
      <c r="G808" s="31" t="s">
        <v>180</v>
      </c>
      <c r="H808" s="24" t="s">
        <v>1785</v>
      </c>
      <c r="I808" s="28" t="s">
        <v>2870</v>
      </c>
      <c r="J808" s="38" t="s">
        <v>2871</v>
      </c>
      <c r="K808" s="36">
        <v>242</v>
      </c>
      <c r="L808" s="36" t="s">
        <v>31</v>
      </c>
      <c r="M808" s="62" t="s">
        <v>838</v>
      </c>
      <c r="N808" s="44" t="s">
        <v>839</v>
      </c>
      <c r="O808" s="44">
        <v>3</v>
      </c>
      <c r="P808" s="24"/>
      <c r="Q808" s="31" t="s">
        <v>34</v>
      </c>
      <c r="R808" s="49" t="s">
        <v>45</v>
      </c>
      <c r="S808" s="49"/>
      <c r="T808" s="32" t="s">
        <v>35</v>
      </c>
      <c r="U808" s="18"/>
      <c r="V808" s="19"/>
      <c r="W808" s="33" t="str">
        <f t="shared" si="2"/>
        <v/>
      </c>
      <c r="X808" s="34" t="str">
        <f t="shared" si="1"/>
        <v/>
      </c>
    </row>
    <row r="809" spans="1:24" ht="14.25" customHeight="1" x14ac:dyDescent="0.25">
      <c r="A809" s="40">
        <v>8.6999999999999994E-2</v>
      </c>
      <c r="B809" s="45" t="s">
        <v>2872</v>
      </c>
      <c r="C809" s="24" t="s">
        <v>24</v>
      </c>
      <c r="D809" s="24"/>
      <c r="E809" s="24" t="s">
        <v>2873</v>
      </c>
      <c r="F809" s="37" t="s">
        <v>2869</v>
      </c>
      <c r="G809" s="31" t="s">
        <v>180</v>
      </c>
      <c r="H809" s="24" t="s">
        <v>84</v>
      </c>
      <c r="I809" s="28" t="s">
        <v>2874</v>
      </c>
      <c r="J809" s="38" t="s">
        <v>2875</v>
      </c>
      <c r="K809" s="36">
        <v>243</v>
      </c>
      <c r="L809" s="36" t="s">
        <v>31</v>
      </c>
      <c r="M809" s="62" t="s">
        <v>838</v>
      </c>
      <c r="N809" s="44" t="s">
        <v>839</v>
      </c>
      <c r="O809" s="44">
        <v>3</v>
      </c>
      <c r="P809" s="24"/>
      <c r="Q809" s="31" t="s">
        <v>34</v>
      </c>
      <c r="R809" s="24" t="s">
        <v>45</v>
      </c>
      <c r="S809" s="24"/>
      <c r="T809" s="32" t="s">
        <v>35</v>
      </c>
      <c r="U809" s="18"/>
      <c r="V809" s="19"/>
      <c r="W809" s="33" t="str">
        <f t="shared" si="2"/>
        <v/>
      </c>
      <c r="X809" s="34" t="str">
        <f t="shared" si="1"/>
        <v/>
      </c>
    </row>
    <row r="810" spans="1:24" ht="14.25" customHeight="1" x14ac:dyDescent="0.25">
      <c r="A810" s="40">
        <v>0.43333333333333335</v>
      </c>
      <c r="B810" s="41">
        <v>0.65</v>
      </c>
      <c r="C810" s="24" t="s">
        <v>195</v>
      </c>
      <c r="D810" s="24"/>
      <c r="E810" s="24" t="s">
        <v>2534</v>
      </c>
      <c r="F810" s="37" t="s">
        <v>2876</v>
      </c>
      <c r="G810" s="31" t="s">
        <v>69</v>
      </c>
      <c r="H810" s="24" t="s">
        <v>28</v>
      </c>
      <c r="I810" s="28" t="s">
        <v>2877</v>
      </c>
      <c r="J810" s="38" t="s">
        <v>2878</v>
      </c>
      <c r="K810" s="36">
        <v>221</v>
      </c>
      <c r="L810" s="36" t="s">
        <v>31</v>
      </c>
      <c r="M810" s="62" t="s">
        <v>318</v>
      </c>
      <c r="N810" s="44" t="s">
        <v>33</v>
      </c>
      <c r="O810" s="44">
        <v>3</v>
      </c>
      <c r="P810" s="24"/>
      <c r="Q810" s="31" t="s">
        <v>34</v>
      </c>
      <c r="R810" s="49"/>
      <c r="S810" s="49"/>
      <c r="T810" s="32" t="s">
        <v>35</v>
      </c>
      <c r="U810" s="18"/>
      <c r="V810" s="19"/>
      <c r="W810" s="33" t="str">
        <f t="shared" si="2"/>
        <v/>
      </c>
      <c r="X810" s="34" t="str">
        <f t="shared" si="1"/>
        <v/>
      </c>
    </row>
    <row r="811" spans="1:24" ht="14.25" customHeight="1" x14ac:dyDescent="0.25">
      <c r="A811" s="40">
        <v>0.316</v>
      </c>
      <c r="B811" s="41" t="s">
        <v>2879</v>
      </c>
      <c r="C811" s="24" t="s">
        <v>115</v>
      </c>
      <c r="D811" s="24"/>
      <c r="E811" s="31" t="s">
        <v>2880</v>
      </c>
      <c r="F811" s="37" t="s">
        <v>2881</v>
      </c>
      <c r="G811" s="31" t="s">
        <v>93</v>
      </c>
      <c r="H811" s="24" t="s">
        <v>84</v>
      </c>
      <c r="I811" s="28" t="s">
        <v>2882</v>
      </c>
      <c r="J811" s="38" t="s">
        <v>2883</v>
      </c>
      <c r="K811" s="36">
        <v>239</v>
      </c>
      <c r="L811" s="36" t="s">
        <v>31</v>
      </c>
      <c r="M811" s="62" t="s">
        <v>838</v>
      </c>
      <c r="N811" s="44" t="s">
        <v>839</v>
      </c>
      <c r="O811" s="44">
        <v>3</v>
      </c>
      <c r="P811" s="24"/>
      <c r="Q811" s="31" t="s">
        <v>34</v>
      </c>
      <c r="R811" s="49"/>
      <c r="S811" s="49"/>
      <c r="T811" s="32" t="s">
        <v>35</v>
      </c>
      <c r="U811" s="18"/>
      <c r="V811" s="19"/>
      <c r="W811" s="33" t="str">
        <f t="shared" si="2"/>
        <v/>
      </c>
      <c r="X811" s="34" t="str">
        <f t="shared" si="1"/>
        <v/>
      </c>
    </row>
    <row r="812" spans="1:24" ht="14.25" customHeight="1" x14ac:dyDescent="0.25">
      <c r="A812" s="40">
        <v>0.51400000000000001</v>
      </c>
      <c r="B812" s="41" t="s">
        <v>2884</v>
      </c>
      <c r="C812" s="24" t="s">
        <v>115</v>
      </c>
      <c r="D812" s="24"/>
      <c r="E812" s="31" t="s">
        <v>2880</v>
      </c>
      <c r="F812" s="37" t="s">
        <v>2885</v>
      </c>
      <c r="G812" s="31" t="s">
        <v>93</v>
      </c>
      <c r="H812" s="24" t="s">
        <v>84</v>
      </c>
      <c r="I812" s="54" t="s">
        <v>2886</v>
      </c>
      <c r="J812" s="55" t="s">
        <v>2887</v>
      </c>
      <c r="K812" s="36">
        <v>240</v>
      </c>
      <c r="L812" s="36" t="s">
        <v>31</v>
      </c>
      <c r="M812" s="62" t="s">
        <v>838</v>
      </c>
      <c r="N812" s="44" t="s">
        <v>839</v>
      </c>
      <c r="O812" s="44">
        <v>3</v>
      </c>
      <c r="P812" s="24"/>
      <c r="Q812" s="31" t="s">
        <v>34</v>
      </c>
      <c r="R812" s="49"/>
      <c r="S812" s="49"/>
      <c r="T812" s="32" t="s">
        <v>35</v>
      </c>
      <c r="U812" s="18"/>
      <c r="V812" s="19"/>
      <c r="W812" s="33" t="str">
        <f t="shared" si="2"/>
        <v/>
      </c>
      <c r="X812" s="34" t="str">
        <f t="shared" si="1"/>
        <v/>
      </c>
    </row>
    <row r="813" spans="1:24" ht="14.25" customHeight="1" x14ac:dyDescent="0.25">
      <c r="A813" s="40">
        <v>1.1499999999999999</v>
      </c>
      <c r="B813" s="41" t="s">
        <v>2888</v>
      </c>
      <c r="C813" s="24" t="s">
        <v>115</v>
      </c>
      <c r="D813" s="24"/>
      <c r="E813" s="31" t="s">
        <v>2880</v>
      </c>
      <c r="F813" s="37" t="s">
        <v>2889</v>
      </c>
      <c r="G813" s="31" t="s">
        <v>93</v>
      </c>
      <c r="H813" s="24" t="s">
        <v>84</v>
      </c>
      <c r="I813" s="54" t="s">
        <v>2890</v>
      </c>
      <c r="J813" s="55" t="s">
        <v>2891</v>
      </c>
      <c r="K813" s="36">
        <v>241</v>
      </c>
      <c r="L813" s="36" t="s">
        <v>31</v>
      </c>
      <c r="M813" s="62" t="s">
        <v>838</v>
      </c>
      <c r="N813" s="44" t="s">
        <v>839</v>
      </c>
      <c r="O813" s="44">
        <v>3</v>
      </c>
      <c r="P813" s="24"/>
      <c r="Q813" s="31" t="s">
        <v>34</v>
      </c>
      <c r="R813" s="49"/>
      <c r="S813" s="49"/>
      <c r="T813" s="32" t="s">
        <v>35</v>
      </c>
      <c r="U813" s="18"/>
      <c r="V813" s="19"/>
      <c r="W813" s="33" t="str">
        <f t="shared" si="2"/>
        <v/>
      </c>
      <c r="X813" s="34" t="str">
        <f t="shared" si="1"/>
        <v/>
      </c>
    </row>
    <row r="814" spans="1:24" ht="14.25" customHeight="1" x14ac:dyDescent="0.25">
      <c r="A814" s="40">
        <v>0.2833</v>
      </c>
      <c r="B814" s="40" t="s">
        <v>2892</v>
      </c>
      <c r="C814" s="24" t="s">
        <v>348</v>
      </c>
      <c r="D814" s="24"/>
      <c r="E814" s="36" t="s">
        <v>2893</v>
      </c>
      <c r="F814" s="37" t="s">
        <v>2894</v>
      </c>
      <c r="G814" s="27" t="s">
        <v>110</v>
      </c>
      <c r="H814" s="24" t="s">
        <v>84</v>
      </c>
      <c r="I814" s="54" t="s">
        <v>2895</v>
      </c>
      <c r="J814" s="55" t="s">
        <v>2896</v>
      </c>
      <c r="K814" s="36">
        <v>494</v>
      </c>
      <c r="L814" s="36" t="s">
        <v>31</v>
      </c>
      <c r="M814" s="31" t="s">
        <v>234</v>
      </c>
      <c r="N814" s="24" t="s">
        <v>88</v>
      </c>
      <c r="O814" s="24">
        <v>5</v>
      </c>
      <c r="P814" s="24"/>
      <c r="Q814" s="31" t="s">
        <v>34</v>
      </c>
      <c r="R814" s="24"/>
      <c r="S814" s="24"/>
      <c r="T814" s="32" t="s">
        <v>35</v>
      </c>
      <c r="U814" s="18"/>
      <c r="V814" s="19"/>
      <c r="W814" s="33" t="str">
        <f t="shared" si="2"/>
        <v/>
      </c>
      <c r="X814" s="34" t="str">
        <f t="shared" si="1"/>
        <v/>
      </c>
    </row>
    <row r="815" spans="1:24" ht="14.25" customHeight="1" x14ac:dyDescent="0.25">
      <c r="A815" s="40">
        <v>1.2665999999999999</v>
      </c>
      <c r="B815" s="41" t="s">
        <v>1221</v>
      </c>
      <c r="C815" s="24" t="s">
        <v>195</v>
      </c>
      <c r="D815" s="24"/>
      <c r="E815" s="24" t="s">
        <v>618</v>
      </c>
      <c r="F815" s="37" t="s">
        <v>2897</v>
      </c>
      <c r="G815" s="27" t="s">
        <v>93</v>
      </c>
      <c r="H815" s="24" t="s">
        <v>84</v>
      </c>
      <c r="I815" s="54" t="s">
        <v>2898</v>
      </c>
      <c r="J815" s="55" t="s">
        <v>2899</v>
      </c>
      <c r="K815" s="36">
        <v>203</v>
      </c>
      <c r="L815" s="36" t="s">
        <v>31</v>
      </c>
      <c r="M815" s="31" t="s">
        <v>128</v>
      </c>
      <c r="N815" s="24" t="s">
        <v>129</v>
      </c>
      <c r="O815" s="24">
        <v>2</v>
      </c>
      <c r="P815" s="24"/>
      <c r="Q815" s="31" t="s">
        <v>34</v>
      </c>
      <c r="R815" s="24"/>
      <c r="S815" s="24"/>
      <c r="T815" s="32" t="s">
        <v>35</v>
      </c>
      <c r="U815" s="18"/>
      <c r="V815" s="19"/>
      <c r="W815" s="33" t="str">
        <f t="shared" si="2"/>
        <v/>
      </c>
      <c r="X815" s="34" t="str">
        <f t="shared" si="1"/>
        <v/>
      </c>
    </row>
    <row r="816" spans="1:24" ht="14.25" customHeight="1" x14ac:dyDescent="0.25">
      <c r="A816" s="40">
        <v>1.375</v>
      </c>
      <c r="B816" s="40" t="s">
        <v>2900</v>
      </c>
      <c r="C816" s="24" t="s">
        <v>348</v>
      </c>
      <c r="D816" s="24"/>
      <c r="E816" s="24" t="s">
        <v>846</v>
      </c>
      <c r="F816" s="90" t="s">
        <v>2901</v>
      </c>
      <c r="G816" s="31" t="s">
        <v>110</v>
      </c>
      <c r="H816" s="24" t="s">
        <v>84</v>
      </c>
      <c r="I816" s="54" t="s">
        <v>2902</v>
      </c>
      <c r="J816" s="55" t="s">
        <v>2903</v>
      </c>
      <c r="K816" s="36">
        <v>542</v>
      </c>
      <c r="L816" s="36" t="s">
        <v>31</v>
      </c>
      <c r="M816" s="31" t="s">
        <v>234</v>
      </c>
      <c r="N816" s="24" t="s">
        <v>88</v>
      </c>
      <c r="O816" s="24">
        <v>5</v>
      </c>
      <c r="P816" s="24"/>
      <c r="Q816" s="31" t="s">
        <v>34</v>
      </c>
      <c r="R816" s="24"/>
      <c r="S816" s="24"/>
      <c r="T816" s="32" t="s">
        <v>35</v>
      </c>
      <c r="U816" s="18"/>
      <c r="V816" s="19"/>
      <c r="W816" s="33" t="str">
        <f t="shared" si="2"/>
        <v/>
      </c>
      <c r="X816" s="34" t="str">
        <f t="shared" si="1"/>
        <v/>
      </c>
    </row>
    <row r="817" spans="1:24" ht="14.25" customHeight="1" x14ac:dyDescent="0.25">
      <c r="A817" s="40">
        <v>18</v>
      </c>
      <c r="B817" s="24" t="s">
        <v>366</v>
      </c>
      <c r="C817" s="24" t="s">
        <v>2904</v>
      </c>
      <c r="D817" s="24"/>
      <c r="E817" s="24" t="s">
        <v>846</v>
      </c>
      <c r="F817" s="37" t="s">
        <v>2905</v>
      </c>
      <c r="G817" s="31" t="s">
        <v>110</v>
      </c>
      <c r="H817" s="24" t="s">
        <v>2906</v>
      </c>
      <c r="I817" s="54" t="s">
        <v>2907</v>
      </c>
      <c r="J817" s="55" t="s">
        <v>2908</v>
      </c>
      <c r="K817" s="36">
        <v>543</v>
      </c>
      <c r="L817" s="36" t="s">
        <v>31</v>
      </c>
      <c r="M817" s="31" t="s">
        <v>234</v>
      </c>
      <c r="N817" s="24" t="s">
        <v>88</v>
      </c>
      <c r="O817" s="24">
        <v>5</v>
      </c>
      <c r="P817" s="24"/>
      <c r="Q817" s="31" t="s">
        <v>34</v>
      </c>
      <c r="R817" s="24"/>
      <c r="S817" s="24"/>
      <c r="T817" s="32" t="s">
        <v>35</v>
      </c>
      <c r="U817" s="18"/>
      <c r="V817" s="19"/>
      <c r="W817" s="33" t="str">
        <f t="shared" si="2"/>
        <v/>
      </c>
      <c r="X817" s="34" t="str">
        <f t="shared" si="1"/>
        <v/>
      </c>
    </row>
    <row r="818" spans="1:24" ht="14.25" customHeight="1" x14ac:dyDescent="0.25">
      <c r="A818" s="40">
        <v>4.24</v>
      </c>
      <c r="B818" s="31" t="s">
        <v>2909</v>
      </c>
      <c r="C818" s="24" t="s">
        <v>2910</v>
      </c>
      <c r="D818" s="24"/>
      <c r="E818" s="24" t="s">
        <v>178</v>
      </c>
      <c r="F818" s="37" t="s">
        <v>2911</v>
      </c>
      <c r="G818" s="31" t="s">
        <v>180</v>
      </c>
      <c r="H818" s="24" t="s">
        <v>207</v>
      </c>
      <c r="I818" s="54" t="s">
        <v>2912</v>
      </c>
      <c r="J818" s="55" t="s">
        <v>2913</v>
      </c>
      <c r="K818" s="36">
        <v>520</v>
      </c>
      <c r="L818" s="36" t="s">
        <v>31</v>
      </c>
      <c r="M818" s="31" t="s">
        <v>234</v>
      </c>
      <c r="N818" s="24" t="s">
        <v>88</v>
      </c>
      <c r="O818" s="24">
        <v>5</v>
      </c>
      <c r="P818" s="24"/>
      <c r="Q818" s="31" t="s">
        <v>34</v>
      </c>
      <c r="R818" s="24"/>
      <c r="S818" s="24"/>
      <c r="T818" s="32" t="s">
        <v>35</v>
      </c>
      <c r="U818" s="18"/>
      <c r="V818" s="19"/>
      <c r="W818" s="33" t="str">
        <f t="shared" si="2"/>
        <v/>
      </c>
      <c r="X818" s="34" t="str">
        <f t="shared" si="1"/>
        <v/>
      </c>
    </row>
    <row r="819" spans="1:24" ht="14.25" customHeight="1" x14ac:dyDescent="0.25">
      <c r="A819" s="40">
        <v>3.7350000000000003</v>
      </c>
      <c r="B819" s="24">
        <v>4.5</v>
      </c>
      <c r="C819" s="24" t="s">
        <v>2671</v>
      </c>
      <c r="D819" s="24"/>
      <c r="E819" s="24" t="s">
        <v>495</v>
      </c>
      <c r="F819" s="37" t="s">
        <v>2914</v>
      </c>
      <c r="G819" s="31" t="s">
        <v>69</v>
      </c>
      <c r="H819" s="24" t="s">
        <v>2671</v>
      </c>
      <c r="I819" s="54" t="s">
        <v>2915</v>
      </c>
      <c r="J819" s="55" t="s">
        <v>2916</v>
      </c>
      <c r="K819" s="36">
        <v>228</v>
      </c>
      <c r="L819" s="36" t="s">
        <v>31</v>
      </c>
      <c r="M819" s="31" t="s">
        <v>560</v>
      </c>
      <c r="N819" s="24" t="s">
        <v>78</v>
      </c>
      <c r="O819" s="24">
        <v>2</v>
      </c>
      <c r="P819" s="24"/>
      <c r="Q819" s="31" t="s">
        <v>66</v>
      </c>
      <c r="R819" s="24"/>
      <c r="S819" s="24"/>
      <c r="T819" s="32" t="s">
        <v>35</v>
      </c>
      <c r="U819" s="18"/>
      <c r="V819" s="19"/>
      <c r="W819" s="33" t="str">
        <f t="shared" si="2"/>
        <v/>
      </c>
      <c r="X819" s="34" t="str">
        <f t="shared" si="1"/>
        <v/>
      </c>
    </row>
    <row r="820" spans="1:24" ht="14.25" customHeight="1" x14ac:dyDescent="0.25">
      <c r="A820" s="40">
        <v>9.375</v>
      </c>
      <c r="B820" s="40">
        <v>10</v>
      </c>
      <c r="C820" s="24" t="s">
        <v>49</v>
      </c>
      <c r="D820" s="31" t="s">
        <v>171</v>
      </c>
      <c r="E820" s="24" t="s">
        <v>1501</v>
      </c>
      <c r="F820" s="37" t="s">
        <v>2917</v>
      </c>
      <c r="G820" s="31" t="s">
        <v>69</v>
      </c>
      <c r="H820" s="24" t="s">
        <v>90</v>
      </c>
      <c r="I820" s="28" t="s">
        <v>2918</v>
      </c>
      <c r="J820" s="38" t="s">
        <v>2919</v>
      </c>
      <c r="K820" s="36">
        <v>6</v>
      </c>
      <c r="L820" s="36" t="s">
        <v>31</v>
      </c>
      <c r="M820" s="31" t="s">
        <v>175</v>
      </c>
      <c r="N820" s="24" t="s">
        <v>33</v>
      </c>
      <c r="O820" s="24">
        <v>1</v>
      </c>
      <c r="P820" s="24"/>
      <c r="Q820" s="31" t="s">
        <v>34</v>
      </c>
      <c r="R820" s="24" t="s">
        <v>45</v>
      </c>
      <c r="S820" s="24"/>
      <c r="T820" s="32" t="s">
        <v>35</v>
      </c>
      <c r="U820" s="18"/>
      <c r="V820" s="19"/>
      <c r="W820" s="33" t="str">
        <f t="shared" si="2"/>
        <v/>
      </c>
      <c r="X820" s="34" t="str">
        <f t="shared" si="1"/>
        <v/>
      </c>
    </row>
    <row r="821" spans="1:24" ht="14.25" customHeight="1" x14ac:dyDescent="0.25">
      <c r="A821" s="40">
        <v>0.40300000000000002</v>
      </c>
      <c r="B821" s="40">
        <v>0.77500000000000002</v>
      </c>
      <c r="C821" s="24" t="s">
        <v>195</v>
      </c>
      <c r="D821" s="31" t="s">
        <v>171</v>
      </c>
      <c r="E821" s="24" t="s">
        <v>291</v>
      </c>
      <c r="F821" s="37" t="s">
        <v>2920</v>
      </c>
      <c r="G821" s="31" t="s">
        <v>293</v>
      </c>
      <c r="H821" s="24" t="s">
        <v>28</v>
      </c>
      <c r="I821" s="28" t="s">
        <v>2921</v>
      </c>
      <c r="J821" s="38" t="s">
        <v>2922</v>
      </c>
      <c r="K821" s="36">
        <v>51</v>
      </c>
      <c r="L821" s="36" t="s">
        <v>31</v>
      </c>
      <c r="M821" s="31" t="s">
        <v>175</v>
      </c>
      <c r="N821" s="24" t="s">
        <v>33</v>
      </c>
      <c r="O821" s="24">
        <v>1</v>
      </c>
      <c r="P821" s="24"/>
      <c r="Q821" s="31" t="s">
        <v>34</v>
      </c>
      <c r="R821" s="24"/>
      <c r="S821" s="24"/>
      <c r="T821" s="32" t="s">
        <v>35</v>
      </c>
      <c r="U821" s="18"/>
      <c r="V821" s="19"/>
      <c r="W821" s="33" t="str">
        <f t="shared" si="2"/>
        <v/>
      </c>
      <c r="X821" s="34" t="str">
        <f t="shared" si="1"/>
        <v/>
      </c>
    </row>
    <row r="822" spans="1:24" ht="14.25" customHeight="1" x14ac:dyDescent="0.25">
      <c r="A822" s="40">
        <v>0.79</v>
      </c>
      <c r="B822" s="40" t="s">
        <v>1895</v>
      </c>
      <c r="C822" s="24" t="s">
        <v>311</v>
      </c>
      <c r="D822" s="24"/>
      <c r="E822" s="24" t="s">
        <v>122</v>
      </c>
      <c r="F822" s="37" t="s">
        <v>2923</v>
      </c>
      <c r="G822" s="31" t="s">
        <v>110</v>
      </c>
      <c r="H822" s="24" t="s">
        <v>311</v>
      </c>
      <c r="I822" s="28" t="s">
        <v>2921</v>
      </c>
      <c r="J822" s="38" t="s">
        <v>2924</v>
      </c>
      <c r="K822" s="36">
        <v>55</v>
      </c>
      <c r="L822" s="36" t="s">
        <v>31</v>
      </c>
      <c r="M822" s="31" t="s">
        <v>170</v>
      </c>
      <c r="N822" s="24" t="s">
        <v>129</v>
      </c>
      <c r="O822" s="24">
        <v>1</v>
      </c>
      <c r="P822" s="24"/>
      <c r="Q822" s="31" t="s">
        <v>34</v>
      </c>
      <c r="R822" s="24"/>
      <c r="S822" s="24"/>
      <c r="T822" s="32" t="s">
        <v>35</v>
      </c>
      <c r="U822" s="18"/>
      <c r="V822" s="19"/>
      <c r="W822" s="33" t="str">
        <f t="shared" si="2"/>
        <v/>
      </c>
      <c r="X822" s="34" t="str">
        <f t="shared" si="1"/>
        <v/>
      </c>
    </row>
    <row r="823" spans="1:24" ht="14.25" customHeight="1" x14ac:dyDescent="0.25">
      <c r="A823" s="40">
        <v>0.95399999999999996</v>
      </c>
      <c r="B823" s="40">
        <v>1.6666666666666667</v>
      </c>
      <c r="C823" s="24" t="s">
        <v>36</v>
      </c>
      <c r="D823" s="31" t="s">
        <v>171</v>
      </c>
      <c r="E823" s="24" t="s">
        <v>291</v>
      </c>
      <c r="F823" s="37" t="s">
        <v>2920</v>
      </c>
      <c r="G823" s="31" t="s">
        <v>293</v>
      </c>
      <c r="H823" s="24" t="s">
        <v>36</v>
      </c>
      <c r="I823" s="28" t="s">
        <v>2925</v>
      </c>
      <c r="J823" s="38" t="s">
        <v>2926</v>
      </c>
      <c r="K823" s="36">
        <v>55</v>
      </c>
      <c r="L823" s="36" t="s">
        <v>31</v>
      </c>
      <c r="M823" s="31" t="s">
        <v>175</v>
      </c>
      <c r="N823" s="24" t="s">
        <v>33</v>
      </c>
      <c r="O823" s="24">
        <v>1</v>
      </c>
      <c r="P823" s="24"/>
      <c r="Q823" s="31" t="s">
        <v>34</v>
      </c>
      <c r="R823" s="24"/>
      <c r="S823" s="24"/>
      <c r="T823" s="32" t="s">
        <v>35</v>
      </c>
      <c r="U823" s="18"/>
      <c r="V823" s="19"/>
      <c r="W823" s="33" t="str">
        <f t="shared" si="2"/>
        <v/>
      </c>
      <c r="X823" s="34" t="str">
        <f t="shared" si="1"/>
        <v/>
      </c>
    </row>
    <row r="824" spans="1:24" ht="14.25" customHeight="1" x14ac:dyDescent="0.25">
      <c r="A824" s="40">
        <v>3.7350000000000003</v>
      </c>
      <c r="B824" s="40">
        <v>6</v>
      </c>
      <c r="C824" s="24" t="s">
        <v>2927</v>
      </c>
      <c r="D824" s="31" t="s">
        <v>171</v>
      </c>
      <c r="E824" s="24" t="s">
        <v>291</v>
      </c>
      <c r="F824" s="37" t="s">
        <v>2920</v>
      </c>
      <c r="G824" s="31" t="s">
        <v>293</v>
      </c>
      <c r="H824" s="24" t="s">
        <v>235</v>
      </c>
      <c r="I824" s="28" t="s">
        <v>2928</v>
      </c>
      <c r="J824" s="38" t="s">
        <v>2929</v>
      </c>
      <c r="K824" s="36">
        <v>54</v>
      </c>
      <c r="L824" s="36" t="s">
        <v>31</v>
      </c>
      <c r="M824" s="31" t="s">
        <v>175</v>
      </c>
      <c r="N824" s="24" t="s">
        <v>33</v>
      </c>
      <c r="O824" s="24">
        <v>1</v>
      </c>
      <c r="P824" s="24"/>
      <c r="Q824" s="31" t="s">
        <v>34</v>
      </c>
      <c r="R824" s="24"/>
      <c r="S824" s="24"/>
      <c r="T824" s="32" t="s">
        <v>35</v>
      </c>
      <c r="U824" s="18"/>
      <c r="V824" s="19"/>
      <c r="W824" s="33" t="str">
        <f t="shared" si="2"/>
        <v/>
      </c>
      <c r="X824" s="34" t="str">
        <f t="shared" si="1"/>
        <v/>
      </c>
    </row>
    <row r="825" spans="1:24" ht="14.25" customHeight="1" x14ac:dyDescent="0.25">
      <c r="A825" s="40">
        <v>0.46</v>
      </c>
      <c r="B825" s="40" t="s">
        <v>2930</v>
      </c>
      <c r="C825" s="24" t="s">
        <v>195</v>
      </c>
      <c r="D825" s="24"/>
      <c r="E825" s="24" t="s">
        <v>618</v>
      </c>
      <c r="F825" s="37" t="s">
        <v>2931</v>
      </c>
      <c r="G825" s="27" t="s">
        <v>93</v>
      </c>
      <c r="H825" s="24" t="s">
        <v>84</v>
      </c>
      <c r="I825" s="28" t="s">
        <v>2932</v>
      </c>
      <c r="J825" s="38" t="s">
        <v>2933</v>
      </c>
      <c r="K825" s="36">
        <v>54</v>
      </c>
      <c r="L825" s="36" t="s">
        <v>31</v>
      </c>
      <c r="M825" s="31" t="s">
        <v>170</v>
      </c>
      <c r="N825" s="24" t="s">
        <v>129</v>
      </c>
      <c r="O825" s="24">
        <v>1</v>
      </c>
      <c r="P825" s="24"/>
      <c r="Q825" s="31" t="s">
        <v>34</v>
      </c>
      <c r="R825" s="24"/>
      <c r="S825" s="24"/>
      <c r="T825" s="32" t="s">
        <v>35</v>
      </c>
      <c r="U825" s="18"/>
      <c r="V825" s="19"/>
      <c r="W825" s="33" t="str">
        <f t="shared" si="2"/>
        <v/>
      </c>
      <c r="X825" s="34" t="str">
        <f t="shared" si="1"/>
        <v/>
      </c>
    </row>
    <row r="826" spans="1:24" ht="14.25" customHeight="1" x14ac:dyDescent="0.25">
      <c r="A826" s="40">
        <v>8.8349999999999998E-2</v>
      </c>
      <c r="B826" s="40">
        <v>0.35</v>
      </c>
      <c r="C826" s="24" t="s">
        <v>24</v>
      </c>
      <c r="D826" s="31" t="s">
        <v>171</v>
      </c>
      <c r="E826" s="24" t="s">
        <v>1496</v>
      </c>
      <c r="F826" s="28" t="s">
        <v>2934</v>
      </c>
      <c r="G826" s="27" t="s">
        <v>39</v>
      </c>
      <c r="H826" s="24" t="s">
        <v>28</v>
      </c>
      <c r="I826" s="28" t="s">
        <v>2935</v>
      </c>
      <c r="J826" s="38" t="s">
        <v>2936</v>
      </c>
      <c r="K826" s="36">
        <v>49</v>
      </c>
      <c r="L826" s="36" t="s">
        <v>31</v>
      </c>
      <c r="M826" s="31" t="s">
        <v>175</v>
      </c>
      <c r="N826" s="24" t="s">
        <v>33</v>
      </c>
      <c r="O826" s="24">
        <v>1</v>
      </c>
      <c r="P826" s="24"/>
      <c r="Q826" s="31" t="s">
        <v>34</v>
      </c>
      <c r="R826" s="24"/>
      <c r="S826" s="24"/>
      <c r="T826" s="32" t="s">
        <v>35</v>
      </c>
      <c r="U826" s="18"/>
      <c r="V826" s="19"/>
      <c r="W826" s="33" t="str">
        <f t="shared" si="2"/>
        <v/>
      </c>
      <c r="X826" s="34" t="str">
        <f t="shared" si="1"/>
        <v/>
      </c>
    </row>
    <row r="827" spans="1:24" ht="14.25" customHeight="1" x14ac:dyDescent="0.25">
      <c r="A827" s="40">
        <v>0.23977999999999999</v>
      </c>
      <c r="B827" s="40" t="s">
        <v>2937</v>
      </c>
      <c r="C827" s="24" t="s">
        <v>195</v>
      </c>
      <c r="D827" s="24"/>
      <c r="E827" s="24" t="s">
        <v>1057</v>
      </c>
      <c r="F827" s="37" t="s">
        <v>2938</v>
      </c>
      <c r="G827" s="31" t="s">
        <v>83</v>
      </c>
      <c r="H827" s="24" t="s">
        <v>84</v>
      </c>
      <c r="I827" s="28" t="s">
        <v>2939</v>
      </c>
      <c r="J827" s="38" t="s">
        <v>2940</v>
      </c>
      <c r="K827" s="36">
        <v>52</v>
      </c>
      <c r="L827" s="36" t="s">
        <v>31</v>
      </c>
      <c r="M827" s="31" t="s">
        <v>170</v>
      </c>
      <c r="N827" s="24" t="s">
        <v>129</v>
      </c>
      <c r="O827" s="24">
        <v>1</v>
      </c>
      <c r="P827" s="24"/>
      <c r="Q827" s="31" t="s">
        <v>34</v>
      </c>
      <c r="R827" s="24"/>
      <c r="S827" s="24"/>
      <c r="T827" s="32" t="s">
        <v>35</v>
      </c>
      <c r="U827" s="18"/>
      <c r="V827" s="19"/>
      <c r="W827" s="33" t="str">
        <f t="shared" si="2"/>
        <v/>
      </c>
      <c r="X827" s="34" t="str">
        <f t="shared" si="1"/>
        <v/>
      </c>
    </row>
    <row r="828" spans="1:24" ht="14.25" customHeight="1" x14ac:dyDescent="0.25">
      <c r="A828" s="40">
        <v>3.3480000000000003</v>
      </c>
      <c r="B828" s="40">
        <v>12</v>
      </c>
      <c r="C828" s="24" t="s">
        <v>681</v>
      </c>
      <c r="D828" s="24"/>
      <c r="E828" s="24" t="s">
        <v>562</v>
      </c>
      <c r="F828" s="37" t="s">
        <v>2941</v>
      </c>
      <c r="G828" s="31" t="s">
        <v>110</v>
      </c>
      <c r="H828" s="24" t="s">
        <v>681</v>
      </c>
      <c r="I828" s="28" t="s">
        <v>2942</v>
      </c>
      <c r="J828" s="38" t="s">
        <v>2943</v>
      </c>
      <c r="K828" s="36">
        <v>719</v>
      </c>
      <c r="L828" s="36" t="s">
        <v>31</v>
      </c>
      <c r="M828" s="31" t="s">
        <v>72</v>
      </c>
      <c r="N828" s="24" t="s">
        <v>33</v>
      </c>
      <c r="O828" s="24">
        <v>8</v>
      </c>
      <c r="P828" s="24"/>
      <c r="Q828" s="31" t="s">
        <v>34</v>
      </c>
      <c r="R828" s="24"/>
      <c r="S828" s="24"/>
      <c r="T828" s="32" t="s">
        <v>35</v>
      </c>
      <c r="U828" s="18"/>
      <c r="V828" s="19"/>
      <c r="W828" s="33" t="str">
        <f t="shared" si="2"/>
        <v/>
      </c>
      <c r="X828" s="34" t="str">
        <f t="shared" si="1"/>
        <v/>
      </c>
    </row>
    <row r="829" spans="1:24" ht="14.25" customHeight="1" x14ac:dyDescent="0.25">
      <c r="A829" s="40">
        <v>0.217</v>
      </c>
      <c r="B829" s="41" t="s">
        <v>407</v>
      </c>
      <c r="C829" s="24" t="s">
        <v>1767</v>
      </c>
      <c r="D829" s="24"/>
      <c r="E829" s="24" t="s">
        <v>552</v>
      </c>
      <c r="F829" s="37" t="s">
        <v>2944</v>
      </c>
      <c r="G829" s="31" t="s">
        <v>93</v>
      </c>
      <c r="H829" s="24" t="s">
        <v>84</v>
      </c>
      <c r="I829" s="28" t="s">
        <v>2945</v>
      </c>
      <c r="J829" s="38" t="s">
        <v>2946</v>
      </c>
      <c r="K829" s="36">
        <v>813</v>
      </c>
      <c r="L829" s="36" t="s">
        <v>31</v>
      </c>
      <c r="M829" s="31" t="s">
        <v>306</v>
      </c>
      <c r="N829" s="24" t="s">
        <v>88</v>
      </c>
      <c r="O829" s="24">
        <v>7</v>
      </c>
      <c r="P829" s="24"/>
      <c r="Q829" s="31" t="s">
        <v>34</v>
      </c>
      <c r="R829" s="24"/>
      <c r="S829" s="24"/>
      <c r="T829" s="32" t="s">
        <v>35</v>
      </c>
      <c r="U829" s="18"/>
      <c r="V829" s="19"/>
      <c r="W829" s="33" t="str">
        <f t="shared" si="2"/>
        <v/>
      </c>
      <c r="X829" s="34" t="str">
        <f t="shared" si="1"/>
        <v/>
      </c>
    </row>
    <row r="830" spans="1:24" ht="14.25" customHeight="1" x14ac:dyDescent="0.25">
      <c r="A830" s="40">
        <v>4.5333333333333332</v>
      </c>
      <c r="B830" s="41">
        <v>8</v>
      </c>
      <c r="C830" s="24" t="s">
        <v>235</v>
      </c>
      <c r="D830" s="24"/>
      <c r="E830" s="24" t="s">
        <v>217</v>
      </c>
      <c r="F830" s="37" t="s">
        <v>2947</v>
      </c>
      <c r="G830" s="31" t="s">
        <v>69</v>
      </c>
      <c r="H830" s="24" t="s">
        <v>235</v>
      </c>
      <c r="I830" s="28" t="s">
        <v>2948</v>
      </c>
      <c r="J830" s="38" t="s">
        <v>2949</v>
      </c>
      <c r="K830" s="36">
        <v>646</v>
      </c>
      <c r="L830" s="36" t="s">
        <v>31</v>
      </c>
      <c r="M830" s="31" t="s">
        <v>103</v>
      </c>
      <c r="N830" s="24" t="s">
        <v>33</v>
      </c>
      <c r="O830" s="24">
        <v>7</v>
      </c>
      <c r="P830" s="24"/>
      <c r="Q830" s="31" t="s">
        <v>34</v>
      </c>
      <c r="R830" s="24"/>
      <c r="S830" s="24"/>
      <c r="T830" s="32" t="s">
        <v>35</v>
      </c>
      <c r="U830" s="18"/>
      <c r="V830" s="19"/>
      <c r="W830" s="33" t="str">
        <f t="shared" si="2"/>
        <v/>
      </c>
      <c r="X830" s="34" t="str">
        <f t="shared" si="1"/>
        <v/>
      </c>
    </row>
    <row r="831" spans="1:24" ht="14.25" customHeight="1" x14ac:dyDescent="0.25">
      <c r="A831" s="24">
        <v>7.15</v>
      </c>
      <c r="B831" s="24"/>
      <c r="C831" s="24" t="s">
        <v>36</v>
      </c>
      <c r="D831" s="24"/>
      <c r="E831" s="24" t="s">
        <v>2167</v>
      </c>
      <c r="F831" s="37" t="s">
        <v>2950</v>
      </c>
      <c r="G831" s="27" t="s">
        <v>39</v>
      </c>
      <c r="H831" s="24" t="s">
        <v>40</v>
      </c>
      <c r="I831" s="28" t="s">
        <v>2951</v>
      </c>
      <c r="J831" s="38" t="s">
        <v>2952</v>
      </c>
      <c r="K831" s="36">
        <v>330</v>
      </c>
      <c r="L831" s="36" t="s">
        <v>31</v>
      </c>
      <c r="M831" s="31" t="s">
        <v>249</v>
      </c>
      <c r="N831" s="24" t="s">
        <v>185</v>
      </c>
      <c r="O831" s="24">
        <v>3</v>
      </c>
      <c r="P831" s="24"/>
      <c r="Q831" s="31" t="s">
        <v>66</v>
      </c>
      <c r="R831" s="24"/>
      <c r="S831" s="24"/>
      <c r="T831" s="32" t="s">
        <v>35</v>
      </c>
      <c r="U831" s="18"/>
      <c r="V831" s="19"/>
      <c r="W831" s="33" t="str">
        <f t="shared" si="2"/>
        <v/>
      </c>
      <c r="X831" s="34" t="str">
        <f t="shared" si="1"/>
        <v/>
      </c>
    </row>
    <row r="832" spans="1:24" ht="14.25" customHeight="1" x14ac:dyDescent="0.25">
      <c r="A832" s="24">
        <v>0.99</v>
      </c>
      <c r="B832" s="24" t="s">
        <v>2953</v>
      </c>
      <c r="C832" s="24" t="s">
        <v>115</v>
      </c>
      <c r="D832" s="24"/>
      <c r="E832" s="31" t="s">
        <v>603</v>
      </c>
      <c r="F832" s="37" t="s">
        <v>2954</v>
      </c>
      <c r="G832" s="27" t="s">
        <v>110</v>
      </c>
      <c r="H832" s="24" t="s">
        <v>84</v>
      </c>
      <c r="I832" s="28" t="s">
        <v>2955</v>
      </c>
      <c r="J832" s="38" t="s">
        <v>2956</v>
      </c>
      <c r="K832" s="36">
        <v>296</v>
      </c>
      <c r="L832" s="36" t="s">
        <v>31</v>
      </c>
      <c r="M832" s="31" t="s">
        <v>87</v>
      </c>
      <c r="N832" s="24" t="s">
        <v>88</v>
      </c>
      <c r="O832" s="24">
        <v>3</v>
      </c>
      <c r="P832" s="24"/>
      <c r="Q832" s="31" t="s">
        <v>34</v>
      </c>
      <c r="R832" s="24"/>
      <c r="S832" s="24"/>
      <c r="T832" s="32" t="s">
        <v>35</v>
      </c>
      <c r="U832" s="18"/>
      <c r="V832" s="19"/>
      <c r="W832" s="33" t="str">
        <f t="shared" si="2"/>
        <v/>
      </c>
      <c r="X832" s="34" t="str">
        <f t="shared" si="1"/>
        <v/>
      </c>
    </row>
    <row r="833" spans="1:24" ht="14.25" customHeight="1" x14ac:dyDescent="0.25">
      <c r="A833" s="24">
        <v>1.74</v>
      </c>
      <c r="B833" s="24" t="s">
        <v>2030</v>
      </c>
      <c r="C833" s="24" t="s">
        <v>115</v>
      </c>
      <c r="D833" s="24"/>
      <c r="E833" s="31" t="s">
        <v>603</v>
      </c>
      <c r="F833" s="37" t="s">
        <v>2957</v>
      </c>
      <c r="G833" s="27" t="s">
        <v>110</v>
      </c>
      <c r="H833" s="24" t="s">
        <v>84</v>
      </c>
      <c r="I833" s="28" t="s">
        <v>2958</v>
      </c>
      <c r="J833" s="38" t="s">
        <v>2959</v>
      </c>
      <c r="K833" s="36">
        <v>297</v>
      </c>
      <c r="L833" s="36" t="s">
        <v>31</v>
      </c>
      <c r="M833" s="31" t="s">
        <v>87</v>
      </c>
      <c r="N833" s="24" t="s">
        <v>88</v>
      </c>
      <c r="O833" s="24">
        <v>3</v>
      </c>
      <c r="P833" s="24"/>
      <c r="Q833" s="31" t="s">
        <v>34</v>
      </c>
      <c r="R833" s="24"/>
      <c r="S833" s="24"/>
      <c r="T833" s="32" t="s">
        <v>35</v>
      </c>
      <c r="U833" s="18"/>
      <c r="V833" s="19"/>
      <c r="W833" s="33" t="str">
        <f t="shared" si="2"/>
        <v/>
      </c>
      <c r="X833" s="34" t="str">
        <f t="shared" si="1"/>
        <v/>
      </c>
    </row>
    <row r="834" spans="1:24" ht="14.25" customHeight="1" x14ac:dyDescent="0.25">
      <c r="A834" s="43">
        <v>1.2063000000000001</v>
      </c>
      <c r="B834" s="43">
        <v>1.5</v>
      </c>
      <c r="C834" s="24" t="s">
        <v>195</v>
      </c>
      <c r="D834" s="24"/>
      <c r="E834" s="24" t="s">
        <v>239</v>
      </c>
      <c r="F834" s="37" t="s">
        <v>2960</v>
      </c>
      <c r="G834" s="31" t="s">
        <v>110</v>
      </c>
      <c r="H834" s="24" t="s">
        <v>28</v>
      </c>
      <c r="I834" s="28" t="s">
        <v>2961</v>
      </c>
      <c r="J834" s="38" t="s">
        <v>2962</v>
      </c>
      <c r="K834" s="36">
        <v>138</v>
      </c>
      <c r="L834" s="36" t="s">
        <v>31</v>
      </c>
      <c r="M834" s="31" t="s">
        <v>133</v>
      </c>
      <c r="N834" s="24" t="s">
        <v>134</v>
      </c>
      <c r="O834" s="24">
        <v>4</v>
      </c>
      <c r="P834" s="24"/>
      <c r="Q834" s="31" t="s">
        <v>66</v>
      </c>
      <c r="R834" s="24"/>
      <c r="S834" s="24"/>
      <c r="T834" s="32" t="s">
        <v>35</v>
      </c>
      <c r="U834" s="18"/>
      <c r="V834" s="19"/>
      <c r="W834" s="33" t="str">
        <f t="shared" si="2"/>
        <v/>
      </c>
      <c r="X834" s="34" t="str">
        <f t="shared" si="1"/>
        <v/>
      </c>
    </row>
    <row r="835" spans="1:24" ht="14.25" customHeight="1" x14ac:dyDescent="0.25">
      <c r="A835" s="24">
        <v>11.9</v>
      </c>
      <c r="B835" s="24" t="s">
        <v>2963</v>
      </c>
      <c r="C835" s="24" t="s">
        <v>585</v>
      </c>
      <c r="D835" s="24"/>
      <c r="E835" s="36" t="s">
        <v>517</v>
      </c>
      <c r="F835" s="37" t="s">
        <v>2964</v>
      </c>
      <c r="G835" s="31" t="s">
        <v>110</v>
      </c>
      <c r="H835" s="24" t="s">
        <v>2906</v>
      </c>
      <c r="I835" s="28" t="s">
        <v>2965</v>
      </c>
      <c r="J835" s="38" t="s">
        <v>2966</v>
      </c>
      <c r="K835" s="36">
        <v>317</v>
      </c>
      <c r="L835" s="36" t="s">
        <v>31</v>
      </c>
      <c r="M835" s="31" t="s">
        <v>249</v>
      </c>
      <c r="N835" s="24" t="s">
        <v>185</v>
      </c>
      <c r="O835" s="24">
        <v>3</v>
      </c>
      <c r="P835" s="24"/>
      <c r="Q835" s="31" t="s">
        <v>66</v>
      </c>
      <c r="R835" s="24"/>
      <c r="S835" s="24"/>
      <c r="T835" s="32" t="s">
        <v>35</v>
      </c>
      <c r="U835" s="18"/>
      <c r="V835" s="19"/>
      <c r="W835" s="33" t="str">
        <f t="shared" si="2"/>
        <v/>
      </c>
      <c r="X835" s="34" t="str">
        <f t="shared" si="1"/>
        <v/>
      </c>
    </row>
    <row r="836" spans="1:24" ht="14.25" customHeight="1" x14ac:dyDescent="0.25">
      <c r="A836" s="40">
        <v>4.9000000000000004</v>
      </c>
      <c r="B836" s="41" t="s">
        <v>2967</v>
      </c>
      <c r="C836" s="51" t="s">
        <v>24</v>
      </c>
      <c r="D836" s="24"/>
      <c r="E836" s="24" t="s">
        <v>1640</v>
      </c>
      <c r="F836" s="37" t="s">
        <v>2968</v>
      </c>
      <c r="G836" s="31" t="s">
        <v>46</v>
      </c>
      <c r="H836" s="24" t="s">
        <v>84</v>
      </c>
      <c r="I836" s="28" t="s">
        <v>2969</v>
      </c>
      <c r="J836" s="38" t="s">
        <v>2970</v>
      </c>
      <c r="K836" s="36">
        <v>217</v>
      </c>
      <c r="L836" s="36" t="s">
        <v>31</v>
      </c>
      <c r="M836" s="31" t="s">
        <v>128</v>
      </c>
      <c r="N836" s="24" t="s">
        <v>129</v>
      </c>
      <c r="O836" s="24">
        <v>2</v>
      </c>
      <c r="P836" s="24"/>
      <c r="Q836" s="31" t="s">
        <v>34</v>
      </c>
      <c r="R836" s="24"/>
      <c r="S836" s="24"/>
      <c r="T836" s="32" t="s">
        <v>35</v>
      </c>
      <c r="U836" s="18"/>
      <c r="V836" s="19"/>
      <c r="W836" s="33" t="str">
        <f t="shared" si="2"/>
        <v/>
      </c>
      <c r="X836" s="34" t="str">
        <f t="shared" si="1"/>
        <v/>
      </c>
    </row>
    <row r="837" spans="1:24" ht="14.25" customHeight="1" x14ac:dyDescent="0.25">
      <c r="A837" s="24">
        <v>3.9849999999999999</v>
      </c>
      <c r="B837" s="24" t="s">
        <v>2971</v>
      </c>
      <c r="C837" s="24" t="s">
        <v>24</v>
      </c>
      <c r="D837" s="24"/>
      <c r="E837" s="24" t="s">
        <v>1640</v>
      </c>
      <c r="F837" s="37" t="s">
        <v>2972</v>
      </c>
      <c r="G837" s="31" t="s">
        <v>46</v>
      </c>
      <c r="H837" s="24" t="s">
        <v>84</v>
      </c>
      <c r="I837" s="28" t="s">
        <v>2973</v>
      </c>
      <c r="J837" s="38" t="s">
        <v>2974</v>
      </c>
      <c r="K837" s="36">
        <v>218</v>
      </c>
      <c r="L837" s="36" t="s">
        <v>31</v>
      </c>
      <c r="M837" s="31" t="s">
        <v>128</v>
      </c>
      <c r="N837" s="24" t="s">
        <v>129</v>
      </c>
      <c r="O837" s="24">
        <v>2</v>
      </c>
      <c r="P837" s="24"/>
      <c r="Q837" s="31" t="s">
        <v>34</v>
      </c>
      <c r="R837" s="24"/>
      <c r="S837" s="24"/>
      <c r="T837" s="32" t="s">
        <v>35</v>
      </c>
      <c r="U837" s="18"/>
      <c r="V837" s="19"/>
      <c r="W837" s="33" t="str">
        <f t="shared" si="2"/>
        <v/>
      </c>
      <c r="X837" s="34" t="str">
        <f t="shared" si="1"/>
        <v/>
      </c>
    </row>
    <row r="838" spans="1:24" ht="14.25" customHeight="1" x14ac:dyDescent="0.25">
      <c r="A838" s="40">
        <v>0.67636363636363639</v>
      </c>
      <c r="B838" s="40">
        <v>2.4</v>
      </c>
      <c r="C838" s="24" t="s">
        <v>24</v>
      </c>
      <c r="D838" s="24"/>
      <c r="E838" s="24" t="s">
        <v>477</v>
      </c>
      <c r="F838" s="37" t="s">
        <v>2975</v>
      </c>
      <c r="G838" s="31" t="s">
        <v>110</v>
      </c>
      <c r="H838" s="24" t="s">
        <v>28</v>
      </c>
      <c r="I838" s="28" t="s">
        <v>2976</v>
      </c>
      <c r="J838" s="38" t="s">
        <v>2977</v>
      </c>
      <c r="K838" s="36">
        <v>69</v>
      </c>
      <c r="L838" s="36" t="s">
        <v>31</v>
      </c>
      <c r="M838" s="31" t="s">
        <v>622</v>
      </c>
      <c r="N838" s="24" t="s">
        <v>33</v>
      </c>
      <c r="O838" s="24">
        <v>6</v>
      </c>
      <c r="P838" s="31" t="s">
        <v>623</v>
      </c>
      <c r="Q838" s="31" t="s">
        <v>34</v>
      </c>
      <c r="R838" s="24"/>
      <c r="S838" s="24"/>
      <c r="T838" s="32" t="s">
        <v>35</v>
      </c>
      <c r="U838" s="18"/>
      <c r="V838" s="19"/>
      <c r="W838" s="33" t="str">
        <f t="shared" si="2"/>
        <v/>
      </c>
      <c r="X838" s="34" t="str">
        <f t="shared" si="1"/>
        <v/>
      </c>
    </row>
    <row r="839" spans="1:24" ht="14.25" customHeight="1" x14ac:dyDescent="0.25">
      <c r="A839" s="40">
        <v>0.20860000000000001</v>
      </c>
      <c r="B839" s="41">
        <v>0.7</v>
      </c>
      <c r="C839" s="24" t="s">
        <v>24</v>
      </c>
      <c r="D839" s="24"/>
      <c r="E839" s="24" t="s">
        <v>618</v>
      </c>
      <c r="F839" s="37" t="s">
        <v>2978</v>
      </c>
      <c r="G839" s="27" t="s">
        <v>39</v>
      </c>
      <c r="H839" s="24" t="s">
        <v>28</v>
      </c>
      <c r="I839" s="28" t="s">
        <v>2979</v>
      </c>
      <c r="J839" s="38" t="s">
        <v>2980</v>
      </c>
      <c r="K839" s="36">
        <v>70</v>
      </c>
      <c r="L839" s="36" t="s">
        <v>31</v>
      </c>
      <c r="M839" s="31" t="s">
        <v>622</v>
      </c>
      <c r="N839" s="24" t="s">
        <v>33</v>
      </c>
      <c r="O839" s="24">
        <v>6</v>
      </c>
      <c r="P839" s="31" t="s">
        <v>623</v>
      </c>
      <c r="Q839" s="31" t="s">
        <v>34</v>
      </c>
      <c r="R839" s="24"/>
      <c r="S839" s="24"/>
      <c r="T839" s="32" t="s">
        <v>35</v>
      </c>
      <c r="U839" s="18"/>
      <c r="V839" s="19"/>
      <c r="W839" s="33" t="str">
        <f t="shared" si="2"/>
        <v/>
      </c>
      <c r="X839" s="34" t="str">
        <f t="shared" si="1"/>
        <v/>
      </c>
    </row>
    <row r="840" spans="1:24" ht="14.25" customHeight="1" x14ac:dyDescent="0.25">
      <c r="A840" s="40">
        <v>0.37058823529411761</v>
      </c>
      <c r="B840" s="41">
        <v>1.05</v>
      </c>
      <c r="C840" s="24" t="s">
        <v>24</v>
      </c>
      <c r="D840" s="24"/>
      <c r="E840" s="24" t="s">
        <v>2981</v>
      </c>
      <c r="F840" s="37" t="s">
        <v>2982</v>
      </c>
      <c r="G840" s="31" t="s">
        <v>27</v>
      </c>
      <c r="H840" s="24" t="s">
        <v>28</v>
      </c>
      <c r="I840" s="54" t="s">
        <v>2983</v>
      </c>
      <c r="J840" s="55" t="s">
        <v>2984</v>
      </c>
      <c r="K840" s="36">
        <v>71</v>
      </c>
      <c r="L840" s="36" t="s">
        <v>31</v>
      </c>
      <c r="M840" s="31" t="s">
        <v>622</v>
      </c>
      <c r="N840" s="24" t="s">
        <v>33</v>
      </c>
      <c r="O840" s="24">
        <v>6</v>
      </c>
      <c r="P840" s="31" t="s">
        <v>623</v>
      </c>
      <c r="Q840" s="31" t="s">
        <v>34</v>
      </c>
      <c r="R840" s="24"/>
      <c r="S840" s="24"/>
      <c r="T840" s="32" t="s">
        <v>35</v>
      </c>
      <c r="U840" s="18"/>
      <c r="V840" s="19"/>
      <c r="W840" s="33" t="str">
        <f t="shared" si="2"/>
        <v/>
      </c>
      <c r="X840" s="34" t="str">
        <f t="shared" si="1"/>
        <v/>
      </c>
    </row>
    <row r="841" spans="1:24" ht="14.25" customHeight="1" x14ac:dyDescent="0.25">
      <c r="A841" s="22">
        <v>29.614285714285714</v>
      </c>
      <c r="B841" s="24">
        <f>4297/70</f>
        <v>61.385714285714286</v>
      </c>
      <c r="C841" s="24" t="s">
        <v>24</v>
      </c>
      <c r="D841" s="24"/>
      <c r="E841" s="24" t="s">
        <v>1083</v>
      </c>
      <c r="F841" s="37" t="s">
        <v>2985</v>
      </c>
      <c r="G841" s="31" t="s">
        <v>69</v>
      </c>
      <c r="H841" s="24" t="s">
        <v>84</v>
      </c>
      <c r="I841" s="87"/>
      <c r="J841" s="55" t="s">
        <v>2986</v>
      </c>
      <c r="K841" s="36">
        <v>25</v>
      </c>
      <c r="L841" s="36" t="s">
        <v>31</v>
      </c>
      <c r="M841" s="31" t="s">
        <v>859</v>
      </c>
      <c r="N841" s="24">
        <v>2018</v>
      </c>
      <c r="O841" s="24">
        <v>50</v>
      </c>
      <c r="P841" s="24" t="s">
        <v>44</v>
      </c>
      <c r="Q841" s="31" t="s">
        <v>34</v>
      </c>
      <c r="R841" s="24"/>
      <c r="S841" s="24" t="s">
        <v>44</v>
      </c>
      <c r="T841" s="32" t="s">
        <v>35</v>
      </c>
      <c r="U841" s="18"/>
      <c r="V841" s="19"/>
      <c r="W841" s="33" t="str">
        <f t="shared" si="2"/>
        <v/>
      </c>
      <c r="X841" s="34" t="str">
        <f t="shared" si="1"/>
        <v/>
      </c>
    </row>
    <row r="842" spans="1:24" ht="14.25" customHeight="1" x14ac:dyDescent="0.25">
      <c r="A842" s="22">
        <v>2500</v>
      </c>
      <c r="B842" s="24" t="s">
        <v>1694</v>
      </c>
      <c r="C842" s="24" t="s">
        <v>854</v>
      </c>
      <c r="D842" s="31" t="s">
        <v>818</v>
      </c>
      <c r="E842" s="24" t="s">
        <v>1695</v>
      </c>
      <c r="F842" s="37" t="s">
        <v>2987</v>
      </c>
      <c r="G842" s="31" t="s">
        <v>69</v>
      </c>
      <c r="H842" s="24" t="s">
        <v>40</v>
      </c>
      <c r="I842" s="28" t="s">
        <v>2988</v>
      </c>
      <c r="J842" s="38" t="s">
        <v>2989</v>
      </c>
      <c r="K842" s="36">
        <v>26</v>
      </c>
      <c r="L842" s="36" t="s">
        <v>31</v>
      </c>
      <c r="M842" s="31" t="s">
        <v>859</v>
      </c>
      <c r="N842" s="24">
        <v>2018</v>
      </c>
      <c r="O842" s="24">
        <v>50</v>
      </c>
      <c r="P842" s="24" t="s">
        <v>44</v>
      </c>
      <c r="Q842" s="31" t="s">
        <v>34</v>
      </c>
      <c r="R842" s="24" t="s">
        <v>45</v>
      </c>
      <c r="S842" s="24" t="s">
        <v>44</v>
      </c>
      <c r="T842" s="32" t="s">
        <v>35</v>
      </c>
      <c r="U842" s="18"/>
      <c r="V842" s="19"/>
      <c r="W842" s="33" t="str">
        <f t="shared" si="2"/>
        <v/>
      </c>
      <c r="X842" s="34" t="str">
        <f t="shared" si="1"/>
        <v/>
      </c>
    </row>
    <row r="843" spans="1:24" ht="14.25" customHeight="1" x14ac:dyDescent="0.25">
      <c r="A843" s="24">
        <v>2.59</v>
      </c>
      <c r="B843" s="24"/>
      <c r="C843" s="24" t="s">
        <v>36</v>
      </c>
      <c r="D843" s="24"/>
      <c r="E843" s="24" t="s">
        <v>2990</v>
      </c>
      <c r="F843" s="37" t="s">
        <v>2991</v>
      </c>
      <c r="G843" s="27" t="s">
        <v>39</v>
      </c>
      <c r="H843" s="24" t="s">
        <v>40</v>
      </c>
      <c r="I843" s="28" t="s">
        <v>2992</v>
      </c>
      <c r="J843" s="38" t="s">
        <v>2993</v>
      </c>
      <c r="K843" s="36">
        <v>332</v>
      </c>
      <c r="L843" s="36" t="s">
        <v>31</v>
      </c>
      <c r="M843" s="31" t="s">
        <v>249</v>
      </c>
      <c r="N843" s="24" t="s">
        <v>185</v>
      </c>
      <c r="O843" s="24">
        <v>3</v>
      </c>
      <c r="P843" s="24"/>
      <c r="Q843" s="31" t="s">
        <v>66</v>
      </c>
      <c r="R843" s="24"/>
      <c r="S843" s="24"/>
      <c r="T843" s="32" t="s">
        <v>35</v>
      </c>
      <c r="U843" s="18"/>
      <c r="V843" s="19"/>
      <c r="W843" s="33" t="str">
        <f t="shared" si="2"/>
        <v/>
      </c>
      <c r="X843" s="34" t="str">
        <f t="shared" si="1"/>
        <v/>
      </c>
    </row>
    <row r="844" spans="1:24" ht="14.25" customHeight="1" x14ac:dyDescent="0.25">
      <c r="A844" s="40">
        <v>14.024999999999999</v>
      </c>
      <c r="B844" s="40" t="s">
        <v>283</v>
      </c>
      <c r="C844" s="24" t="s">
        <v>538</v>
      </c>
      <c r="D844" s="24"/>
      <c r="E844" s="24" t="s">
        <v>319</v>
      </c>
      <c r="F844" s="37" t="s">
        <v>2994</v>
      </c>
      <c r="G844" s="31" t="s">
        <v>321</v>
      </c>
      <c r="H844" s="24" t="s">
        <v>538</v>
      </c>
      <c r="I844" s="28" t="s">
        <v>2995</v>
      </c>
      <c r="J844" s="38" t="s">
        <v>2996</v>
      </c>
      <c r="K844" s="36">
        <v>751</v>
      </c>
      <c r="L844" s="36" t="s">
        <v>31</v>
      </c>
      <c r="M844" s="31" t="s">
        <v>72</v>
      </c>
      <c r="N844" s="24" t="s">
        <v>33</v>
      </c>
      <c r="O844" s="24">
        <v>8</v>
      </c>
      <c r="P844" s="24"/>
      <c r="Q844" s="31" t="s">
        <v>34</v>
      </c>
      <c r="R844" s="24"/>
      <c r="S844" s="24"/>
      <c r="T844" s="32" t="s">
        <v>35</v>
      </c>
      <c r="U844" s="18"/>
      <c r="V844" s="19"/>
      <c r="W844" s="33" t="str">
        <f t="shared" si="2"/>
        <v/>
      </c>
      <c r="X844" s="34" t="str">
        <f t="shared" si="1"/>
        <v/>
      </c>
    </row>
    <row r="845" spans="1:24" ht="14.25" customHeight="1" x14ac:dyDescent="0.25">
      <c r="A845" s="24">
        <v>0.33900000000000002</v>
      </c>
      <c r="B845" s="24" t="s">
        <v>2997</v>
      </c>
      <c r="C845" s="51" t="s">
        <v>195</v>
      </c>
      <c r="D845" s="24"/>
      <c r="E845" s="24" t="s">
        <v>319</v>
      </c>
      <c r="F845" s="37" t="s">
        <v>2998</v>
      </c>
      <c r="G845" s="31" t="s">
        <v>69</v>
      </c>
      <c r="H845" s="24" t="s">
        <v>84</v>
      </c>
      <c r="I845" s="28" t="s">
        <v>2999</v>
      </c>
      <c r="J845" s="38" t="s">
        <v>3000</v>
      </c>
      <c r="K845" s="36">
        <v>188</v>
      </c>
      <c r="L845" s="36" t="s">
        <v>31</v>
      </c>
      <c r="M845" s="31" t="s">
        <v>184</v>
      </c>
      <c r="N845" s="24" t="s">
        <v>185</v>
      </c>
      <c r="O845" s="24">
        <v>2</v>
      </c>
      <c r="P845" s="24"/>
      <c r="Q845" s="31" t="s">
        <v>66</v>
      </c>
      <c r="R845" s="24"/>
      <c r="S845" s="24"/>
      <c r="T845" s="32" t="s">
        <v>35</v>
      </c>
      <c r="U845" s="18"/>
      <c r="V845" s="19"/>
      <c r="W845" s="33" t="str">
        <f t="shared" si="2"/>
        <v/>
      </c>
      <c r="X845" s="34" t="str">
        <f t="shared" si="1"/>
        <v/>
      </c>
    </row>
    <row r="846" spans="1:24" ht="14.25" customHeight="1" x14ac:dyDescent="0.25">
      <c r="A846" s="40">
        <v>0.70000000000000018</v>
      </c>
      <c r="B846" s="44">
        <v>4</v>
      </c>
      <c r="C846" s="24" t="s">
        <v>3001</v>
      </c>
      <c r="D846" s="24"/>
      <c r="E846" s="24" t="s">
        <v>1501</v>
      </c>
      <c r="F846" s="37" t="s">
        <v>3002</v>
      </c>
      <c r="G846" s="31" t="s">
        <v>46</v>
      </c>
      <c r="H846" s="24" t="s">
        <v>28</v>
      </c>
      <c r="I846" s="28" t="s">
        <v>3003</v>
      </c>
      <c r="J846" s="38" t="s">
        <v>3004</v>
      </c>
      <c r="K846" s="36">
        <v>85</v>
      </c>
      <c r="L846" s="36" t="s">
        <v>31</v>
      </c>
      <c r="M846" s="31" t="s">
        <v>77</v>
      </c>
      <c r="N846" s="24" t="s">
        <v>78</v>
      </c>
      <c r="O846" s="24">
        <v>1</v>
      </c>
      <c r="P846" s="24"/>
      <c r="Q846" s="31" t="s">
        <v>34</v>
      </c>
      <c r="R846" s="24"/>
      <c r="S846" s="24"/>
      <c r="T846" s="32" t="s">
        <v>35</v>
      </c>
      <c r="U846" s="18"/>
      <c r="V846" s="19"/>
      <c r="W846" s="33" t="str">
        <f t="shared" si="2"/>
        <v/>
      </c>
      <c r="X846" s="34" t="str">
        <f t="shared" si="1"/>
        <v/>
      </c>
    </row>
    <row r="847" spans="1:24" ht="14.25" customHeight="1" x14ac:dyDescent="0.25">
      <c r="A847" s="36">
        <v>2</v>
      </c>
      <c r="B847" s="24" t="s">
        <v>3005</v>
      </c>
      <c r="C847" s="24" t="s">
        <v>24</v>
      </c>
      <c r="D847" s="24"/>
      <c r="E847" s="24" t="s">
        <v>1640</v>
      </c>
      <c r="F847" s="37" t="s">
        <v>3006</v>
      </c>
      <c r="G847" s="31" t="s">
        <v>46</v>
      </c>
      <c r="H847" s="24" t="s">
        <v>28</v>
      </c>
      <c r="I847" s="28" t="s">
        <v>3007</v>
      </c>
      <c r="J847" s="38" t="s">
        <v>3008</v>
      </c>
      <c r="K847" s="36">
        <v>30</v>
      </c>
      <c r="L847" s="36" t="s">
        <v>31</v>
      </c>
      <c r="M847" s="31" t="s">
        <v>255</v>
      </c>
      <c r="N847" s="24" t="s">
        <v>185</v>
      </c>
      <c r="O847" s="24">
        <v>1</v>
      </c>
      <c r="P847" s="24"/>
      <c r="Q847" s="31" t="s">
        <v>66</v>
      </c>
      <c r="R847" s="24"/>
      <c r="S847" s="24"/>
      <c r="T847" s="32" t="s">
        <v>35</v>
      </c>
      <c r="U847" s="18"/>
      <c r="V847" s="19"/>
      <c r="W847" s="33" t="str">
        <f t="shared" si="2"/>
        <v/>
      </c>
      <c r="X847" s="34" t="str">
        <f t="shared" si="1"/>
        <v/>
      </c>
    </row>
    <row r="848" spans="1:24" ht="14.25" customHeight="1" x14ac:dyDescent="0.25">
      <c r="A848" s="22">
        <v>7.83</v>
      </c>
      <c r="B848" s="24">
        <f>546/30</f>
        <v>18.2</v>
      </c>
      <c r="C848" s="24" t="s">
        <v>24</v>
      </c>
      <c r="D848" s="24"/>
      <c r="E848" s="31" t="s">
        <v>903</v>
      </c>
      <c r="F848" s="37" t="s">
        <v>3009</v>
      </c>
      <c r="G848" s="31" t="s">
        <v>293</v>
      </c>
      <c r="H848" s="24" t="s">
        <v>84</v>
      </c>
      <c r="I848" s="37"/>
      <c r="J848" s="38" t="s">
        <v>3010</v>
      </c>
      <c r="K848" s="36">
        <v>27</v>
      </c>
      <c r="L848" s="36" t="s">
        <v>31</v>
      </c>
      <c r="M848" s="31" t="s">
        <v>859</v>
      </c>
      <c r="N848" s="24">
        <v>2018</v>
      </c>
      <c r="O848" s="24">
        <v>50</v>
      </c>
      <c r="P848" s="24" t="s">
        <v>44</v>
      </c>
      <c r="Q848" s="31" t="s">
        <v>34</v>
      </c>
      <c r="R848" s="24"/>
      <c r="S848" s="24" t="s">
        <v>44</v>
      </c>
      <c r="T848" s="32" t="s">
        <v>35</v>
      </c>
      <c r="U848" s="18"/>
      <c r="V848" s="19"/>
      <c r="W848" s="33" t="str">
        <f t="shared" si="2"/>
        <v/>
      </c>
      <c r="X848" s="34" t="str">
        <f t="shared" si="1"/>
        <v/>
      </c>
    </row>
    <row r="849" spans="1:24" ht="14.25" customHeight="1" x14ac:dyDescent="0.25">
      <c r="A849" s="40">
        <v>0.97500000000000009</v>
      </c>
      <c r="B849" s="24">
        <v>1.1499999999999999</v>
      </c>
      <c r="C849" s="24" t="s">
        <v>24</v>
      </c>
      <c r="D849" s="24"/>
      <c r="E849" s="24" t="s">
        <v>325</v>
      </c>
      <c r="F849" s="37" t="s">
        <v>3011</v>
      </c>
      <c r="G849" s="31" t="s">
        <v>69</v>
      </c>
      <c r="H849" s="24" t="s">
        <v>28</v>
      </c>
      <c r="I849" s="28" t="s">
        <v>3012</v>
      </c>
      <c r="J849" s="38" t="s">
        <v>3013</v>
      </c>
      <c r="K849" s="36">
        <v>135</v>
      </c>
      <c r="L849" s="36" t="s">
        <v>31</v>
      </c>
      <c r="M849" s="31" t="s">
        <v>560</v>
      </c>
      <c r="N849" s="24" t="s">
        <v>78</v>
      </c>
      <c r="O849" s="24">
        <v>2</v>
      </c>
      <c r="P849" s="24"/>
      <c r="Q849" s="31" t="s">
        <v>66</v>
      </c>
      <c r="R849" s="24"/>
      <c r="S849" s="24"/>
      <c r="T849" s="32" t="s">
        <v>35</v>
      </c>
      <c r="U849" s="18"/>
      <c r="V849" s="19"/>
      <c r="W849" s="33" t="str">
        <f t="shared" si="2"/>
        <v/>
      </c>
      <c r="X849" s="34" t="str">
        <f t="shared" si="1"/>
        <v/>
      </c>
    </row>
    <row r="850" spans="1:24" ht="14.25" customHeight="1" x14ac:dyDescent="0.25">
      <c r="A850" s="40">
        <v>0.82500000000000007</v>
      </c>
      <c r="B850" s="41">
        <v>3.5750000000000002</v>
      </c>
      <c r="C850" s="24" t="s">
        <v>24</v>
      </c>
      <c r="D850" s="24"/>
      <c r="E850" s="24" t="s">
        <v>3014</v>
      </c>
      <c r="F850" s="37" t="s">
        <v>3015</v>
      </c>
      <c r="G850" s="31" t="s">
        <v>110</v>
      </c>
      <c r="H850" s="24" t="s">
        <v>28</v>
      </c>
      <c r="I850" s="28" t="s">
        <v>3016</v>
      </c>
      <c r="J850" s="38" t="s">
        <v>3017</v>
      </c>
      <c r="K850" s="36">
        <v>72</v>
      </c>
      <c r="L850" s="36" t="s">
        <v>31</v>
      </c>
      <c r="M850" s="31" t="s">
        <v>622</v>
      </c>
      <c r="N850" s="24" t="s">
        <v>33</v>
      </c>
      <c r="O850" s="24">
        <v>6</v>
      </c>
      <c r="P850" s="31" t="s">
        <v>623</v>
      </c>
      <c r="Q850" s="31" t="s">
        <v>34</v>
      </c>
      <c r="R850" s="24"/>
      <c r="S850" s="24"/>
      <c r="T850" s="32" t="s">
        <v>35</v>
      </c>
      <c r="U850" s="18"/>
      <c r="V850" s="19"/>
      <c r="W850" s="33" t="str">
        <f t="shared" si="2"/>
        <v/>
      </c>
      <c r="X850" s="34" t="str">
        <f t="shared" si="1"/>
        <v/>
      </c>
    </row>
    <row r="851" spans="1:24" ht="14.25" customHeight="1" x14ac:dyDescent="0.25">
      <c r="A851" s="40">
        <v>0.83</v>
      </c>
      <c r="B851" s="41" t="s">
        <v>3018</v>
      </c>
      <c r="C851" s="24" t="s">
        <v>121</v>
      </c>
      <c r="D851" s="24"/>
      <c r="E851" s="24" t="s">
        <v>122</v>
      </c>
      <c r="F851" s="37" t="s">
        <v>3019</v>
      </c>
      <c r="G851" s="27" t="s">
        <v>93</v>
      </c>
      <c r="H851" s="24" t="s">
        <v>3020</v>
      </c>
      <c r="I851" s="28" t="s">
        <v>3021</v>
      </c>
      <c r="J851" s="38" t="s">
        <v>3022</v>
      </c>
      <c r="K851" s="36">
        <v>236</v>
      </c>
      <c r="L851" s="36" t="s">
        <v>31</v>
      </c>
      <c r="M851" s="62" t="s">
        <v>128</v>
      </c>
      <c r="N851" s="44" t="s">
        <v>129</v>
      </c>
      <c r="O851" s="44">
        <v>2</v>
      </c>
      <c r="P851" s="44"/>
      <c r="Q851" s="31" t="s">
        <v>34</v>
      </c>
      <c r="R851" s="24"/>
      <c r="S851" s="24"/>
      <c r="T851" s="32" t="s">
        <v>35</v>
      </c>
      <c r="U851" s="18"/>
      <c r="V851" s="19"/>
      <c r="W851" s="33" t="str">
        <f t="shared" si="2"/>
        <v/>
      </c>
      <c r="X851" s="34" t="str">
        <f t="shared" si="1"/>
        <v/>
      </c>
    </row>
    <row r="852" spans="1:24" ht="14.25" customHeight="1" x14ac:dyDescent="0.25">
      <c r="A852" s="36">
        <v>30</v>
      </c>
      <c r="B852" s="24" t="s">
        <v>3023</v>
      </c>
      <c r="C852" s="24" t="s">
        <v>49</v>
      </c>
      <c r="D852" s="24"/>
      <c r="E852" s="24" t="s">
        <v>98</v>
      </c>
      <c r="F852" s="37" t="s">
        <v>3024</v>
      </c>
      <c r="G852" s="31" t="s">
        <v>100</v>
      </c>
      <c r="H852" s="24" t="s">
        <v>40</v>
      </c>
      <c r="I852" s="28" t="s">
        <v>3021</v>
      </c>
      <c r="J852" s="38" t="s">
        <v>3025</v>
      </c>
      <c r="K852" s="30">
        <v>53</v>
      </c>
      <c r="L852" s="30" t="s">
        <v>31</v>
      </c>
      <c r="M852" s="31" t="s">
        <v>255</v>
      </c>
      <c r="N852" s="24" t="s">
        <v>185</v>
      </c>
      <c r="O852" s="24">
        <v>1</v>
      </c>
      <c r="P852" s="24"/>
      <c r="Q852" s="31" t="s">
        <v>66</v>
      </c>
      <c r="R852" s="24"/>
      <c r="S852" s="24"/>
      <c r="T852" s="32" t="s">
        <v>35</v>
      </c>
      <c r="U852" s="18"/>
      <c r="V852" s="19"/>
      <c r="W852" s="33" t="str">
        <f t="shared" si="2"/>
        <v/>
      </c>
      <c r="X852" s="34" t="str">
        <f t="shared" si="1"/>
        <v/>
      </c>
    </row>
    <row r="853" spans="1:24" ht="14.25" customHeight="1" x14ac:dyDescent="0.25">
      <c r="A853" s="36">
        <v>30</v>
      </c>
      <c r="B853" s="24" t="s">
        <v>3026</v>
      </c>
      <c r="C853" s="24" t="s">
        <v>49</v>
      </c>
      <c r="D853" s="24"/>
      <c r="E853" s="24" t="s">
        <v>3027</v>
      </c>
      <c r="F853" s="28" t="s">
        <v>3028</v>
      </c>
      <c r="G853" s="27" t="s">
        <v>39</v>
      </c>
      <c r="H853" s="24" t="s">
        <v>40</v>
      </c>
      <c r="I853" s="54" t="s">
        <v>3021</v>
      </c>
      <c r="J853" s="55" t="s">
        <v>3025</v>
      </c>
      <c r="K853" s="35">
        <v>53</v>
      </c>
      <c r="L853" s="35" t="s">
        <v>47</v>
      </c>
      <c r="M853" s="31" t="s">
        <v>255</v>
      </c>
      <c r="N853" s="24" t="s">
        <v>185</v>
      </c>
      <c r="O853" s="24">
        <v>1</v>
      </c>
      <c r="P853" s="24"/>
      <c r="Q853" s="31" t="s">
        <v>66</v>
      </c>
      <c r="R853" s="24" t="s">
        <v>45</v>
      </c>
      <c r="S853" s="24"/>
      <c r="T853" s="32" t="s">
        <v>35</v>
      </c>
      <c r="U853" s="18"/>
      <c r="V853" s="19"/>
      <c r="W853" s="33" t="str">
        <f t="shared" si="2"/>
        <v/>
      </c>
      <c r="X853" s="34" t="str">
        <f t="shared" si="1"/>
        <v/>
      </c>
    </row>
    <row r="854" spans="1:24" ht="14.25" customHeight="1" x14ac:dyDescent="0.25">
      <c r="A854" s="36">
        <v>30</v>
      </c>
      <c r="B854" s="24" t="s">
        <v>3026</v>
      </c>
      <c r="C854" s="24" t="s">
        <v>49</v>
      </c>
      <c r="D854" s="24"/>
      <c r="E854" s="24" t="s">
        <v>2408</v>
      </c>
      <c r="F854" s="37" t="s">
        <v>3029</v>
      </c>
      <c r="G854" s="27" t="s">
        <v>39</v>
      </c>
      <c r="H854" s="24" t="s">
        <v>40</v>
      </c>
      <c r="I854" s="54" t="s">
        <v>3021</v>
      </c>
      <c r="J854" s="55" t="s">
        <v>3025</v>
      </c>
      <c r="K854" s="35">
        <v>53</v>
      </c>
      <c r="L854" s="35" t="s">
        <v>48</v>
      </c>
      <c r="M854" s="31" t="s">
        <v>255</v>
      </c>
      <c r="N854" s="24" t="s">
        <v>185</v>
      </c>
      <c r="O854" s="24">
        <v>1</v>
      </c>
      <c r="P854" s="24"/>
      <c r="Q854" s="31" t="s">
        <v>66</v>
      </c>
      <c r="R854" s="24" t="s">
        <v>45</v>
      </c>
      <c r="S854" s="24"/>
      <c r="T854" s="32" t="s">
        <v>35</v>
      </c>
      <c r="U854" s="18"/>
      <c r="V854" s="19"/>
      <c r="W854" s="33" t="str">
        <f t="shared" si="2"/>
        <v/>
      </c>
      <c r="X854" s="34" t="str">
        <f t="shared" si="1"/>
        <v/>
      </c>
    </row>
    <row r="855" spans="1:24" ht="14.25" customHeight="1" x14ac:dyDescent="0.25">
      <c r="A855" s="40">
        <v>1</v>
      </c>
      <c r="B855" s="40" t="s">
        <v>3030</v>
      </c>
      <c r="C855" s="24" t="s">
        <v>121</v>
      </c>
      <c r="D855" s="24"/>
      <c r="E855" s="24" t="s">
        <v>122</v>
      </c>
      <c r="F855" s="37" t="s">
        <v>3031</v>
      </c>
      <c r="G855" s="31" t="s">
        <v>110</v>
      </c>
      <c r="H855" s="24" t="s">
        <v>3020</v>
      </c>
      <c r="I855" s="28" t="s">
        <v>3032</v>
      </c>
      <c r="J855" s="38" t="s">
        <v>3033</v>
      </c>
      <c r="K855" s="53">
        <v>237</v>
      </c>
      <c r="L855" s="53" t="s">
        <v>31</v>
      </c>
      <c r="M855" s="31" t="s">
        <v>128</v>
      </c>
      <c r="N855" s="24" t="s">
        <v>129</v>
      </c>
      <c r="O855" s="24">
        <v>2</v>
      </c>
      <c r="P855" s="24"/>
      <c r="Q855" s="31" t="s">
        <v>34</v>
      </c>
      <c r="R855" s="24"/>
      <c r="S855" s="24"/>
      <c r="T855" s="32" t="s">
        <v>35</v>
      </c>
      <c r="U855" s="18"/>
      <c r="V855" s="19"/>
      <c r="W855" s="33" t="str">
        <f t="shared" si="2"/>
        <v/>
      </c>
      <c r="X855" s="34" t="str">
        <f t="shared" si="1"/>
        <v/>
      </c>
    </row>
    <row r="856" spans="1:24" ht="14.25" customHeight="1" x14ac:dyDescent="0.25">
      <c r="A856" s="40">
        <v>24</v>
      </c>
      <c r="B856" s="40" t="s">
        <v>3034</v>
      </c>
      <c r="C856" s="24" t="s">
        <v>3035</v>
      </c>
      <c r="D856" s="24"/>
      <c r="E856" s="24" t="s">
        <v>3036</v>
      </c>
      <c r="F856" s="37" t="s">
        <v>3037</v>
      </c>
      <c r="G856" s="31" t="s">
        <v>110</v>
      </c>
      <c r="H856" s="24" t="s">
        <v>222</v>
      </c>
      <c r="I856" s="54" t="s">
        <v>3032</v>
      </c>
      <c r="J856" s="55" t="s">
        <v>3038</v>
      </c>
      <c r="K856" s="36">
        <v>238</v>
      </c>
      <c r="L856" s="36" t="s">
        <v>31</v>
      </c>
      <c r="M856" s="31" t="s">
        <v>128</v>
      </c>
      <c r="N856" s="24" t="s">
        <v>129</v>
      </c>
      <c r="O856" s="24">
        <v>2</v>
      </c>
      <c r="P856" s="24"/>
      <c r="Q856" s="31" t="s">
        <v>34</v>
      </c>
      <c r="R856" s="24"/>
      <c r="S856" s="24"/>
      <c r="T856" s="32" t="s">
        <v>35</v>
      </c>
      <c r="U856" s="18"/>
      <c r="V856" s="19"/>
      <c r="W856" s="33" t="str">
        <f t="shared" si="2"/>
        <v/>
      </c>
      <c r="X856" s="34" t="str">
        <f t="shared" si="1"/>
        <v/>
      </c>
    </row>
    <row r="857" spans="1:24" ht="14.25" customHeight="1" x14ac:dyDescent="0.25">
      <c r="A857" s="40">
        <v>0.24</v>
      </c>
      <c r="B857" s="40">
        <v>0.36</v>
      </c>
      <c r="C857" s="24" t="s">
        <v>24</v>
      </c>
      <c r="D857" s="24"/>
      <c r="E857" s="44" t="s">
        <v>142</v>
      </c>
      <c r="F857" s="37" t="s">
        <v>3039</v>
      </c>
      <c r="G857" s="31" t="s">
        <v>110</v>
      </c>
      <c r="H857" s="24" t="s">
        <v>28</v>
      </c>
      <c r="I857" s="28" t="s">
        <v>3040</v>
      </c>
      <c r="J857" s="38" t="s">
        <v>3041</v>
      </c>
      <c r="K857" s="36">
        <v>493</v>
      </c>
      <c r="L857" s="36" t="s">
        <v>31</v>
      </c>
      <c r="M857" s="31" t="s">
        <v>32</v>
      </c>
      <c r="N857" s="24" t="s">
        <v>33</v>
      </c>
      <c r="O857" s="24">
        <v>5</v>
      </c>
      <c r="P857" s="24"/>
      <c r="Q857" s="31" t="s">
        <v>34</v>
      </c>
      <c r="R857" s="24"/>
      <c r="S857" s="24"/>
      <c r="T857" s="32" t="s">
        <v>35</v>
      </c>
      <c r="U857" s="18"/>
      <c r="V857" s="19"/>
      <c r="W857" s="33" t="str">
        <f t="shared" si="2"/>
        <v/>
      </c>
      <c r="X857" s="34" t="str">
        <f t="shared" si="1"/>
        <v/>
      </c>
    </row>
    <row r="858" spans="1:24" ht="14.25" customHeight="1" x14ac:dyDescent="0.25">
      <c r="A858" s="40">
        <v>0.12804000000000001</v>
      </c>
      <c r="B858" s="40">
        <v>0.16500000000000001</v>
      </c>
      <c r="C858" s="24" t="s">
        <v>24</v>
      </c>
      <c r="D858" s="24"/>
      <c r="E858" s="24" t="s">
        <v>25</v>
      </c>
      <c r="F858" s="28" t="s">
        <v>3042</v>
      </c>
      <c r="G858" s="31" t="s">
        <v>110</v>
      </c>
      <c r="H858" s="24" t="s">
        <v>28</v>
      </c>
      <c r="I858" s="28" t="s">
        <v>3043</v>
      </c>
      <c r="J858" s="38" t="s">
        <v>3044</v>
      </c>
      <c r="K858" s="36">
        <v>495</v>
      </c>
      <c r="L858" s="36" t="s">
        <v>31</v>
      </c>
      <c r="M858" s="31" t="s">
        <v>32</v>
      </c>
      <c r="N858" s="24" t="s">
        <v>33</v>
      </c>
      <c r="O858" s="24">
        <v>5</v>
      </c>
      <c r="P858" s="24"/>
      <c r="Q858" s="31" t="s">
        <v>34</v>
      </c>
      <c r="R858" s="24"/>
      <c r="S858" s="24"/>
      <c r="T858" s="32" t="s">
        <v>35</v>
      </c>
      <c r="U858" s="18"/>
      <c r="V858" s="19"/>
      <c r="W858" s="33" t="str">
        <f t="shared" si="2"/>
        <v/>
      </c>
      <c r="X858" s="34" t="str">
        <f t="shared" si="1"/>
        <v/>
      </c>
    </row>
    <row r="859" spans="1:24" ht="14.25" customHeight="1" x14ac:dyDescent="0.25">
      <c r="A859" s="40">
        <v>0.17279999999999998</v>
      </c>
      <c r="B859" s="40">
        <v>0.24</v>
      </c>
      <c r="C859" s="24" t="s">
        <v>24</v>
      </c>
      <c r="D859" s="24"/>
      <c r="E859" s="24" t="s">
        <v>25</v>
      </c>
      <c r="F859" s="28" t="s">
        <v>3045</v>
      </c>
      <c r="G859" s="31" t="s">
        <v>110</v>
      </c>
      <c r="H859" s="24" t="s">
        <v>28</v>
      </c>
      <c r="I859" s="28" t="s">
        <v>3046</v>
      </c>
      <c r="J859" s="38" t="s">
        <v>3047</v>
      </c>
      <c r="K859" s="30">
        <v>494</v>
      </c>
      <c r="L859" s="30" t="s">
        <v>31</v>
      </c>
      <c r="M859" s="31" t="s">
        <v>32</v>
      </c>
      <c r="N859" s="24" t="s">
        <v>33</v>
      </c>
      <c r="O859" s="24">
        <v>5</v>
      </c>
      <c r="P859" s="24"/>
      <c r="Q859" s="31" t="s">
        <v>34</v>
      </c>
      <c r="R859" s="24" t="s">
        <v>45</v>
      </c>
      <c r="S859" s="24"/>
      <c r="T859" s="32" t="s">
        <v>35</v>
      </c>
      <c r="U859" s="18"/>
      <c r="V859" s="19"/>
      <c r="W859" s="33" t="str">
        <f t="shared" si="2"/>
        <v/>
      </c>
      <c r="X859" s="34" t="str">
        <f t="shared" si="1"/>
        <v/>
      </c>
    </row>
    <row r="860" spans="1:24" ht="14.25" customHeight="1" x14ac:dyDescent="0.25">
      <c r="A860" s="40">
        <v>0.17279999999999998</v>
      </c>
      <c r="B860" s="40">
        <v>0.32500000000000001</v>
      </c>
      <c r="C860" s="24" t="s">
        <v>24</v>
      </c>
      <c r="D860" s="24"/>
      <c r="E860" s="44" t="s">
        <v>142</v>
      </c>
      <c r="F860" s="37" t="s">
        <v>3048</v>
      </c>
      <c r="G860" s="31" t="s">
        <v>110</v>
      </c>
      <c r="H860" s="24" t="s">
        <v>28</v>
      </c>
      <c r="I860" s="54" t="s">
        <v>3046</v>
      </c>
      <c r="J860" s="55" t="s">
        <v>3047</v>
      </c>
      <c r="K860" s="35">
        <v>494</v>
      </c>
      <c r="L860" s="35" t="s">
        <v>47</v>
      </c>
      <c r="M860" s="31" t="s">
        <v>32</v>
      </c>
      <c r="N860" s="24" t="s">
        <v>33</v>
      </c>
      <c r="O860" s="24">
        <v>5</v>
      </c>
      <c r="P860" s="24"/>
      <c r="Q860" s="31" t="s">
        <v>34</v>
      </c>
      <c r="R860" s="24" t="s">
        <v>45</v>
      </c>
      <c r="S860" s="24"/>
      <c r="T860" s="32" t="s">
        <v>35</v>
      </c>
      <c r="U860" s="18"/>
      <c r="V860" s="19"/>
      <c r="W860" s="33" t="str">
        <f t="shared" si="2"/>
        <v/>
      </c>
      <c r="X860" s="34" t="str">
        <f t="shared" si="1"/>
        <v/>
      </c>
    </row>
    <row r="861" spans="1:24" ht="14.25" customHeight="1" x14ac:dyDescent="0.25">
      <c r="A861" s="40">
        <v>5.9</v>
      </c>
      <c r="B861" s="40" t="s">
        <v>2390</v>
      </c>
      <c r="C861" s="24" t="s">
        <v>3049</v>
      </c>
      <c r="D861" s="24"/>
      <c r="E861" s="36" t="s">
        <v>3050</v>
      </c>
      <c r="F861" s="37" t="s">
        <v>3051</v>
      </c>
      <c r="G861" s="31" t="s">
        <v>46</v>
      </c>
      <c r="H861" s="24" t="s">
        <v>150</v>
      </c>
      <c r="I861" s="54" t="s">
        <v>3052</v>
      </c>
      <c r="J861" s="55" t="s">
        <v>3053</v>
      </c>
      <c r="K861" s="36">
        <v>465</v>
      </c>
      <c r="L861" s="36" t="s">
        <v>31</v>
      </c>
      <c r="M861" s="31" t="s">
        <v>153</v>
      </c>
      <c r="N861" s="24" t="s">
        <v>88</v>
      </c>
      <c r="O861" s="24">
        <v>4</v>
      </c>
      <c r="P861" s="24"/>
      <c r="Q861" s="31" t="s">
        <v>34</v>
      </c>
      <c r="R861" s="24"/>
      <c r="S861" s="24"/>
      <c r="T861" s="32" t="s">
        <v>35</v>
      </c>
      <c r="U861" s="18"/>
      <c r="V861" s="19"/>
      <c r="W861" s="33" t="str">
        <f t="shared" si="2"/>
        <v/>
      </c>
      <c r="X861" s="34" t="str">
        <f t="shared" si="1"/>
        <v/>
      </c>
    </row>
    <row r="862" spans="1:24" ht="14.25" customHeight="1" x14ac:dyDescent="0.25">
      <c r="A862" s="24">
        <v>1.38</v>
      </c>
      <c r="B862" s="24" t="s">
        <v>3054</v>
      </c>
      <c r="C862" s="24" t="s">
        <v>36</v>
      </c>
      <c r="D862" s="24"/>
      <c r="E862" s="24" t="s">
        <v>73</v>
      </c>
      <c r="F862" s="37" t="s">
        <v>3055</v>
      </c>
      <c r="G862" s="31" t="s">
        <v>69</v>
      </c>
      <c r="H862" s="24" t="s">
        <v>3056</v>
      </c>
      <c r="I862" s="28" t="s">
        <v>3057</v>
      </c>
      <c r="J862" s="38" t="s">
        <v>3058</v>
      </c>
      <c r="K862" s="36">
        <v>4</v>
      </c>
      <c r="L862" s="36" t="s">
        <v>31</v>
      </c>
      <c r="M862" s="31" t="s">
        <v>255</v>
      </c>
      <c r="N862" s="24" t="s">
        <v>185</v>
      </c>
      <c r="O862" s="24">
        <v>1</v>
      </c>
      <c r="P862" s="24"/>
      <c r="Q862" s="31" t="s">
        <v>66</v>
      </c>
      <c r="R862" s="24" t="s">
        <v>45</v>
      </c>
      <c r="S862" s="24"/>
      <c r="T862" s="32" t="s">
        <v>35</v>
      </c>
      <c r="U862" s="18"/>
      <c r="V862" s="19"/>
      <c r="W862" s="33" t="str">
        <f t="shared" si="2"/>
        <v/>
      </c>
      <c r="X862" s="34" t="str">
        <f t="shared" si="1"/>
        <v/>
      </c>
    </row>
    <row r="863" spans="1:24" ht="14.25" customHeight="1" x14ac:dyDescent="0.25">
      <c r="A863" s="36">
        <v>6.45</v>
      </c>
      <c r="B863" s="24" t="s">
        <v>3059</v>
      </c>
      <c r="C863" s="24" t="s">
        <v>2292</v>
      </c>
      <c r="D863" s="24"/>
      <c r="E863" s="31" t="s">
        <v>3060</v>
      </c>
      <c r="F863" s="37" t="s">
        <v>3061</v>
      </c>
      <c r="G863" s="27" t="s">
        <v>39</v>
      </c>
      <c r="H863" s="24" t="s">
        <v>2802</v>
      </c>
      <c r="I863" s="28" t="s">
        <v>3062</v>
      </c>
      <c r="J863" s="38" t="s">
        <v>3063</v>
      </c>
      <c r="K863" s="36">
        <v>5</v>
      </c>
      <c r="L863" s="36" t="s">
        <v>31</v>
      </c>
      <c r="M863" s="31" t="s">
        <v>255</v>
      </c>
      <c r="N863" s="24" t="s">
        <v>185</v>
      </c>
      <c r="O863" s="24">
        <v>1</v>
      </c>
      <c r="P863" s="24"/>
      <c r="Q863" s="31" t="s">
        <v>66</v>
      </c>
      <c r="R863" s="24" t="s">
        <v>45</v>
      </c>
      <c r="S863" s="24"/>
      <c r="T863" s="32" t="s">
        <v>35</v>
      </c>
      <c r="U863" s="18"/>
      <c r="V863" s="19"/>
      <c r="W863" s="33" t="str">
        <f t="shared" si="2"/>
        <v/>
      </c>
      <c r="X863" s="34" t="str">
        <f t="shared" si="1"/>
        <v/>
      </c>
    </row>
    <row r="864" spans="1:24" ht="14.25" customHeight="1" x14ac:dyDescent="0.25">
      <c r="A864" s="43">
        <v>5.36</v>
      </c>
      <c r="B864" s="43" t="s">
        <v>3064</v>
      </c>
      <c r="C864" s="44" t="s">
        <v>1586</v>
      </c>
      <c r="D864" s="44"/>
      <c r="E864" s="44" t="s">
        <v>505</v>
      </c>
      <c r="F864" s="37" t="s">
        <v>3065</v>
      </c>
      <c r="G864" s="62" t="s">
        <v>83</v>
      </c>
      <c r="H864" s="44" t="s">
        <v>576</v>
      </c>
      <c r="I864" s="28" t="s">
        <v>3066</v>
      </c>
      <c r="J864" s="38" t="s">
        <v>3067</v>
      </c>
      <c r="K864" s="30">
        <v>8</v>
      </c>
      <c r="L864" s="30" t="s">
        <v>31</v>
      </c>
      <c r="M864" s="62" t="s">
        <v>170</v>
      </c>
      <c r="N864" s="44" t="s">
        <v>129</v>
      </c>
      <c r="O864" s="44">
        <v>1</v>
      </c>
      <c r="P864" s="44"/>
      <c r="Q864" s="62" t="s">
        <v>34</v>
      </c>
      <c r="R864" s="44"/>
      <c r="S864" s="44"/>
      <c r="T864" s="65" t="s">
        <v>35</v>
      </c>
      <c r="U864" s="18"/>
      <c r="V864" s="19"/>
      <c r="W864" s="33" t="str">
        <f t="shared" si="2"/>
        <v/>
      </c>
      <c r="X864" s="34" t="str">
        <f t="shared" si="1"/>
        <v/>
      </c>
    </row>
    <row r="865" spans="1:24" ht="14.25" customHeight="1" x14ac:dyDescent="0.25">
      <c r="A865" s="43">
        <v>5.36</v>
      </c>
      <c r="B865" s="43" t="s">
        <v>1879</v>
      </c>
      <c r="C865" s="44" t="s">
        <v>1586</v>
      </c>
      <c r="D865" s="44"/>
      <c r="E865" s="44" t="s">
        <v>1057</v>
      </c>
      <c r="F865" s="37" t="s">
        <v>3068</v>
      </c>
      <c r="G865" s="62" t="s">
        <v>83</v>
      </c>
      <c r="H865" s="44" t="s">
        <v>576</v>
      </c>
      <c r="I865" s="28" t="s">
        <v>3066</v>
      </c>
      <c r="J865" s="38" t="s">
        <v>3067</v>
      </c>
      <c r="K865" s="35">
        <v>8</v>
      </c>
      <c r="L865" s="35" t="s">
        <v>47</v>
      </c>
      <c r="M865" s="62" t="s">
        <v>170</v>
      </c>
      <c r="N865" s="44" t="s">
        <v>129</v>
      </c>
      <c r="O865" s="44">
        <v>1</v>
      </c>
      <c r="P865" s="44"/>
      <c r="Q865" s="62" t="s">
        <v>34</v>
      </c>
      <c r="R865" s="44"/>
      <c r="S865" s="44"/>
      <c r="T865" s="65" t="s">
        <v>35</v>
      </c>
      <c r="U865" s="18"/>
      <c r="V865" s="19"/>
      <c r="W865" s="33" t="str">
        <f t="shared" si="2"/>
        <v/>
      </c>
      <c r="X865" s="34" t="str">
        <f t="shared" si="1"/>
        <v/>
      </c>
    </row>
    <row r="866" spans="1:24" ht="14.25" customHeight="1" x14ac:dyDescent="0.25">
      <c r="A866" s="43">
        <v>4.5</v>
      </c>
      <c r="B866" s="43" t="s">
        <v>3069</v>
      </c>
      <c r="C866" s="44"/>
      <c r="D866" s="44"/>
      <c r="E866" s="44" t="s">
        <v>505</v>
      </c>
      <c r="F866" s="37" t="s">
        <v>3065</v>
      </c>
      <c r="G866" s="62" t="s">
        <v>83</v>
      </c>
      <c r="H866" s="44" t="s">
        <v>576</v>
      </c>
      <c r="I866" s="28" t="s">
        <v>3070</v>
      </c>
      <c r="J866" s="38" t="s">
        <v>3071</v>
      </c>
      <c r="K866" s="53">
        <v>9</v>
      </c>
      <c r="L866" s="53" t="s">
        <v>31</v>
      </c>
      <c r="M866" s="62" t="s">
        <v>170</v>
      </c>
      <c r="N866" s="44" t="s">
        <v>129</v>
      </c>
      <c r="O866" s="44">
        <v>1</v>
      </c>
      <c r="P866" s="44"/>
      <c r="Q866" s="62" t="s">
        <v>34</v>
      </c>
      <c r="R866" s="44"/>
      <c r="S866" s="44"/>
      <c r="T866" s="65" t="s">
        <v>35</v>
      </c>
      <c r="U866" s="18"/>
      <c r="V866" s="19"/>
      <c r="W866" s="33" t="str">
        <f t="shared" si="2"/>
        <v/>
      </c>
      <c r="X866" s="34" t="str">
        <f t="shared" si="1"/>
        <v/>
      </c>
    </row>
    <row r="867" spans="1:24" ht="14.25" customHeight="1" x14ac:dyDescent="0.25">
      <c r="A867" s="43">
        <v>20</v>
      </c>
      <c r="B867" s="43" t="s">
        <v>3072</v>
      </c>
      <c r="C867" s="44"/>
      <c r="D867" s="44"/>
      <c r="E867" s="62" t="s">
        <v>1124</v>
      </c>
      <c r="F867" s="37" t="s">
        <v>3073</v>
      </c>
      <c r="G867" s="62" t="s">
        <v>810</v>
      </c>
      <c r="H867" s="44" t="s">
        <v>40</v>
      </c>
      <c r="I867" s="28" t="s">
        <v>3074</v>
      </c>
      <c r="J867" s="38" t="s">
        <v>3075</v>
      </c>
      <c r="K867" s="53">
        <v>190</v>
      </c>
      <c r="L867" s="53" t="s">
        <v>31</v>
      </c>
      <c r="M867" s="62" t="s">
        <v>128</v>
      </c>
      <c r="N867" s="44" t="s">
        <v>129</v>
      </c>
      <c r="O867" s="44">
        <v>2</v>
      </c>
      <c r="P867" s="44"/>
      <c r="Q867" s="62" t="s">
        <v>34</v>
      </c>
      <c r="R867" s="44" t="s">
        <v>45</v>
      </c>
      <c r="S867" s="44"/>
      <c r="T867" s="65" t="s">
        <v>35</v>
      </c>
      <c r="U867" s="18"/>
      <c r="V867" s="19"/>
      <c r="W867" s="33" t="str">
        <f t="shared" si="2"/>
        <v/>
      </c>
      <c r="X867" s="34" t="str">
        <f t="shared" si="1"/>
        <v/>
      </c>
    </row>
    <row r="868" spans="1:24" ht="14.25" customHeight="1" x14ac:dyDescent="0.25">
      <c r="A868" s="43">
        <v>29.99</v>
      </c>
      <c r="B868" s="43" t="s">
        <v>3076</v>
      </c>
      <c r="C868" s="44" t="s">
        <v>3077</v>
      </c>
      <c r="D868" s="44"/>
      <c r="E868" s="62" t="s">
        <v>3078</v>
      </c>
      <c r="F868" s="37" t="s">
        <v>3079</v>
      </c>
      <c r="G868" s="62" t="s">
        <v>93</v>
      </c>
      <c r="H868" s="44" t="s">
        <v>3080</v>
      </c>
      <c r="I868" s="28" t="s">
        <v>3081</v>
      </c>
      <c r="J868" s="38" t="s">
        <v>3082</v>
      </c>
      <c r="K868" s="53">
        <v>191</v>
      </c>
      <c r="L868" s="53" t="s">
        <v>31</v>
      </c>
      <c r="M868" s="62" t="s">
        <v>128</v>
      </c>
      <c r="N868" s="44" t="s">
        <v>129</v>
      </c>
      <c r="O868" s="44">
        <v>2</v>
      </c>
      <c r="P868" s="44"/>
      <c r="Q868" s="62" t="s">
        <v>34</v>
      </c>
      <c r="R868" s="44"/>
      <c r="S868" s="44"/>
      <c r="T868" s="65" t="s">
        <v>35</v>
      </c>
      <c r="U868" s="18"/>
      <c r="V868" s="19"/>
      <c r="W868" s="33" t="str">
        <f t="shared" si="2"/>
        <v/>
      </c>
      <c r="X868" s="34" t="str">
        <f t="shared" si="1"/>
        <v/>
      </c>
    </row>
    <row r="869" spans="1:24" ht="14.25" customHeight="1" x14ac:dyDescent="0.25">
      <c r="A869" s="43">
        <v>2.98</v>
      </c>
      <c r="B869" s="43" t="s">
        <v>3083</v>
      </c>
      <c r="C869" s="44" t="s">
        <v>115</v>
      </c>
      <c r="D869" s="44"/>
      <c r="E869" s="62" t="s">
        <v>3084</v>
      </c>
      <c r="F869" s="37" t="s">
        <v>3085</v>
      </c>
      <c r="G869" s="62" t="s">
        <v>93</v>
      </c>
      <c r="H869" s="44" t="s">
        <v>84</v>
      </c>
      <c r="I869" s="28" t="s">
        <v>3086</v>
      </c>
      <c r="J869" s="38" t="s">
        <v>3087</v>
      </c>
      <c r="K869" s="53">
        <v>192</v>
      </c>
      <c r="L869" s="53" t="s">
        <v>31</v>
      </c>
      <c r="M869" s="62" t="s">
        <v>128</v>
      </c>
      <c r="N869" s="44" t="s">
        <v>129</v>
      </c>
      <c r="O869" s="44">
        <v>2</v>
      </c>
      <c r="P869" s="44"/>
      <c r="Q869" s="62" t="s">
        <v>34</v>
      </c>
      <c r="R869" s="44"/>
      <c r="S869" s="44"/>
      <c r="T869" s="65" t="s">
        <v>35</v>
      </c>
      <c r="U869" s="18"/>
      <c r="V869" s="19"/>
      <c r="W869" s="33" t="str">
        <f t="shared" si="2"/>
        <v/>
      </c>
      <c r="X869" s="34" t="str">
        <f t="shared" si="1"/>
        <v/>
      </c>
    </row>
    <row r="870" spans="1:24" ht="14.25" customHeight="1" x14ac:dyDescent="0.25">
      <c r="A870" s="40">
        <v>41.9</v>
      </c>
      <c r="B870" s="40">
        <v>43.5</v>
      </c>
      <c r="C870" s="24" t="s">
        <v>2671</v>
      </c>
      <c r="D870" s="24"/>
      <c r="E870" s="24" t="s">
        <v>278</v>
      </c>
      <c r="F870" s="37" t="s">
        <v>3088</v>
      </c>
      <c r="G870" s="31" t="s">
        <v>69</v>
      </c>
      <c r="H870" s="24" t="s">
        <v>275</v>
      </c>
      <c r="I870" s="28" t="s">
        <v>3089</v>
      </c>
      <c r="J870" s="38" t="s">
        <v>3090</v>
      </c>
      <c r="K870" s="30">
        <v>739</v>
      </c>
      <c r="L870" s="30" t="s">
        <v>31</v>
      </c>
      <c r="M870" s="31" t="s">
        <v>72</v>
      </c>
      <c r="N870" s="24" t="s">
        <v>33</v>
      </c>
      <c r="O870" s="24">
        <v>8</v>
      </c>
      <c r="P870" s="24"/>
      <c r="Q870" s="31" t="s">
        <v>34</v>
      </c>
      <c r="R870" s="24" t="s">
        <v>45</v>
      </c>
      <c r="S870" s="24"/>
      <c r="T870" s="32" t="s">
        <v>35</v>
      </c>
      <c r="U870" s="18"/>
      <c r="V870" s="19"/>
      <c r="W870" s="33" t="str">
        <f t="shared" si="2"/>
        <v/>
      </c>
      <c r="X870" s="34" t="str">
        <f t="shared" si="1"/>
        <v/>
      </c>
    </row>
    <row r="871" spans="1:24" ht="14.25" customHeight="1" x14ac:dyDescent="0.25">
      <c r="A871" s="40">
        <v>41.9</v>
      </c>
      <c r="B871" s="40">
        <v>121</v>
      </c>
      <c r="C871" s="24" t="s">
        <v>2671</v>
      </c>
      <c r="D871" s="24"/>
      <c r="E871" s="24" t="s">
        <v>2676</v>
      </c>
      <c r="F871" s="37" t="s">
        <v>3091</v>
      </c>
      <c r="G871" s="27" t="s">
        <v>39</v>
      </c>
      <c r="H871" s="24" t="s">
        <v>275</v>
      </c>
      <c r="I871" s="28" t="s">
        <v>3089</v>
      </c>
      <c r="J871" s="38" t="s">
        <v>3090</v>
      </c>
      <c r="K871" s="35">
        <v>739</v>
      </c>
      <c r="L871" s="35" t="s">
        <v>47</v>
      </c>
      <c r="M871" s="31" t="s">
        <v>72</v>
      </c>
      <c r="N871" s="24" t="s">
        <v>33</v>
      </c>
      <c r="O871" s="24">
        <v>8</v>
      </c>
      <c r="P871" s="24"/>
      <c r="Q871" s="31" t="s">
        <v>34</v>
      </c>
      <c r="R871" s="24" t="s">
        <v>45</v>
      </c>
      <c r="S871" s="24"/>
      <c r="T871" s="32" t="s">
        <v>35</v>
      </c>
      <c r="U871" s="18"/>
      <c r="V871" s="19"/>
      <c r="W871" s="33" t="str">
        <f t="shared" si="2"/>
        <v/>
      </c>
      <c r="X871" s="34" t="str">
        <f t="shared" si="1"/>
        <v/>
      </c>
    </row>
    <row r="872" spans="1:24" ht="14.25" customHeight="1" x14ac:dyDescent="0.25">
      <c r="A872" s="40">
        <v>0.23</v>
      </c>
      <c r="B872" s="41" t="s">
        <v>3092</v>
      </c>
      <c r="C872" s="24" t="s">
        <v>348</v>
      </c>
      <c r="D872" s="24"/>
      <c r="E872" s="31" t="s">
        <v>1124</v>
      </c>
      <c r="F872" s="37" t="s">
        <v>3093</v>
      </c>
      <c r="G872" s="31" t="s">
        <v>27</v>
      </c>
      <c r="H872" s="24" t="s">
        <v>84</v>
      </c>
      <c r="I872" s="28" t="s">
        <v>3094</v>
      </c>
      <c r="J872" s="38" t="s">
        <v>3095</v>
      </c>
      <c r="K872" s="36">
        <v>263</v>
      </c>
      <c r="L872" s="36" t="s">
        <v>31</v>
      </c>
      <c r="M872" s="31" t="s">
        <v>838</v>
      </c>
      <c r="N872" s="24" t="s">
        <v>839</v>
      </c>
      <c r="O872" s="24">
        <v>3</v>
      </c>
      <c r="P872" s="24"/>
      <c r="Q872" s="31" t="s">
        <v>34</v>
      </c>
      <c r="R872" s="49"/>
      <c r="S872" s="49"/>
      <c r="T872" s="32" t="s">
        <v>35</v>
      </c>
      <c r="U872" s="18"/>
      <c r="V872" s="19"/>
      <c r="W872" s="33" t="str">
        <f t="shared" si="2"/>
        <v/>
      </c>
      <c r="X872" s="34" t="str">
        <f t="shared" si="1"/>
        <v/>
      </c>
    </row>
    <row r="873" spans="1:24" ht="14.25" customHeight="1" x14ac:dyDescent="0.25">
      <c r="A873" s="40">
        <v>0.35</v>
      </c>
      <c r="B873" s="41" t="s">
        <v>3096</v>
      </c>
      <c r="C873" s="24" t="s">
        <v>348</v>
      </c>
      <c r="D873" s="24"/>
      <c r="E873" s="31" t="s">
        <v>1124</v>
      </c>
      <c r="F873" s="37" t="s">
        <v>3097</v>
      </c>
      <c r="G873" s="31" t="s">
        <v>27</v>
      </c>
      <c r="H873" s="24" t="s">
        <v>84</v>
      </c>
      <c r="I873" s="54" t="s">
        <v>3098</v>
      </c>
      <c r="J873" s="55" t="s">
        <v>3099</v>
      </c>
      <c r="K873" s="36">
        <v>264</v>
      </c>
      <c r="L873" s="36" t="s">
        <v>31</v>
      </c>
      <c r="M873" s="31" t="s">
        <v>838</v>
      </c>
      <c r="N873" s="24" t="s">
        <v>839</v>
      </c>
      <c r="O873" s="24">
        <v>3</v>
      </c>
      <c r="P873" s="24"/>
      <c r="Q873" s="31" t="s">
        <v>34</v>
      </c>
      <c r="R873" s="49"/>
      <c r="S873" s="49"/>
      <c r="T873" s="32" t="s">
        <v>35</v>
      </c>
      <c r="U873" s="18"/>
      <c r="V873" s="19"/>
      <c r="W873" s="33" t="str">
        <f t="shared" si="2"/>
        <v/>
      </c>
      <c r="X873" s="34" t="str">
        <f t="shared" si="1"/>
        <v/>
      </c>
    </row>
    <row r="874" spans="1:24" ht="14.25" customHeight="1" x14ac:dyDescent="0.25">
      <c r="A874" s="40">
        <v>0.4</v>
      </c>
      <c r="B874" s="41" t="s">
        <v>3100</v>
      </c>
      <c r="C874" s="24"/>
      <c r="D874" s="24"/>
      <c r="E874" s="31" t="s">
        <v>1124</v>
      </c>
      <c r="F874" s="37" t="s">
        <v>3101</v>
      </c>
      <c r="G874" s="31" t="s">
        <v>27</v>
      </c>
      <c r="H874" s="24" t="s">
        <v>84</v>
      </c>
      <c r="I874" s="54" t="s">
        <v>3102</v>
      </c>
      <c r="J874" s="55" t="s">
        <v>3103</v>
      </c>
      <c r="K874" s="36">
        <v>265</v>
      </c>
      <c r="L874" s="36" t="s">
        <v>31</v>
      </c>
      <c r="M874" s="31" t="s">
        <v>838</v>
      </c>
      <c r="N874" s="24" t="s">
        <v>839</v>
      </c>
      <c r="O874" s="24">
        <v>3</v>
      </c>
      <c r="P874" s="24"/>
      <c r="Q874" s="31" t="s">
        <v>34</v>
      </c>
      <c r="R874" s="49"/>
      <c r="S874" s="49"/>
      <c r="T874" s="32" t="s">
        <v>35</v>
      </c>
      <c r="U874" s="18"/>
      <c r="V874" s="19"/>
      <c r="W874" s="33" t="str">
        <f t="shared" si="2"/>
        <v/>
      </c>
      <c r="X874" s="34" t="str">
        <f t="shared" si="1"/>
        <v/>
      </c>
    </row>
    <row r="875" spans="1:24" ht="14.25" customHeight="1" x14ac:dyDescent="0.25">
      <c r="A875" s="40">
        <v>0.27500000000000002</v>
      </c>
      <c r="B875" s="40">
        <v>0.4</v>
      </c>
      <c r="C875" s="24" t="s">
        <v>24</v>
      </c>
      <c r="D875" s="24"/>
      <c r="E875" s="24" t="s">
        <v>574</v>
      </c>
      <c r="F875" s="37" t="s">
        <v>3104</v>
      </c>
      <c r="G875" s="31" t="s">
        <v>69</v>
      </c>
      <c r="H875" s="24" t="s">
        <v>28</v>
      </c>
      <c r="I875" s="28" t="s">
        <v>3105</v>
      </c>
      <c r="J875" s="38" t="s">
        <v>3106</v>
      </c>
      <c r="K875" s="36">
        <v>73</v>
      </c>
      <c r="L875" s="36" t="s">
        <v>31</v>
      </c>
      <c r="M875" s="31" t="s">
        <v>622</v>
      </c>
      <c r="N875" s="24" t="s">
        <v>33</v>
      </c>
      <c r="O875" s="24">
        <v>6</v>
      </c>
      <c r="P875" s="31" t="s">
        <v>623</v>
      </c>
      <c r="Q875" s="31" t="s">
        <v>34</v>
      </c>
      <c r="R875" s="24"/>
      <c r="S875" s="24"/>
      <c r="T875" s="32" t="s">
        <v>35</v>
      </c>
      <c r="U875" s="18"/>
      <c r="V875" s="19"/>
      <c r="W875" s="33" t="str">
        <f t="shared" si="2"/>
        <v/>
      </c>
      <c r="X875" s="34" t="str">
        <f t="shared" si="1"/>
        <v/>
      </c>
    </row>
    <row r="876" spans="1:24" ht="14.25" customHeight="1" x14ac:dyDescent="0.25">
      <c r="A876" s="22">
        <v>275</v>
      </c>
      <c r="B876" s="24" t="s">
        <v>1694</v>
      </c>
      <c r="C876" s="24" t="s">
        <v>24</v>
      </c>
      <c r="D876" s="31" t="s">
        <v>818</v>
      </c>
      <c r="E876" s="24" t="s">
        <v>1695</v>
      </c>
      <c r="F876" s="37" t="s">
        <v>3107</v>
      </c>
      <c r="G876" s="31" t="s">
        <v>69</v>
      </c>
      <c r="H876" s="24" t="s">
        <v>84</v>
      </c>
      <c r="I876" s="28" t="s">
        <v>3108</v>
      </c>
      <c r="J876" s="38" t="s">
        <v>3109</v>
      </c>
      <c r="K876" s="36">
        <v>28</v>
      </c>
      <c r="L876" s="36" t="s">
        <v>31</v>
      </c>
      <c r="M876" s="31" t="s">
        <v>859</v>
      </c>
      <c r="N876" s="24">
        <v>2018</v>
      </c>
      <c r="O876" s="24">
        <v>50</v>
      </c>
      <c r="P876" s="24" t="s">
        <v>44</v>
      </c>
      <c r="Q876" s="31" t="s">
        <v>34</v>
      </c>
      <c r="R876" s="24"/>
      <c r="S876" s="24" t="s">
        <v>44</v>
      </c>
      <c r="T876" s="32" t="s">
        <v>35</v>
      </c>
      <c r="U876" s="18"/>
      <c r="V876" s="19"/>
      <c r="W876" s="33" t="str">
        <f t="shared" si="2"/>
        <v/>
      </c>
      <c r="X876" s="34" t="str">
        <f t="shared" si="1"/>
        <v/>
      </c>
    </row>
    <row r="877" spans="1:24" ht="14.25" customHeight="1" x14ac:dyDescent="0.25">
      <c r="A877" s="40">
        <v>6</v>
      </c>
      <c r="B877" s="41" t="s">
        <v>550</v>
      </c>
      <c r="C877" s="51" t="s">
        <v>3110</v>
      </c>
      <c r="D877" s="24"/>
      <c r="E877" s="24" t="s">
        <v>846</v>
      </c>
      <c r="F877" s="37" t="s">
        <v>3111</v>
      </c>
      <c r="G877" s="27" t="s">
        <v>110</v>
      </c>
      <c r="H877" s="24" t="s">
        <v>144</v>
      </c>
      <c r="I877" s="28" t="s">
        <v>3112</v>
      </c>
      <c r="J877" s="38" t="s">
        <v>3113</v>
      </c>
      <c r="K877" s="36">
        <v>815</v>
      </c>
      <c r="L877" s="36" t="s">
        <v>31</v>
      </c>
      <c r="M877" s="31" t="s">
        <v>306</v>
      </c>
      <c r="N877" s="24" t="s">
        <v>88</v>
      </c>
      <c r="O877" s="24">
        <v>7</v>
      </c>
      <c r="P877" s="24"/>
      <c r="Q877" s="31" t="s">
        <v>34</v>
      </c>
      <c r="R877" s="24"/>
      <c r="S877" s="24"/>
      <c r="T877" s="32" t="s">
        <v>35</v>
      </c>
      <c r="U877" s="18"/>
      <c r="V877" s="19"/>
      <c r="W877" s="33" t="str">
        <f t="shared" si="2"/>
        <v/>
      </c>
      <c r="X877" s="34" t="str">
        <f t="shared" si="1"/>
        <v/>
      </c>
    </row>
    <row r="878" spans="1:24" ht="14.25" customHeight="1" x14ac:dyDescent="0.25">
      <c r="A878" s="40">
        <v>0.19400000000000001</v>
      </c>
      <c r="B878" s="41" t="s">
        <v>3114</v>
      </c>
      <c r="C878" s="24" t="s">
        <v>1767</v>
      </c>
      <c r="D878" s="24"/>
      <c r="E878" s="24" t="s">
        <v>3115</v>
      </c>
      <c r="F878" s="37" t="s">
        <v>3116</v>
      </c>
      <c r="G878" s="31" t="s">
        <v>93</v>
      </c>
      <c r="H878" s="24" t="s">
        <v>84</v>
      </c>
      <c r="I878" s="28" t="s">
        <v>3117</v>
      </c>
      <c r="J878" s="38" t="s">
        <v>3118</v>
      </c>
      <c r="K878" s="36">
        <v>816</v>
      </c>
      <c r="L878" s="36" t="s">
        <v>31</v>
      </c>
      <c r="M878" s="31" t="s">
        <v>306</v>
      </c>
      <c r="N878" s="24" t="s">
        <v>88</v>
      </c>
      <c r="O878" s="24">
        <v>7</v>
      </c>
      <c r="P878" s="24"/>
      <c r="Q878" s="31" t="s">
        <v>34</v>
      </c>
      <c r="R878" s="24"/>
      <c r="S878" s="24"/>
      <c r="T878" s="32" t="s">
        <v>35</v>
      </c>
      <c r="U878" s="18"/>
      <c r="V878" s="19"/>
      <c r="W878" s="33" t="str">
        <f t="shared" si="2"/>
        <v/>
      </c>
      <c r="X878" s="34" t="str">
        <f t="shared" si="1"/>
        <v/>
      </c>
    </row>
    <row r="879" spans="1:24" ht="14.25" customHeight="1" x14ac:dyDescent="0.25">
      <c r="A879" s="40">
        <v>0.22500000000000001</v>
      </c>
      <c r="B879" s="40" t="s">
        <v>3119</v>
      </c>
      <c r="C879" s="24" t="s">
        <v>115</v>
      </c>
      <c r="D879" s="24"/>
      <c r="E879" s="24" t="s">
        <v>122</v>
      </c>
      <c r="F879" s="37" t="s">
        <v>3120</v>
      </c>
      <c r="G879" s="31" t="s">
        <v>93</v>
      </c>
      <c r="H879" s="24" t="s">
        <v>84</v>
      </c>
      <c r="I879" s="28" t="s">
        <v>3121</v>
      </c>
      <c r="J879" s="38" t="s">
        <v>3122</v>
      </c>
      <c r="K879" s="36">
        <v>269</v>
      </c>
      <c r="L879" s="36" t="s">
        <v>31</v>
      </c>
      <c r="M879" s="31" t="s">
        <v>838</v>
      </c>
      <c r="N879" s="24" t="s">
        <v>839</v>
      </c>
      <c r="O879" s="24">
        <v>3</v>
      </c>
      <c r="P879" s="24"/>
      <c r="Q879" s="31" t="s">
        <v>34</v>
      </c>
      <c r="R879" s="49"/>
      <c r="S879" s="49"/>
      <c r="T879" s="32" t="s">
        <v>35</v>
      </c>
      <c r="U879" s="18"/>
      <c r="V879" s="19"/>
      <c r="W879" s="33" t="str">
        <f t="shared" si="2"/>
        <v/>
      </c>
      <c r="X879" s="34" t="str">
        <f t="shared" si="1"/>
        <v/>
      </c>
    </row>
    <row r="880" spans="1:24" ht="14.25" customHeight="1" x14ac:dyDescent="0.25">
      <c r="A880" s="40">
        <v>0.20499999999999999</v>
      </c>
      <c r="B880" s="41" t="s">
        <v>3123</v>
      </c>
      <c r="C880" s="24" t="s">
        <v>115</v>
      </c>
      <c r="D880" s="24"/>
      <c r="E880" s="24" t="s">
        <v>841</v>
      </c>
      <c r="F880" s="37" t="s">
        <v>3124</v>
      </c>
      <c r="G880" s="31" t="s">
        <v>93</v>
      </c>
      <c r="H880" s="24" t="s">
        <v>84</v>
      </c>
      <c r="I880" s="28" t="s">
        <v>3125</v>
      </c>
      <c r="J880" s="38" t="s">
        <v>3126</v>
      </c>
      <c r="K880" s="36">
        <v>270</v>
      </c>
      <c r="L880" s="36" t="s">
        <v>31</v>
      </c>
      <c r="M880" s="31" t="s">
        <v>838</v>
      </c>
      <c r="N880" s="24" t="s">
        <v>839</v>
      </c>
      <c r="O880" s="24">
        <v>3</v>
      </c>
      <c r="P880" s="24"/>
      <c r="Q880" s="31" t="s">
        <v>34</v>
      </c>
      <c r="R880" s="49"/>
      <c r="S880" s="49"/>
      <c r="T880" s="32" t="s">
        <v>35</v>
      </c>
      <c r="U880" s="18"/>
      <c r="V880" s="19"/>
      <c r="W880" s="33" t="str">
        <f t="shared" si="2"/>
        <v/>
      </c>
      <c r="X880" s="34" t="str">
        <f t="shared" si="1"/>
        <v/>
      </c>
    </row>
    <row r="881" spans="1:24" ht="14.25" customHeight="1" x14ac:dyDescent="0.25">
      <c r="A881" s="40">
        <v>0.46</v>
      </c>
      <c r="B881" s="41" t="s">
        <v>3123</v>
      </c>
      <c r="C881" s="24" t="s">
        <v>115</v>
      </c>
      <c r="D881" s="24"/>
      <c r="E881" s="24" t="s">
        <v>841</v>
      </c>
      <c r="F881" s="37" t="s">
        <v>3127</v>
      </c>
      <c r="G881" s="31" t="s">
        <v>93</v>
      </c>
      <c r="H881" s="24" t="s">
        <v>84</v>
      </c>
      <c r="I881" s="28" t="s">
        <v>3128</v>
      </c>
      <c r="J881" s="38" t="s">
        <v>3129</v>
      </c>
      <c r="K881" s="53">
        <v>271</v>
      </c>
      <c r="L881" s="53" t="s">
        <v>31</v>
      </c>
      <c r="M881" s="31" t="s">
        <v>838</v>
      </c>
      <c r="N881" s="24" t="s">
        <v>839</v>
      </c>
      <c r="O881" s="24">
        <v>3</v>
      </c>
      <c r="P881" s="24"/>
      <c r="Q881" s="31" t="s">
        <v>34</v>
      </c>
      <c r="R881" s="49"/>
      <c r="S881" s="49"/>
      <c r="T881" s="32" t="s">
        <v>35</v>
      </c>
      <c r="U881" s="18"/>
      <c r="V881" s="19"/>
      <c r="W881" s="33" t="str">
        <f t="shared" si="2"/>
        <v/>
      </c>
      <c r="X881" s="34" t="str">
        <f t="shared" si="1"/>
        <v/>
      </c>
    </row>
    <row r="882" spans="1:24" ht="14.25" customHeight="1" x14ac:dyDescent="0.25">
      <c r="A882" s="40">
        <v>0.42099999999999999</v>
      </c>
      <c r="B882" s="41" t="s">
        <v>1259</v>
      </c>
      <c r="C882" s="24" t="s">
        <v>453</v>
      </c>
      <c r="D882" s="24"/>
      <c r="E882" s="24" t="s">
        <v>664</v>
      </c>
      <c r="F882" s="37" t="s">
        <v>3130</v>
      </c>
      <c r="G882" s="31" t="s">
        <v>46</v>
      </c>
      <c r="H882" s="24" t="s">
        <v>84</v>
      </c>
      <c r="I882" s="28" t="s">
        <v>3131</v>
      </c>
      <c r="J882" s="38" t="s">
        <v>3132</v>
      </c>
      <c r="K882" s="53">
        <v>272</v>
      </c>
      <c r="L882" s="53" t="s">
        <v>31</v>
      </c>
      <c r="M882" s="31" t="s">
        <v>838</v>
      </c>
      <c r="N882" s="24" t="s">
        <v>839</v>
      </c>
      <c r="O882" s="24">
        <v>3</v>
      </c>
      <c r="P882" s="24"/>
      <c r="Q882" s="31" t="s">
        <v>34</v>
      </c>
      <c r="R882" s="49"/>
      <c r="S882" s="49"/>
      <c r="T882" s="32" t="s">
        <v>35</v>
      </c>
      <c r="U882" s="18"/>
      <c r="V882" s="19"/>
      <c r="W882" s="33" t="str">
        <f t="shared" si="2"/>
        <v/>
      </c>
      <c r="X882" s="34" t="str">
        <f t="shared" si="1"/>
        <v/>
      </c>
    </row>
    <row r="883" spans="1:24" ht="14.25" customHeight="1" x14ac:dyDescent="0.25">
      <c r="A883" s="40">
        <v>6</v>
      </c>
      <c r="B883" s="40" t="s">
        <v>3133</v>
      </c>
      <c r="C883" s="24" t="s">
        <v>1097</v>
      </c>
      <c r="D883" s="24"/>
      <c r="E883" s="24" t="s">
        <v>517</v>
      </c>
      <c r="F883" s="37" t="s">
        <v>3134</v>
      </c>
      <c r="G883" s="31" t="s">
        <v>110</v>
      </c>
      <c r="H883" s="24" t="s">
        <v>2906</v>
      </c>
      <c r="I883" s="28" t="s">
        <v>3135</v>
      </c>
      <c r="J883" s="38" t="s">
        <v>3136</v>
      </c>
      <c r="K883" s="36">
        <v>413</v>
      </c>
      <c r="L883" s="36" t="s">
        <v>31</v>
      </c>
      <c r="M883" s="31" t="s">
        <v>153</v>
      </c>
      <c r="N883" s="24" t="s">
        <v>88</v>
      </c>
      <c r="O883" s="24">
        <v>4</v>
      </c>
      <c r="P883" s="24"/>
      <c r="Q883" s="31" t="s">
        <v>34</v>
      </c>
      <c r="R883" s="24"/>
      <c r="S883" s="24"/>
      <c r="T883" s="32" t="s">
        <v>35</v>
      </c>
      <c r="U883" s="18"/>
      <c r="V883" s="19"/>
      <c r="W883" s="33" t="str">
        <f t="shared" si="2"/>
        <v/>
      </c>
      <c r="X883" s="34" t="str">
        <f t="shared" si="1"/>
        <v/>
      </c>
    </row>
    <row r="884" spans="1:24" ht="14.25" customHeight="1" x14ac:dyDescent="0.25">
      <c r="A884" s="40">
        <v>45</v>
      </c>
      <c r="B884" s="24" t="s">
        <v>3137</v>
      </c>
      <c r="C884" s="31" t="s">
        <v>3138</v>
      </c>
      <c r="D884" s="24"/>
      <c r="E884" s="31" t="s">
        <v>3139</v>
      </c>
      <c r="F884" s="37" t="s">
        <v>3140</v>
      </c>
      <c r="G884" s="31" t="s">
        <v>110</v>
      </c>
      <c r="H884" s="24" t="s">
        <v>40</v>
      </c>
      <c r="I884" s="28" t="s">
        <v>3141</v>
      </c>
      <c r="J884" s="38" t="s">
        <v>3142</v>
      </c>
      <c r="K884" s="36">
        <v>351</v>
      </c>
      <c r="L884" s="36" t="s">
        <v>31</v>
      </c>
      <c r="M884" s="31" t="s">
        <v>87</v>
      </c>
      <c r="N884" s="24" t="s">
        <v>88</v>
      </c>
      <c r="O884" s="24">
        <v>3</v>
      </c>
      <c r="P884" s="24"/>
      <c r="Q884" s="31" t="s">
        <v>34</v>
      </c>
      <c r="R884" s="24" t="s">
        <v>45</v>
      </c>
      <c r="S884" s="24"/>
      <c r="T884" s="32" t="s">
        <v>35</v>
      </c>
      <c r="U884" s="18"/>
      <c r="V884" s="19"/>
      <c r="W884" s="33" t="str">
        <f t="shared" si="2"/>
        <v/>
      </c>
      <c r="X884" s="34" t="str">
        <f t="shared" si="1"/>
        <v/>
      </c>
    </row>
    <row r="885" spans="1:24" ht="14.25" customHeight="1" x14ac:dyDescent="0.25">
      <c r="A885" s="40">
        <v>73.5</v>
      </c>
      <c r="B885" s="41" t="s">
        <v>3143</v>
      </c>
      <c r="C885" s="24" t="s">
        <v>3144</v>
      </c>
      <c r="D885" s="24"/>
      <c r="E885" s="24" t="s">
        <v>998</v>
      </c>
      <c r="F885" s="37" t="s">
        <v>3145</v>
      </c>
      <c r="G885" s="31" t="s">
        <v>83</v>
      </c>
      <c r="H885" s="24" t="s">
        <v>1739</v>
      </c>
      <c r="I885" s="28" t="s">
        <v>3146</v>
      </c>
      <c r="J885" s="38" t="s">
        <v>3147</v>
      </c>
      <c r="K885" s="36">
        <v>352</v>
      </c>
      <c r="L885" s="36" t="s">
        <v>31</v>
      </c>
      <c r="M885" s="31" t="s">
        <v>87</v>
      </c>
      <c r="N885" s="24" t="s">
        <v>88</v>
      </c>
      <c r="O885" s="24">
        <v>3</v>
      </c>
      <c r="P885" s="24"/>
      <c r="Q885" s="31" t="s">
        <v>34</v>
      </c>
      <c r="R885" s="49" t="s">
        <v>45</v>
      </c>
      <c r="S885" s="49"/>
      <c r="T885" s="32" t="s">
        <v>35</v>
      </c>
      <c r="U885" s="18"/>
      <c r="V885" s="19"/>
      <c r="W885" s="33" t="str">
        <f t="shared" si="2"/>
        <v/>
      </c>
      <c r="X885" s="34" t="str">
        <f t="shared" si="1"/>
        <v/>
      </c>
    </row>
    <row r="886" spans="1:24" ht="14.25" customHeight="1" x14ac:dyDescent="0.25">
      <c r="A886" s="40">
        <v>21</v>
      </c>
      <c r="B886" s="41" t="s">
        <v>3148</v>
      </c>
      <c r="C886" s="24" t="s">
        <v>3144</v>
      </c>
      <c r="D886" s="24"/>
      <c r="E886" s="24" t="s">
        <v>998</v>
      </c>
      <c r="F886" s="37" t="s">
        <v>3149</v>
      </c>
      <c r="G886" s="31" t="s">
        <v>83</v>
      </c>
      <c r="H886" s="24" t="s">
        <v>1739</v>
      </c>
      <c r="I886" s="28" t="s">
        <v>3150</v>
      </c>
      <c r="J886" s="38" t="s">
        <v>3151</v>
      </c>
      <c r="K886" s="36">
        <v>353</v>
      </c>
      <c r="L886" s="36" t="s">
        <v>31</v>
      </c>
      <c r="M886" s="31" t="s">
        <v>87</v>
      </c>
      <c r="N886" s="24" t="s">
        <v>88</v>
      </c>
      <c r="O886" s="24">
        <v>3</v>
      </c>
      <c r="P886" s="24"/>
      <c r="Q886" s="31" t="s">
        <v>34</v>
      </c>
      <c r="R886" s="49" t="s">
        <v>45</v>
      </c>
      <c r="S886" s="49"/>
      <c r="T886" s="32" t="s">
        <v>35</v>
      </c>
      <c r="U886" s="18"/>
      <c r="V886" s="19"/>
      <c r="W886" s="33" t="str">
        <f t="shared" si="2"/>
        <v/>
      </c>
      <c r="X886" s="34" t="str">
        <f t="shared" si="1"/>
        <v/>
      </c>
    </row>
    <row r="887" spans="1:24" ht="14.25" customHeight="1" x14ac:dyDescent="0.25">
      <c r="A887" s="40">
        <v>0.34500000000000003</v>
      </c>
      <c r="B887" s="40">
        <v>0.6875</v>
      </c>
      <c r="C887" s="24" t="s">
        <v>97</v>
      </c>
      <c r="D887" s="24"/>
      <c r="E887" s="24" t="s">
        <v>67</v>
      </c>
      <c r="F887" s="37" t="s">
        <v>3152</v>
      </c>
      <c r="G887" s="31" t="s">
        <v>69</v>
      </c>
      <c r="H887" s="24" t="s">
        <v>97</v>
      </c>
      <c r="I887" s="28" t="s">
        <v>3153</v>
      </c>
      <c r="J887" s="38" t="s">
        <v>3154</v>
      </c>
      <c r="K887" s="36">
        <v>467</v>
      </c>
      <c r="L887" s="36" t="s">
        <v>31</v>
      </c>
      <c r="M887" s="31" t="s">
        <v>32</v>
      </c>
      <c r="N887" s="24" t="s">
        <v>33</v>
      </c>
      <c r="O887" s="24">
        <v>5</v>
      </c>
      <c r="P887" s="24"/>
      <c r="Q887" s="31" t="s">
        <v>34</v>
      </c>
      <c r="R887" s="24"/>
      <c r="S887" s="24"/>
      <c r="T887" s="32" t="s">
        <v>35</v>
      </c>
      <c r="U887" s="18"/>
      <c r="V887" s="19"/>
      <c r="W887" s="33" t="str">
        <f t="shared" si="2"/>
        <v/>
      </c>
      <c r="X887" s="34" t="str">
        <f t="shared" si="1"/>
        <v/>
      </c>
    </row>
    <row r="888" spans="1:24" ht="14.25" customHeight="1" x14ac:dyDescent="0.25">
      <c r="A888" s="24">
        <v>1</v>
      </c>
      <c r="B888" s="24" t="s">
        <v>3155</v>
      </c>
      <c r="C888" s="51" t="s">
        <v>3156</v>
      </c>
      <c r="D888" s="24"/>
      <c r="E888" s="24" t="s">
        <v>1362</v>
      </c>
      <c r="F888" s="37" t="s">
        <v>3157</v>
      </c>
      <c r="G888" s="31" t="s">
        <v>69</v>
      </c>
      <c r="H888" s="51" t="s">
        <v>40</v>
      </c>
      <c r="I888" s="54" t="s">
        <v>3158</v>
      </c>
      <c r="J888" s="55" t="s">
        <v>3159</v>
      </c>
      <c r="K888" s="36">
        <v>227</v>
      </c>
      <c r="L888" s="36" t="s">
        <v>31</v>
      </c>
      <c r="M888" s="31" t="s">
        <v>184</v>
      </c>
      <c r="N888" s="24" t="s">
        <v>185</v>
      </c>
      <c r="O888" s="24">
        <v>2</v>
      </c>
      <c r="P888" s="24"/>
      <c r="Q888" s="31" t="s">
        <v>66</v>
      </c>
      <c r="R888" s="24"/>
      <c r="S888" s="24"/>
      <c r="T888" s="32" t="s">
        <v>35</v>
      </c>
      <c r="U888" s="18"/>
      <c r="V888" s="19"/>
      <c r="W888" s="33" t="str">
        <f t="shared" si="2"/>
        <v/>
      </c>
      <c r="X888" s="34" t="str">
        <f t="shared" si="1"/>
        <v/>
      </c>
    </row>
    <row r="889" spans="1:24" ht="14.25" customHeight="1" x14ac:dyDescent="0.25">
      <c r="A889" s="40">
        <v>0.36869999999999997</v>
      </c>
      <c r="B889" s="40">
        <v>0.41666666666666669</v>
      </c>
      <c r="C889" s="24" t="s">
        <v>97</v>
      </c>
      <c r="D889" s="24"/>
      <c r="E889" s="24" t="s">
        <v>67</v>
      </c>
      <c r="F889" s="37" t="s">
        <v>3160</v>
      </c>
      <c r="G889" s="31" t="s">
        <v>69</v>
      </c>
      <c r="H889" s="51" t="s">
        <v>97</v>
      </c>
      <c r="I889" s="54" t="s">
        <v>3161</v>
      </c>
      <c r="J889" s="55" t="s">
        <v>3162</v>
      </c>
      <c r="K889" s="36">
        <v>460</v>
      </c>
      <c r="L889" s="36" t="s">
        <v>31</v>
      </c>
      <c r="M889" s="31" t="s">
        <v>32</v>
      </c>
      <c r="N889" s="24" t="s">
        <v>33</v>
      </c>
      <c r="O889" s="24">
        <v>5</v>
      </c>
      <c r="P889" s="24"/>
      <c r="Q889" s="31" t="s">
        <v>34</v>
      </c>
      <c r="R889" s="24"/>
      <c r="S889" s="24"/>
      <c r="T889" s="32" t="s">
        <v>35</v>
      </c>
      <c r="U889" s="18"/>
      <c r="V889" s="19"/>
      <c r="W889" s="33" t="str">
        <f t="shared" si="2"/>
        <v/>
      </c>
      <c r="X889" s="34" t="str">
        <f t="shared" si="1"/>
        <v/>
      </c>
    </row>
    <row r="890" spans="1:24" ht="14.25" customHeight="1" x14ac:dyDescent="0.25">
      <c r="A890" s="40">
        <v>6.2</v>
      </c>
      <c r="B890" s="40">
        <v>8</v>
      </c>
      <c r="C890" s="24" t="s">
        <v>538</v>
      </c>
      <c r="D890" s="24"/>
      <c r="E890" s="36" t="s">
        <v>3163</v>
      </c>
      <c r="F890" s="30" t="s">
        <v>3164</v>
      </c>
      <c r="G890" s="56" t="s">
        <v>46</v>
      </c>
      <c r="H890" s="126" t="s">
        <v>3165</v>
      </c>
      <c r="I890" s="111" t="s">
        <v>3166</v>
      </c>
      <c r="J890" s="112" t="s">
        <v>3167</v>
      </c>
      <c r="K890" s="36">
        <v>398</v>
      </c>
      <c r="L890" s="36" t="s">
        <v>31</v>
      </c>
      <c r="M890" s="31" t="s">
        <v>3168</v>
      </c>
      <c r="N890" s="24" t="s">
        <v>78</v>
      </c>
      <c r="O890" s="24">
        <v>4</v>
      </c>
      <c r="P890" s="24"/>
      <c r="Q890" s="31" t="s">
        <v>34</v>
      </c>
      <c r="R890" s="24"/>
      <c r="S890" s="24"/>
      <c r="T890" s="32" t="s">
        <v>35</v>
      </c>
      <c r="U890" s="18"/>
      <c r="V890" s="19"/>
      <c r="W890" s="33" t="str">
        <f t="shared" si="2"/>
        <v/>
      </c>
      <c r="X890" s="34" t="str">
        <f t="shared" si="1"/>
        <v/>
      </c>
    </row>
    <row r="891" spans="1:24" ht="14.25" customHeight="1" x14ac:dyDescent="0.25">
      <c r="A891" s="40">
        <v>12.424999999999999</v>
      </c>
      <c r="B891" s="40">
        <v>14.25</v>
      </c>
      <c r="C891" s="51" t="s">
        <v>271</v>
      </c>
      <c r="D891" s="24"/>
      <c r="E891" s="24" t="s">
        <v>2500</v>
      </c>
      <c r="F891" s="37" t="s">
        <v>3169</v>
      </c>
      <c r="G891" s="24" t="s">
        <v>2496</v>
      </c>
      <c r="H891" s="51" t="s">
        <v>275</v>
      </c>
      <c r="I891" s="54" t="s">
        <v>3170</v>
      </c>
      <c r="J891" s="55" t="s">
        <v>3171</v>
      </c>
      <c r="K891" s="30">
        <v>722</v>
      </c>
      <c r="L891" s="30" t="s">
        <v>31</v>
      </c>
      <c r="M891" s="31" t="s">
        <v>72</v>
      </c>
      <c r="N891" s="24" t="s">
        <v>33</v>
      </c>
      <c r="O891" s="24">
        <v>8</v>
      </c>
      <c r="P891" s="24"/>
      <c r="Q891" s="31" t="s">
        <v>34</v>
      </c>
      <c r="R891" s="24" t="s">
        <v>45</v>
      </c>
      <c r="S891" s="24"/>
      <c r="T891" s="32" t="s">
        <v>35</v>
      </c>
      <c r="U891" s="18"/>
      <c r="V891" s="19"/>
      <c r="W891" s="33" t="str">
        <f t="shared" si="2"/>
        <v/>
      </c>
      <c r="X891" s="34" t="str">
        <f t="shared" si="1"/>
        <v/>
      </c>
    </row>
    <row r="892" spans="1:24" ht="14.25" customHeight="1" x14ac:dyDescent="0.25">
      <c r="A892" s="40">
        <v>12.424999999999999</v>
      </c>
      <c r="B892" s="40" t="s">
        <v>283</v>
      </c>
      <c r="C892" s="24" t="s">
        <v>2671</v>
      </c>
      <c r="D892" s="24"/>
      <c r="E892" s="24" t="s">
        <v>495</v>
      </c>
      <c r="F892" s="37" t="s">
        <v>3172</v>
      </c>
      <c r="G892" s="31" t="s">
        <v>69</v>
      </c>
      <c r="H892" s="51" t="s">
        <v>275</v>
      </c>
      <c r="I892" s="54" t="s">
        <v>3170</v>
      </c>
      <c r="J892" s="55" t="s">
        <v>3171</v>
      </c>
      <c r="K892" s="35">
        <v>722</v>
      </c>
      <c r="L892" s="35" t="s">
        <v>47</v>
      </c>
      <c r="M892" s="31" t="s">
        <v>72</v>
      </c>
      <c r="N892" s="24" t="s">
        <v>33</v>
      </c>
      <c r="O892" s="24">
        <v>8</v>
      </c>
      <c r="P892" s="24"/>
      <c r="Q892" s="31" t="s">
        <v>34</v>
      </c>
      <c r="R892" s="24" t="s">
        <v>45</v>
      </c>
      <c r="S892" s="24"/>
      <c r="T892" s="32" t="s">
        <v>35</v>
      </c>
      <c r="U892" s="18"/>
      <c r="V892" s="19"/>
      <c r="W892" s="33" t="str">
        <f t="shared" si="2"/>
        <v/>
      </c>
      <c r="X892" s="34" t="str">
        <f t="shared" si="1"/>
        <v/>
      </c>
    </row>
    <row r="893" spans="1:24" ht="14.25" customHeight="1" x14ac:dyDescent="0.25">
      <c r="A893" s="40">
        <v>12.424999999999999</v>
      </c>
      <c r="B893" s="40">
        <v>12.5</v>
      </c>
      <c r="C893" s="24" t="s">
        <v>2671</v>
      </c>
      <c r="D893" s="24"/>
      <c r="E893" s="24" t="s">
        <v>574</v>
      </c>
      <c r="F893" s="37" t="s">
        <v>3172</v>
      </c>
      <c r="G893" s="31" t="s">
        <v>69</v>
      </c>
      <c r="H893" s="24" t="s">
        <v>275</v>
      </c>
      <c r="I893" s="28" t="s">
        <v>3170</v>
      </c>
      <c r="J893" s="38" t="s">
        <v>3171</v>
      </c>
      <c r="K893" s="35">
        <v>722</v>
      </c>
      <c r="L893" s="35" t="s">
        <v>48</v>
      </c>
      <c r="M893" s="31" t="s">
        <v>72</v>
      </c>
      <c r="N893" s="24" t="s">
        <v>33</v>
      </c>
      <c r="O893" s="24">
        <v>8</v>
      </c>
      <c r="P893" s="24"/>
      <c r="Q893" s="31" t="s">
        <v>34</v>
      </c>
      <c r="R893" s="24" t="s">
        <v>45</v>
      </c>
      <c r="S893" s="24"/>
      <c r="T893" s="32" t="s">
        <v>35</v>
      </c>
      <c r="U893" s="18"/>
      <c r="V893" s="19"/>
      <c r="W893" s="33" t="str">
        <f t="shared" si="2"/>
        <v/>
      </c>
      <c r="X893" s="34" t="str">
        <f t="shared" si="1"/>
        <v/>
      </c>
    </row>
    <row r="894" spans="1:24" ht="14.25" customHeight="1" x14ac:dyDescent="0.25">
      <c r="A894" s="40">
        <v>15.662499999999998</v>
      </c>
      <c r="B894" s="127">
        <v>16.5</v>
      </c>
      <c r="C894" s="24" t="s">
        <v>3173</v>
      </c>
      <c r="D894" s="24"/>
      <c r="E894" s="24" t="s">
        <v>2500</v>
      </c>
      <c r="F894" s="37" t="s">
        <v>3174</v>
      </c>
      <c r="G894" s="24" t="s">
        <v>2496</v>
      </c>
      <c r="H894" s="24" t="s">
        <v>2671</v>
      </c>
      <c r="I894" s="28" t="s">
        <v>3175</v>
      </c>
      <c r="J894" s="38" t="s">
        <v>3174</v>
      </c>
      <c r="K894" s="36">
        <v>790</v>
      </c>
      <c r="L894" s="36" t="s">
        <v>31</v>
      </c>
      <c r="M894" s="31" t="s">
        <v>1010</v>
      </c>
      <c r="N894" s="24" t="s">
        <v>78</v>
      </c>
      <c r="O894" s="24">
        <v>8</v>
      </c>
      <c r="P894" s="24"/>
      <c r="Q894" s="31" t="s">
        <v>34</v>
      </c>
      <c r="R894" s="24" t="s">
        <v>45</v>
      </c>
      <c r="S894" s="24"/>
      <c r="T894" s="32" t="s">
        <v>35</v>
      </c>
      <c r="U894" s="18"/>
      <c r="V894" s="19"/>
      <c r="W894" s="33" t="str">
        <f t="shared" si="2"/>
        <v/>
      </c>
      <c r="X894" s="34" t="str">
        <f t="shared" si="1"/>
        <v/>
      </c>
    </row>
    <row r="895" spans="1:24" ht="14.25" customHeight="1" x14ac:dyDescent="0.25">
      <c r="A895" s="40">
        <v>0.3</v>
      </c>
      <c r="B895" s="40"/>
      <c r="C895" s="24" t="s">
        <v>115</v>
      </c>
      <c r="D895" s="24"/>
      <c r="E895" s="24" t="s">
        <v>230</v>
      </c>
      <c r="F895" s="37" t="s">
        <v>3176</v>
      </c>
      <c r="G895" s="31" t="s">
        <v>100</v>
      </c>
      <c r="H895" s="24" t="s">
        <v>84</v>
      </c>
      <c r="I895" s="28" t="s">
        <v>3177</v>
      </c>
      <c r="J895" s="38" t="s">
        <v>3178</v>
      </c>
      <c r="K895" s="36">
        <v>535</v>
      </c>
      <c r="L895" s="36" t="s">
        <v>31</v>
      </c>
      <c r="M895" s="31" t="s">
        <v>234</v>
      </c>
      <c r="N895" s="24" t="s">
        <v>88</v>
      </c>
      <c r="O895" s="24">
        <v>5</v>
      </c>
      <c r="P895" s="24"/>
      <c r="Q895" s="31" t="s">
        <v>34</v>
      </c>
      <c r="R895" s="24"/>
      <c r="S895" s="24"/>
      <c r="T895" s="32" t="s">
        <v>35</v>
      </c>
      <c r="U895" s="18"/>
      <c r="V895" s="19"/>
      <c r="W895" s="33" t="str">
        <f t="shared" si="2"/>
        <v/>
      </c>
      <c r="X895" s="34" t="str">
        <f t="shared" si="1"/>
        <v/>
      </c>
    </row>
    <row r="896" spans="1:24" ht="14.25" customHeight="1" x14ac:dyDescent="0.25">
      <c r="A896" s="40">
        <v>3.49</v>
      </c>
      <c r="B896" s="24" t="s">
        <v>3179</v>
      </c>
      <c r="C896" s="24" t="s">
        <v>3180</v>
      </c>
      <c r="D896" s="24"/>
      <c r="E896" s="24" t="s">
        <v>122</v>
      </c>
      <c r="F896" s="37" t="s">
        <v>3181</v>
      </c>
      <c r="G896" s="31" t="s">
        <v>110</v>
      </c>
      <c r="H896" s="24" t="s">
        <v>2841</v>
      </c>
      <c r="I896" s="28" t="s">
        <v>3182</v>
      </c>
      <c r="J896" s="38" t="s">
        <v>3183</v>
      </c>
      <c r="K896" s="36">
        <v>536</v>
      </c>
      <c r="L896" s="36" t="s">
        <v>31</v>
      </c>
      <c r="M896" s="31" t="s">
        <v>234</v>
      </c>
      <c r="N896" s="24" t="s">
        <v>88</v>
      </c>
      <c r="O896" s="24">
        <v>5</v>
      </c>
      <c r="P896" s="24"/>
      <c r="Q896" s="31" t="s">
        <v>34</v>
      </c>
      <c r="R896" s="24"/>
      <c r="S896" s="24"/>
      <c r="T896" s="32" t="s">
        <v>35</v>
      </c>
      <c r="U896" s="18"/>
      <c r="V896" s="19"/>
      <c r="W896" s="33" t="str">
        <f t="shared" si="2"/>
        <v/>
      </c>
      <c r="X896" s="34" t="str">
        <f t="shared" si="1"/>
        <v/>
      </c>
    </row>
    <row r="897" spans="1:24" ht="14.25" customHeight="1" x14ac:dyDescent="0.25">
      <c r="A897" s="40">
        <v>0.33200000000000002</v>
      </c>
      <c r="B897" s="40" t="s">
        <v>3184</v>
      </c>
      <c r="C897" s="51" t="s">
        <v>115</v>
      </c>
      <c r="D897" s="24"/>
      <c r="E897" s="24" t="s">
        <v>3185</v>
      </c>
      <c r="F897" s="37" t="s">
        <v>3186</v>
      </c>
      <c r="G897" s="31" t="s">
        <v>110</v>
      </c>
      <c r="H897" s="51" t="s">
        <v>84</v>
      </c>
      <c r="I897" s="54" t="s">
        <v>3187</v>
      </c>
      <c r="J897" s="55" t="s">
        <v>3188</v>
      </c>
      <c r="K897" s="36">
        <v>509</v>
      </c>
      <c r="L897" s="36" t="s">
        <v>31</v>
      </c>
      <c r="M897" s="31" t="s">
        <v>234</v>
      </c>
      <c r="N897" s="24" t="s">
        <v>88</v>
      </c>
      <c r="O897" s="24">
        <v>5</v>
      </c>
      <c r="P897" s="24"/>
      <c r="Q897" s="31" t="s">
        <v>34</v>
      </c>
      <c r="R897" s="24"/>
      <c r="S897" s="24"/>
      <c r="T897" s="32" t="s">
        <v>35</v>
      </c>
      <c r="U897" s="18"/>
      <c r="V897" s="19"/>
      <c r="W897" s="33" t="str">
        <f t="shared" si="2"/>
        <v/>
      </c>
      <c r="X897" s="34" t="str">
        <f t="shared" si="1"/>
        <v/>
      </c>
    </row>
    <row r="898" spans="1:24" ht="14.25" customHeight="1" x14ac:dyDescent="0.25">
      <c r="A898" s="24">
        <v>0.55000000000000004</v>
      </c>
      <c r="B898" s="24" t="s">
        <v>3189</v>
      </c>
      <c r="C898" s="24" t="s">
        <v>24</v>
      </c>
      <c r="D898" s="24"/>
      <c r="E898" s="24" t="s">
        <v>319</v>
      </c>
      <c r="F898" s="37" t="s">
        <v>3190</v>
      </c>
      <c r="G898" s="31" t="s">
        <v>69</v>
      </c>
      <c r="H898" s="51" t="s">
        <v>84</v>
      </c>
      <c r="I898" s="54" t="s">
        <v>3191</v>
      </c>
      <c r="J898" s="55" t="s">
        <v>3192</v>
      </c>
      <c r="K898" s="36">
        <v>147</v>
      </c>
      <c r="L898" s="36" t="s">
        <v>31</v>
      </c>
      <c r="M898" s="31" t="s">
        <v>184</v>
      </c>
      <c r="N898" s="24" t="s">
        <v>185</v>
      </c>
      <c r="O898" s="24">
        <v>2</v>
      </c>
      <c r="P898" s="24"/>
      <c r="Q898" s="31" t="s">
        <v>66</v>
      </c>
      <c r="R898" s="24"/>
      <c r="S898" s="24"/>
      <c r="T898" s="32" t="s">
        <v>35</v>
      </c>
      <c r="U898" s="18"/>
      <c r="V898" s="19"/>
      <c r="W898" s="33" t="str">
        <f t="shared" si="2"/>
        <v/>
      </c>
      <c r="X898" s="34" t="str">
        <f t="shared" si="1"/>
        <v/>
      </c>
    </row>
    <row r="899" spans="1:24" ht="14.25" customHeight="1" x14ac:dyDescent="0.25">
      <c r="A899" s="40">
        <v>13.875</v>
      </c>
      <c r="B899" s="41">
        <v>21.625</v>
      </c>
      <c r="C899" s="24" t="s">
        <v>49</v>
      </c>
      <c r="D899" s="24"/>
      <c r="E899" s="24" t="s">
        <v>3193</v>
      </c>
      <c r="F899" s="37" t="s">
        <v>3194</v>
      </c>
      <c r="G899" s="31" t="s">
        <v>192</v>
      </c>
      <c r="H899" s="24" t="s">
        <v>40</v>
      </c>
      <c r="I899" s="28" t="s">
        <v>3195</v>
      </c>
      <c r="J899" s="38" t="s">
        <v>3196</v>
      </c>
      <c r="K899" s="36">
        <v>75</v>
      </c>
      <c r="L899" s="36" t="s">
        <v>31</v>
      </c>
      <c r="M899" s="31" t="s">
        <v>622</v>
      </c>
      <c r="N899" s="24" t="s">
        <v>33</v>
      </c>
      <c r="O899" s="24">
        <v>6</v>
      </c>
      <c r="P899" s="31" t="s">
        <v>623</v>
      </c>
      <c r="Q899" s="31" t="s">
        <v>34</v>
      </c>
      <c r="R899" s="24"/>
      <c r="S899" s="24"/>
      <c r="T899" s="32" t="s">
        <v>35</v>
      </c>
      <c r="U899" s="18"/>
      <c r="V899" s="19"/>
      <c r="W899" s="33" t="str">
        <f t="shared" si="2"/>
        <v/>
      </c>
      <c r="X899" s="34" t="str">
        <f t="shared" si="1"/>
        <v/>
      </c>
    </row>
    <row r="900" spans="1:24" ht="14.25" customHeight="1" x14ac:dyDescent="0.25">
      <c r="A900" s="40">
        <v>1.4249999999999998</v>
      </c>
      <c r="B900" s="41">
        <v>2.1625000000000001</v>
      </c>
      <c r="C900" s="24" t="s">
        <v>24</v>
      </c>
      <c r="D900" s="24"/>
      <c r="E900" s="24" t="s">
        <v>190</v>
      </c>
      <c r="F900" s="37" t="s">
        <v>3197</v>
      </c>
      <c r="G900" s="31" t="s">
        <v>192</v>
      </c>
      <c r="H900" s="24" t="s">
        <v>28</v>
      </c>
      <c r="I900" s="28" t="s">
        <v>3198</v>
      </c>
      <c r="J900" s="38" t="s">
        <v>3199</v>
      </c>
      <c r="K900" s="36">
        <v>76</v>
      </c>
      <c r="L900" s="36" t="s">
        <v>31</v>
      </c>
      <c r="M900" s="31" t="s">
        <v>622</v>
      </c>
      <c r="N900" s="24" t="s">
        <v>33</v>
      </c>
      <c r="O900" s="24">
        <v>6</v>
      </c>
      <c r="P900" s="31" t="s">
        <v>623</v>
      </c>
      <c r="Q900" s="31" t="s">
        <v>34</v>
      </c>
      <c r="R900" s="24"/>
      <c r="S900" s="24"/>
      <c r="T900" s="32" t="s">
        <v>35</v>
      </c>
      <c r="U900" s="18"/>
      <c r="V900" s="19"/>
      <c r="W900" s="33" t="str">
        <f t="shared" si="2"/>
        <v/>
      </c>
      <c r="X900" s="34" t="str">
        <f t="shared" si="1"/>
        <v/>
      </c>
    </row>
    <row r="901" spans="1:24" ht="14.25" customHeight="1" x14ac:dyDescent="0.25">
      <c r="A901" s="24">
        <v>0.72</v>
      </c>
      <c r="B901" s="24" t="s">
        <v>3200</v>
      </c>
      <c r="C901" s="24" t="s">
        <v>24</v>
      </c>
      <c r="D901" s="24"/>
      <c r="E901" s="24" t="s">
        <v>190</v>
      </c>
      <c r="F901" s="37" t="s">
        <v>3201</v>
      </c>
      <c r="G901" s="31" t="s">
        <v>192</v>
      </c>
      <c r="H901" s="24" t="s">
        <v>84</v>
      </c>
      <c r="I901" s="28" t="s">
        <v>3202</v>
      </c>
      <c r="J901" s="38" t="s">
        <v>3203</v>
      </c>
      <c r="K901" s="36">
        <v>228</v>
      </c>
      <c r="L901" s="36" t="s">
        <v>31</v>
      </c>
      <c r="M901" s="31" t="s">
        <v>184</v>
      </c>
      <c r="N901" s="24" t="s">
        <v>185</v>
      </c>
      <c r="O901" s="24">
        <v>2</v>
      </c>
      <c r="P901" s="24"/>
      <c r="Q901" s="31" t="s">
        <v>66</v>
      </c>
      <c r="R901" s="24"/>
      <c r="S901" s="24"/>
      <c r="T901" s="32" t="s">
        <v>35</v>
      </c>
      <c r="U901" s="18"/>
      <c r="V901" s="19"/>
      <c r="W901" s="33" t="str">
        <f t="shared" si="2"/>
        <v/>
      </c>
      <c r="X901" s="34" t="str">
        <f t="shared" si="1"/>
        <v/>
      </c>
    </row>
    <row r="902" spans="1:24" ht="14.25" customHeight="1" x14ac:dyDescent="0.25">
      <c r="A902" s="40">
        <v>4.71</v>
      </c>
      <c r="B902" s="40">
        <v>5.5</v>
      </c>
      <c r="C902" s="24" t="s">
        <v>3204</v>
      </c>
      <c r="D902" s="24"/>
      <c r="E902" s="24" t="s">
        <v>73</v>
      </c>
      <c r="F902" s="37" t="s">
        <v>3205</v>
      </c>
      <c r="G902" s="31" t="s">
        <v>69</v>
      </c>
      <c r="H902" s="31" t="s">
        <v>3206</v>
      </c>
      <c r="I902" s="28" t="s">
        <v>3207</v>
      </c>
      <c r="J902" s="38" t="s">
        <v>3208</v>
      </c>
      <c r="K902" s="36">
        <v>380</v>
      </c>
      <c r="L902" s="36" t="s">
        <v>31</v>
      </c>
      <c r="M902" s="31" t="s">
        <v>752</v>
      </c>
      <c r="N902" s="24" t="s">
        <v>33</v>
      </c>
      <c r="O902" s="24">
        <v>4</v>
      </c>
      <c r="P902" s="24"/>
      <c r="Q902" s="31" t="s">
        <v>34</v>
      </c>
      <c r="R902" s="24"/>
      <c r="S902" s="24"/>
      <c r="T902" s="32" t="s">
        <v>35</v>
      </c>
      <c r="U902" s="18"/>
      <c r="V902" s="19"/>
      <c r="W902" s="33" t="str">
        <f t="shared" si="2"/>
        <v/>
      </c>
      <c r="X902" s="34" t="str">
        <f t="shared" si="1"/>
        <v/>
      </c>
    </row>
    <row r="903" spans="1:24" ht="14.25" customHeight="1" x14ac:dyDescent="0.25">
      <c r="A903" s="40">
        <v>2.95</v>
      </c>
      <c r="B903" s="45" t="s">
        <v>3209</v>
      </c>
      <c r="C903" s="31" t="s">
        <v>3210</v>
      </c>
      <c r="D903" s="24"/>
      <c r="E903" s="24" t="s">
        <v>1057</v>
      </c>
      <c r="F903" s="37" t="s">
        <v>3211</v>
      </c>
      <c r="G903" s="31" t="s">
        <v>83</v>
      </c>
      <c r="H903" s="31" t="s">
        <v>3212</v>
      </c>
      <c r="I903" s="28" t="s">
        <v>3207</v>
      </c>
      <c r="J903" s="38" t="s">
        <v>3213</v>
      </c>
      <c r="K903" s="36">
        <v>430</v>
      </c>
      <c r="L903" s="36" t="s">
        <v>31</v>
      </c>
      <c r="M903" s="31" t="s">
        <v>153</v>
      </c>
      <c r="N903" s="24" t="s">
        <v>88</v>
      </c>
      <c r="O903" s="24">
        <v>4</v>
      </c>
      <c r="P903" s="24"/>
      <c r="Q903" s="31" t="s">
        <v>34</v>
      </c>
      <c r="R903" s="24"/>
      <c r="S903" s="24"/>
      <c r="T903" s="32" t="s">
        <v>35</v>
      </c>
      <c r="U903" s="18"/>
      <c r="V903" s="19"/>
      <c r="W903" s="33" t="str">
        <f t="shared" si="2"/>
        <v/>
      </c>
      <c r="X903" s="34" t="str">
        <f t="shared" si="1"/>
        <v/>
      </c>
    </row>
    <row r="904" spans="1:24" ht="14.25" customHeight="1" x14ac:dyDescent="0.25">
      <c r="A904" s="36">
        <v>0.188</v>
      </c>
      <c r="B904" s="24" t="s">
        <v>3214</v>
      </c>
      <c r="C904" s="24" t="s">
        <v>24</v>
      </c>
      <c r="D904" s="24"/>
      <c r="E904" s="24" t="s">
        <v>1990</v>
      </c>
      <c r="F904" s="37" t="s">
        <v>3215</v>
      </c>
      <c r="G904" s="31" t="s">
        <v>110</v>
      </c>
      <c r="H904" s="24" t="s">
        <v>28</v>
      </c>
      <c r="I904" s="28" t="s">
        <v>3216</v>
      </c>
      <c r="J904" s="38" t="s">
        <v>3217</v>
      </c>
      <c r="K904" s="36">
        <v>20</v>
      </c>
      <c r="L904" s="36" t="s">
        <v>31</v>
      </c>
      <c r="M904" s="31" t="s">
        <v>255</v>
      </c>
      <c r="N904" s="24" t="s">
        <v>185</v>
      </c>
      <c r="O904" s="24">
        <v>1</v>
      </c>
      <c r="P904" s="24"/>
      <c r="Q904" s="31" t="s">
        <v>66</v>
      </c>
      <c r="R904" s="24"/>
      <c r="S904" s="24"/>
      <c r="T904" s="32" t="s">
        <v>35</v>
      </c>
      <c r="U904" s="18"/>
      <c r="V904" s="19"/>
      <c r="W904" s="33" t="str">
        <f t="shared" si="2"/>
        <v/>
      </c>
      <c r="X904" s="34" t="str">
        <f t="shared" si="1"/>
        <v/>
      </c>
    </row>
    <row r="905" spans="1:24" ht="14.25" customHeight="1" x14ac:dyDescent="0.25">
      <c r="A905" s="36">
        <v>1.49</v>
      </c>
      <c r="B905" s="24" t="s">
        <v>3218</v>
      </c>
      <c r="C905" s="24" t="s">
        <v>36</v>
      </c>
      <c r="D905" s="24"/>
      <c r="E905" s="24" t="s">
        <v>291</v>
      </c>
      <c r="F905" s="37" t="s">
        <v>3219</v>
      </c>
      <c r="G905" s="31" t="s">
        <v>293</v>
      </c>
      <c r="H905" s="24" t="s">
        <v>40</v>
      </c>
      <c r="I905" s="28" t="s">
        <v>3216</v>
      </c>
      <c r="J905" s="38" t="s">
        <v>3220</v>
      </c>
      <c r="K905" s="36">
        <v>22</v>
      </c>
      <c r="L905" s="36" t="s">
        <v>31</v>
      </c>
      <c r="M905" s="31" t="s">
        <v>255</v>
      </c>
      <c r="N905" s="24" t="s">
        <v>185</v>
      </c>
      <c r="O905" s="24">
        <v>1</v>
      </c>
      <c r="P905" s="24"/>
      <c r="Q905" s="31" t="s">
        <v>66</v>
      </c>
      <c r="R905" s="24"/>
      <c r="S905" s="24"/>
      <c r="T905" s="32" t="s">
        <v>35</v>
      </c>
      <c r="U905" s="18"/>
      <c r="V905" s="19"/>
      <c r="W905" s="33" t="str">
        <f t="shared" si="2"/>
        <v/>
      </c>
      <c r="X905" s="34" t="str">
        <f t="shared" si="1"/>
        <v/>
      </c>
    </row>
    <row r="906" spans="1:24" ht="14.25" customHeight="1" x14ac:dyDescent="0.25">
      <c r="A906" s="36">
        <v>0.749</v>
      </c>
      <c r="B906" s="24" t="s">
        <v>3221</v>
      </c>
      <c r="C906" s="24" t="s">
        <v>311</v>
      </c>
      <c r="D906" s="24"/>
      <c r="E906" s="24" t="s">
        <v>618</v>
      </c>
      <c r="F906" s="37" t="s">
        <v>3222</v>
      </c>
      <c r="G906" s="27" t="s">
        <v>39</v>
      </c>
      <c r="H906" s="24" t="s">
        <v>311</v>
      </c>
      <c r="I906" s="28" t="s">
        <v>3216</v>
      </c>
      <c r="J906" s="38" t="s">
        <v>3223</v>
      </c>
      <c r="K906" s="36">
        <v>21</v>
      </c>
      <c r="L906" s="36" t="s">
        <v>31</v>
      </c>
      <c r="M906" s="31" t="s">
        <v>255</v>
      </c>
      <c r="N906" s="24" t="s">
        <v>185</v>
      </c>
      <c r="O906" s="24">
        <v>1</v>
      </c>
      <c r="P906" s="24"/>
      <c r="Q906" s="31" t="s">
        <v>66</v>
      </c>
      <c r="R906" s="24"/>
      <c r="S906" s="24"/>
      <c r="T906" s="32" t="s">
        <v>35</v>
      </c>
      <c r="U906" s="18"/>
      <c r="V906" s="19"/>
      <c r="W906" s="33" t="str">
        <f t="shared" si="2"/>
        <v/>
      </c>
      <c r="X906" s="34" t="str">
        <f t="shared" si="1"/>
        <v/>
      </c>
    </row>
    <row r="907" spans="1:24" ht="14.25" customHeight="1" x14ac:dyDescent="0.25">
      <c r="A907" s="36">
        <v>0.124</v>
      </c>
      <c r="B907" s="24" t="s">
        <v>3224</v>
      </c>
      <c r="C907" s="24" t="s">
        <v>3001</v>
      </c>
      <c r="D907" s="24"/>
      <c r="E907" s="24" t="s">
        <v>1990</v>
      </c>
      <c r="F907" s="37" t="s">
        <v>3225</v>
      </c>
      <c r="G907" s="31" t="s">
        <v>46</v>
      </c>
      <c r="H907" s="24" t="s">
        <v>28</v>
      </c>
      <c r="I907" s="28" t="s">
        <v>3226</v>
      </c>
      <c r="J907" s="38" t="s">
        <v>3227</v>
      </c>
      <c r="K907" s="36">
        <v>19</v>
      </c>
      <c r="L907" s="36" t="s">
        <v>31</v>
      </c>
      <c r="M907" s="31" t="s">
        <v>255</v>
      </c>
      <c r="N907" s="24" t="s">
        <v>185</v>
      </c>
      <c r="O907" s="24">
        <v>1</v>
      </c>
      <c r="P907" s="24"/>
      <c r="Q907" s="31" t="s">
        <v>66</v>
      </c>
      <c r="R907" s="24"/>
      <c r="S907" s="24"/>
      <c r="T907" s="32" t="s">
        <v>35</v>
      </c>
      <c r="U907" s="18"/>
      <c r="V907" s="19"/>
      <c r="W907" s="33" t="str">
        <f t="shared" si="2"/>
        <v/>
      </c>
      <c r="X907" s="34" t="str">
        <f t="shared" si="1"/>
        <v/>
      </c>
    </row>
    <row r="908" spans="1:24" ht="14.25" customHeight="1" x14ac:dyDescent="0.25">
      <c r="A908" s="40">
        <v>0.69899999999999984</v>
      </c>
      <c r="B908" s="40">
        <v>4</v>
      </c>
      <c r="C908" s="24" t="s">
        <v>24</v>
      </c>
      <c r="D908" s="24"/>
      <c r="E908" s="24" t="s">
        <v>618</v>
      </c>
      <c r="F908" s="37" t="s">
        <v>3228</v>
      </c>
      <c r="G908" s="31" t="s">
        <v>110</v>
      </c>
      <c r="H908" s="24" t="s">
        <v>28</v>
      </c>
      <c r="I908" s="28" t="s">
        <v>3229</v>
      </c>
      <c r="J908" s="38" t="s">
        <v>3230</v>
      </c>
      <c r="K908" s="36">
        <v>78</v>
      </c>
      <c r="L908" s="36" t="s">
        <v>31</v>
      </c>
      <c r="M908" s="31" t="s">
        <v>622</v>
      </c>
      <c r="N908" s="24" t="s">
        <v>33</v>
      </c>
      <c r="O908" s="24">
        <v>6</v>
      </c>
      <c r="P908" s="31" t="s">
        <v>623</v>
      </c>
      <c r="Q908" s="31" t="s">
        <v>34</v>
      </c>
      <c r="R908" s="24"/>
      <c r="S908" s="24"/>
      <c r="T908" s="32" t="s">
        <v>35</v>
      </c>
      <c r="U908" s="18"/>
      <c r="V908" s="19"/>
      <c r="W908" s="33" t="str">
        <f t="shared" si="2"/>
        <v/>
      </c>
      <c r="X908" s="34" t="str">
        <f t="shared" si="1"/>
        <v/>
      </c>
    </row>
    <row r="909" spans="1:24" ht="14.25" customHeight="1" x14ac:dyDescent="0.25">
      <c r="A909" s="24">
        <v>16</v>
      </c>
      <c r="B909" s="24" t="s">
        <v>3231</v>
      </c>
      <c r="C909" s="24" t="s">
        <v>3232</v>
      </c>
      <c r="D909" s="24"/>
      <c r="E909" s="24" t="s">
        <v>808</v>
      </c>
      <c r="F909" s="37" t="s">
        <v>3233</v>
      </c>
      <c r="G909" s="27" t="s">
        <v>39</v>
      </c>
      <c r="H909" s="24" t="s">
        <v>207</v>
      </c>
      <c r="I909" s="28" t="s">
        <v>3234</v>
      </c>
      <c r="J909" s="38" t="s">
        <v>3235</v>
      </c>
      <c r="K909" s="36">
        <v>211</v>
      </c>
      <c r="L909" s="36" t="s">
        <v>31</v>
      </c>
      <c r="M909" s="31" t="s">
        <v>184</v>
      </c>
      <c r="N909" s="24" t="s">
        <v>185</v>
      </c>
      <c r="O909" s="24">
        <v>2</v>
      </c>
      <c r="P909" s="24"/>
      <c r="Q909" s="31" t="s">
        <v>66</v>
      </c>
      <c r="R909" s="24"/>
      <c r="S909" s="24"/>
      <c r="T909" s="32" t="s">
        <v>35</v>
      </c>
      <c r="U909" s="18"/>
      <c r="V909" s="19"/>
      <c r="W909" s="33" t="str">
        <f t="shared" si="2"/>
        <v/>
      </c>
      <c r="X909" s="34" t="str">
        <f t="shared" si="1"/>
        <v/>
      </c>
    </row>
    <row r="910" spans="1:24" ht="14.25" customHeight="1" x14ac:dyDescent="0.25">
      <c r="A910" s="40">
        <v>3.9138999999999999</v>
      </c>
      <c r="B910" s="40" t="s">
        <v>3236</v>
      </c>
      <c r="C910" s="24" t="s">
        <v>3237</v>
      </c>
      <c r="D910" s="24"/>
      <c r="E910" s="24" t="s">
        <v>1057</v>
      </c>
      <c r="F910" s="37" t="s">
        <v>3238</v>
      </c>
      <c r="G910" s="31" t="s">
        <v>83</v>
      </c>
      <c r="H910" s="24" t="s">
        <v>3237</v>
      </c>
      <c r="I910" s="28" t="s">
        <v>3239</v>
      </c>
      <c r="J910" s="38" t="s">
        <v>3240</v>
      </c>
      <c r="K910" s="36">
        <v>25</v>
      </c>
      <c r="L910" s="36" t="s">
        <v>31</v>
      </c>
      <c r="M910" s="31" t="s">
        <v>170</v>
      </c>
      <c r="N910" s="24" t="s">
        <v>129</v>
      </c>
      <c r="O910" s="24">
        <v>1</v>
      </c>
      <c r="P910" s="24"/>
      <c r="Q910" s="31" t="s">
        <v>34</v>
      </c>
      <c r="R910" s="24"/>
      <c r="S910" s="24"/>
      <c r="T910" s="32" t="s">
        <v>35</v>
      </c>
      <c r="U910" s="18"/>
      <c r="V910" s="19"/>
      <c r="W910" s="33" t="str">
        <f t="shared" si="2"/>
        <v/>
      </c>
      <c r="X910" s="34" t="str">
        <f t="shared" si="1"/>
        <v/>
      </c>
    </row>
    <row r="911" spans="1:24" ht="14.25" customHeight="1" x14ac:dyDescent="0.25">
      <c r="A911" s="40">
        <v>3.3479800000000002</v>
      </c>
      <c r="B911" s="40" t="s">
        <v>3241</v>
      </c>
      <c r="C911" s="24" t="s">
        <v>3237</v>
      </c>
      <c r="D911" s="24"/>
      <c r="E911" s="24" t="s">
        <v>1057</v>
      </c>
      <c r="F911" s="37" t="s">
        <v>3242</v>
      </c>
      <c r="G911" s="31" t="s">
        <v>83</v>
      </c>
      <c r="H911" s="24" t="s">
        <v>3237</v>
      </c>
      <c r="I911" s="28" t="s">
        <v>3243</v>
      </c>
      <c r="J911" s="38" t="s">
        <v>3244</v>
      </c>
      <c r="K911" s="36">
        <v>26</v>
      </c>
      <c r="L911" s="36" t="s">
        <v>31</v>
      </c>
      <c r="M911" s="31" t="s">
        <v>170</v>
      </c>
      <c r="N911" s="24" t="s">
        <v>129</v>
      </c>
      <c r="O911" s="24">
        <v>1</v>
      </c>
      <c r="P911" s="24"/>
      <c r="Q911" s="31" t="s">
        <v>34</v>
      </c>
      <c r="R911" s="24"/>
      <c r="S911" s="24"/>
      <c r="T911" s="32" t="s">
        <v>35</v>
      </c>
      <c r="U911" s="18"/>
      <c r="V911" s="19"/>
      <c r="W911" s="33" t="str">
        <f t="shared" si="2"/>
        <v/>
      </c>
      <c r="X911" s="34" t="str">
        <f t="shared" si="1"/>
        <v/>
      </c>
    </row>
    <row r="912" spans="1:24" ht="14.25" customHeight="1" x14ac:dyDescent="0.25">
      <c r="A912" s="24">
        <v>84</v>
      </c>
      <c r="B912" s="24" t="s">
        <v>3245</v>
      </c>
      <c r="C912" s="24" t="s">
        <v>49</v>
      </c>
      <c r="D912" s="24"/>
      <c r="E912" s="31" t="s">
        <v>3246</v>
      </c>
      <c r="F912" s="37" t="s">
        <v>3247</v>
      </c>
      <c r="G912" s="27" t="s">
        <v>39</v>
      </c>
      <c r="H912" s="24" t="s">
        <v>40</v>
      </c>
      <c r="I912" s="28" t="s">
        <v>3248</v>
      </c>
      <c r="J912" s="38" t="s">
        <v>3249</v>
      </c>
      <c r="K912" s="30">
        <v>288</v>
      </c>
      <c r="L912" s="30" t="s">
        <v>31</v>
      </c>
      <c r="M912" s="31" t="s">
        <v>249</v>
      </c>
      <c r="N912" s="24" t="s">
        <v>185</v>
      </c>
      <c r="O912" s="24">
        <v>3</v>
      </c>
      <c r="P912" s="24"/>
      <c r="Q912" s="31" t="s">
        <v>66</v>
      </c>
      <c r="R912" s="24" t="s">
        <v>45</v>
      </c>
      <c r="S912" s="24"/>
      <c r="T912" s="32" t="s">
        <v>35</v>
      </c>
      <c r="U912" s="18"/>
      <c r="V912" s="19"/>
      <c r="W912" s="33" t="str">
        <f t="shared" si="2"/>
        <v/>
      </c>
      <c r="X912" s="34" t="str">
        <f t="shared" si="1"/>
        <v/>
      </c>
    </row>
    <row r="913" spans="1:24" ht="14.25" customHeight="1" x14ac:dyDescent="0.25">
      <c r="A913" s="24">
        <v>84</v>
      </c>
      <c r="B913" s="24" t="s">
        <v>3245</v>
      </c>
      <c r="C913" s="24" t="s">
        <v>49</v>
      </c>
      <c r="D913" s="24"/>
      <c r="E913" s="24" t="s">
        <v>618</v>
      </c>
      <c r="F913" s="37" t="s">
        <v>3250</v>
      </c>
      <c r="G913" s="27" t="s">
        <v>39</v>
      </c>
      <c r="H913" s="24" t="s">
        <v>40</v>
      </c>
      <c r="I913" s="28" t="s">
        <v>3248</v>
      </c>
      <c r="J913" s="38" t="s">
        <v>3249</v>
      </c>
      <c r="K913" s="35">
        <v>288</v>
      </c>
      <c r="L913" s="35" t="s">
        <v>47</v>
      </c>
      <c r="M913" s="31" t="s">
        <v>249</v>
      </c>
      <c r="N913" s="24" t="s">
        <v>185</v>
      </c>
      <c r="O913" s="24">
        <v>3</v>
      </c>
      <c r="P913" s="24"/>
      <c r="Q913" s="31" t="s">
        <v>66</v>
      </c>
      <c r="R913" s="24" t="s">
        <v>45</v>
      </c>
      <c r="S913" s="24"/>
      <c r="T913" s="32" t="s">
        <v>35</v>
      </c>
      <c r="U913" s="18"/>
      <c r="V913" s="19"/>
      <c r="W913" s="33" t="str">
        <f t="shared" si="2"/>
        <v/>
      </c>
      <c r="X913" s="34" t="str">
        <f t="shared" si="1"/>
        <v/>
      </c>
    </row>
    <row r="914" spans="1:24" ht="14.25" customHeight="1" x14ac:dyDescent="0.25">
      <c r="A914" s="36">
        <v>59</v>
      </c>
      <c r="B914" s="24" t="s">
        <v>3251</v>
      </c>
      <c r="C914" s="24" t="s">
        <v>49</v>
      </c>
      <c r="D914" s="24"/>
      <c r="E914" s="24" t="s">
        <v>618</v>
      </c>
      <c r="F914" s="37" t="s">
        <v>3252</v>
      </c>
      <c r="G914" s="31" t="s">
        <v>110</v>
      </c>
      <c r="H914" s="24" t="s">
        <v>40</v>
      </c>
      <c r="I914" s="28" t="s">
        <v>3253</v>
      </c>
      <c r="J914" s="38" t="s">
        <v>3254</v>
      </c>
      <c r="K914" s="30">
        <v>54</v>
      </c>
      <c r="L914" s="30" t="s">
        <v>31</v>
      </c>
      <c r="M914" s="31" t="s">
        <v>255</v>
      </c>
      <c r="N914" s="24" t="s">
        <v>185</v>
      </c>
      <c r="O914" s="24">
        <v>1</v>
      </c>
      <c r="P914" s="24"/>
      <c r="Q914" s="31" t="s">
        <v>66</v>
      </c>
      <c r="R914" s="24" t="s">
        <v>45</v>
      </c>
      <c r="S914" s="24"/>
      <c r="T914" s="32" t="s">
        <v>35</v>
      </c>
      <c r="U914" s="18"/>
      <c r="V914" s="19"/>
      <c r="W914" s="33" t="str">
        <f t="shared" si="2"/>
        <v/>
      </c>
      <c r="X914" s="34" t="str">
        <f t="shared" si="1"/>
        <v/>
      </c>
    </row>
    <row r="915" spans="1:24" ht="14.25" customHeight="1" x14ac:dyDescent="0.25">
      <c r="A915" s="36">
        <v>59</v>
      </c>
      <c r="B915" s="24" t="s">
        <v>3251</v>
      </c>
      <c r="C915" s="24" t="s">
        <v>49</v>
      </c>
      <c r="D915" s="24"/>
      <c r="E915" s="31" t="s">
        <v>3246</v>
      </c>
      <c r="F915" s="37" t="s">
        <v>3255</v>
      </c>
      <c r="G915" s="31" t="s">
        <v>110</v>
      </c>
      <c r="H915" s="24" t="s">
        <v>40</v>
      </c>
      <c r="I915" s="28" t="s">
        <v>3253</v>
      </c>
      <c r="J915" s="38" t="s">
        <v>3254</v>
      </c>
      <c r="K915" s="35">
        <v>54</v>
      </c>
      <c r="L915" s="35" t="s">
        <v>47</v>
      </c>
      <c r="M915" s="31" t="s">
        <v>255</v>
      </c>
      <c r="N915" s="24" t="s">
        <v>185</v>
      </c>
      <c r="O915" s="24">
        <v>1</v>
      </c>
      <c r="P915" s="24"/>
      <c r="Q915" s="31" t="s">
        <v>66</v>
      </c>
      <c r="R915" s="24" t="s">
        <v>45</v>
      </c>
      <c r="S915" s="24"/>
      <c r="T915" s="32" t="s">
        <v>35</v>
      </c>
      <c r="U915" s="18"/>
      <c r="V915" s="19"/>
      <c r="W915" s="33" t="str">
        <f t="shared" si="2"/>
        <v/>
      </c>
      <c r="X915" s="34" t="str">
        <f t="shared" si="1"/>
        <v/>
      </c>
    </row>
    <row r="916" spans="1:24" ht="14.25" customHeight="1" x14ac:dyDescent="0.25">
      <c r="A916" s="40">
        <v>1.26</v>
      </c>
      <c r="B916" s="45" t="s">
        <v>2151</v>
      </c>
      <c r="C916" s="24" t="s">
        <v>1935</v>
      </c>
      <c r="D916" s="24"/>
      <c r="E916" s="24" t="s">
        <v>808</v>
      </c>
      <c r="F916" s="37" t="s">
        <v>3256</v>
      </c>
      <c r="G916" s="31" t="s">
        <v>810</v>
      </c>
      <c r="H916" s="24" t="s">
        <v>84</v>
      </c>
      <c r="I916" s="28" t="s">
        <v>3257</v>
      </c>
      <c r="J916" s="38" t="s">
        <v>3258</v>
      </c>
      <c r="K916" s="36">
        <v>515</v>
      </c>
      <c r="L916" s="36" t="s">
        <v>31</v>
      </c>
      <c r="M916" s="31" t="s">
        <v>234</v>
      </c>
      <c r="N916" s="24" t="s">
        <v>88</v>
      </c>
      <c r="O916" s="24">
        <v>5</v>
      </c>
      <c r="P916" s="24"/>
      <c r="Q916" s="31" t="s">
        <v>34</v>
      </c>
      <c r="R916" s="24"/>
      <c r="S916" s="24"/>
      <c r="T916" s="32" t="s">
        <v>35</v>
      </c>
      <c r="U916" s="18"/>
      <c r="V916" s="19"/>
      <c r="W916" s="33" t="str">
        <f t="shared" si="2"/>
        <v/>
      </c>
      <c r="X916" s="34" t="str">
        <f t="shared" si="1"/>
        <v/>
      </c>
    </row>
    <row r="917" spans="1:24" ht="14.25" customHeight="1" x14ac:dyDescent="0.25">
      <c r="A917" s="22">
        <v>11</v>
      </c>
      <c r="B917" s="24">
        <f t="shared" ref="B917:B919" si="7">69/5</f>
        <v>13.8</v>
      </c>
      <c r="C917" s="51" t="s">
        <v>854</v>
      </c>
      <c r="D917" s="24"/>
      <c r="E917" s="24" t="s">
        <v>3259</v>
      </c>
      <c r="F917" s="37" t="s">
        <v>3260</v>
      </c>
      <c r="G917" s="27" t="s">
        <v>39</v>
      </c>
      <c r="H917" s="51" t="s">
        <v>40</v>
      </c>
      <c r="I917" s="28" t="s">
        <v>3261</v>
      </c>
      <c r="J917" s="38" t="s">
        <v>3262</v>
      </c>
      <c r="K917" s="30">
        <v>31</v>
      </c>
      <c r="L917" s="30" t="s">
        <v>31</v>
      </c>
      <c r="M917" s="31" t="s">
        <v>859</v>
      </c>
      <c r="N917" s="24">
        <v>2018</v>
      </c>
      <c r="O917" s="31" t="s">
        <v>860</v>
      </c>
      <c r="P917" s="24" t="s">
        <v>44</v>
      </c>
      <c r="Q917" s="31" t="s">
        <v>34</v>
      </c>
      <c r="R917" s="24" t="s">
        <v>45</v>
      </c>
      <c r="S917" s="24" t="s">
        <v>44</v>
      </c>
      <c r="T917" s="32" t="s">
        <v>35</v>
      </c>
      <c r="U917" s="18"/>
      <c r="V917" s="19"/>
      <c r="W917" s="33" t="str">
        <f t="shared" si="2"/>
        <v/>
      </c>
      <c r="X917" s="34" t="str">
        <f t="shared" si="1"/>
        <v/>
      </c>
    </row>
    <row r="918" spans="1:24" ht="14.25" customHeight="1" x14ac:dyDescent="0.25">
      <c r="A918" s="22">
        <v>11</v>
      </c>
      <c r="B918" s="24">
        <f t="shared" si="7"/>
        <v>13.8</v>
      </c>
      <c r="C918" s="24" t="s">
        <v>854</v>
      </c>
      <c r="D918" s="24"/>
      <c r="E918" s="24" t="s">
        <v>3259</v>
      </c>
      <c r="F918" s="37" t="s">
        <v>3260</v>
      </c>
      <c r="G918" s="31" t="s">
        <v>46</v>
      </c>
      <c r="H918" s="24" t="s">
        <v>40</v>
      </c>
      <c r="I918" s="28" t="s">
        <v>3261</v>
      </c>
      <c r="J918" s="38" t="s">
        <v>3262</v>
      </c>
      <c r="K918" s="35">
        <v>31</v>
      </c>
      <c r="L918" s="35" t="s">
        <v>47</v>
      </c>
      <c r="M918" s="31" t="s">
        <v>859</v>
      </c>
      <c r="N918" s="24">
        <v>2018</v>
      </c>
      <c r="O918" s="31" t="s">
        <v>860</v>
      </c>
      <c r="P918" s="24" t="s">
        <v>44</v>
      </c>
      <c r="Q918" s="31" t="s">
        <v>34</v>
      </c>
      <c r="R918" s="24" t="s">
        <v>45</v>
      </c>
      <c r="S918" s="24" t="s">
        <v>44</v>
      </c>
      <c r="T918" s="32" t="s">
        <v>35</v>
      </c>
      <c r="U918" s="18"/>
      <c r="V918" s="19"/>
      <c r="W918" s="33" t="str">
        <f t="shared" si="2"/>
        <v/>
      </c>
      <c r="X918" s="34" t="str">
        <f t="shared" si="1"/>
        <v/>
      </c>
    </row>
    <row r="919" spans="1:24" ht="14.25" customHeight="1" x14ac:dyDescent="0.25">
      <c r="A919" s="22">
        <v>11</v>
      </c>
      <c r="B919" s="24">
        <f t="shared" si="7"/>
        <v>13.8</v>
      </c>
      <c r="C919" s="24" t="s">
        <v>854</v>
      </c>
      <c r="D919" s="24"/>
      <c r="E919" s="24" t="s">
        <v>3259</v>
      </c>
      <c r="F919" s="37" t="s">
        <v>3260</v>
      </c>
      <c r="G919" s="31" t="s">
        <v>27</v>
      </c>
      <c r="H919" s="24" t="s">
        <v>40</v>
      </c>
      <c r="I919" s="28" t="s">
        <v>3261</v>
      </c>
      <c r="J919" s="38" t="s">
        <v>3262</v>
      </c>
      <c r="K919" s="35">
        <v>31</v>
      </c>
      <c r="L919" s="35" t="s">
        <v>48</v>
      </c>
      <c r="M919" s="31" t="s">
        <v>859</v>
      </c>
      <c r="N919" s="24">
        <v>2018</v>
      </c>
      <c r="O919" s="31" t="s">
        <v>860</v>
      </c>
      <c r="P919" s="24" t="s">
        <v>44</v>
      </c>
      <c r="Q919" s="31" t="s">
        <v>34</v>
      </c>
      <c r="R919" s="24" t="s">
        <v>45</v>
      </c>
      <c r="S919" s="24" t="s">
        <v>44</v>
      </c>
      <c r="T919" s="32" t="s">
        <v>35</v>
      </c>
      <c r="U919" s="18"/>
      <c r="V919" s="19"/>
      <c r="W919" s="33" t="str">
        <f t="shared" si="2"/>
        <v/>
      </c>
      <c r="X919" s="34" t="str">
        <f t="shared" si="1"/>
        <v/>
      </c>
    </row>
    <row r="920" spans="1:24" ht="14.25" customHeight="1" x14ac:dyDescent="0.25">
      <c r="A920" s="43">
        <v>0.89999999999999991</v>
      </c>
      <c r="B920" s="43">
        <v>1.44</v>
      </c>
      <c r="C920" s="24" t="s">
        <v>24</v>
      </c>
      <c r="D920" s="24"/>
      <c r="E920" s="24" t="s">
        <v>3263</v>
      </c>
      <c r="F920" s="37" t="s">
        <v>3264</v>
      </c>
      <c r="G920" s="31" t="s">
        <v>61</v>
      </c>
      <c r="H920" s="24" t="s">
        <v>28</v>
      </c>
      <c r="I920" s="28" t="s">
        <v>3265</v>
      </c>
      <c r="J920" s="38" t="s">
        <v>3266</v>
      </c>
      <c r="K920" s="36">
        <v>202</v>
      </c>
      <c r="L920" s="36" t="s">
        <v>31</v>
      </c>
      <c r="M920" s="31" t="s">
        <v>133</v>
      </c>
      <c r="N920" s="24" t="s">
        <v>134</v>
      </c>
      <c r="O920" s="24">
        <v>4</v>
      </c>
      <c r="P920" s="24"/>
      <c r="Q920" s="31" t="s">
        <v>66</v>
      </c>
      <c r="R920" s="24"/>
      <c r="S920" s="24"/>
      <c r="T920" s="32" t="s">
        <v>35</v>
      </c>
      <c r="U920" s="18"/>
      <c r="V920" s="19"/>
      <c r="W920" s="33" t="str">
        <f t="shared" si="2"/>
        <v/>
      </c>
      <c r="X920" s="34" t="str">
        <f t="shared" si="1"/>
        <v/>
      </c>
    </row>
    <row r="921" spans="1:24" ht="14.25" customHeight="1" x14ac:dyDescent="0.25">
      <c r="A921" s="40">
        <v>0.28999999999999998</v>
      </c>
      <c r="B921" s="40" t="s">
        <v>3267</v>
      </c>
      <c r="C921" s="31" t="s">
        <v>1088</v>
      </c>
      <c r="D921" s="24"/>
      <c r="E921" s="31" t="s">
        <v>1089</v>
      </c>
      <c r="F921" s="37" t="s">
        <v>3268</v>
      </c>
      <c r="G921" s="31" t="s">
        <v>110</v>
      </c>
      <c r="H921" s="24" t="s">
        <v>84</v>
      </c>
      <c r="I921" s="28" t="s">
        <v>3269</v>
      </c>
      <c r="J921" s="38" t="s">
        <v>3270</v>
      </c>
      <c r="K921" s="36">
        <v>550</v>
      </c>
      <c r="L921" s="36" t="s">
        <v>31</v>
      </c>
      <c r="M921" s="31" t="s">
        <v>234</v>
      </c>
      <c r="N921" s="24" t="s">
        <v>88</v>
      </c>
      <c r="O921" s="24">
        <v>5</v>
      </c>
      <c r="P921" s="24"/>
      <c r="Q921" s="31" t="s">
        <v>34</v>
      </c>
      <c r="R921" s="24"/>
      <c r="S921" s="24"/>
      <c r="T921" s="32" t="s">
        <v>35</v>
      </c>
      <c r="U921" s="18"/>
      <c r="V921" s="19"/>
      <c r="W921" s="33" t="str">
        <f t="shared" si="2"/>
        <v/>
      </c>
      <c r="X921" s="34" t="str">
        <f t="shared" si="1"/>
        <v/>
      </c>
    </row>
    <row r="922" spans="1:24" ht="14.25" customHeight="1" x14ac:dyDescent="0.25">
      <c r="A922" s="40">
        <v>0.35</v>
      </c>
      <c r="B922" s="40" t="s">
        <v>3271</v>
      </c>
      <c r="C922" s="24" t="s">
        <v>24</v>
      </c>
      <c r="D922" s="24"/>
      <c r="E922" s="24" t="s">
        <v>122</v>
      </c>
      <c r="F922" s="37" t="s">
        <v>3272</v>
      </c>
      <c r="G922" s="31" t="s">
        <v>93</v>
      </c>
      <c r="H922" s="24" t="s">
        <v>84</v>
      </c>
      <c r="I922" s="28" t="s">
        <v>3273</v>
      </c>
      <c r="J922" s="38" t="s">
        <v>3274</v>
      </c>
      <c r="K922" s="36">
        <v>551</v>
      </c>
      <c r="L922" s="36" t="s">
        <v>31</v>
      </c>
      <c r="M922" s="31" t="s">
        <v>234</v>
      </c>
      <c r="N922" s="24" t="s">
        <v>88</v>
      </c>
      <c r="O922" s="24">
        <v>5</v>
      </c>
      <c r="P922" s="24"/>
      <c r="Q922" s="31" t="s">
        <v>34</v>
      </c>
      <c r="R922" s="24"/>
      <c r="S922" s="24"/>
      <c r="T922" s="32" t="s">
        <v>35</v>
      </c>
      <c r="U922" s="18"/>
      <c r="V922" s="19"/>
      <c r="W922" s="33" t="str">
        <f t="shared" si="2"/>
        <v/>
      </c>
      <c r="X922" s="34" t="str">
        <f t="shared" si="1"/>
        <v/>
      </c>
    </row>
    <row r="923" spans="1:24" ht="14.25" customHeight="1" x14ac:dyDescent="0.25">
      <c r="A923" s="24">
        <v>0.2</v>
      </c>
      <c r="B923" s="24"/>
      <c r="C923" s="24" t="s">
        <v>24</v>
      </c>
      <c r="D923" s="24"/>
      <c r="E923" s="24" t="s">
        <v>808</v>
      </c>
      <c r="F923" s="37" t="s">
        <v>3275</v>
      </c>
      <c r="G923" s="27" t="s">
        <v>39</v>
      </c>
      <c r="H923" s="24" t="s">
        <v>84</v>
      </c>
      <c r="I923" s="28" t="s">
        <v>3276</v>
      </c>
      <c r="J923" s="38" t="s">
        <v>3277</v>
      </c>
      <c r="K923" s="36">
        <v>310</v>
      </c>
      <c r="L923" s="36" t="s">
        <v>31</v>
      </c>
      <c r="M923" s="31" t="s">
        <v>249</v>
      </c>
      <c r="N923" s="24" t="s">
        <v>185</v>
      </c>
      <c r="O923" s="24">
        <v>3</v>
      </c>
      <c r="P923" s="24"/>
      <c r="Q923" s="31" t="s">
        <v>66</v>
      </c>
      <c r="R923" s="24"/>
      <c r="S923" s="24"/>
      <c r="T923" s="32" t="s">
        <v>35</v>
      </c>
      <c r="U923" s="18"/>
      <c r="V923" s="19"/>
      <c r="W923" s="33" t="str">
        <f t="shared" si="2"/>
        <v/>
      </c>
      <c r="X923" s="34" t="str">
        <f t="shared" si="1"/>
        <v/>
      </c>
    </row>
    <row r="924" spans="1:24" ht="14.25" customHeight="1" x14ac:dyDescent="0.25">
      <c r="A924" s="24">
        <v>0.129</v>
      </c>
      <c r="B924" s="24" t="s">
        <v>3278</v>
      </c>
      <c r="C924" s="24" t="s">
        <v>24</v>
      </c>
      <c r="D924" s="24"/>
      <c r="E924" s="24" t="s">
        <v>319</v>
      </c>
      <c r="F924" s="37" t="s">
        <v>3279</v>
      </c>
      <c r="G924" s="31" t="s">
        <v>69</v>
      </c>
      <c r="H924" s="24" t="s">
        <v>84</v>
      </c>
      <c r="I924" s="28" t="s">
        <v>3280</v>
      </c>
      <c r="J924" s="38" t="s">
        <v>3281</v>
      </c>
      <c r="K924" s="36">
        <v>164</v>
      </c>
      <c r="L924" s="36" t="s">
        <v>31</v>
      </c>
      <c r="M924" s="31" t="s">
        <v>184</v>
      </c>
      <c r="N924" s="24" t="s">
        <v>185</v>
      </c>
      <c r="O924" s="24">
        <v>2</v>
      </c>
      <c r="P924" s="24"/>
      <c r="Q924" s="31" t="s">
        <v>66</v>
      </c>
      <c r="R924" s="24"/>
      <c r="S924" s="24"/>
      <c r="T924" s="32" t="s">
        <v>35</v>
      </c>
      <c r="U924" s="18"/>
      <c r="V924" s="19"/>
      <c r="W924" s="33" t="str">
        <f t="shared" si="2"/>
        <v/>
      </c>
      <c r="X924" s="34" t="str">
        <f t="shared" si="1"/>
        <v/>
      </c>
    </row>
    <row r="925" spans="1:24" ht="14.25" customHeight="1" x14ac:dyDescent="0.25">
      <c r="A925" s="22">
        <v>80</v>
      </c>
      <c r="B925" s="23">
        <v>119</v>
      </c>
      <c r="C925" s="24"/>
      <c r="D925" s="24"/>
      <c r="E925" s="25" t="s">
        <v>37</v>
      </c>
      <c r="F925" s="26" t="s">
        <v>3282</v>
      </c>
      <c r="G925" s="27" t="s">
        <v>39</v>
      </c>
      <c r="H925" s="25" t="s">
        <v>40</v>
      </c>
      <c r="I925" s="37"/>
      <c r="J925" s="29" t="s">
        <v>3283</v>
      </c>
      <c r="K925" s="30">
        <v>39</v>
      </c>
      <c r="L925" s="30" t="s">
        <v>31</v>
      </c>
      <c r="M925" s="31" t="s">
        <v>43</v>
      </c>
      <c r="N925" s="24">
        <v>2018</v>
      </c>
      <c r="O925" s="24">
        <v>51</v>
      </c>
      <c r="P925" s="24" t="s">
        <v>44</v>
      </c>
      <c r="Q925" s="31" t="s">
        <v>34</v>
      </c>
      <c r="R925" s="24" t="s">
        <v>45</v>
      </c>
      <c r="S925" s="24" t="s">
        <v>44</v>
      </c>
      <c r="T925" s="32" t="s">
        <v>35</v>
      </c>
      <c r="U925" s="18"/>
      <c r="V925" s="19"/>
      <c r="W925" s="33" t="str">
        <f t="shared" si="2"/>
        <v/>
      </c>
      <c r="X925" s="34" t="str">
        <f t="shared" si="1"/>
        <v/>
      </c>
    </row>
    <row r="926" spans="1:24" ht="14.25" customHeight="1" x14ac:dyDescent="0.25">
      <c r="A926" s="22">
        <v>80</v>
      </c>
      <c r="B926" s="23">
        <v>119</v>
      </c>
      <c r="C926" s="24"/>
      <c r="D926" s="24"/>
      <c r="E926" s="25" t="s">
        <v>37</v>
      </c>
      <c r="F926" s="26" t="s">
        <v>3282</v>
      </c>
      <c r="G926" s="27" t="s">
        <v>46</v>
      </c>
      <c r="H926" s="25" t="s">
        <v>40</v>
      </c>
      <c r="I926" s="37"/>
      <c r="J926" s="29" t="s">
        <v>3283</v>
      </c>
      <c r="K926" s="35">
        <v>39</v>
      </c>
      <c r="L926" s="35" t="s">
        <v>47</v>
      </c>
      <c r="M926" s="31" t="s">
        <v>43</v>
      </c>
      <c r="N926" s="24">
        <v>2018</v>
      </c>
      <c r="O926" s="24">
        <v>51</v>
      </c>
      <c r="P926" s="24" t="s">
        <v>44</v>
      </c>
      <c r="Q926" s="31" t="s">
        <v>34</v>
      </c>
      <c r="R926" s="24" t="s">
        <v>45</v>
      </c>
      <c r="S926" s="24" t="s">
        <v>44</v>
      </c>
      <c r="T926" s="32" t="s">
        <v>35</v>
      </c>
      <c r="U926" s="18"/>
      <c r="V926" s="19"/>
      <c r="W926" s="33" t="str">
        <f t="shared" si="2"/>
        <v/>
      </c>
      <c r="X926" s="34" t="str">
        <f t="shared" si="1"/>
        <v/>
      </c>
    </row>
    <row r="927" spans="1:24" ht="14.25" customHeight="1" x14ac:dyDescent="0.25">
      <c r="A927" s="22">
        <v>80</v>
      </c>
      <c r="B927" s="23">
        <v>119</v>
      </c>
      <c r="C927" s="24"/>
      <c r="D927" s="24"/>
      <c r="E927" s="25" t="s">
        <v>37</v>
      </c>
      <c r="F927" s="26" t="s">
        <v>3282</v>
      </c>
      <c r="G927" s="31" t="s">
        <v>27</v>
      </c>
      <c r="H927" s="25" t="s">
        <v>40</v>
      </c>
      <c r="I927" s="37"/>
      <c r="J927" s="29" t="s">
        <v>3283</v>
      </c>
      <c r="K927" s="35">
        <v>39</v>
      </c>
      <c r="L927" s="35" t="s">
        <v>48</v>
      </c>
      <c r="M927" s="31" t="s">
        <v>43</v>
      </c>
      <c r="N927" s="24">
        <v>2018</v>
      </c>
      <c r="O927" s="24">
        <v>51</v>
      </c>
      <c r="P927" s="24" t="s">
        <v>44</v>
      </c>
      <c r="Q927" s="31" t="s">
        <v>34</v>
      </c>
      <c r="R927" s="24" t="s">
        <v>45</v>
      </c>
      <c r="S927" s="24" t="s">
        <v>44</v>
      </c>
      <c r="T927" s="32" t="s">
        <v>35</v>
      </c>
      <c r="U927" s="18"/>
      <c r="V927" s="19"/>
      <c r="W927" s="33" t="str">
        <f t="shared" si="2"/>
        <v/>
      </c>
      <c r="X927" s="34" t="str">
        <f t="shared" si="1"/>
        <v/>
      </c>
    </row>
    <row r="928" spans="1:24" ht="14.25" customHeight="1" x14ac:dyDescent="0.25">
      <c r="A928" s="40">
        <v>0.72</v>
      </c>
      <c r="B928" s="40">
        <v>0.75</v>
      </c>
      <c r="C928" s="24" t="s">
        <v>195</v>
      </c>
      <c r="D928" s="24"/>
      <c r="E928" s="24" t="s">
        <v>217</v>
      </c>
      <c r="F928" s="37" t="s">
        <v>3284</v>
      </c>
      <c r="G928" s="31" t="s">
        <v>69</v>
      </c>
      <c r="H928" s="24" t="s">
        <v>28</v>
      </c>
      <c r="I928" s="28" t="s">
        <v>3285</v>
      </c>
      <c r="J928" s="38" t="s">
        <v>3286</v>
      </c>
      <c r="K928" s="36">
        <v>374</v>
      </c>
      <c r="L928" s="36" t="s">
        <v>31</v>
      </c>
      <c r="M928" s="31" t="s">
        <v>752</v>
      </c>
      <c r="N928" s="24" t="s">
        <v>33</v>
      </c>
      <c r="O928" s="24">
        <v>4</v>
      </c>
      <c r="P928" s="24"/>
      <c r="Q928" s="31" t="s">
        <v>34</v>
      </c>
      <c r="R928" s="24"/>
      <c r="S928" s="24"/>
      <c r="T928" s="32" t="s">
        <v>35</v>
      </c>
      <c r="U928" s="18"/>
      <c r="V928" s="19"/>
      <c r="W928" s="33" t="str">
        <f t="shared" si="2"/>
        <v/>
      </c>
      <c r="X928" s="34" t="str">
        <f t="shared" si="1"/>
        <v/>
      </c>
    </row>
    <row r="929" spans="1:24" ht="14.25" customHeight="1" x14ac:dyDescent="0.25">
      <c r="A929" s="40">
        <v>0.6996</v>
      </c>
      <c r="B929" s="41" t="s">
        <v>3287</v>
      </c>
      <c r="C929" s="51" t="s">
        <v>24</v>
      </c>
      <c r="D929" s="24"/>
      <c r="E929" s="24" t="s">
        <v>267</v>
      </c>
      <c r="F929" s="37" t="s">
        <v>3288</v>
      </c>
      <c r="G929" s="31" t="s">
        <v>83</v>
      </c>
      <c r="H929" s="24" t="s">
        <v>84</v>
      </c>
      <c r="I929" s="28" t="s">
        <v>3289</v>
      </c>
      <c r="J929" s="38" t="s">
        <v>3290</v>
      </c>
      <c r="K929" s="36">
        <v>308</v>
      </c>
      <c r="L929" s="36" t="s">
        <v>31</v>
      </c>
      <c r="M929" s="31" t="s">
        <v>87</v>
      </c>
      <c r="N929" s="24" t="s">
        <v>88</v>
      </c>
      <c r="O929" s="24">
        <v>3</v>
      </c>
      <c r="P929" s="24"/>
      <c r="Q929" s="31" t="s">
        <v>34</v>
      </c>
      <c r="R929" s="49"/>
      <c r="S929" s="49"/>
      <c r="T929" s="32" t="s">
        <v>35</v>
      </c>
      <c r="U929" s="18"/>
      <c r="V929" s="19"/>
      <c r="W929" s="33" t="str">
        <f t="shared" si="2"/>
        <v/>
      </c>
      <c r="X929" s="34" t="str">
        <f t="shared" si="1"/>
        <v/>
      </c>
    </row>
    <row r="930" spans="1:24" ht="14.25" customHeight="1" x14ac:dyDescent="0.25">
      <c r="A930" s="40">
        <v>0.33900000000000002</v>
      </c>
      <c r="B930" s="41">
        <v>0.5</v>
      </c>
      <c r="C930" s="51" t="s">
        <v>24</v>
      </c>
      <c r="D930" s="24"/>
      <c r="E930" s="24" t="s">
        <v>1083</v>
      </c>
      <c r="F930" s="37" t="s">
        <v>3291</v>
      </c>
      <c r="G930" s="31" t="s">
        <v>110</v>
      </c>
      <c r="H930" s="24" t="s">
        <v>28</v>
      </c>
      <c r="I930" s="28" t="s">
        <v>3292</v>
      </c>
      <c r="J930" s="38" t="s">
        <v>3293</v>
      </c>
      <c r="K930" s="36">
        <v>322</v>
      </c>
      <c r="L930" s="36" t="s">
        <v>31</v>
      </c>
      <c r="M930" s="31" t="s">
        <v>318</v>
      </c>
      <c r="N930" s="24" t="s">
        <v>33</v>
      </c>
      <c r="O930" s="24">
        <v>3</v>
      </c>
      <c r="P930" s="24"/>
      <c r="Q930" s="31" t="s">
        <v>34</v>
      </c>
      <c r="R930" s="49"/>
      <c r="S930" s="49"/>
      <c r="T930" s="32" t="s">
        <v>35</v>
      </c>
      <c r="U930" s="18"/>
      <c r="V930" s="19"/>
      <c r="W930" s="33" t="str">
        <f t="shared" si="2"/>
        <v/>
      </c>
      <c r="X930" s="34" t="str">
        <f t="shared" si="1"/>
        <v/>
      </c>
    </row>
    <row r="931" spans="1:24" ht="14.25" customHeight="1" x14ac:dyDescent="0.25">
      <c r="A931" s="40">
        <v>2.4900000000000002</v>
      </c>
      <c r="B931" s="41" t="s">
        <v>3294</v>
      </c>
      <c r="C931" s="24" t="s">
        <v>36</v>
      </c>
      <c r="D931" s="24"/>
      <c r="E931" s="24" t="s">
        <v>1083</v>
      </c>
      <c r="F931" s="37" t="s">
        <v>3295</v>
      </c>
      <c r="G931" s="31" t="s">
        <v>110</v>
      </c>
      <c r="H931" s="24" t="s">
        <v>40</v>
      </c>
      <c r="I931" s="28" t="s">
        <v>3296</v>
      </c>
      <c r="J931" s="38" t="s">
        <v>3297</v>
      </c>
      <c r="K931" s="36">
        <v>371</v>
      </c>
      <c r="L931" s="36" t="s">
        <v>31</v>
      </c>
      <c r="M931" s="31" t="s">
        <v>87</v>
      </c>
      <c r="N931" s="24" t="s">
        <v>88</v>
      </c>
      <c r="O931" s="24">
        <v>3</v>
      </c>
      <c r="P931" s="24"/>
      <c r="Q931" s="31" t="s">
        <v>34</v>
      </c>
      <c r="R931" s="49" t="s">
        <v>45</v>
      </c>
      <c r="S931" s="49"/>
      <c r="T931" s="32" t="s">
        <v>35</v>
      </c>
      <c r="U931" s="18"/>
      <c r="V931" s="19"/>
      <c r="W931" s="33" t="str">
        <f t="shared" si="2"/>
        <v/>
      </c>
      <c r="X931" s="34" t="str">
        <f t="shared" si="1"/>
        <v/>
      </c>
    </row>
    <row r="932" spans="1:24" ht="14.25" customHeight="1" x14ac:dyDescent="0.25">
      <c r="A932" s="40">
        <v>109.07727272727273</v>
      </c>
      <c r="B932" s="40">
        <v>180</v>
      </c>
      <c r="C932" s="24" t="s">
        <v>49</v>
      </c>
      <c r="D932" s="24"/>
      <c r="E932" s="24" t="s">
        <v>130</v>
      </c>
      <c r="F932" s="37" t="s">
        <v>3298</v>
      </c>
      <c r="G932" s="31" t="s">
        <v>27</v>
      </c>
      <c r="H932" s="24" t="s">
        <v>40</v>
      </c>
      <c r="I932" s="28" t="s">
        <v>3299</v>
      </c>
      <c r="J932" s="38" t="s">
        <v>3300</v>
      </c>
      <c r="K932" s="36">
        <v>386</v>
      </c>
      <c r="L932" s="36" t="s">
        <v>31</v>
      </c>
      <c r="M932" s="31" t="s">
        <v>752</v>
      </c>
      <c r="N932" s="24" t="s">
        <v>33</v>
      </c>
      <c r="O932" s="24">
        <v>4</v>
      </c>
      <c r="P932" s="24"/>
      <c r="Q932" s="31" t="s">
        <v>34</v>
      </c>
      <c r="R932" s="24"/>
      <c r="S932" s="24"/>
      <c r="T932" s="32" t="s">
        <v>35</v>
      </c>
      <c r="U932" s="18"/>
      <c r="V932" s="19"/>
      <c r="W932" s="33" t="str">
        <f t="shared" si="2"/>
        <v/>
      </c>
      <c r="X932" s="34" t="str">
        <f t="shared" si="1"/>
        <v/>
      </c>
    </row>
    <row r="933" spans="1:24" ht="14.25" customHeight="1" x14ac:dyDescent="0.25">
      <c r="A933" s="40">
        <v>7.7807692307692315</v>
      </c>
      <c r="B933" s="40">
        <v>8.5</v>
      </c>
      <c r="C933" s="24" t="s">
        <v>49</v>
      </c>
      <c r="D933" s="24"/>
      <c r="E933" s="24" t="s">
        <v>178</v>
      </c>
      <c r="F933" s="37" t="s">
        <v>3301</v>
      </c>
      <c r="G933" s="31" t="s">
        <v>180</v>
      </c>
      <c r="H933" s="24" t="s">
        <v>40</v>
      </c>
      <c r="I933" s="28" t="s">
        <v>3302</v>
      </c>
      <c r="J933" s="38" t="s">
        <v>3303</v>
      </c>
      <c r="K933" s="36">
        <v>388</v>
      </c>
      <c r="L933" s="36" t="s">
        <v>31</v>
      </c>
      <c r="M933" s="31" t="s">
        <v>752</v>
      </c>
      <c r="N933" s="24" t="s">
        <v>33</v>
      </c>
      <c r="O933" s="24">
        <v>4</v>
      </c>
      <c r="P933" s="24"/>
      <c r="Q933" s="31" t="s">
        <v>34</v>
      </c>
      <c r="R933" s="24"/>
      <c r="S933" s="24"/>
      <c r="T933" s="32" t="s">
        <v>35</v>
      </c>
      <c r="U933" s="18"/>
      <c r="V933" s="19"/>
      <c r="W933" s="33" t="str">
        <f t="shared" si="2"/>
        <v/>
      </c>
      <c r="X933" s="34" t="str">
        <f t="shared" si="1"/>
        <v/>
      </c>
    </row>
    <row r="934" spans="1:24" ht="14.25" customHeight="1" x14ac:dyDescent="0.25">
      <c r="A934" s="40">
        <v>54.430833333333332</v>
      </c>
      <c r="B934" s="40">
        <v>98</v>
      </c>
      <c r="C934" s="24" t="s">
        <v>49</v>
      </c>
      <c r="D934" s="24"/>
      <c r="E934" s="24" t="s">
        <v>130</v>
      </c>
      <c r="F934" s="37" t="s">
        <v>3304</v>
      </c>
      <c r="G934" s="31" t="s">
        <v>27</v>
      </c>
      <c r="H934" s="24" t="s">
        <v>40</v>
      </c>
      <c r="I934" s="28" t="s">
        <v>3305</v>
      </c>
      <c r="J934" s="38" t="s">
        <v>3306</v>
      </c>
      <c r="K934" s="36">
        <v>387</v>
      </c>
      <c r="L934" s="36" t="s">
        <v>31</v>
      </c>
      <c r="M934" s="31" t="s">
        <v>752</v>
      </c>
      <c r="N934" s="24" t="s">
        <v>33</v>
      </c>
      <c r="O934" s="24">
        <v>4</v>
      </c>
      <c r="P934" s="24"/>
      <c r="Q934" s="31" t="s">
        <v>34</v>
      </c>
      <c r="R934" s="24"/>
      <c r="S934" s="24"/>
      <c r="T934" s="32" t="s">
        <v>35</v>
      </c>
      <c r="U934" s="18"/>
      <c r="V934" s="19"/>
      <c r="W934" s="33" t="str">
        <f t="shared" si="2"/>
        <v/>
      </c>
      <c r="X934" s="34" t="str">
        <f t="shared" si="1"/>
        <v/>
      </c>
    </row>
    <row r="935" spans="1:24" ht="14.25" customHeight="1" x14ac:dyDescent="0.25">
      <c r="A935" s="43">
        <v>0.14899999999999999</v>
      </c>
      <c r="B935" s="43" t="s">
        <v>3307</v>
      </c>
      <c r="C935" s="61" t="s">
        <v>453</v>
      </c>
      <c r="D935" s="44"/>
      <c r="E935" s="44" t="s">
        <v>1409</v>
      </c>
      <c r="F935" s="37" t="s">
        <v>3308</v>
      </c>
      <c r="G935" s="62" t="s">
        <v>83</v>
      </c>
      <c r="H935" s="44" t="s">
        <v>84</v>
      </c>
      <c r="I935" s="28" t="s">
        <v>3309</v>
      </c>
      <c r="J935" s="38" t="s">
        <v>3310</v>
      </c>
      <c r="K935" s="53">
        <v>489</v>
      </c>
      <c r="L935" s="53" t="s">
        <v>31</v>
      </c>
      <c r="M935" s="62" t="s">
        <v>234</v>
      </c>
      <c r="N935" s="44" t="s">
        <v>88</v>
      </c>
      <c r="O935" s="44">
        <v>5</v>
      </c>
      <c r="P935" s="24"/>
      <c r="Q935" s="31" t="s">
        <v>34</v>
      </c>
      <c r="R935" s="24"/>
      <c r="S935" s="24"/>
      <c r="T935" s="32" t="s">
        <v>35</v>
      </c>
      <c r="U935" s="18"/>
      <c r="V935" s="19"/>
      <c r="W935" s="33" t="str">
        <f t="shared" si="2"/>
        <v/>
      </c>
      <c r="X935" s="34" t="str">
        <f t="shared" si="1"/>
        <v/>
      </c>
    </row>
    <row r="936" spans="1:24" ht="14.25" customHeight="1" x14ac:dyDescent="0.25">
      <c r="A936" s="43">
        <v>1.79</v>
      </c>
      <c r="B936" s="43" t="s">
        <v>3311</v>
      </c>
      <c r="C936" s="44" t="s">
        <v>2660</v>
      </c>
      <c r="D936" s="44"/>
      <c r="E936" s="44" t="s">
        <v>1057</v>
      </c>
      <c r="F936" s="37" t="s">
        <v>3312</v>
      </c>
      <c r="G936" s="62" t="s">
        <v>83</v>
      </c>
      <c r="H936" s="44" t="s">
        <v>40</v>
      </c>
      <c r="I936" s="28" t="s">
        <v>3313</v>
      </c>
      <c r="J936" s="38" t="s">
        <v>3314</v>
      </c>
      <c r="K936" s="53">
        <v>490</v>
      </c>
      <c r="L936" s="53" t="s">
        <v>31</v>
      </c>
      <c r="M936" s="62" t="s">
        <v>234</v>
      </c>
      <c r="N936" s="44" t="s">
        <v>88</v>
      </c>
      <c r="O936" s="44">
        <v>5</v>
      </c>
      <c r="P936" s="24"/>
      <c r="Q936" s="31" t="s">
        <v>34</v>
      </c>
      <c r="R936" s="24" t="s">
        <v>45</v>
      </c>
      <c r="S936" s="24"/>
      <c r="T936" s="32" t="s">
        <v>35</v>
      </c>
      <c r="U936" s="18"/>
      <c r="V936" s="19"/>
      <c r="W936" s="33" t="str">
        <f t="shared" si="2"/>
        <v/>
      </c>
      <c r="X936" s="34" t="str">
        <f t="shared" si="1"/>
        <v/>
      </c>
    </row>
    <row r="937" spans="1:24" ht="14.25" customHeight="1" x14ac:dyDescent="0.25">
      <c r="A937" s="40">
        <v>0.88729999999999998</v>
      </c>
      <c r="B937" s="40" t="s">
        <v>3315</v>
      </c>
      <c r="C937" s="24" t="s">
        <v>348</v>
      </c>
      <c r="D937" s="24"/>
      <c r="E937" s="31" t="s">
        <v>3316</v>
      </c>
      <c r="F937" s="37" t="s">
        <v>3317</v>
      </c>
      <c r="G937" s="31" t="s">
        <v>110</v>
      </c>
      <c r="H937" s="24" t="s">
        <v>84</v>
      </c>
      <c r="I937" s="28" t="s">
        <v>3318</v>
      </c>
      <c r="J937" s="38" t="s">
        <v>3319</v>
      </c>
      <c r="K937" s="53">
        <v>298</v>
      </c>
      <c r="L937" s="53" t="s">
        <v>31</v>
      </c>
      <c r="M937" s="31" t="s">
        <v>87</v>
      </c>
      <c r="N937" s="24" t="s">
        <v>88</v>
      </c>
      <c r="O937" s="24">
        <v>3</v>
      </c>
      <c r="P937" s="24"/>
      <c r="Q937" s="31" t="s">
        <v>34</v>
      </c>
      <c r="R937" s="24"/>
      <c r="S937" s="24"/>
      <c r="T937" s="32" t="s">
        <v>35</v>
      </c>
      <c r="U937" s="18"/>
      <c r="V937" s="19"/>
      <c r="W937" s="33" t="str">
        <f t="shared" si="2"/>
        <v/>
      </c>
      <c r="X937" s="34" t="str">
        <f t="shared" si="1"/>
        <v/>
      </c>
    </row>
    <row r="938" spans="1:24" ht="14.25" customHeight="1" x14ac:dyDescent="0.25">
      <c r="A938" s="40">
        <v>0.65569999999999995</v>
      </c>
      <c r="B938" s="40" t="s">
        <v>1552</v>
      </c>
      <c r="C938" s="24" t="s">
        <v>348</v>
      </c>
      <c r="D938" s="24"/>
      <c r="E938" s="31" t="s">
        <v>3316</v>
      </c>
      <c r="F938" s="37" t="s">
        <v>3320</v>
      </c>
      <c r="G938" s="31" t="s">
        <v>110</v>
      </c>
      <c r="H938" s="24" t="s">
        <v>84</v>
      </c>
      <c r="I938" s="28" t="s">
        <v>3321</v>
      </c>
      <c r="J938" s="38" t="s">
        <v>3322</v>
      </c>
      <c r="K938" s="53">
        <v>299</v>
      </c>
      <c r="L938" s="53" t="s">
        <v>31</v>
      </c>
      <c r="M938" s="31" t="s">
        <v>87</v>
      </c>
      <c r="N938" s="24" t="s">
        <v>88</v>
      </c>
      <c r="O938" s="24">
        <v>3</v>
      </c>
      <c r="P938" s="24"/>
      <c r="Q938" s="31" t="s">
        <v>34</v>
      </c>
      <c r="R938" s="24"/>
      <c r="S938" s="24"/>
      <c r="T938" s="32" t="s">
        <v>35</v>
      </c>
      <c r="U938" s="18"/>
      <c r="V938" s="19"/>
      <c r="W938" s="33" t="str">
        <f t="shared" si="2"/>
        <v/>
      </c>
      <c r="X938" s="34" t="str">
        <f t="shared" si="1"/>
        <v/>
      </c>
    </row>
    <row r="939" spans="1:24" ht="14.25" customHeight="1" x14ac:dyDescent="0.25">
      <c r="A939" s="40">
        <v>0.89</v>
      </c>
      <c r="B939" s="40" t="s">
        <v>3323</v>
      </c>
      <c r="C939" s="24" t="s">
        <v>348</v>
      </c>
      <c r="D939" s="24"/>
      <c r="E939" s="31" t="s">
        <v>3316</v>
      </c>
      <c r="F939" s="37" t="s">
        <v>3324</v>
      </c>
      <c r="G939" s="31" t="s">
        <v>110</v>
      </c>
      <c r="H939" s="24" t="s">
        <v>84</v>
      </c>
      <c r="I939" s="28" t="s">
        <v>3325</v>
      </c>
      <c r="J939" s="38" t="s">
        <v>3326</v>
      </c>
      <c r="K939" s="53">
        <v>300</v>
      </c>
      <c r="L939" s="53" t="s">
        <v>31</v>
      </c>
      <c r="M939" s="31" t="s">
        <v>87</v>
      </c>
      <c r="N939" s="24" t="s">
        <v>88</v>
      </c>
      <c r="O939" s="24">
        <v>3</v>
      </c>
      <c r="P939" s="24"/>
      <c r="Q939" s="31" t="s">
        <v>34</v>
      </c>
      <c r="R939" s="24"/>
      <c r="S939" s="24"/>
      <c r="T939" s="32" t="s">
        <v>35</v>
      </c>
      <c r="U939" s="18"/>
      <c r="V939" s="19"/>
      <c r="W939" s="33" t="str">
        <f t="shared" si="2"/>
        <v/>
      </c>
      <c r="X939" s="34" t="str">
        <f t="shared" si="1"/>
        <v/>
      </c>
    </row>
    <row r="940" spans="1:24" ht="14.25" customHeight="1" x14ac:dyDescent="0.25">
      <c r="A940" s="40">
        <v>0.14899999999999999</v>
      </c>
      <c r="B940" s="40" t="s">
        <v>1879</v>
      </c>
      <c r="C940" s="24" t="s">
        <v>115</v>
      </c>
      <c r="D940" s="24"/>
      <c r="E940" s="24" t="s">
        <v>291</v>
      </c>
      <c r="F940" s="37" t="s">
        <v>3327</v>
      </c>
      <c r="G940" s="31" t="s">
        <v>293</v>
      </c>
      <c r="H940" s="24" t="s">
        <v>84</v>
      </c>
      <c r="I940" s="28" t="s">
        <v>3328</v>
      </c>
      <c r="J940" s="38" t="s">
        <v>3329</v>
      </c>
      <c r="K940" s="36">
        <v>227</v>
      </c>
      <c r="L940" s="36" t="s">
        <v>31</v>
      </c>
      <c r="M940" s="62" t="s">
        <v>128</v>
      </c>
      <c r="N940" s="44" t="s">
        <v>129</v>
      </c>
      <c r="O940" s="44">
        <v>2</v>
      </c>
      <c r="P940" s="24"/>
      <c r="Q940" s="31" t="s">
        <v>34</v>
      </c>
      <c r="R940" s="24"/>
      <c r="S940" s="24"/>
      <c r="T940" s="32" t="s">
        <v>35</v>
      </c>
      <c r="U940" s="18"/>
      <c r="V940" s="19"/>
      <c r="W940" s="33" t="str">
        <f t="shared" si="2"/>
        <v/>
      </c>
      <c r="X940" s="34" t="str">
        <f t="shared" si="1"/>
        <v/>
      </c>
    </row>
    <row r="941" spans="1:24" ht="14.25" customHeight="1" x14ac:dyDescent="0.25">
      <c r="A941" s="40">
        <v>0.249</v>
      </c>
      <c r="B941" s="41" t="s">
        <v>407</v>
      </c>
      <c r="C941" s="51" t="s">
        <v>115</v>
      </c>
      <c r="D941" s="24"/>
      <c r="E941" s="24" t="s">
        <v>291</v>
      </c>
      <c r="F941" s="37" t="s">
        <v>3327</v>
      </c>
      <c r="G941" s="31" t="s">
        <v>293</v>
      </c>
      <c r="H941" s="24" t="s">
        <v>84</v>
      </c>
      <c r="I941" s="28" t="s">
        <v>3330</v>
      </c>
      <c r="J941" s="38" t="s">
        <v>3331</v>
      </c>
      <c r="K941" s="36">
        <v>228</v>
      </c>
      <c r="L941" s="36" t="s">
        <v>31</v>
      </c>
      <c r="M941" s="62" t="s">
        <v>128</v>
      </c>
      <c r="N941" s="44" t="s">
        <v>129</v>
      </c>
      <c r="O941" s="44">
        <v>2</v>
      </c>
      <c r="P941" s="24"/>
      <c r="Q941" s="31" t="s">
        <v>34</v>
      </c>
      <c r="R941" s="24"/>
      <c r="S941" s="24"/>
      <c r="T941" s="32" t="s">
        <v>35</v>
      </c>
      <c r="U941" s="18"/>
      <c r="V941" s="19"/>
      <c r="W941" s="33" t="str">
        <f t="shared" si="2"/>
        <v/>
      </c>
      <c r="X941" s="34" t="str">
        <f t="shared" si="1"/>
        <v/>
      </c>
    </row>
    <row r="942" spans="1:24" ht="14.25" customHeight="1" x14ac:dyDescent="0.25">
      <c r="A942" s="40">
        <v>4.49</v>
      </c>
      <c r="B942" s="41"/>
      <c r="C942" s="24" t="s">
        <v>3332</v>
      </c>
      <c r="D942" s="24"/>
      <c r="E942" s="24" t="s">
        <v>98</v>
      </c>
      <c r="F942" s="37" t="s">
        <v>3333</v>
      </c>
      <c r="G942" s="27" t="s">
        <v>100</v>
      </c>
      <c r="H942" s="24" t="s">
        <v>144</v>
      </c>
      <c r="I942" s="28" t="s">
        <v>3334</v>
      </c>
      <c r="J942" s="38" t="s">
        <v>3335</v>
      </c>
      <c r="K942" s="36">
        <v>229</v>
      </c>
      <c r="L942" s="36" t="s">
        <v>31</v>
      </c>
      <c r="M942" s="62" t="s">
        <v>128</v>
      </c>
      <c r="N942" s="44" t="s">
        <v>129</v>
      </c>
      <c r="O942" s="44">
        <v>2</v>
      </c>
      <c r="P942" s="24"/>
      <c r="Q942" s="31" t="s">
        <v>34</v>
      </c>
      <c r="R942" s="24"/>
      <c r="S942" s="24"/>
      <c r="T942" s="32" t="s">
        <v>35</v>
      </c>
      <c r="U942" s="18"/>
      <c r="V942" s="19"/>
      <c r="W942" s="33" t="str">
        <f t="shared" si="2"/>
        <v/>
      </c>
      <c r="X942" s="34" t="str">
        <f t="shared" si="1"/>
        <v/>
      </c>
    </row>
    <row r="943" spans="1:24" ht="14.25" customHeight="1" x14ac:dyDescent="0.25">
      <c r="A943" s="43">
        <v>0.67500000000000004</v>
      </c>
      <c r="B943" s="43">
        <v>1.35</v>
      </c>
      <c r="C943" s="24" t="s">
        <v>311</v>
      </c>
      <c r="D943" s="24"/>
      <c r="E943" s="24" t="s">
        <v>291</v>
      </c>
      <c r="F943" s="37" t="s">
        <v>3327</v>
      </c>
      <c r="G943" s="31" t="s">
        <v>293</v>
      </c>
      <c r="H943" s="24" t="s">
        <v>311</v>
      </c>
      <c r="I943" s="28" t="s">
        <v>3336</v>
      </c>
      <c r="J943" s="38" t="s">
        <v>3337</v>
      </c>
      <c r="K943" s="36">
        <v>147</v>
      </c>
      <c r="L943" s="36" t="s">
        <v>31</v>
      </c>
      <c r="M943" s="31" t="s">
        <v>133</v>
      </c>
      <c r="N943" s="24" t="s">
        <v>134</v>
      </c>
      <c r="O943" s="24">
        <v>4</v>
      </c>
      <c r="P943" s="24"/>
      <c r="Q943" s="31" t="s">
        <v>66</v>
      </c>
      <c r="R943" s="24"/>
      <c r="S943" s="24"/>
      <c r="T943" s="32" t="s">
        <v>35</v>
      </c>
      <c r="U943" s="18"/>
      <c r="V943" s="19"/>
      <c r="W943" s="33" t="str">
        <f t="shared" si="2"/>
        <v/>
      </c>
      <c r="X943" s="34" t="str">
        <f t="shared" si="1"/>
        <v/>
      </c>
    </row>
    <row r="944" spans="1:24" ht="14.25" customHeight="1" x14ac:dyDescent="0.25">
      <c r="A944" s="24">
        <v>0.82</v>
      </c>
      <c r="B944" s="24" t="s">
        <v>3338</v>
      </c>
      <c r="C944" s="24" t="s">
        <v>311</v>
      </c>
      <c r="D944" s="24"/>
      <c r="E944" s="24" t="s">
        <v>297</v>
      </c>
      <c r="F944" s="37" t="s">
        <v>3339</v>
      </c>
      <c r="G944" s="31" t="s">
        <v>110</v>
      </c>
      <c r="H944" s="24" t="s">
        <v>2515</v>
      </c>
      <c r="I944" s="28" t="s">
        <v>3340</v>
      </c>
      <c r="J944" s="38" t="s">
        <v>3341</v>
      </c>
      <c r="K944" s="36">
        <v>328</v>
      </c>
      <c r="L944" s="36" t="s">
        <v>31</v>
      </c>
      <c r="M944" s="31" t="s">
        <v>249</v>
      </c>
      <c r="N944" s="24" t="s">
        <v>185</v>
      </c>
      <c r="O944" s="24">
        <v>3</v>
      </c>
      <c r="P944" s="24"/>
      <c r="Q944" s="31" t="s">
        <v>66</v>
      </c>
      <c r="R944" s="24"/>
      <c r="S944" s="24"/>
      <c r="T944" s="32" t="s">
        <v>35</v>
      </c>
      <c r="U944" s="18"/>
      <c r="V944" s="19"/>
      <c r="W944" s="33" t="str">
        <f t="shared" si="2"/>
        <v/>
      </c>
      <c r="X944" s="34" t="str">
        <f t="shared" si="1"/>
        <v/>
      </c>
    </row>
    <row r="945" spans="1:24" ht="14.25" customHeight="1" x14ac:dyDescent="0.25">
      <c r="A945" s="24">
        <v>17.2</v>
      </c>
      <c r="B945" s="24"/>
      <c r="C945" s="24" t="s">
        <v>49</v>
      </c>
      <c r="D945" s="24"/>
      <c r="E945" s="24" t="s">
        <v>291</v>
      </c>
      <c r="F945" s="37" t="s">
        <v>3327</v>
      </c>
      <c r="G945" s="31" t="s">
        <v>293</v>
      </c>
      <c r="H945" s="24" t="s">
        <v>222</v>
      </c>
      <c r="I945" s="28" t="s">
        <v>3342</v>
      </c>
      <c r="J945" s="38" t="s">
        <v>3343</v>
      </c>
      <c r="K945" s="30">
        <v>236</v>
      </c>
      <c r="L945" s="30" t="s">
        <v>31</v>
      </c>
      <c r="M945" s="31" t="s">
        <v>249</v>
      </c>
      <c r="N945" s="24" t="s">
        <v>185</v>
      </c>
      <c r="O945" s="24">
        <v>3</v>
      </c>
      <c r="P945" s="24"/>
      <c r="Q945" s="31" t="s">
        <v>66</v>
      </c>
      <c r="R945" s="24"/>
      <c r="S945" s="24"/>
      <c r="T945" s="32" t="s">
        <v>35</v>
      </c>
      <c r="U945" s="18"/>
      <c r="V945" s="19"/>
      <c r="W945" s="33" t="str">
        <f t="shared" si="2"/>
        <v/>
      </c>
      <c r="X945" s="34" t="str">
        <f t="shared" si="1"/>
        <v/>
      </c>
    </row>
    <row r="946" spans="1:24" ht="14.25" customHeight="1" x14ac:dyDescent="0.25">
      <c r="A946" s="24">
        <v>17.2</v>
      </c>
      <c r="B946" s="24" t="s">
        <v>3344</v>
      </c>
      <c r="C946" s="24" t="s">
        <v>49</v>
      </c>
      <c r="D946" s="24"/>
      <c r="E946" s="24" t="s">
        <v>574</v>
      </c>
      <c r="F946" s="37" t="s">
        <v>3345</v>
      </c>
      <c r="G946" s="31" t="s">
        <v>69</v>
      </c>
      <c r="H946" s="24" t="s">
        <v>222</v>
      </c>
      <c r="I946" s="28" t="s">
        <v>3342</v>
      </c>
      <c r="J946" s="38" t="s">
        <v>3343</v>
      </c>
      <c r="K946" s="35">
        <v>236</v>
      </c>
      <c r="L946" s="35" t="s">
        <v>47</v>
      </c>
      <c r="M946" s="31" t="s">
        <v>249</v>
      </c>
      <c r="N946" s="24" t="s">
        <v>185</v>
      </c>
      <c r="O946" s="24">
        <v>3</v>
      </c>
      <c r="P946" s="24"/>
      <c r="Q946" s="31" t="s">
        <v>66</v>
      </c>
      <c r="R946" s="24" t="s">
        <v>45</v>
      </c>
      <c r="S946" s="24"/>
      <c r="T946" s="32" t="s">
        <v>35</v>
      </c>
      <c r="U946" s="18"/>
      <c r="V946" s="19"/>
      <c r="W946" s="33" t="str">
        <f t="shared" si="2"/>
        <v/>
      </c>
      <c r="X946" s="34" t="str">
        <f t="shared" si="1"/>
        <v/>
      </c>
    </row>
    <row r="947" spans="1:24" ht="14.25" customHeight="1" x14ac:dyDescent="0.25">
      <c r="A947" s="24">
        <v>17.2</v>
      </c>
      <c r="B947" s="24" t="s">
        <v>296</v>
      </c>
      <c r="C947" s="24" t="s">
        <v>49</v>
      </c>
      <c r="D947" s="24"/>
      <c r="E947" s="24" t="s">
        <v>67</v>
      </c>
      <c r="F947" s="37" t="s">
        <v>3346</v>
      </c>
      <c r="G947" s="31" t="s">
        <v>69</v>
      </c>
      <c r="H947" s="24" t="s">
        <v>222</v>
      </c>
      <c r="I947" s="28" t="s">
        <v>3342</v>
      </c>
      <c r="J947" s="38" t="s">
        <v>3343</v>
      </c>
      <c r="K947" s="35">
        <v>236</v>
      </c>
      <c r="L947" s="35" t="s">
        <v>48</v>
      </c>
      <c r="M947" s="31" t="s">
        <v>249</v>
      </c>
      <c r="N947" s="24" t="s">
        <v>185</v>
      </c>
      <c r="O947" s="24">
        <v>3</v>
      </c>
      <c r="P947" s="24"/>
      <c r="Q947" s="31" t="s">
        <v>66</v>
      </c>
      <c r="R947" s="24" t="s">
        <v>45</v>
      </c>
      <c r="S947" s="24"/>
      <c r="T947" s="32" t="s">
        <v>35</v>
      </c>
      <c r="U947" s="18"/>
      <c r="V947" s="19"/>
      <c r="W947" s="33" t="str">
        <f t="shared" si="2"/>
        <v/>
      </c>
      <c r="X947" s="34" t="str">
        <f t="shared" si="1"/>
        <v/>
      </c>
    </row>
    <row r="948" spans="1:24" ht="14.25" customHeight="1" x14ac:dyDescent="0.25">
      <c r="A948" s="24">
        <v>17.2</v>
      </c>
      <c r="B948" s="24"/>
      <c r="C948" s="24" t="s">
        <v>3347</v>
      </c>
      <c r="D948" s="24"/>
      <c r="E948" s="31" t="s">
        <v>3348</v>
      </c>
      <c r="F948" s="28" t="s">
        <v>3349</v>
      </c>
      <c r="G948" s="27" t="s">
        <v>39</v>
      </c>
      <c r="H948" s="24" t="s">
        <v>222</v>
      </c>
      <c r="I948" s="28" t="s">
        <v>3342</v>
      </c>
      <c r="J948" s="38" t="s">
        <v>3343</v>
      </c>
      <c r="K948" s="35">
        <v>236</v>
      </c>
      <c r="L948" s="35" t="s">
        <v>425</v>
      </c>
      <c r="M948" s="31" t="s">
        <v>249</v>
      </c>
      <c r="N948" s="24" t="s">
        <v>185</v>
      </c>
      <c r="O948" s="24">
        <v>3</v>
      </c>
      <c r="P948" s="24"/>
      <c r="Q948" s="31" t="s">
        <v>66</v>
      </c>
      <c r="R948" s="24" t="s">
        <v>45</v>
      </c>
      <c r="S948" s="24"/>
      <c r="T948" s="32" t="s">
        <v>35</v>
      </c>
      <c r="U948" s="18"/>
      <c r="V948" s="19"/>
      <c r="W948" s="33" t="str">
        <f t="shared" si="2"/>
        <v/>
      </c>
      <c r="X948" s="34" t="str">
        <f t="shared" si="1"/>
        <v/>
      </c>
    </row>
    <row r="949" spans="1:24" ht="14.25" customHeight="1" x14ac:dyDescent="0.25">
      <c r="A949" s="24">
        <v>17.2</v>
      </c>
      <c r="B949" s="24"/>
      <c r="C949" s="24" t="s">
        <v>90</v>
      </c>
      <c r="D949" s="24"/>
      <c r="E949" s="24" t="s">
        <v>3027</v>
      </c>
      <c r="F949" s="28" t="s">
        <v>3350</v>
      </c>
      <c r="G949" s="27" t="s">
        <v>39</v>
      </c>
      <c r="H949" s="24" t="s">
        <v>222</v>
      </c>
      <c r="I949" s="28" t="s">
        <v>3342</v>
      </c>
      <c r="J949" s="38" t="s">
        <v>3343</v>
      </c>
      <c r="K949" s="35">
        <v>236</v>
      </c>
      <c r="L949" s="35" t="s">
        <v>430</v>
      </c>
      <c r="M949" s="31" t="s">
        <v>249</v>
      </c>
      <c r="N949" s="24" t="s">
        <v>185</v>
      </c>
      <c r="O949" s="24">
        <v>3</v>
      </c>
      <c r="P949" s="24"/>
      <c r="Q949" s="31" t="s">
        <v>66</v>
      </c>
      <c r="R949" s="24" t="s">
        <v>45</v>
      </c>
      <c r="S949" s="24"/>
      <c r="T949" s="32" t="s">
        <v>35</v>
      </c>
      <c r="U949" s="18"/>
      <c r="V949" s="19"/>
      <c r="W949" s="33" t="str">
        <f t="shared" si="2"/>
        <v/>
      </c>
      <c r="X949" s="34" t="str">
        <f t="shared" si="1"/>
        <v/>
      </c>
    </row>
    <row r="950" spans="1:24" ht="14.25" customHeight="1" x14ac:dyDescent="0.25">
      <c r="A950" s="40">
        <v>0.84</v>
      </c>
      <c r="B950" s="41" t="s">
        <v>1901</v>
      </c>
      <c r="C950" s="24" t="s">
        <v>3351</v>
      </c>
      <c r="D950" s="24"/>
      <c r="E950" s="36" t="s">
        <v>3352</v>
      </c>
      <c r="F950" s="37" t="s">
        <v>3353</v>
      </c>
      <c r="G950" s="31" t="s">
        <v>46</v>
      </c>
      <c r="H950" s="24" t="s">
        <v>2857</v>
      </c>
      <c r="I950" s="28" t="s">
        <v>3354</v>
      </c>
      <c r="J950" s="38" t="s">
        <v>3355</v>
      </c>
      <c r="K950" s="53">
        <v>840</v>
      </c>
      <c r="L950" s="53" t="s">
        <v>31</v>
      </c>
      <c r="M950" s="62" t="s">
        <v>306</v>
      </c>
      <c r="N950" s="24" t="s">
        <v>88</v>
      </c>
      <c r="O950" s="24">
        <v>7</v>
      </c>
      <c r="P950" s="24"/>
      <c r="Q950" s="31" t="s">
        <v>34</v>
      </c>
      <c r="R950" s="24"/>
      <c r="S950" s="24"/>
      <c r="T950" s="32" t="s">
        <v>35</v>
      </c>
      <c r="U950" s="18"/>
      <c r="V950" s="19"/>
      <c r="W950" s="33" t="str">
        <f t="shared" si="2"/>
        <v/>
      </c>
      <c r="X950" s="34" t="str">
        <f t="shared" si="1"/>
        <v/>
      </c>
    </row>
    <row r="951" spans="1:24" ht="14.25" customHeight="1" x14ac:dyDescent="0.25">
      <c r="A951" s="40">
        <v>4.99</v>
      </c>
      <c r="B951" s="40" t="s">
        <v>3356</v>
      </c>
      <c r="C951" s="51" t="s">
        <v>3357</v>
      </c>
      <c r="D951" s="24"/>
      <c r="E951" s="36" t="s">
        <v>291</v>
      </c>
      <c r="F951" s="37" t="s">
        <v>3358</v>
      </c>
      <c r="G951" s="31" t="s">
        <v>293</v>
      </c>
      <c r="H951" s="51" t="s">
        <v>899</v>
      </c>
      <c r="I951" s="28" t="s">
        <v>3359</v>
      </c>
      <c r="J951" s="38" t="s">
        <v>3360</v>
      </c>
      <c r="K951" s="30">
        <v>378</v>
      </c>
      <c r="L951" s="30" t="s">
        <v>31</v>
      </c>
      <c r="M951" s="31" t="s">
        <v>153</v>
      </c>
      <c r="N951" s="24" t="s">
        <v>88</v>
      </c>
      <c r="O951" s="24">
        <v>4</v>
      </c>
      <c r="P951" s="24"/>
      <c r="Q951" s="31" t="s">
        <v>34</v>
      </c>
      <c r="R951" s="24"/>
      <c r="S951" s="24"/>
      <c r="T951" s="32" t="s">
        <v>35</v>
      </c>
      <c r="U951" s="18"/>
      <c r="V951" s="19"/>
      <c r="W951" s="33" t="str">
        <f t="shared" si="2"/>
        <v/>
      </c>
      <c r="X951" s="34" t="str">
        <f t="shared" si="1"/>
        <v/>
      </c>
    </row>
    <row r="952" spans="1:24" ht="14.25" customHeight="1" x14ac:dyDescent="0.25">
      <c r="A952" s="40">
        <v>4.99</v>
      </c>
      <c r="B952" s="40" t="s">
        <v>3361</v>
      </c>
      <c r="C952" s="24" t="s">
        <v>754</v>
      </c>
      <c r="D952" s="24"/>
      <c r="E952" s="24" t="s">
        <v>517</v>
      </c>
      <c r="F952" s="37" t="s">
        <v>3362</v>
      </c>
      <c r="G952" s="31" t="s">
        <v>110</v>
      </c>
      <c r="H952" s="24" t="s">
        <v>899</v>
      </c>
      <c r="I952" s="28" t="s">
        <v>3359</v>
      </c>
      <c r="J952" s="38" t="s">
        <v>3360</v>
      </c>
      <c r="K952" s="35">
        <v>378</v>
      </c>
      <c r="L952" s="35" t="s">
        <v>47</v>
      </c>
      <c r="M952" s="31" t="s">
        <v>153</v>
      </c>
      <c r="N952" s="24" t="s">
        <v>88</v>
      </c>
      <c r="O952" s="24">
        <v>4</v>
      </c>
      <c r="P952" s="24"/>
      <c r="Q952" s="31" t="s">
        <v>34</v>
      </c>
      <c r="R952" s="24"/>
      <c r="S952" s="24"/>
      <c r="T952" s="32" t="s">
        <v>35</v>
      </c>
      <c r="U952" s="18"/>
      <c r="V952" s="19"/>
      <c r="W952" s="33" t="str">
        <f t="shared" si="2"/>
        <v/>
      </c>
      <c r="X952" s="34" t="str">
        <f t="shared" si="1"/>
        <v/>
      </c>
    </row>
    <row r="953" spans="1:24" ht="14.25" customHeight="1" x14ac:dyDescent="0.25">
      <c r="A953" s="40">
        <v>4.99</v>
      </c>
      <c r="B953" s="40" t="s">
        <v>3363</v>
      </c>
      <c r="C953" s="24" t="s">
        <v>747</v>
      </c>
      <c r="D953" s="24"/>
      <c r="E953" s="24" t="s">
        <v>122</v>
      </c>
      <c r="F953" s="37" t="s">
        <v>3364</v>
      </c>
      <c r="G953" s="31" t="s">
        <v>93</v>
      </c>
      <c r="H953" s="24" t="s">
        <v>899</v>
      </c>
      <c r="I953" s="28" t="s">
        <v>3359</v>
      </c>
      <c r="J953" s="38" t="s">
        <v>3360</v>
      </c>
      <c r="K953" s="35">
        <v>378</v>
      </c>
      <c r="L953" s="35" t="s">
        <v>48</v>
      </c>
      <c r="M953" s="31" t="s">
        <v>153</v>
      </c>
      <c r="N953" s="24" t="s">
        <v>88</v>
      </c>
      <c r="O953" s="24">
        <v>4</v>
      </c>
      <c r="P953" s="24"/>
      <c r="Q953" s="31" t="s">
        <v>34</v>
      </c>
      <c r="R953" s="24"/>
      <c r="S953" s="24"/>
      <c r="T953" s="32" t="s">
        <v>35</v>
      </c>
      <c r="U953" s="18"/>
      <c r="V953" s="19"/>
      <c r="W953" s="33" t="str">
        <f t="shared" si="2"/>
        <v/>
      </c>
      <c r="X953" s="34" t="str">
        <f t="shared" si="1"/>
        <v/>
      </c>
    </row>
    <row r="954" spans="1:24" ht="14.25" customHeight="1" x14ac:dyDescent="0.25">
      <c r="A954" s="40">
        <v>6.5</v>
      </c>
      <c r="B954" s="40" t="s">
        <v>3365</v>
      </c>
      <c r="C954" s="24" t="s">
        <v>3366</v>
      </c>
      <c r="D954" s="24"/>
      <c r="E954" s="24" t="s">
        <v>517</v>
      </c>
      <c r="F954" s="37" t="s">
        <v>3367</v>
      </c>
      <c r="G954" s="31" t="s">
        <v>110</v>
      </c>
      <c r="H954" s="24" t="s">
        <v>207</v>
      </c>
      <c r="I954" s="28" t="s">
        <v>3368</v>
      </c>
      <c r="J954" s="38" t="s">
        <v>3369</v>
      </c>
      <c r="K954" s="53">
        <v>379</v>
      </c>
      <c r="L954" s="53" t="s">
        <v>31</v>
      </c>
      <c r="M954" s="31" t="s">
        <v>153</v>
      </c>
      <c r="N954" s="24" t="s">
        <v>88</v>
      </c>
      <c r="O954" s="24">
        <v>4</v>
      </c>
      <c r="P954" s="24"/>
      <c r="Q954" s="31" t="s">
        <v>34</v>
      </c>
      <c r="R954" s="24"/>
      <c r="S954" s="24"/>
      <c r="T954" s="32" t="s">
        <v>35</v>
      </c>
      <c r="U954" s="18"/>
      <c r="V954" s="19"/>
      <c r="W954" s="33" t="str">
        <f t="shared" si="2"/>
        <v/>
      </c>
      <c r="X954" s="34" t="str">
        <f t="shared" si="1"/>
        <v/>
      </c>
    </row>
    <row r="955" spans="1:24" ht="14.25" customHeight="1" x14ac:dyDescent="0.25">
      <c r="A955" s="24">
        <v>6.6</v>
      </c>
      <c r="B955" s="24" t="s">
        <v>3370</v>
      </c>
      <c r="C955" s="24" t="s">
        <v>798</v>
      </c>
      <c r="D955" s="24"/>
      <c r="E955" s="24" t="s">
        <v>291</v>
      </c>
      <c r="F955" s="37" t="s">
        <v>3371</v>
      </c>
      <c r="G955" s="31" t="s">
        <v>293</v>
      </c>
      <c r="H955" s="24" t="s">
        <v>3372</v>
      </c>
      <c r="I955" s="28" t="s">
        <v>3373</v>
      </c>
      <c r="J955" s="38" t="s">
        <v>3374</v>
      </c>
      <c r="K955" s="30">
        <v>325</v>
      </c>
      <c r="L955" s="30" t="s">
        <v>31</v>
      </c>
      <c r="M955" s="31" t="s">
        <v>249</v>
      </c>
      <c r="N955" s="24" t="s">
        <v>185</v>
      </c>
      <c r="O955" s="24">
        <v>3</v>
      </c>
      <c r="P955" s="24"/>
      <c r="Q955" s="31" t="s">
        <v>66</v>
      </c>
      <c r="R955" s="24"/>
      <c r="S955" s="24"/>
      <c r="T955" s="32" t="s">
        <v>35</v>
      </c>
      <c r="U955" s="18"/>
      <c r="V955" s="19"/>
      <c r="W955" s="33" t="str">
        <f t="shared" si="2"/>
        <v/>
      </c>
      <c r="X955" s="34" t="str">
        <f t="shared" si="1"/>
        <v/>
      </c>
    </row>
    <row r="956" spans="1:24" ht="14.25" customHeight="1" x14ac:dyDescent="0.25">
      <c r="A956" s="24">
        <v>6.6</v>
      </c>
      <c r="B956" s="24" t="s">
        <v>3375</v>
      </c>
      <c r="C956" s="24" t="s">
        <v>573</v>
      </c>
      <c r="D956" s="24"/>
      <c r="E956" s="36" t="s">
        <v>517</v>
      </c>
      <c r="F956" s="37" t="s">
        <v>3376</v>
      </c>
      <c r="G956" s="31" t="s">
        <v>110</v>
      </c>
      <c r="H956" s="24" t="s">
        <v>3372</v>
      </c>
      <c r="I956" s="28" t="s">
        <v>3373</v>
      </c>
      <c r="J956" s="38" t="s">
        <v>3374</v>
      </c>
      <c r="K956" s="35">
        <v>325</v>
      </c>
      <c r="L956" s="35" t="s">
        <v>47</v>
      </c>
      <c r="M956" s="31" t="s">
        <v>249</v>
      </c>
      <c r="N956" s="24" t="s">
        <v>185</v>
      </c>
      <c r="O956" s="24">
        <v>3</v>
      </c>
      <c r="P956" s="24"/>
      <c r="Q956" s="31" t="s">
        <v>66</v>
      </c>
      <c r="R956" s="24"/>
      <c r="S956" s="24"/>
      <c r="T956" s="32" t="s">
        <v>35</v>
      </c>
      <c r="U956" s="18"/>
      <c r="V956" s="19"/>
      <c r="W956" s="33" t="str">
        <f t="shared" si="2"/>
        <v/>
      </c>
      <c r="X956" s="34" t="str">
        <f t="shared" si="1"/>
        <v/>
      </c>
    </row>
    <row r="957" spans="1:24" ht="14.25" customHeight="1" x14ac:dyDescent="0.25">
      <c r="A957" s="24">
        <v>6.6</v>
      </c>
      <c r="B957" s="24"/>
      <c r="C957" s="24" t="s">
        <v>573</v>
      </c>
      <c r="D957" s="24"/>
      <c r="E957" s="24" t="s">
        <v>1640</v>
      </c>
      <c r="F957" s="37" t="s">
        <v>3377</v>
      </c>
      <c r="G957" s="31" t="s">
        <v>46</v>
      </c>
      <c r="H957" s="24" t="s">
        <v>3372</v>
      </c>
      <c r="I957" s="28" t="s">
        <v>3373</v>
      </c>
      <c r="J957" s="38" t="s">
        <v>3374</v>
      </c>
      <c r="K957" s="35">
        <v>325</v>
      </c>
      <c r="L957" s="35" t="s">
        <v>48</v>
      </c>
      <c r="M957" s="31" t="s">
        <v>249</v>
      </c>
      <c r="N957" s="24" t="s">
        <v>185</v>
      </c>
      <c r="O957" s="24">
        <v>3</v>
      </c>
      <c r="P957" s="24"/>
      <c r="Q957" s="31" t="s">
        <v>66</v>
      </c>
      <c r="R957" s="24"/>
      <c r="S957" s="24"/>
      <c r="T957" s="32" t="s">
        <v>35</v>
      </c>
      <c r="U957" s="18"/>
      <c r="V957" s="19"/>
      <c r="W957" s="33" t="str">
        <f t="shared" si="2"/>
        <v/>
      </c>
      <c r="X957" s="34" t="str">
        <f t="shared" si="1"/>
        <v/>
      </c>
    </row>
    <row r="958" spans="1:24" ht="14.25" customHeight="1" x14ac:dyDescent="0.25">
      <c r="A958" s="24">
        <v>6.6</v>
      </c>
      <c r="B958" s="24" t="s">
        <v>3378</v>
      </c>
      <c r="C958" s="24" t="s">
        <v>573</v>
      </c>
      <c r="D958" s="24"/>
      <c r="E958" s="24" t="s">
        <v>552</v>
      </c>
      <c r="F958" s="37" t="s">
        <v>3379</v>
      </c>
      <c r="G958" s="31" t="s">
        <v>106</v>
      </c>
      <c r="H958" s="24" t="s">
        <v>3372</v>
      </c>
      <c r="I958" s="28" t="s">
        <v>3373</v>
      </c>
      <c r="J958" s="38" t="s">
        <v>3374</v>
      </c>
      <c r="K958" s="35">
        <v>325</v>
      </c>
      <c r="L958" s="35" t="s">
        <v>425</v>
      </c>
      <c r="M958" s="31" t="s">
        <v>249</v>
      </c>
      <c r="N958" s="24" t="s">
        <v>185</v>
      </c>
      <c r="O958" s="24">
        <v>3</v>
      </c>
      <c r="P958" s="24"/>
      <c r="Q958" s="31" t="s">
        <v>66</v>
      </c>
      <c r="R958" s="24"/>
      <c r="S958" s="24"/>
      <c r="T958" s="32" t="s">
        <v>35</v>
      </c>
      <c r="U958" s="18"/>
      <c r="V958" s="19"/>
      <c r="W958" s="33" t="str">
        <f t="shared" si="2"/>
        <v/>
      </c>
      <c r="X958" s="34" t="str">
        <f t="shared" si="1"/>
        <v/>
      </c>
    </row>
    <row r="959" spans="1:24" ht="14.25" customHeight="1" x14ac:dyDescent="0.25">
      <c r="A959" s="40">
        <v>11.97</v>
      </c>
      <c r="B959" s="41" t="s">
        <v>2217</v>
      </c>
      <c r="C959" s="24" t="s">
        <v>3380</v>
      </c>
      <c r="D959" s="24"/>
      <c r="E959" s="24" t="s">
        <v>552</v>
      </c>
      <c r="F959" s="37" t="s">
        <v>3381</v>
      </c>
      <c r="G959" s="31" t="s">
        <v>110</v>
      </c>
      <c r="H959" s="24" t="s">
        <v>3382</v>
      </c>
      <c r="I959" s="28" t="s">
        <v>3383</v>
      </c>
      <c r="J959" s="38" t="s">
        <v>3384</v>
      </c>
      <c r="K959" s="36">
        <v>838</v>
      </c>
      <c r="L959" s="36" t="s">
        <v>31</v>
      </c>
      <c r="M959" s="31" t="s">
        <v>306</v>
      </c>
      <c r="N959" s="24" t="s">
        <v>88</v>
      </c>
      <c r="O959" s="24">
        <v>7</v>
      </c>
      <c r="P959" s="24"/>
      <c r="Q959" s="31" t="s">
        <v>34</v>
      </c>
      <c r="R959" s="24"/>
      <c r="S959" s="24"/>
      <c r="T959" s="32" t="s">
        <v>35</v>
      </c>
      <c r="U959" s="18"/>
      <c r="V959" s="19"/>
      <c r="W959" s="33" t="str">
        <f t="shared" si="2"/>
        <v/>
      </c>
      <c r="X959" s="34" t="str">
        <f t="shared" si="1"/>
        <v/>
      </c>
    </row>
    <row r="960" spans="1:24" ht="14.25" customHeight="1" x14ac:dyDescent="0.25">
      <c r="A960" s="40">
        <v>0.997</v>
      </c>
      <c r="B960" s="41" t="s">
        <v>442</v>
      </c>
      <c r="C960" s="24" t="s">
        <v>3385</v>
      </c>
      <c r="D960" s="24"/>
      <c r="E960" s="24" t="s">
        <v>122</v>
      </c>
      <c r="F960" s="37" t="s">
        <v>3386</v>
      </c>
      <c r="G960" s="31" t="s">
        <v>110</v>
      </c>
      <c r="H960" s="24" t="s">
        <v>2857</v>
      </c>
      <c r="I960" s="28" t="s">
        <v>3387</v>
      </c>
      <c r="J960" s="38" t="s">
        <v>3388</v>
      </c>
      <c r="K960" s="30">
        <v>839</v>
      </c>
      <c r="L960" s="30" t="s">
        <v>31</v>
      </c>
      <c r="M960" s="31" t="s">
        <v>306</v>
      </c>
      <c r="N960" s="24" t="s">
        <v>88</v>
      </c>
      <c r="O960" s="24">
        <v>7</v>
      </c>
      <c r="P960" s="24"/>
      <c r="Q960" s="31" t="s">
        <v>34</v>
      </c>
      <c r="R960" s="24"/>
      <c r="S960" s="24"/>
      <c r="T960" s="32" t="s">
        <v>35</v>
      </c>
      <c r="U960" s="18"/>
      <c r="V960" s="19"/>
      <c r="W960" s="33" t="str">
        <f t="shared" si="2"/>
        <v/>
      </c>
      <c r="X960" s="34" t="str">
        <f t="shared" si="1"/>
        <v/>
      </c>
    </row>
    <row r="961" spans="1:24" ht="14.25" customHeight="1" x14ac:dyDescent="0.25">
      <c r="A961" s="40">
        <v>0.997</v>
      </c>
      <c r="B961" s="41" t="s">
        <v>695</v>
      </c>
      <c r="C961" s="51" t="s">
        <v>3389</v>
      </c>
      <c r="D961" s="24"/>
      <c r="E961" s="24" t="s">
        <v>552</v>
      </c>
      <c r="F961" s="37" t="s">
        <v>3390</v>
      </c>
      <c r="G961" s="31" t="s">
        <v>110</v>
      </c>
      <c r="H961" s="51" t="s">
        <v>2857</v>
      </c>
      <c r="I961" s="28" t="s">
        <v>3387</v>
      </c>
      <c r="J961" s="38" t="s">
        <v>3388</v>
      </c>
      <c r="K961" s="35">
        <v>839</v>
      </c>
      <c r="L961" s="35" t="s">
        <v>47</v>
      </c>
      <c r="M961" s="31" t="s">
        <v>306</v>
      </c>
      <c r="N961" s="24" t="s">
        <v>88</v>
      </c>
      <c r="O961" s="24">
        <v>7</v>
      </c>
      <c r="P961" s="24"/>
      <c r="Q961" s="31" t="s">
        <v>34</v>
      </c>
      <c r="R961" s="24"/>
      <c r="S961" s="24"/>
      <c r="T961" s="32" t="s">
        <v>35</v>
      </c>
      <c r="U961" s="18"/>
      <c r="V961" s="19"/>
      <c r="W961" s="33" t="str">
        <f t="shared" si="2"/>
        <v/>
      </c>
      <c r="X961" s="34" t="str">
        <f t="shared" si="1"/>
        <v/>
      </c>
    </row>
    <row r="962" spans="1:24" ht="14.25" customHeight="1" x14ac:dyDescent="0.25">
      <c r="A962" s="40">
        <v>2.99</v>
      </c>
      <c r="B962" s="40" t="s">
        <v>491</v>
      </c>
      <c r="C962" s="51" t="s">
        <v>3391</v>
      </c>
      <c r="D962" s="24"/>
      <c r="E962" s="24" t="s">
        <v>950</v>
      </c>
      <c r="F962" s="37" t="s">
        <v>3392</v>
      </c>
      <c r="G962" s="31" t="s">
        <v>83</v>
      </c>
      <c r="H962" s="51" t="s">
        <v>40</v>
      </c>
      <c r="I962" s="54" t="s">
        <v>3393</v>
      </c>
      <c r="J962" s="38" t="s">
        <v>3394</v>
      </c>
      <c r="K962" s="36">
        <v>24</v>
      </c>
      <c r="L962" s="36" t="s">
        <v>31</v>
      </c>
      <c r="M962" s="31" t="s">
        <v>170</v>
      </c>
      <c r="N962" s="24" t="s">
        <v>129</v>
      </c>
      <c r="O962" s="24">
        <v>1</v>
      </c>
      <c r="P962" s="24"/>
      <c r="Q962" s="31" t="s">
        <v>34</v>
      </c>
      <c r="R962" s="24"/>
      <c r="S962" s="24"/>
      <c r="T962" s="32" t="s">
        <v>35</v>
      </c>
      <c r="U962" s="18"/>
      <c r="V962" s="19"/>
      <c r="W962" s="33" t="str">
        <f t="shared" si="2"/>
        <v/>
      </c>
      <c r="X962" s="34" t="str">
        <f t="shared" si="1"/>
        <v/>
      </c>
    </row>
    <row r="963" spans="1:24" ht="14.25" customHeight="1" x14ac:dyDescent="0.25">
      <c r="A963" s="40">
        <v>7.8666666666666671</v>
      </c>
      <c r="B963" s="41">
        <v>8</v>
      </c>
      <c r="C963" s="51" t="s">
        <v>207</v>
      </c>
      <c r="D963" s="24"/>
      <c r="E963" s="24" t="s">
        <v>574</v>
      </c>
      <c r="F963" s="37" t="s">
        <v>3395</v>
      </c>
      <c r="G963" s="31" t="s">
        <v>69</v>
      </c>
      <c r="H963" s="51" t="s">
        <v>561</v>
      </c>
      <c r="I963" s="54" t="s">
        <v>3396</v>
      </c>
      <c r="J963" s="38" t="s">
        <v>3397</v>
      </c>
      <c r="K963" s="36">
        <v>309</v>
      </c>
      <c r="L963" s="36" t="s">
        <v>31</v>
      </c>
      <c r="M963" s="31" t="s">
        <v>318</v>
      </c>
      <c r="N963" s="24" t="s">
        <v>33</v>
      </c>
      <c r="O963" s="24">
        <v>3</v>
      </c>
      <c r="P963" s="24"/>
      <c r="Q963" s="31" t="s">
        <v>34</v>
      </c>
      <c r="R963" s="49"/>
      <c r="S963" s="49"/>
      <c r="T963" s="32" t="s">
        <v>35</v>
      </c>
      <c r="U963" s="18"/>
      <c r="V963" s="19"/>
      <c r="W963" s="33" t="str">
        <f t="shared" si="2"/>
        <v/>
      </c>
      <c r="X963" s="34" t="str">
        <f t="shared" si="1"/>
        <v/>
      </c>
    </row>
    <row r="964" spans="1:24" ht="14.25" customHeight="1" x14ac:dyDescent="0.25">
      <c r="A964" s="40">
        <v>0.32142857142857151</v>
      </c>
      <c r="B964" s="41">
        <v>0.45</v>
      </c>
      <c r="C964" s="51" t="s">
        <v>24</v>
      </c>
      <c r="D964" s="24"/>
      <c r="E964" s="24" t="s">
        <v>574</v>
      </c>
      <c r="F964" s="37" t="s">
        <v>3395</v>
      </c>
      <c r="G964" s="31" t="s">
        <v>69</v>
      </c>
      <c r="H964" s="51" t="s">
        <v>28</v>
      </c>
      <c r="I964" s="54" t="s">
        <v>3398</v>
      </c>
      <c r="J964" s="38" t="s">
        <v>3399</v>
      </c>
      <c r="K964" s="36">
        <v>308</v>
      </c>
      <c r="L964" s="36" t="s">
        <v>31</v>
      </c>
      <c r="M964" s="31" t="s">
        <v>318</v>
      </c>
      <c r="N964" s="24" t="s">
        <v>33</v>
      </c>
      <c r="O964" s="24">
        <v>3</v>
      </c>
      <c r="P964" s="24"/>
      <c r="Q964" s="31" t="s">
        <v>34</v>
      </c>
      <c r="R964" s="49"/>
      <c r="S964" s="49"/>
      <c r="T964" s="32" t="s">
        <v>35</v>
      </c>
      <c r="U964" s="18"/>
      <c r="V964" s="19"/>
      <c r="W964" s="33" t="str">
        <f t="shared" si="2"/>
        <v/>
      </c>
      <c r="X964" s="34" t="str">
        <f t="shared" si="1"/>
        <v/>
      </c>
    </row>
    <row r="965" spans="1:24" ht="14.25" customHeight="1" x14ac:dyDescent="0.25">
      <c r="A965" s="40">
        <v>1.7499999999999998</v>
      </c>
      <c r="B965" s="40">
        <v>3.7</v>
      </c>
      <c r="C965" s="24" t="s">
        <v>24</v>
      </c>
      <c r="D965" s="24"/>
      <c r="E965" s="24" t="s">
        <v>1078</v>
      </c>
      <c r="F965" s="37" t="s">
        <v>3400</v>
      </c>
      <c r="G965" s="27" t="s">
        <v>39</v>
      </c>
      <c r="H965" s="51" t="s">
        <v>28</v>
      </c>
      <c r="I965" s="54" t="s">
        <v>3401</v>
      </c>
      <c r="J965" s="38" t="s">
        <v>3402</v>
      </c>
      <c r="K965" s="36">
        <v>79</v>
      </c>
      <c r="L965" s="36" t="s">
        <v>31</v>
      </c>
      <c r="M965" s="31" t="s">
        <v>622</v>
      </c>
      <c r="N965" s="24" t="s">
        <v>33</v>
      </c>
      <c r="O965" s="24">
        <v>6</v>
      </c>
      <c r="P965" s="31" t="s">
        <v>623</v>
      </c>
      <c r="Q965" s="31" t="s">
        <v>34</v>
      </c>
      <c r="R965" s="24"/>
      <c r="S965" s="24" t="s">
        <v>329</v>
      </c>
      <c r="T965" s="32" t="s">
        <v>35</v>
      </c>
      <c r="U965" s="18"/>
      <c r="V965" s="19"/>
      <c r="W965" s="33" t="str">
        <f t="shared" si="2"/>
        <v/>
      </c>
      <c r="X965" s="34" t="str">
        <f t="shared" si="1"/>
        <v/>
      </c>
    </row>
    <row r="966" spans="1:24" ht="14.25" customHeight="1" x14ac:dyDescent="0.25">
      <c r="A966" s="93">
        <v>51</v>
      </c>
      <c r="B966" s="93">
        <v>60</v>
      </c>
      <c r="C966" s="94" t="s">
        <v>49</v>
      </c>
      <c r="D966" s="95" t="s">
        <v>818</v>
      </c>
      <c r="E966" s="94" t="s">
        <v>3403</v>
      </c>
      <c r="F966" s="37" t="s">
        <v>3404</v>
      </c>
      <c r="G966" s="95" t="s">
        <v>3405</v>
      </c>
      <c r="H966" s="128" t="s">
        <v>40</v>
      </c>
      <c r="I966" s="54" t="s">
        <v>3406</v>
      </c>
      <c r="J966" s="38" t="s">
        <v>3404</v>
      </c>
      <c r="K966" s="96">
        <v>569</v>
      </c>
      <c r="L966" s="96" t="s">
        <v>31</v>
      </c>
      <c r="M966" s="95" t="s">
        <v>1492</v>
      </c>
      <c r="N966" s="94" t="s">
        <v>58</v>
      </c>
      <c r="O966" s="94">
        <v>6</v>
      </c>
      <c r="P966" s="94" t="s">
        <v>44</v>
      </c>
      <c r="Q966" s="95" t="s">
        <v>34</v>
      </c>
      <c r="R966" s="94"/>
      <c r="S966" s="94" t="s">
        <v>44</v>
      </c>
      <c r="T966" s="129"/>
      <c r="U966" s="18"/>
      <c r="V966" s="19"/>
      <c r="W966" s="33" t="str">
        <f t="shared" si="2"/>
        <v/>
      </c>
      <c r="X966" s="34" t="str">
        <f t="shared" si="1"/>
        <v/>
      </c>
    </row>
    <row r="967" spans="1:24" ht="14.25" customHeight="1" x14ac:dyDescent="0.25">
      <c r="A967" s="22">
        <v>236</v>
      </c>
      <c r="B967" s="23">
        <v>520</v>
      </c>
      <c r="C967" s="24"/>
      <c r="D967" s="24"/>
      <c r="E967" s="25" t="s">
        <v>37</v>
      </c>
      <c r="F967" s="26" t="s">
        <v>3407</v>
      </c>
      <c r="G967" s="27" t="s">
        <v>39</v>
      </c>
      <c r="H967" s="86" t="s">
        <v>40</v>
      </c>
      <c r="I967" s="54" t="s">
        <v>3408</v>
      </c>
      <c r="J967" s="29" t="s">
        <v>3409</v>
      </c>
      <c r="K967" s="30">
        <v>40</v>
      </c>
      <c r="L967" s="30" t="s">
        <v>31</v>
      </c>
      <c r="M967" s="31" t="s">
        <v>43</v>
      </c>
      <c r="N967" s="24">
        <v>2018</v>
      </c>
      <c r="O967" s="24">
        <v>51</v>
      </c>
      <c r="P967" s="24" t="s">
        <v>44</v>
      </c>
      <c r="Q967" s="31" t="s">
        <v>34</v>
      </c>
      <c r="R967" s="24" t="s">
        <v>45</v>
      </c>
      <c r="S967" s="24" t="s">
        <v>44</v>
      </c>
      <c r="T967" s="32" t="s">
        <v>35</v>
      </c>
      <c r="U967" s="18"/>
      <c r="V967" s="19"/>
      <c r="W967" s="33" t="str">
        <f t="shared" si="2"/>
        <v/>
      </c>
      <c r="X967" s="34" t="str">
        <f t="shared" si="1"/>
        <v/>
      </c>
    </row>
    <row r="968" spans="1:24" ht="14.25" customHeight="1" x14ac:dyDescent="0.25">
      <c r="A968" s="22">
        <v>236</v>
      </c>
      <c r="B968" s="23">
        <v>520</v>
      </c>
      <c r="C968" s="24"/>
      <c r="D968" s="24"/>
      <c r="E968" s="25" t="s">
        <v>37</v>
      </c>
      <c r="F968" s="26" t="s">
        <v>3407</v>
      </c>
      <c r="G968" s="27" t="s">
        <v>46</v>
      </c>
      <c r="H968" s="86" t="s">
        <v>40</v>
      </c>
      <c r="I968" s="54" t="s">
        <v>3408</v>
      </c>
      <c r="J968" s="29" t="s">
        <v>3409</v>
      </c>
      <c r="K968" s="35">
        <v>40</v>
      </c>
      <c r="L968" s="35" t="s">
        <v>47</v>
      </c>
      <c r="M968" s="31" t="s">
        <v>43</v>
      </c>
      <c r="N968" s="24">
        <v>2018</v>
      </c>
      <c r="O968" s="24">
        <v>51</v>
      </c>
      <c r="P968" s="24" t="s">
        <v>44</v>
      </c>
      <c r="Q968" s="31" t="s">
        <v>34</v>
      </c>
      <c r="R968" s="24" t="s">
        <v>45</v>
      </c>
      <c r="S968" s="24" t="s">
        <v>44</v>
      </c>
      <c r="T968" s="32" t="s">
        <v>35</v>
      </c>
      <c r="U968" s="18"/>
      <c r="V968" s="19"/>
      <c r="W968" s="33" t="str">
        <f t="shared" si="2"/>
        <v/>
      </c>
      <c r="X968" s="34" t="str">
        <f t="shared" si="1"/>
        <v/>
      </c>
    </row>
    <row r="969" spans="1:24" ht="14.25" customHeight="1" x14ac:dyDescent="0.25">
      <c r="A969" s="22">
        <v>236</v>
      </c>
      <c r="B969" s="23">
        <v>520</v>
      </c>
      <c r="C969" s="51"/>
      <c r="D969" s="24"/>
      <c r="E969" s="25" t="s">
        <v>37</v>
      </c>
      <c r="F969" s="26" t="s">
        <v>3407</v>
      </c>
      <c r="G969" s="31" t="s">
        <v>27</v>
      </c>
      <c r="H969" s="86" t="s">
        <v>40</v>
      </c>
      <c r="I969" s="54" t="s">
        <v>3408</v>
      </c>
      <c r="J969" s="29" t="s">
        <v>3409</v>
      </c>
      <c r="K969" s="35">
        <v>40</v>
      </c>
      <c r="L969" s="35" t="s">
        <v>48</v>
      </c>
      <c r="M969" s="31" t="s">
        <v>43</v>
      </c>
      <c r="N969" s="24">
        <v>2018</v>
      </c>
      <c r="O969" s="24">
        <v>51</v>
      </c>
      <c r="P969" s="24" t="s">
        <v>44</v>
      </c>
      <c r="Q969" s="31" t="s">
        <v>34</v>
      </c>
      <c r="R969" s="24" t="s">
        <v>45</v>
      </c>
      <c r="S969" s="24" t="s">
        <v>44</v>
      </c>
      <c r="T969" s="32" t="s">
        <v>35</v>
      </c>
      <c r="U969" s="18"/>
      <c r="V969" s="19"/>
      <c r="W969" s="33" t="str">
        <f t="shared" si="2"/>
        <v/>
      </c>
      <c r="X969" s="34" t="str">
        <f t="shared" si="1"/>
        <v/>
      </c>
    </row>
    <row r="970" spans="1:24" ht="14.25" customHeight="1" x14ac:dyDescent="0.25">
      <c r="A970" s="130">
        <v>21.6</v>
      </c>
      <c r="B970" s="51">
        <v>28.2</v>
      </c>
      <c r="C970" s="24" t="s">
        <v>3410</v>
      </c>
      <c r="D970" s="51"/>
      <c r="E970" s="24" t="s">
        <v>2484</v>
      </c>
      <c r="F970" s="87" t="s">
        <v>3411</v>
      </c>
      <c r="G970" s="31" t="s">
        <v>2790</v>
      </c>
      <c r="H970" s="31" t="s">
        <v>2791</v>
      </c>
      <c r="I970" s="28" t="s">
        <v>3412</v>
      </c>
      <c r="J970" s="38" t="s">
        <v>3413</v>
      </c>
      <c r="K970" s="36">
        <v>2</v>
      </c>
      <c r="L970" s="36" t="s">
        <v>31</v>
      </c>
      <c r="M970" s="31" t="s">
        <v>2794</v>
      </c>
      <c r="N970" s="24" t="s">
        <v>839</v>
      </c>
      <c r="O970" s="24"/>
      <c r="P970" s="24" t="s">
        <v>2795</v>
      </c>
      <c r="Q970" s="31" t="s">
        <v>1607</v>
      </c>
      <c r="R970" s="24"/>
      <c r="S970" s="24" t="s">
        <v>2625</v>
      </c>
      <c r="T970" s="32" t="s">
        <v>35</v>
      </c>
      <c r="U970" s="18"/>
      <c r="V970" s="19"/>
      <c r="W970" s="33" t="str">
        <f t="shared" si="2"/>
        <v/>
      </c>
      <c r="X970" s="34" t="str">
        <f t="shared" si="1"/>
        <v/>
      </c>
    </row>
    <row r="971" spans="1:24" ht="14.25" customHeight="1" x14ac:dyDescent="0.25">
      <c r="A971" s="40">
        <v>5.29</v>
      </c>
      <c r="B971" s="40" t="s">
        <v>3414</v>
      </c>
      <c r="C971" s="24" t="s">
        <v>3415</v>
      </c>
      <c r="D971" s="24"/>
      <c r="E971" s="24" t="s">
        <v>841</v>
      </c>
      <c r="F971" s="37" t="s">
        <v>3416</v>
      </c>
      <c r="G971" s="27" t="s">
        <v>46</v>
      </c>
      <c r="H971" s="24" t="s">
        <v>798</v>
      </c>
      <c r="I971" s="28" t="s">
        <v>3417</v>
      </c>
      <c r="J971" s="38" t="s">
        <v>3418</v>
      </c>
      <c r="K971" s="36">
        <v>403</v>
      </c>
      <c r="L971" s="36" t="s">
        <v>31</v>
      </c>
      <c r="M971" s="31" t="s">
        <v>153</v>
      </c>
      <c r="N971" s="24" t="s">
        <v>88</v>
      </c>
      <c r="O971" s="24">
        <v>4</v>
      </c>
      <c r="P971" s="24"/>
      <c r="Q971" s="31" t="s">
        <v>34</v>
      </c>
      <c r="R971" s="24"/>
      <c r="S971" s="24"/>
      <c r="T971" s="32" t="s">
        <v>35</v>
      </c>
      <c r="U971" s="18"/>
      <c r="V971" s="19"/>
      <c r="W971" s="33" t="str">
        <f t="shared" si="2"/>
        <v/>
      </c>
      <c r="X971" s="34" t="str">
        <f t="shared" si="1"/>
        <v/>
      </c>
    </row>
    <row r="972" spans="1:24" ht="14.25" customHeight="1" x14ac:dyDescent="0.25">
      <c r="A972" s="40">
        <v>5.24</v>
      </c>
      <c r="B972" s="40" t="s">
        <v>499</v>
      </c>
      <c r="C972" s="24" t="s">
        <v>747</v>
      </c>
      <c r="D972" s="24"/>
      <c r="E972" s="24" t="s">
        <v>841</v>
      </c>
      <c r="F972" s="37" t="s">
        <v>3419</v>
      </c>
      <c r="G972" s="27" t="s">
        <v>93</v>
      </c>
      <c r="H972" s="24" t="s">
        <v>798</v>
      </c>
      <c r="I972" s="28" t="s">
        <v>3420</v>
      </c>
      <c r="J972" s="38" t="s">
        <v>3421</v>
      </c>
      <c r="K972" s="36">
        <v>404</v>
      </c>
      <c r="L972" s="36" t="s">
        <v>31</v>
      </c>
      <c r="M972" s="31" t="s">
        <v>153</v>
      </c>
      <c r="N972" s="24" t="s">
        <v>88</v>
      </c>
      <c r="O972" s="24">
        <v>4</v>
      </c>
      <c r="P972" s="24"/>
      <c r="Q972" s="31" t="s">
        <v>34</v>
      </c>
      <c r="R972" s="24"/>
      <c r="S972" s="24"/>
      <c r="T972" s="32" t="s">
        <v>35</v>
      </c>
      <c r="U972" s="18"/>
      <c r="V972" s="19"/>
      <c r="W972" s="33" t="str">
        <f t="shared" si="2"/>
        <v/>
      </c>
      <c r="X972" s="34" t="str">
        <f t="shared" si="1"/>
        <v/>
      </c>
    </row>
    <row r="973" spans="1:24" ht="14.25" customHeight="1" x14ac:dyDescent="0.25">
      <c r="A973" s="24">
        <v>0.54</v>
      </c>
      <c r="B973" s="24" t="s">
        <v>3422</v>
      </c>
      <c r="C973" s="24" t="s">
        <v>24</v>
      </c>
      <c r="D973" s="24"/>
      <c r="E973" s="24" t="s">
        <v>618</v>
      </c>
      <c r="F973" s="37" t="s">
        <v>3423</v>
      </c>
      <c r="G973" s="31" t="s">
        <v>46</v>
      </c>
      <c r="H973" s="24" t="s">
        <v>84</v>
      </c>
      <c r="I973" s="28" t="s">
        <v>3424</v>
      </c>
      <c r="J973" s="38" t="s">
        <v>3425</v>
      </c>
      <c r="K973" s="36">
        <v>132</v>
      </c>
      <c r="L973" s="36" t="s">
        <v>31</v>
      </c>
      <c r="M973" s="31" t="s">
        <v>184</v>
      </c>
      <c r="N973" s="24" t="s">
        <v>185</v>
      </c>
      <c r="O973" s="24">
        <v>2</v>
      </c>
      <c r="P973" s="24"/>
      <c r="Q973" s="31" t="s">
        <v>66</v>
      </c>
      <c r="R973" s="24"/>
      <c r="S973" s="24"/>
      <c r="T973" s="32" t="s">
        <v>35</v>
      </c>
      <c r="U973" s="18"/>
      <c r="V973" s="19"/>
      <c r="W973" s="33" t="str">
        <f t="shared" si="2"/>
        <v/>
      </c>
      <c r="X973" s="34" t="str">
        <f t="shared" si="1"/>
        <v/>
      </c>
    </row>
    <row r="974" spans="1:24" ht="14.25" customHeight="1" x14ac:dyDescent="0.25">
      <c r="A974" s="40">
        <v>1.99</v>
      </c>
      <c r="B974" s="24" t="s">
        <v>983</v>
      </c>
      <c r="C974" s="24" t="s">
        <v>3426</v>
      </c>
      <c r="D974" s="24"/>
      <c r="E974" s="24" t="s">
        <v>928</v>
      </c>
      <c r="F974" s="37" t="s">
        <v>3427</v>
      </c>
      <c r="G974" s="31" t="s">
        <v>110</v>
      </c>
      <c r="H974" s="24" t="s">
        <v>84</v>
      </c>
      <c r="I974" s="28" t="s">
        <v>3428</v>
      </c>
      <c r="J974" s="38" t="s">
        <v>3429</v>
      </c>
      <c r="K974" s="36">
        <v>770</v>
      </c>
      <c r="L974" s="36" t="s">
        <v>31</v>
      </c>
      <c r="M974" s="31" t="s">
        <v>306</v>
      </c>
      <c r="N974" s="24" t="s">
        <v>88</v>
      </c>
      <c r="O974" s="24">
        <v>7</v>
      </c>
      <c r="P974" s="24"/>
      <c r="Q974" s="31" t="s">
        <v>66</v>
      </c>
      <c r="R974" s="24"/>
      <c r="S974" s="24"/>
      <c r="T974" s="32" t="s">
        <v>35</v>
      </c>
      <c r="U974" s="18"/>
      <c r="V974" s="19"/>
      <c r="W974" s="33" t="str">
        <f t="shared" si="2"/>
        <v/>
      </c>
      <c r="X974" s="34" t="str">
        <f t="shared" si="1"/>
        <v/>
      </c>
    </row>
    <row r="975" spans="1:24" ht="14.25" customHeight="1" x14ac:dyDescent="0.25">
      <c r="A975" s="24">
        <v>6.9</v>
      </c>
      <c r="B975" s="24" t="s">
        <v>3430</v>
      </c>
      <c r="C975" s="24" t="s">
        <v>24</v>
      </c>
      <c r="D975" s="24"/>
      <c r="E975" s="24" t="s">
        <v>3431</v>
      </c>
      <c r="F975" s="37" t="s">
        <v>3432</v>
      </c>
      <c r="G975" s="31" t="s">
        <v>83</v>
      </c>
      <c r="H975" s="24" t="s">
        <v>84</v>
      </c>
      <c r="I975" s="28" t="s">
        <v>3433</v>
      </c>
      <c r="J975" s="38" t="s">
        <v>3434</v>
      </c>
      <c r="K975" s="24">
        <v>20</v>
      </c>
      <c r="L975" s="24" t="s">
        <v>31</v>
      </c>
      <c r="M975" s="31" t="s">
        <v>170</v>
      </c>
      <c r="N975" s="24" t="s">
        <v>129</v>
      </c>
      <c r="O975" s="24">
        <v>1</v>
      </c>
      <c r="P975" s="24"/>
      <c r="Q975" s="31" t="s">
        <v>34</v>
      </c>
      <c r="R975" s="24"/>
      <c r="S975" s="24"/>
      <c r="T975" s="32" t="s">
        <v>35</v>
      </c>
      <c r="U975" s="18"/>
      <c r="V975" s="19"/>
      <c r="W975" s="33" t="str">
        <f t="shared" si="2"/>
        <v/>
      </c>
      <c r="X975" s="34" t="str">
        <f t="shared" si="1"/>
        <v/>
      </c>
    </row>
    <row r="976" spans="1:24" ht="14.25" customHeight="1" x14ac:dyDescent="0.25">
      <c r="A976" s="40">
        <v>5.95</v>
      </c>
      <c r="B976" s="40" t="s">
        <v>3435</v>
      </c>
      <c r="C976" s="24" t="s">
        <v>997</v>
      </c>
      <c r="D976" s="24"/>
      <c r="E976" s="36" t="s">
        <v>267</v>
      </c>
      <c r="F976" s="37" t="s">
        <v>3436</v>
      </c>
      <c r="G976" s="31" t="s">
        <v>83</v>
      </c>
      <c r="H976" s="24" t="s">
        <v>207</v>
      </c>
      <c r="I976" s="28" t="s">
        <v>3437</v>
      </c>
      <c r="J976" s="38" t="s">
        <v>3438</v>
      </c>
      <c r="K976" s="36">
        <v>462</v>
      </c>
      <c r="L976" s="36" t="s">
        <v>31</v>
      </c>
      <c r="M976" s="31" t="s">
        <v>153</v>
      </c>
      <c r="N976" s="24" t="s">
        <v>88</v>
      </c>
      <c r="O976" s="24">
        <v>4</v>
      </c>
      <c r="P976" s="24"/>
      <c r="Q976" s="31" t="s">
        <v>34</v>
      </c>
      <c r="R976" s="24"/>
      <c r="S976" s="24"/>
      <c r="T976" s="32" t="s">
        <v>35</v>
      </c>
      <c r="U976" s="18"/>
      <c r="V976" s="19"/>
      <c r="W976" s="33" t="str">
        <f t="shared" si="2"/>
        <v/>
      </c>
      <c r="X976" s="34" t="str">
        <f t="shared" si="1"/>
        <v/>
      </c>
    </row>
    <row r="977" spans="1:24" ht="14.25" customHeight="1" x14ac:dyDescent="0.25">
      <c r="A977" s="51">
        <v>6.7</v>
      </c>
      <c r="B977" s="84" t="s">
        <v>3439</v>
      </c>
      <c r="C977" s="51" t="s">
        <v>681</v>
      </c>
      <c r="D977" s="51"/>
      <c r="E977" s="51" t="s">
        <v>562</v>
      </c>
      <c r="F977" s="87" t="s">
        <v>3440</v>
      </c>
      <c r="G977" s="84" t="s">
        <v>110</v>
      </c>
      <c r="H977" s="51" t="s">
        <v>2410</v>
      </c>
      <c r="I977" s="54" t="s">
        <v>3441</v>
      </c>
      <c r="J977" s="55" t="s">
        <v>3442</v>
      </c>
      <c r="K977" s="126">
        <v>269</v>
      </c>
      <c r="L977" s="36" t="s">
        <v>31</v>
      </c>
      <c r="M977" s="31" t="s">
        <v>249</v>
      </c>
      <c r="N977" s="24" t="s">
        <v>185</v>
      </c>
      <c r="O977" s="24">
        <v>3</v>
      </c>
      <c r="P977" s="24"/>
      <c r="Q977" s="31" t="s">
        <v>66</v>
      </c>
      <c r="R977" s="24"/>
      <c r="S977" s="24"/>
      <c r="T977" s="32" t="s">
        <v>35</v>
      </c>
      <c r="U977" s="18"/>
      <c r="V977" s="19"/>
      <c r="W977" s="33" t="str">
        <f t="shared" si="2"/>
        <v/>
      </c>
      <c r="X977" s="34" t="str">
        <f t="shared" si="1"/>
        <v/>
      </c>
    </row>
    <row r="978" spans="1:24" ht="14.25" customHeight="1" x14ac:dyDescent="0.25">
      <c r="A978" s="24">
        <v>2.92</v>
      </c>
      <c r="B978" s="24" t="s">
        <v>1221</v>
      </c>
      <c r="C978" s="24" t="s">
        <v>115</v>
      </c>
      <c r="D978" s="24"/>
      <c r="E978" s="24" t="s">
        <v>230</v>
      </c>
      <c r="F978" s="37" t="s">
        <v>3443</v>
      </c>
      <c r="G978" s="31" t="s">
        <v>100</v>
      </c>
      <c r="H978" s="24" t="s">
        <v>84</v>
      </c>
      <c r="I978" s="28" t="s">
        <v>3444</v>
      </c>
      <c r="J978" s="38" t="s">
        <v>3445</v>
      </c>
      <c r="K978" s="36">
        <v>188</v>
      </c>
      <c r="L978" s="36" t="s">
        <v>31</v>
      </c>
      <c r="M978" s="31" t="s">
        <v>128</v>
      </c>
      <c r="N978" s="24" t="s">
        <v>129</v>
      </c>
      <c r="O978" s="24">
        <v>2</v>
      </c>
      <c r="P978" s="24"/>
      <c r="Q978" s="31" t="s">
        <v>34</v>
      </c>
      <c r="R978" s="24"/>
      <c r="S978" s="24"/>
      <c r="T978" s="32" t="s">
        <v>35</v>
      </c>
      <c r="U978" s="18"/>
      <c r="V978" s="19"/>
      <c r="W978" s="33" t="str">
        <f t="shared" si="2"/>
        <v/>
      </c>
      <c r="X978" s="34" t="str">
        <f t="shared" si="1"/>
        <v/>
      </c>
    </row>
    <row r="979" spans="1:24" ht="14.25" customHeight="1" x14ac:dyDescent="0.25">
      <c r="A979" s="24">
        <v>82</v>
      </c>
      <c r="B979" s="24" t="s">
        <v>3446</v>
      </c>
      <c r="C979" s="24" t="s">
        <v>207</v>
      </c>
      <c r="D979" s="24"/>
      <c r="E979" s="24" t="s">
        <v>3447</v>
      </c>
      <c r="F979" s="37" t="s">
        <v>3448</v>
      </c>
      <c r="G979" s="31" t="s">
        <v>46</v>
      </c>
      <c r="H979" s="24" t="s">
        <v>40</v>
      </c>
      <c r="I979" s="28" t="s">
        <v>3444</v>
      </c>
      <c r="J979" s="38" t="s">
        <v>3445</v>
      </c>
      <c r="K979" s="36">
        <v>189</v>
      </c>
      <c r="L979" s="36" t="s">
        <v>31</v>
      </c>
      <c r="M979" s="31" t="s">
        <v>128</v>
      </c>
      <c r="N979" s="24" t="s">
        <v>129</v>
      </c>
      <c r="O979" s="24">
        <v>2</v>
      </c>
      <c r="P979" s="24"/>
      <c r="Q979" s="31" t="s">
        <v>34</v>
      </c>
      <c r="R979" s="24"/>
      <c r="S979" s="24"/>
      <c r="T979" s="32" t="s">
        <v>35</v>
      </c>
      <c r="U979" s="18"/>
      <c r="V979" s="19"/>
      <c r="W979" s="33" t="str">
        <f t="shared" si="2"/>
        <v/>
      </c>
      <c r="X979" s="34" t="str">
        <f t="shared" si="1"/>
        <v/>
      </c>
    </row>
    <row r="980" spans="1:24" ht="14.25" customHeight="1" x14ac:dyDescent="0.25">
      <c r="A980" s="40">
        <v>4.4649999999999999</v>
      </c>
      <c r="B980" s="41" t="s">
        <v>3449</v>
      </c>
      <c r="C980" s="24" t="s">
        <v>235</v>
      </c>
      <c r="D980" s="24"/>
      <c r="E980" s="24" t="s">
        <v>841</v>
      </c>
      <c r="F980" s="37" t="s">
        <v>3450</v>
      </c>
      <c r="G980" s="27" t="s">
        <v>93</v>
      </c>
      <c r="H980" s="24" t="s">
        <v>144</v>
      </c>
      <c r="I980" s="28" t="s">
        <v>3451</v>
      </c>
      <c r="J980" s="38" t="s">
        <v>3452</v>
      </c>
      <c r="K980" s="36">
        <v>805</v>
      </c>
      <c r="L980" s="36" t="s">
        <v>31</v>
      </c>
      <c r="M980" s="31" t="s">
        <v>306</v>
      </c>
      <c r="N980" s="24" t="s">
        <v>88</v>
      </c>
      <c r="O980" s="24">
        <v>7</v>
      </c>
      <c r="P980" s="24"/>
      <c r="Q980" s="31" t="s">
        <v>34</v>
      </c>
      <c r="R980" s="24"/>
      <c r="S980" s="24"/>
      <c r="T980" s="32" t="s">
        <v>35</v>
      </c>
      <c r="U980" s="18"/>
      <c r="V980" s="19"/>
      <c r="W980" s="33" t="str">
        <f t="shared" si="2"/>
        <v/>
      </c>
      <c r="X980" s="34" t="str">
        <f t="shared" si="1"/>
        <v/>
      </c>
    </row>
    <row r="981" spans="1:24" ht="14.25" customHeight="1" x14ac:dyDescent="0.25">
      <c r="A981" s="40">
        <v>0.22500000000000001</v>
      </c>
      <c r="B981" s="40">
        <v>0.26500000000000001</v>
      </c>
      <c r="C981" s="24" t="s">
        <v>195</v>
      </c>
      <c r="D981" s="24"/>
      <c r="E981" s="24" t="s">
        <v>67</v>
      </c>
      <c r="F981" s="37" t="s">
        <v>3453</v>
      </c>
      <c r="G981" s="31" t="s">
        <v>69</v>
      </c>
      <c r="H981" s="24" t="s">
        <v>28</v>
      </c>
      <c r="I981" s="28" t="s">
        <v>3454</v>
      </c>
      <c r="J981" s="38" t="s">
        <v>3455</v>
      </c>
      <c r="K981" s="36">
        <v>767</v>
      </c>
      <c r="L981" s="36" t="s">
        <v>31</v>
      </c>
      <c r="M981" s="31" t="s">
        <v>72</v>
      </c>
      <c r="N981" s="24" t="s">
        <v>33</v>
      </c>
      <c r="O981" s="24">
        <v>8</v>
      </c>
      <c r="P981" s="24"/>
      <c r="Q981" s="31" t="s">
        <v>34</v>
      </c>
      <c r="R981" s="24"/>
      <c r="S981" s="24"/>
      <c r="T981" s="32" t="s">
        <v>35</v>
      </c>
      <c r="U981" s="18"/>
      <c r="V981" s="19"/>
      <c r="W981" s="33" t="str">
        <f t="shared" si="2"/>
        <v/>
      </c>
      <c r="X981" s="34" t="str">
        <f t="shared" si="1"/>
        <v/>
      </c>
    </row>
    <row r="982" spans="1:24" ht="14.25" customHeight="1" x14ac:dyDescent="0.25">
      <c r="A982" s="40">
        <v>6.7083333333333339</v>
      </c>
      <c r="B982" s="41">
        <v>7</v>
      </c>
      <c r="C982" s="24" t="s">
        <v>24</v>
      </c>
      <c r="D982" s="24"/>
      <c r="E982" s="24" t="s">
        <v>686</v>
      </c>
      <c r="F982" s="37" t="s">
        <v>3456</v>
      </c>
      <c r="G982" s="31" t="s">
        <v>110</v>
      </c>
      <c r="H982" s="24" t="s">
        <v>28</v>
      </c>
      <c r="I982" s="28" t="s">
        <v>3457</v>
      </c>
      <c r="J982" s="38" t="s">
        <v>3458</v>
      </c>
      <c r="K982" s="36">
        <v>80</v>
      </c>
      <c r="L982" s="36" t="s">
        <v>31</v>
      </c>
      <c r="M982" s="31" t="s">
        <v>622</v>
      </c>
      <c r="N982" s="24" t="s">
        <v>33</v>
      </c>
      <c r="O982" s="24">
        <v>6</v>
      </c>
      <c r="P982" s="31" t="s">
        <v>623</v>
      </c>
      <c r="Q982" s="31" t="s">
        <v>34</v>
      </c>
      <c r="R982" s="24"/>
      <c r="S982" s="24"/>
      <c r="T982" s="32" t="s">
        <v>35</v>
      </c>
      <c r="U982" s="18"/>
      <c r="V982" s="19"/>
      <c r="W982" s="33" t="str">
        <f t="shared" si="2"/>
        <v/>
      </c>
      <c r="X982" s="34" t="str">
        <f t="shared" si="1"/>
        <v/>
      </c>
    </row>
    <row r="983" spans="1:24" ht="14.25" customHeight="1" x14ac:dyDescent="0.25">
      <c r="A983" s="40">
        <v>6.1760000000000002</v>
      </c>
      <c r="B983" s="40">
        <v>7</v>
      </c>
      <c r="C983" s="24" t="s">
        <v>195</v>
      </c>
      <c r="D983" s="24"/>
      <c r="E983" s="24" t="s">
        <v>2119</v>
      </c>
      <c r="F983" s="37" t="s">
        <v>3459</v>
      </c>
      <c r="G983" s="31" t="s">
        <v>69</v>
      </c>
      <c r="H983" s="24" t="s">
        <v>28</v>
      </c>
      <c r="I983" s="28" t="s">
        <v>3457</v>
      </c>
      <c r="J983" s="38" t="s">
        <v>3460</v>
      </c>
      <c r="K983" s="36">
        <v>81</v>
      </c>
      <c r="L983" s="36" t="s">
        <v>31</v>
      </c>
      <c r="M983" s="31" t="s">
        <v>622</v>
      </c>
      <c r="N983" s="24" t="s">
        <v>33</v>
      </c>
      <c r="O983" s="24">
        <v>6</v>
      </c>
      <c r="P983" s="31" t="s">
        <v>623</v>
      </c>
      <c r="Q983" s="31" t="s">
        <v>34</v>
      </c>
      <c r="R983" s="24"/>
      <c r="S983" s="24"/>
      <c r="T983" s="32" t="s">
        <v>35</v>
      </c>
      <c r="U983" s="18"/>
      <c r="V983" s="19"/>
      <c r="W983" s="33" t="str">
        <f t="shared" si="2"/>
        <v/>
      </c>
      <c r="X983" s="34" t="str">
        <f t="shared" si="1"/>
        <v/>
      </c>
    </row>
    <row r="984" spans="1:24" ht="14.25" customHeight="1" x14ac:dyDescent="0.25">
      <c r="A984" s="40">
        <v>12.090909090909092</v>
      </c>
      <c r="B984" s="41">
        <v>14</v>
      </c>
      <c r="C984" s="24" t="s">
        <v>24</v>
      </c>
      <c r="D984" s="24"/>
      <c r="E984" s="24" t="s">
        <v>686</v>
      </c>
      <c r="F984" s="37" t="s">
        <v>3461</v>
      </c>
      <c r="G984" s="31" t="s">
        <v>110</v>
      </c>
      <c r="H984" s="24" t="s">
        <v>28</v>
      </c>
      <c r="I984" s="28" t="s">
        <v>3462</v>
      </c>
      <c r="J984" s="38" t="s">
        <v>3463</v>
      </c>
      <c r="K984" s="36">
        <v>82</v>
      </c>
      <c r="L984" s="36" t="s">
        <v>31</v>
      </c>
      <c r="M984" s="31" t="s">
        <v>622</v>
      </c>
      <c r="N984" s="24" t="s">
        <v>33</v>
      </c>
      <c r="O984" s="24">
        <v>6</v>
      </c>
      <c r="P984" s="31" t="s">
        <v>623</v>
      </c>
      <c r="Q984" s="31" t="s">
        <v>34</v>
      </c>
      <c r="R984" s="24"/>
      <c r="S984" s="24"/>
      <c r="T984" s="32" t="s">
        <v>35</v>
      </c>
      <c r="U984" s="18"/>
      <c r="V984" s="19"/>
      <c r="W984" s="33" t="str">
        <f t="shared" si="2"/>
        <v/>
      </c>
      <c r="X984" s="34" t="str">
        <f t="shared" si="1"/>
        <v/>
      </c>
    </row>
    <row r="985" spans="1:24" ht="14.25" customHeight="1" x14ac:dyDescent="0.25">
      <c r="A985" s="40">
        <v>12.35</v>
      </c>
      <c r="B985" s="40">
        <v>14</v>
      </c>
      <c r="C985" s="24" t="s">
        <v>24</v>
      </c>
      <c r="D985" s="24"/>
      <c r="E985" s="24" t="s">
        <v>2119</v>
      </c>
      <c r="F985" s="37" t="s">
        <v>3464</v>
      </c>
      <c r="G985" s="31" t="s">
        <v>69</v>
      </c>
      <c r="H985" s="24" t="s">
        <v>28</v>
      </c>
      <c r="I985" s="28" t="s">
        <v>3462</v>
      </c>
      <c r="J985" s="38" t="s">
        <v>3465</v>
      </c>
      <c r="K985" s="36">
        <v>83</v>
      </c>
      <c r="L985" s="36" t="s">
        <v>31</v>
      </c>
      <c r="M985" s="31" t="s">
        <v>622</v>
      </c>
      <c r="N985" s="24" t="s">
        <v>33</v>
      </c>
      <c r="O985" s="24">
        <v>6</v>
      </c>
      <c r="P985" s="31" t="s">
        <v>623</v>
      </c>
      <c r="Q985" s="31" t="s">
        <v>34</v>
      </c>
      <c r="R985" s="24"/>
      <c r="S985" s="24"/>
      <c r="T985" s="32" t="s">
        <v>35</v>
      </c>
      <c r="U985" s="18"/>
      <c r="V985" s="19"/>
      <c r="W985" s="33" t="str">
        <f t="shared" si="2"/>
        <v/>
      </c>
      <c r="X985" s="34" t="str">
        <f t="shared" si="1"/>
        <v/>
      </c>
    </row>
    <row r="986" spans="1:24" ht="14.25" customHeight="1" x14ac:dyDescent="0.25">
      <c r="A986" s="40">
        <v>9</v>
      </c>
      <c r="B986" s="40">
        <v>11.5</v>
      </c>
      <c r="C986" s="24" t="s">
        <v>24</v>
      </c>
      <c r="D986" s="24"/>
      <c r="E986" s="24" t="s">
        <v>1083</v>
      </c>
      <c r="F986" s="37" t="s">
        <v>3466</v>
      </c>
      <c r="G986" s="31" t="s">
        <v>69</v>
      </c>
      <c r="H986" s="24" t="s">
        <v>28</v>
      </c>
      <c r="I986" s="28" t="s">
        <v>3467</v>
      </c>
      <c r="J986" s="38" t="s">
        <v>3468</v>
      </c>
      <c r="K986" s="36">
        <v>84</v>
      </c>
      <c r="L986" s="36" t="s">
        <v>31</v>
      </c>
      <c r="M986" s="31" t="s">
        <v>622</v>
      </c>
      <c r="N986" s="24" t="s">
        <v>33</v>
      </c>
      <c r="O986" s="24">
        <v>6</v>
      </c>
      <c r="P986" s="31" t="s">
        <v>623</v>
      </c>
      <c r="Q986" s="31" t="s">
        <v>34</v>
      </c>
      <c r="R986" s="24"/>
      <c r="S986" s="24"/>
      <c r="T986" s="32" t="s">
        <v>35</v>
      </c>
      <c r="U986" s="18"/>
      <c r="V986" s="19"/>
      <c r="W986" s="33" t="str">
        <f t="shared" si="2"/>
        <v/>
      </c>
      <c r="X986" s="34" t="str">
        <f t="shared" si="1"/>
        <v/>
      </c>
    </row>
    <row r="987" spans="1:24" ht="14.25" customHeight="1" x14ac:dyDescent="0.25">
      <c r="A987" s="40">
        <v>18</v>
      </c>
      <c r="B987" s="40">
        <v>21.5</v>
      </c>
      <c r="C987" s="24" t="s">
        <v>24</v>
      </c>
      <c r="D987" s="24"/>
      <c r="E987" s="24" t="s">
        <v>1083</v>
      </c>
      <c r="F987" s="37" t="s">
        <v>3469</v>
      </c>
      <c r="G987" s="31" t="s">
        <v>69</v>
      </c>
      <c r="H987" s="24" t="s">
        <v>28</v>
      </c>
      <c r="I987" s="28" t="s">
        <v>3470</v>
      </c>
      <c r="J987" s="38" t="s">
        <v>3471</v>
      </c>
      <c r="K987" s="36">
        <v>85</v>
      </c>
      <c r="L987" s="36" t="s">
        <v>31</v>
      </c>
      <c r="M987" s="31" t="s">
        <v>622</v>
      </c>
      <c r="N987" s="24" t="s">
        <v>33</v>
      </c>
      <c r="O987" s="24">
        <v>6</v>
      </c>
      <c r="P987" s="31" t="s">
        <v>623</v>
      </c>
      <c r="Q987" s="31" t="s">
        <v>34</v>
      </c>
      <c r="R987" s="24"/>
      <c r="S987" s="24"/>
      <c r="T987" s="32" t="s">
        <v>35</v>
      </c>
      <c r="U987" s="18"/>
      <c r="V987" s="19"/>
      <c r="W987" s="33" t="str">
        <f t="shared" si="2"/>
        <v/>
      </c>
      <c r="X987" s="34" t="str">
        <f t="shared" si="1"/>
        <v/>
      </c>
    </row>
    <row r="988" spans="1:24" ht="14.25" customHeight="1" x14ac:dyDescent="0.25">
      <c r="A988" s="24">
        <v>1.49</v>
      </c>
      <c r="B988" s="24" t="s">
        <v>973</v>
      </c>
      <c r="C988" s="24" t="s">
        <v>24</v>
      </c>
      <c r="D988" s="24"/>
      <c r="E988" s="24" t="s">
        <v>190</v>
      </c>
      <c r="F988" s="37" t="s">
        <v>3472</v>
      </c>
      <c r="G988" s="31" t="s">
        <v>192</v>
      </c>
      <c r="H988" s="24" t="s">
        <v>84</v>
      </c>
      <c r="I988" s="28" t="s">
        <v>3473</v>
      </c>
      <c r="J988" s="38" t="s">
        <v>3474</v>
      </c>
      <c r="K988" s="36">
        <v>248</v>
      </c>
      <c r="L988" s="36" t="s">
        <v>31</v>
      </c>
      <c r="M988" s="31" t="s">
        <v>249</v>
      </c>
      <c r="N988" s="24" t="s">
        <v>185</v>
      </c>
      <c r="O988" s="24">
        <v>3</v>
      </c>
      <c r="P988" s="24"/>
      <c r="Q988" s="31" t="s">
        <v>66</v>
      </c>
      <c r="R988" s="24"/>
      <c r="S988" s="24"/>
      <c r="T988" s="32" t="s">
        <v>35</v>
      </c>
      <c r="U988" s="18"/>
      <c r="V988" s="19"/>
      <c r="W988" s="33" t="str">
        <f t="shared" si="2"/>
        <v/>
      </c>
      <c r="X988" s="34" t="str">
        <f t="shared" si="1"/>
        <v/>
      </c>
    </row>
    <row r="989" spans="1:24" ht="14.25" customHeight="1" x14ac:dyDescent="0.25">
      <c r="A989" s="24">
        <v>6.35</v>
      </c>
      <c r="B989" s="24" t="s">
        <v>3475</v>
      </c>
      <c r="C989" s="24" t="s">
        <v>155</v>
      </c>
      <c r="D989" s="24"/>
      <c r="E989" s="24" t="s">
        <v>25</v>
      </c>
      <c r="F989" s="37" t="s">
        <v>3476</v>
      </c>
      <c r="G989" s="31" t="s">
        <v>83</v>
      </c>
      <c r="H989" s="24" t="s">
        <v>40</v>
      </c>
      <c r="I989" s="28" t="s">
        <v>3477</v>
      </c>
      <c r="J989" s="38" t="s">
        <v>3478</v>
      </c>
      <c r="K989" s="36">
        <v>23</v>
      </c>
      <c r="L989" s="36" t="s">
        <v>31</v>
      </c>
      <c r="M989" s="31" t="s">
        <v>714</v>
      </c>
      <c r="N989" s="24" t="s">
        <v>88</v>
      </c>
      <c r="O989" s="24">
        <v>1</v>
      </c>
      <c r="P989" s="24"/>
      <c r="Q989" s="31" t="s">
        <v>34</v>
      </c>
      <c r="R989" s="24"/>
      <c r="S989" s="24" t="s">
        <v>329</v>
      </c>
      <c r="T989" s="32" t="s">
        <v>35</v>
      </c>
      <c r="U989" s="18"/>
      <c r="V989" s="19"/>
      <c r="W989" s="33" t="str">
        <f t="shared" si="2"/>
        <v/>
      </c>
      <c r="X989" s="34" t="str">
        <f t="shared" si="1"/>
        <v/>
      </c>
    </row>
    <row r="990" spans="1:24" ht="14.25" customHeight="1" x14ac:dyDescent="0.25">
      <c r="A990" s="40">
        <v>1.9500000000000002</v>
      </c>
      <c r="B990" s="40">
        <v>3.5</v>
      </c>
      <c r="C990" s="24" t="s">
        <v>244</v>
      </c>
      <c r="D990" s="24"/>
      <c r="E990" s="24" t="s">
        <v>178</v>
      </c>
      <c r="F990" s="37" t="s">
        <v>3479</v>
      </c>
      <c r="G990" s="31" t="s">
        <v>180</v>
      </c>
      <c r="H990" s="24" t="s">
        <v>561</v>
      </c>
      <c r="I990" s="28" t="s">
        <v>3480</v>
      </c>
      <c r="J990" s="38" t="s">
        <v>3481</v>
      </c>
      <c r="K990" s="36">
        <v>709</v>
      </c>
      <c r="L990" s="36" t="s">
        <v>31</v>
      </c>
      <c r="M990" s="31" t="s">
        <v>72</v>
      </c>
      <c r="N990" s="24" t="s">
        <v>33</v>
      </c>
      <c r="O990" s="24">
        <v>8</v>
      </c>
      <c r="P990" s="24"/>
      <c r="Q990" s="31" t="s">
        <v>34</v>
      </c>
      <c r="R990" s="24"/>
      <c r="S990" s="24"/>
      <c r="T990" s="32" t="s">
        <v>35</v>
      </c>
      <c r="U990" s="18"/>
      <c r="V990" s="19"/>
      <c r="W990" s="33" t="str">
        <f t="shared" si="2"/>
        <v/>
      </c>
      <c r="X990" s="34" t="str">
        <f t="shared" si="1"/>
        <v/>
      </c>
    </row>
    <row r="991" spans="1:24" ht="14.25" customHeight="1" x14ac:dyDescent="0.25">
      <c r="A991" s="40">
        <v>2.5</v>
      </c>
      <c r="B991" s="40" t="s">
        <v>3482</v>
      </c>
      <c r="C991" s="24" t="s">
        <v>3483</v>
      </c>
      <c r="D991" s="24"/>
      <c r="E991" s="24" t="s">
        <v>122</v>
      </c>
      <c r="F991" s="37" t="s">
        <v>3484</v>
      </c>
      <c r="G991" s="27" t="s">
        <v>93</v>
      </c>
      <c r="H991" s="24" t="s">
        <v>207</v>
      </c>
      <c r="I991" s="28" t="s">
        <v>3485</v>
      </c>
      <c r="J991" s="55" t="s">
        <v>3486</v>
      </c>
      <c r="K991" s="36">
        <v>829</v>
      </c>
      <c r="L991" s="36" t="s">
        <v>31</v>
      </c>
      <c r="M991" s="31" t="s">
        <v>306</v>
      </c>
      <c r="N991" s="24" t="s">
        <v>88</v>
      </c>
      <c r="O991" s="24">
        <v>7</v>
      </c>
      <c r="P991" s="24"/>
      <c r="Q991" s="31" t="s">
        <v>34</v>
      </c>
      <c r="R991" s="24"/>
      <c r="S991" s="24"/>
      <c r="T991" s="32" t="s">
        <v>35</v>
      </c>
      <c r="U991" s="18"/>
      <c r="V991" s="19"/>
      <c r="W991" s="33" t="str">
        <f t="shared" si="2"/>
        <v/>
      </c>
      <c r="X991" s="34" t="str">
        <f t="shared" si="1"/>
        <v/>
      </c>
    </row>
    <row r="992" spans="1:24" ht="14.25" customHeight="1" x14ac:dyDescent="0.25">
      <c r="A992" s="40">
        <v>2.6</v>
      </c>
      <c r="B992" s="40" t="s">
        <v>3487</v>
      </c>
      <c r="C992" s="24" t="s">
        <v>3483</v>
      </c>
      <c r="D992" s="24"/>
      <c r="E992" s="24" t="s">
        <v>122</v>
      </c>
      <c r="F992" s="37" t="s">
        <v>3488</v>
      </c>
      <c r="G992" s="27" t="s">
        <v>93</v>
      </c>
      <c r="H992" s="24" t="s">
        <v>207</v>
      </c>
      <c r="I992" s="28" t="s">
        <v>3489</v>
      </c>
      <c r="J992" s="38" t="s">
        <v>3490</v>
      </c>
      <c r="K992" s="36">
        <v>830</v>
      </c>
      <c r="L992" s="36" t="s">
        <v>31</v>
      </c>
      <c r="M992" s="31" t="s">
        <v>306</v>
      </c>
      <c r="N992" s="24" t="s">
        <v>88</v>
      </c>
      <c r="O992" s="24">
        <v>7</v>
      </c>
      <c r="P992" s="24"/>
      <c r="Q992" s="31" t="s">
        <v>34</v>
      </c>
      <c r="R992" s="24"/>
      <c r="S992" s="24"/>
      <c r="T992" s="32" t="s">
        <v>35</v>
      </c>
      <c r="U992" s="18"/>
      <c r="V992" s="19"/>
      <c r="W992" s="33" t="str">
        <f t="shared" si="2"/>
        <v/>
      </c>
      <c r="X992" s="34" t="str">
        <f t="shared" si="1"/>
        <v/>
      </c>
    </row>
    <row r="993" spans="1:24" ht="14.25" customHeight="1" x14ac:dyDescent="0.25">
      <c r="A993" s="40">
        <v>1.35</v>
      </c>
      <c r="B993" s="41">
        <v>6.75</v>
      </c>
      <c r="C993" s="24" t="s">
        <v>244</v>
      </c>
      <c r="D993" s="24"/>
      <c r="E993" s="24" t="s">
        <v>1357</v>
      </c>
      <c r="F993" s="37" t="s">
        <v>3491</v>
      </c>
      <c r="G993" s="31" t="s">
        <v>110</v>
      </c>
      <c r="H993" s="24" t="s">
        <v>561</v>
      </c>
      <c r="I993" s="28" t="s">
        <v>3492</v>
      </c>
      <c r="J993" s="38" t="s">
        <v>3493</v>
      </c>
      <c r="K993" s="36">
        <v>660</v>
      </c>
      <c r="L993" s="36" t="s">
        <v>31</v>
      </c>
      <c r="M993" s="31" t="s">
        <v>103</v>
      </c>
      <c r="N993" s="24" t="s">
        <v>33</v>
      </c>
      <c r="O993" s="24">
        <v>7</v>
      </c>
      <c r="P993" s="24"/>
      <c r="Q993" s="31" t="s">
        <v>34</v>
      </c>
      <c r="R993" s="24"/>
      <c r="S993" s="24"/>
      <c r="T993" s="32" t="s">
        <v>35</v>
      </c>
      <c r="U993" s="18"/>
      <c r="V993" s="19"/>
      <c r="W993" s="33" t="str">
        <f t="shared" si="2"/>
        <v/>
      </c>
      <c r="X993" s="34" t="str">
        <f t="shared" si="1"/>
        <v/>
      </c>
    </row>
    <row r="994" spans="1:24" ht="14.25" customHeight="1" x14ac:dyDescent="0.25">
      <c r="A994" s="40">
        <v>3.25</v>
      </c>
      <c r="B994" s="52" t="s">
        <v>3494</v>
      </c>
      <c r="C994" s="24" t="s">
        <v>3495</v>
      </c>
      <c r="D994" s="24"/>
      <c r="E994" s="24" t="s">
        <v>178</v>
      </c>
      <c r="F994" s="37" t="s">
        <v>3496</v>
      </c>
      <c r="G994" s="31" t="s">
        <v>180</v>
      </c>
      <c r="H994" s="24" t="s">
        <v>207</v>
      </c>
      <c r="I994" s="28" t="s">
        <v>3497</v>
      </c>
      <c r="J994" s="38" t="s">
        <v>3498</v>
      </c>
      <c r="K994" s="36">
        <v>828</v>
      </c>
      <c r="L994" s="36" t="s">
        <v>31</v>
      </c>
      <c r="M994" s="31" t="s">
        <v>306</v>
      </c>
      <c r="N994" s="24" t="s">
        <v>88</v>
      </c>
      <c r="O994" s="24">
        <v>7</v>
      </c>
      <c r="P994" s="24"/>
      <c r="Q994" s="31" t="s">
        <v>34</v>
      </c>
      <c r="R994" s="24"/>
      <c r="S994" s="24"/>
      <c r="T994" s="32" t="s">
        <v>35</v>
      </c>
      <c r="U994" s="18"/>
      <c r="V994" s="19"/>
      <c r="W994" s="33" t="str">
        <f t="shared" si="2"/>
        <v/>
      </c>
      <c r="X994" s="34" t="str">
        <f t="shared" si="1"/>
        <v/>
      </c>
    </row>
    <row r="995" spans="1:24" ht="14.25" customHeight="1" x14ac:dyDescent="0.25">
      <c r="A995" s="40">
        <v>4.875</v>
      </c>
      <c r="B995" s="41">
        <v>5.5</v>
      </c>
      <c r="C995" s="24" t="s">
        <v>148</v>
      </c>
      <c r="D995" s="24"/>
      <c r="E995" s="24" t="s">
        <v>574</v>
      </c>
      <c r="F995" s="37" t="s">
        <v>3499</v>
      </c>
      <c r="G995" s="31" t="s">
        <v>69</v>
      </c>
      <c r="H995" s="24" t="s">
        <v>148</v>
      </c>
      <c r="I995" s="28" t="s">
        <v>3500</v>
      </c>
      <c r="J995" s="38" t="s">
        <v>3501</v>
      </c>
      <c r="K995" s="36">
        <v>665</v>
      </c>
      <c r="L995" s="36" t="s">
        <v>31</v>
      </c>
      <c r="M995" s="31" t="s">
        <v>103</v>
      </c>
      <c r="N995" s="24" t="s">
        <v>33</v>
      </c>
      <c r="O995" s="24">
        <v>7</v>
      </c>
      <c r="P995" s="24"/>
      <c r="Q995" s="31" t="s">
        <v>34</v>
      </c>
      <c r="R995" s="24"/>
      <c r="S995" s="24"/>
      <c r="T995" s="32" t="s">
        <v>35</v>
      </c>
      <c r="U995" s="18"/>
      <c r="V995" s="19"/>
      <c r="W995" s="33" t="str">
        <f t="shared" si="2"/>
        <v/>
      </c>
      <c r="X995" s="34" t="str">
        <f t="shared" si="1"/>
        <v/>
      </c>
    </row>
    <row r="996" spans="1:24" ht="14.25" customHeight="1" x14ac:dyDescent="0.25">
      <c r="A996" s="40">
        <v>6.9</v>
      </c>
      <c r="B996" s="41" t="s">
        <v>3502</v>
      </c>
      <c r="C996" s="24" t="s">
        <v>3503</v>
      </c>
      <c r="D996" s="24"/>
      <c r="E996" s="24" t="s">
        <v>940</v>
      </c>
      <c r="F996" s="37" t="s">
        <v>3504</v>
      </c>
      <c r="G996" s="31" t="s">
        <v>110</v>
      </c>
      <c r="H996" s="24" t="s">
        <v>564</v>
      </c>
      <c r="I996" s="54" t="s">
        <v>3505</v>
      </c>
      <c r="J996" s="55" t="s">
        <v>3506</v>
      </c>
      <c r="K996" s="36">
        <v>831</v>
      </c>
      <c r="L996" s="36" t="s">
        <v>31</v>
      </c>
      <c r="M996" s="31" t="s">
        <v>306</v>
      </c>
      <c r="N996" s="24" t="s">
        <v>88</v>
      </c>
      <c r="O996" s="24">
        <v>7</v>
      </c>
      <c r="P996" s="24"/>
      <c r="Q996" s="31" t="s">
        <v>34</v>
      </c>
      <c r="R996" s="24"/>
      <c r="S996" s="24"/>
      <c r="T996" s="32" t="s">
        <v>35</v>
      </c>
      <c r="U996" s="18"/>
      <c r="V996" s="19"/>
      <c r="W996" s="33" t="str">
        <f t="shared" si="2"/>
        <v/>
      </c>
      <c r="X996" s="34" t="str">
        <f t="shared" si="1"/>
        <v/>
      </c>
    </row>
    <row r="997" spans="1:24" ht="14.25" customHeight="1" x14ac:dyDescent="0.25">
      <c r="A997" s="36">
        <v>0.25</v>
      </c>
      <c r="B997" s="24" t="s">
        <v>455</v>
      </c>
      <c r="C997" s="24" t="s">
        <v>24</v>
      </c>
      <c r="D997" s="24"/>
      <c r="E997" s="24" t="s">
        <v>1362</v>
      </c>
      <c r="F997" s="37" t="s">
        <v>3507</v>
      </c>
      <c r="G997" s="31" t="s">
        <v>69</v>
      </c>
      <c r="H997" s="24" t="s">
        <v>28</v>
      </c>
      <c r="I997" s="54" t="s">
        <v>3508</v>
      </c>
      <c r="J997" s="55" t="s">
        <v>3509</v>
      </c>
      <c r="K997" s="36">
        <v>50</v>
      </c>
      <c r="L997" s="36" t="s">
        <v>31</v>
      </c>
      <c r="M997" s="31" t="s">
        <v>255</v>
      </c>
      <c r="N997" s="24" t="s">
        <v>185</v>
      </c>
      <c r="O997" s="24">
        <v>1</v>
      </c>
      <c r="P997" s="24"/>
      <c r="Q997" s="31" t="s">
        <v>66</v>
      </c>
      <c r="R997" s="24"/>
      <c r="S997" s="24"/>
      <c r="T997" s="32" t="s">
        <v>35</v>
      </c>
      <c r="U997" s="18"/>
      <c r="V997" s="19"/>
      <c r="W997" s="33" t="str">
        <f t="shared" si="2"/>
        <v/>
      </c>
      <c r="X997" s="34" t="str">
        <f t="shared" si="1"/>
        <v/>
      </c>
    </row>
    <row r="998" spans="1:24" ht="14.25" customHeight="1" x14ac:dyDescent="0.25">
      <c r="A998" s="36">
        <v>8.99</v>
      </c>
      <c r="B998" s="24" t="s">
        <v>3510</v>
      </c>
      <c r="C998" s="24" t="s">
        <v>997</v>
      </c>
      <c r="D998" s="24"/>
      <c r="E998" s="24" t="s">
        <v>3511</v>
      </c>
      <c r="F998" s="37" t="s">
        <v>3512</v>
      </c>
      <c r="G998" s="31" t="s">
        <v>83</v>
      </c>
      <c r="H998" s="24" t="s">
        <v>3513</v>
      </c>
      <c r="I998" s="54" t="s">
        <v>3514</v>
      </c>
      <c r="J998" s="55" t="s">
        <v>3515</v>
      </c>
      <c r="K998" s="36">
        <v>416</v>
      </c>
      <c r="L998" s="36" t="s">
        <v>31</v>
      </c>
      <c r="M998" s="31" t="s">
        <v>153</v>
      </c>
      <c r="N998" s="24" t="s">
        <v>88</v>
      </c>
      <c r="O998" s="24">
        <v>4</v>
      </c>
      <c r="P998" s="24"/>
      <c r="Q998" s="31" t="s">
        <v>34</v>
      </c>
      <c r="R998" s="24"/>
      <c r="S998" s="24"/>
      <c r="T998" s="32" t="s">
        <v>35</v>
      </c>
      <c r="U998" s="18"/>
      <c r="V998" s="19"/>
      <c r="W998" s="33" t="str">
        <f t="shared" si="2"/>
        <v/>
      </c>
      <c r="X998" s="34" t="str">
        <f t="shared" si="1"/>
        <v/>
      </c>
    </row>
    <row r="999" spans="1:24" ht="14.25" customHeight="1" x14ac:dyDescent="0.25">
      <c r="A999" s="40">
        <v>0.94</v>
      </c>
      <c r="B999" s="40" t="s">
        <v>3516</v>
      </c>
      <c r="C999" s="24" t="s">
        <v>1906</v>
      </c>
      <c r="D999" s="24"/>
      <c r="E999" s="24" t="s">
        <v>291</v>
      </c>
      <c r="F999" s="37" t="s">
        <v>3517</v>
      </c>
      <c r="G999" s="31" t="s">
        <v>293</v>
      </c>
      <c r="H999" s="24" t="s">
        <v>40</v>
      </c>
      <c r="I999" s="28" t="s">
        <v>3518</v>
      </c>
      <c r="J999" s="38" t="s">
        <v>3519</v>
      </c>
      <c r="K999" s="36">
        <v>34</v>
      </c>
      <c r="L999" s="36" t="s">
        <v>31</v>
      </c>
      <c r="M999" s="31" t="s">
        <v>175</v>
      </c>
      <c r="N999" s="24" t="s">
        <v>33</v>
      </c>
      <c r="O999" s="24">
        <v>1</v>
      </c>
      <c r="P999" s="24"/>
      <c r="Q999" s="31" t="s">
        <v>34</v>
      </c>
      <c r="R999" s="24"/>
      <c r="S999" s="24"/>
      <c r="T999" s="32" t="s">
        <v>35</v>
      </c>
      <c r="U999" s="18"/>
      <c r="V999" s="19"/>
      <c r="W999" s="33" t="str">
        <f t="shared" si="2"/>
        <v/>
      </c>
      <c r="X999" s="34" t="str">
        <f t="shared" si="1"/>
        <v/>
      </c>
    </row>
    <row r="1000" spans="1:24" ht="14.25" customHeight="1" x14ac:dyDescent="0.25">
      <c r="A1000" s="40">
        <v>7.8461538461538467</v>
      </c>
      <c r="B1000" s="40">
        <v>8.5</v>
      </c>
      <c r="C1000" s="24" t="s">
        <v>2170</v>
      </c>
      <c r="D1000" s="31" t="s">
        <v>171</v>
      </c>
      <c r="E1000" s="24" t="s">
        <v>178</v>
      </c>
      <c r="F1000" s="37" t="s">
        <v>3520</v>
      </c>
      <c r="G1000" s="31" t="s">
        <v>180</v>
      </c>
      <c r="H1000" s="24" t="s">
        <v>90</v>
      </c>
      <c r="I1000" s="28" t="s">
        <v>3521</v>
      </c>
      <c r="J1000" s="38" t="s">
        <v>3522</v>
      </c>
      <c r="K1000" s="36">
        <v>28</v>
      </c>
      <c r="L1000" s="36" t="s">
        <v>31</v>
      </c>
      <c r="M1000" s="31" t="s">
        <v>175</v>
      </c>
      <c r="N1000" s="24" t="s">
        <v>33</v>
      </c>
      <c r="O1000" s="24">
        <v>1</v>
      </c>
      <c r="P1000" s="24"/>
      <c r="Q1000" s="31" t="s">
        <v>34</v>
      </c>
      <c r="R1000" s="24"/>
      <c r="S1000" s="24"/>
      <c r="T1000" s="32" t="s">
        <v>35</v>
      </c>
      <c r="U1000" s="18"/>
      <c r="V1000" s="19"/>
      <c r="W1000" s="33" t="str">
        <f t="shared" si="2"/>
        <v/>
      </c>
      <c r="X1000" s="34" t="str">
        <f t="shared" si="1"/>
        <v/>
      </c>
    </row>
    <row r="1001" spans="1:24" ht="14.25" customHeight="1" x14ac:dyDescent="0.25">
      <c r="A1001" s="40">
        <v>50.000000000000007</v>
      </c>
      <c r="B1001" s="40">
        <v>110</v>
      </c>
      <c r="C1001" s="24" t="s">
        <v>195</v>
      </c>
      <c r="D1001" s="24"/>
      <c r="E1001" s="24" t="s">
        <v>3523</v>
      </c>
      <c r="F1001" s="37" t="s">
        <v>3524</v>
      </c>
      <c r="G1001" s="31" t="s">
        <v>61</v>
      </c>
      <c r="H1001" s="24" t="s">
        <v>28</v>
      </c>
      <c r="I1001" s="28" t="s">
        <v>3525</v>
      </c>
      <c r="J1001" s="38" t="s">
        <v>3526</v>
      </c>
      <c r="K1001" s="36">
        <v>437</v>
      </c>
      <c r="L1001" s="36" t="s">
        <v>31</v>
      </c>
      <c r="M1001" s="31" t="s">
        <v>32</v>
      </c>
      <c r="N1001" s="24" t="s">
        <v>33</v>
      </c>
      <c r="O1001" s="24">
        <v>5</v>
      </c>
      <c r="P1001" s="24"/>
      <c r="Q1001" s="31" t="s">
        <v>34</v>
      </c>
      <c r="R1001" s="24"/>
      <c r="S1001" s="24"/>
      <c r="T1001" s="32" t="s">
        <v>35</v>
      </c>
      <c r="U1001" s="18"/>
      <c r="V1001" s="19"/>
      <c r="W1001" s="33" t="str">
        <f t="shared" si="2"/>
        <v/>
      </c>
      <c r="X1001" s="34" t="str">
        <f t="shared" si="1"/>
        <v/>
      </c>
    </row>
    <row r="1002" spans="1:24" ht="14.25" customHeight="1" x14ac:dyDescent="0.25">
      <c r="A1002" s="40">
        <v>1.3485</v>
      </c>
      <c r="B1002" s="127">
        <v>1.95</v>
      </c>
      <c r="C1002" s="24" t="s">
        <v>3527</v>
      </c>
      <c r="D1002" s="24"/>
      <c r="E1002" s="24" t="s">
        <v>178</v>
      </c>
      <c r="F1002" s="37" t="s">
        <v>3528</v>
      </c>
      <c r="G1002" s="31" t="s">
        <v>180</v>
      </c>
      <c r="H1002" s="24" t="s">
        <v>111</v>
      </c>
      <c r="I1002" s="28" t="s">
        <v>3529</v>
      </c>
      <c r="J1002" s="38" t="s">
        <v>3530</v>
      </c>
      <c r="K1002" s="36">
        <v>739</v>
      </c>
      <c r="L1002" s="36" t="s">
        <v>31</v>
      </c>
      <c r="M1002" s="31" t="s">
        <v>937</v>
      </c>
      <c r="N1002" s="24" t="s">
        <v>78</v>
      </c>
      <c r="O1002" s="24">
        <v>7</v>
      </c>
      <c r="P1002" s="24"/>
      <c r="Q1002" s="31" t="s">
        <v>34</v>
      </c>
      <c r="R1002" s="24"/>
      <c r="S1002" s="24"/>
      <c r="T1002" s="32" t="s">
        <v>35</v>
      </c>
      <c r="U1002" s="18"/>
      <c r="V1002" s="19"/>
      <c r="W1002" s="33" t="str">
        <f t="shared" si="2"/>
        <v/>
      </c>
      <c r="X1002" s="34" t="str">
        <f t="shared" si="1"/>
        <v/>
      </c>
    </row>
    <row r="1003" spans="1:24" ht="14.25" customHeight="1" x14ac:dyDescent="0.25">
      <c r="A1003" s="40">
        <v>9.375</v>
      </c>
      <c r="B1003" s="40" t="s">
        <v>283</v>
      </c>
      <c r="C1003" s="24" t="s">
        <v>24</v>
      </c>
      <c r="D1003" s="24"/>
      <c r="E1003" s="24" t="s">
        <v>217</v>
      </c>
      <c r="F1003" s="37" t="s">
        <v>3531</v>
      </c>
      <c r="G1003" s="31" t="s">
        <v>69</v>
      </c>
      <c r="H1003" s="24" t="s">
        <v>28</v>
      </c>
      <c r="I1003" s="28" t="s">
        <v>3532</v>
      </c>
      <c r="J1003" s="38" t="s">
        <v>3533</v>
      </c>
      <c r="K1003" s="36">
        <v>224</v>
      </c>
      <c r="L1003" s="36" t="s">
        <v>31</v>
      </c>
      <c r="M1003" s="31" t="s">
        <v>1506</v>
      </c>
      <c r="N1003" s="24" t="s">
        <v>78</v>
      </c>
      <c r="O1003" s="24">
        <v>2</v>
      </c>
      <c r="P1003" s="24"/>
      <c r="Q1003" s="31" t="s">
        <v>34</v>
      </c>
      <c r="R1003" s="24"/>
      <c r="S1003" s="24"/>
      <c r="T1003" s="32" t="s">
        <v>35</v>
      </c>
      <c r="U1003" s="18"/>
      <c r="V1003" s="19"/>
      <c r="W1003" s="33" t="str">
        <f t="shared" si="2"/>
        <v/>
      </c>
      <c r="X1003" s="34" t="str">
        <f t="shared" si="1"/>
        <v/>
      </c>
    </row>
    <row r="1004" spans="1:24" ht="14.25" customHeight="1" x14ac:dyDescent="0.25">
      <c r="A1004" s="40">
        <v>1.2000000000000002</v>
      </c>
      <c r="B1004" s="40">
        <v>1.375</v>
      </c>
      <c r="C1004" s="24" t="s">
        <v>24</v>
      </c>
      <c r="D1004" s="24"/>
      <c r="E1004" s="24" t="s">
        <v>73</v>
      </c>
      <c r="F1004" s="37" t="s">
        <v>3534</v>
      </c>
      <c r="G1004" s="31" t="s">
        <v>69</v>
      </c>
      <c r="H1004" s="24" t="s">
        <v>28</v>
      </c>
      <c r="I1004" s="28" t="s">
        <v>3535</v>
      </c>
      <c r="J1004" s="38" t="s">
        <v>3536</v>
      </c>
      <c r="K1004" s="36">
        <v>475</v>
      </c>
      <c r="L1004" s="36" t="s">
        <v>31</v>
      </c>
      <c r="M1004" s="31" t="s">
        <v>32</v>
      </c>
      <c r="N1004" s="24" t="s">
        <v>33</v>
      </c>
      <c r="O1004" s="24">
        <v>5</v>
      </c>
      <c r="P1004" s="24"/>
      <c r="Q1004" s="31" t="s">
        <v>34</v>
      </c>
      <c r="R1004" s="24"/>
      <c r="S1004" s="24"/>
      <c r="T1004" s="32" t="s">
        <v>35</v>
      </c>
      <c r="U1004" s="18"/>
      <c r="V1004" s="19"/>
      <c r="W1004" s="33" t="str">
        <f t="shared" si="2"/>
        <v/>
      </c>
      <c r="X1004" s="34" t="str">
        <f t="shared" si="1"/>
        <v/>
      </c>
    </row>
    <row r="1005" spans="1:24" ht="14.25" customHeight="1" x14ac:dyDescent="0.25">
      <c r="A1005" s="40">
        <v>0.83330000000000004</v>
      </c>
      <c r="B1005" s="24" t="s">
        <v>3537</v>
      </c>
      <c r="C1005" s="24" t="s">
        <v>115</v>
      </c>
      <c r="D1005" s="24"/>
      <c r="E1005" s="24" t="s">
        <v>618</v>
      </c>
      <c r="F1005" s="37" t="s">
        <v>3538</v>
      </c>
      <c r="G1005" s="31" t="s">
        <v>93</v>
      </c>
      <c r="H1005" s="24" t="s">
        <v>84</v>
      </c>
      <c r="I1005" s="28" t="s">
        <v>3539</v>
      </c>
      <c r="J1005" s="38" t="s">
        <v>3540</v>
      </c>
      <c r="K1005" s="36">
        <v>339</v>
      </c>
      <c r="L1005" s="36" t="s">
        <v>31</v>
      </c>
      <c r="M1005" s="31" t="s">
        <v>87</v>
      </c>
      <c r="N1005" s="24" t="s">
        <v>88</v>
      </c>
      <c r="O1005" s="24">
        <v>3</v>
      </c>
      <c r="P1005" s="24"/>
      <c r="Q1005" s="31" t="s">
        <v>34</v>
      </c>
      <c r="R1005" s="24"/>
      <c r="S1005" s="24"/>
      <c r="T1005" s="32" t="s">
        <v>35</v>
      </c>
      <c r="U1005" s="18"/>
      <c r="V1005" s="19"/>
      <c r="W1005" s="33" t="str">
        <f t="shared" si="2"/>
        <v/>
      </c>
      <c r="X1005" s="34" t="str">
        <f t="shared" si="1"/>
        <v/>
      </c>
    </row>
    <row r="1006" spans="1:24" ht="14.25" customHeight="1" x14ac:dyDescent="0.25">
      <c r="A1006" s="36">
        <v>0.189</v>
      </c>
      <c r="B1006" s="31" t="s">
        <v>3541</v>
      </c>
      <c r="C1006" s="24" t="s">
        <v>195</v>
      </c>
      <c r="D1006" s="24"/>
      <c r="E1006" s="24" t="s">
        <v>178</v>
      </c>
      <c r="F1006" s="37" t="s">
        <v>3542</v>
      </c>
      <c r="G1006" s="31" t="s">
        <v>180</v>
      </c>
      <c r="H1006" s="24" t="s">
        <v>28</v>
      </c>
      <c r="I1006" s="28" t="s">
        <v>3543</v>
      </c>
      <c r="J1006" s="38" t="s">
        <v>3544</v>
      </c>
      <c r="K1006" s="36">
        <v>61</v>
      </c>
      <c r="L1006" s="36" t="s">
        <v>31</v>
      </c>
      <c r="M1006" s="31" t="s">
        <v>255</v>
      </c>
      <c r="N1006" s="24" t="s">
        <v>185</v>
      </c>
      <c r="O1006" s="24">
        <v>1</v>
      </c>
      <c r="P1006" s="24"/>
      <c r="Q1006" s="31" t="s">
        <v>66</v>
      </c>
      <c r="R1006" s="24"/>
      <c r="S1006" s="24"/>
      <c r="T1006" s="32" t="s">
        <v>35</v>
      </c>
      <c r="U1006" s="18"/>
      <c r="V1006" s="19"/>
      <c r="W1006" s="33" t="str">
        <f t="shared" si="2"/>
        <v/>
      </c>
      <c r="X1006" s="34" t="str">
        <f t="shared" si="1"/>
        <v/>
      </c>
    </row>
    <row r="1007" spans="1:24" ht="14.25" customHeight="1" x14ac:dyDescent="0.25">
      <c r="A1007" s="40">
        <v>0.29799999999999999</v>
      </c>
      <c r="B1007" s="41" t="s">
        <v>3545</v>
      </c>
      <c r="C1007" s="24" t="s">
        <v>24</v>
      </c>
      <c r="D1007" s="24"/>
      <c r="E1007" s="24" t="s">
        <v>178</v>
      </c>
      <c r="F1007" s="37" t="s">
        <v>3546</v>
      </c>
      <c r="G1007" s="31" t="s">
        <v>180</v>
      </c>
      <c r="H1007" s="24" t="s">
        <v>84</v>
      </c>
      <c r="I1007" s="28" t="s">
        <v>3547</v>
      </c>
      <c r="J1007" s="38" t="s">
        <v>3548</v>
      </c>
      <c r="K1007" s="36">
        <v>301</v>
      </c>
      <c r="L1007" s="36" t="s">
        <v>31</v>
      </c>
      <c r="M1007" s="31" t="s">
        <v>87</v>
      </c>
      <c r="N1007" s="24" t="s">
        <v>88</v>
      </c>
      <c r="O1007" s="24">
        <v>3</v>
      </c>
      <c r="P1007" s="24"/>
      <c r="Q1007" s="31" t="s">
        <v>34</v>
      </c>
      <c r="R1007" s="49"/>
      <c r="S1007" s="49"/>
      <c r="T1007" s="32" t="s">
        <v>35</v>
      </c>
      <c r="U1007" s="18"/>
      <c r="V1007" s="19"/>
      <c r="W1007" s="33" t="str">
        <f t="shared" si="2"/>
        <v/>
      </c>
      <c r="X1007" s="34" t="str">
        <f t="shared" si="1"/>
        <v/>
      </c>
    </row>
    <row r="1008" spans="1:24" ht="14.25" customHeight="1" x14ac:dyDescent="0.25">
      <c r="A1008" s="40">
        <v>0.47899999999999998</v>
      </c>
      <c r="B1008" s="40" t="s">
        <v>3549</v>
      </c>
      <c r="C1008" s="24" t="s">
        <v>1102</v>
      </c>
      <c r="D1008" s="24"/>
      <c r="E1008" s="31" t="s">
        <v>887</v>
      </c>
      <c r="F1008" s="37" t="s">
        <v>3550</v>
      </c>
      <c r="G1008" s="31" t="s">
        <v>110</v>
      </c>
      <c r="H1008" s="24" t="s">
        <v>84</v>
      </c>
      <c r="I1008" s="54" t="s">
        <v>3551</v>
      </c>
      <c r="J1008" s="55" t="s">
        <v>3552</v>
      </c>
      <c r="K1008" s="36">
        <v>507</v>
      </c>
      <c r="L1008" s="36" t="s">
        <v>31</v>
      </c>
      <c r="M1008" s="31" t="s">
        <v>234</v>
      </c>
      <c r="N1008" s="24" t="s">
        <v>88</v>
      </c>
      <c r="O1008" s="24">
        <v>5</v>
      </c>
      <c r="P1008" s="24"/>
      <c r="Q1008" s="31" t="s">
        <v>34</v>
      </c>
      <c r="R1008" s="24"/>
      <c r="S1008" s="24"/>
      <c r="T1008" s="32" t="s">
        <v>35</v>
      </c>
      <c r="U1008" s="18"/>
      <c r="V1008" s="19"/>
      <c r="W1008" s="33" t="str">
        <f t="shared" si="2"/>
        <v/>
      </c>
      <c r="X1008" s="34" t="str">
        <f t="shared" si="1"/>
        <v/>
      </c>
    </row>
    <row r="1009" spans="1:24" ht="14.25" customHeight="1" x14ac:dyDescent="0.25">
      <c r="A1009" s="40">
        <v>5.9</v>
      </c>
      <c r="B1009" s="40" t="s">
        <v>3553</v>
      </c>
      <c r="C1009" s="24" t="s">
        <v>538</v>
      </c>
      <c r="D1009" s="24"/>
      <c r="E1009" s="31" t="s">
        <v>887</v>
      </c>
      <c r="F1009" s="37" t="s">
        <v>3554</v>
      </c>
      <c r="G1009" s="27" t="s">
        <v>93</v>
      </c>
      <c r="H1009" s="24" t="s">
        <v>3555</v>
      </c>
      <c r="I1009" s="54" t="s">
        <v>3556</v>
      </c>
      <c r="J1009" s="55" t="s">
        <v>3557</v>
      </c>
      <c r="K1009" s="36">
        <v>508</v>
      </c>
      <c r="L1009" s="36" t="s">
        <v>31</v>
      </c>
      <c r="M1009" s="31" t="s">
        <v>234</v>
      </c>
      <c r="N1009" s="24" t="s">
        <v>88</v>
      </c>
      <c r="O1009" s="24">
        <v>5</v>
      </c>
      <c r="P1009" s="24"/>
      <c r="Q1009" s="31" t="s">
        <v>34</v>
      </c>
      <c r="R1009" s="24"/>
      <c r="S1009" s="24"/>
      <c r="T1009" s="32" t="s">
        <v>35</v>
      </c>
      <c r="U1009" s="18"/>
      <c r="V1009" s="19"/>
      <c r="W1009" s="33" t="str">
        <f t="shared" si="2"/>
        <v/>
      </c>
      <c r="X1009" s="34" t="str">
        <f t="shared" si="1"/>
        <v/>
      </c>
    </row>
    <row r="1010" spans="1:24" ht="14.25" customHeight="1" x14ac:dyDescent="0.25">
      <c r="A1010" s="22">
        <v>200</v>
      </c>
      <c r="B1010" s="24">
        <f>5700/200</f>
        <v>28.5</v>
      </c>
      <c r="C1010" s="24" t="s">
        <v>195</v>
      </c>
      <c r="D1010" s="31" t="s">
        <v>818</v>
      </c>
      <c r="E1010" s="24" t="s">
        <v>1083</v>
      </c>
      <c r="F1010" s="90" t="s">
        <v>3558</v>
      </c>
      <c r="G1010" s="31" t="s">
        <v>69</v>
      </c>
      <c r="H1010" s="24" t="s">
        <v>84</v>
      </c>
      <c r="I1010" s="28" t="s">
        <v>3559</v>
      </c>
      <c r="J1010" s="38" t="s">
        <v>3560</v>
      </c>
      <c r="K1010" s="36">
        <v>34</v>
      </c>
      <c r="L1010" s="36" t="s">
        <v>31</v>
      </c>
      <c r="M1010" s="31" t="s">
        <v>859</v>
      </c>
      <c r="N1010" s="24">
        <v>2018</v>
      </c>
      <c r="O1010" s="24">
        <v>50</v>
      </c>
      <c r="P1010" s="24" t="s">
        <v>44</v>
      </c>
      <c r="Q1010" s="31" t="s">
        <v>34</v>
      </c>
      <c r="R1010" s="24"/>
      <c r="S1010" s="24" t="s">
        <v>44</v>
      </c>
      <c r="T1010" s="32" t="s">
        <v>35</v>
      </c>
      <c r="U1010" s="18"/>
      <c r="V1010" s="19"/>
      <c r="W1010" s="33" t="str">
        <f t="shared" si="2"/>
        <v/>
      </c>
      <c r="X1010" s="34" t="str">
        <f t="shared" si="1"/>
        <v/>
      </c>
    </row>
    <row r="1011" spans="1:24" ht="14.25" customHeight="1" x14ac:dyDescent="0.25">
      <c r="A1011" s="40">
        <v>0.29499999999999998</v>
      </c>
      <c r="B1011" s="24" t="s">
        <v>3561</v>
      </c>
      <c r="C1011" s="51" t="s">
        <v>195</v>
      </c>
      <c r="D1011" s="24"/>
      <c r="E1011" s="24" t="s">
        <v>3562</v>
      </c>
      <c r="F1011" s="37" t="s">
        <v>3563</v>
      </c>
      <c r="G1011" s="31" t="s">
        <v>83</v>
      </c>
      <c r="H1011" s="24" t="s">
        <v>84</v>
      </c>
      <c r="I1011" s="28" t="s">
        <v>3564</v>
      </c>
      <c r="J1011" s="38" t="s">
        <v>3565</v>
      </c>
      <c r="K1011" s="36">
        <v>198</v>
      </c>
      <c r="L1011" s="36" t="s">
        <v>31</v>
      </c>
      <c r="M1011" s="31" t="s">
        <v>128</v>
      </c>
      <c r="N1011" s="24" t="s">
        <v>129</v>
      </c>
      <c r="O1011" s="24">
        <v>2</v>
      </c>
      <c r="P1011" s="24"/>
      <c r="Q1011" s="31" t="s">
        <v>34</v>
      </c>
      <c r="R1011" s="24"/>
      <c r="S1011" s="24"/>
      <c r="T1011" s="32" t="s">
        <v>35</v>
      </c>
      <c r="U1011" s="18"/>
      <c r="V1011" s="19"/>
      <c r="W1011" s="33" t="str">
        <f t="shared" si="2"/>
        <v/>
      </c>
      <c r="X1011" s="34" t="str">
        <f t="shared" si="1"/>
        <v/>
      </c>
    </row>
    <row r="1012" spans="1:24" ht="14.25" customHeight="1" x14ac:dyDescent="0.25">
      <c r="A1012" s="40">
        <v>0.33500000000000002</v>
      </c>
      <c r="B1012" s="41" t="s">
        <v>3566</v>
      </c>
      <c r="C1012" s="24" t="s">
        <v>195</v>
      </c>
      <c r="D1012" s="24"/>
      <c r="E1012" s="24" t="s">
        <v>3562</v>
      </c>
      <c r="F1012" s="37" t="s">
        <v>3563</v>
      </c>
      <c r="G1012" s="31" t="s">
        <v>83</v>
      </c>
      <c r="H1012" s="24" t="s">
        <v>84</v>
      </c>
      <c r="I1012" s="28" t="s">
        <v>3567</v>
      </c>
      <c r="J1012" s="38" t="s">
        <v>3568</v>
      </c>
      <c r="K1012" s="36">
        <v>199</v>
      </c>
      <c r="L1012" s="36" t="s">
        <v>31</v>
      </c>
      <c r="M1012" s="31" t="s">
        <v>128</v>
      </c>
      <c r="N1012" s="24" t="s">
        <v>129</v>
      </c>
      <c r="O1012" s="24">
        <v>2</v>
      </c>
      <c r="P1012" s="24"/>
      <c r="Q1012" s="31" t="s">
        <v>34</v>
      </c>
      <c r="R1012" s="24"/>
      <c r="S1012" s="24"/>
      <c r="T1012" s="32" t="s">
        <v>35</v>
      </c>
      <c r="U1012" s="18"/>
      <c r="V1012" s="19"/>
      <c r="W1012" s="33" t="str">
        <f t="shared" si="2"/>
        <v/>
      </c>
      <c r="X1012" s="34" t="str">
        <f t="shared" si="1"/>
        <v/>
      </c>
    </row>
    <row r="1013" spans="1:24" ht="14.25" customHeight="1" x14ac:dyDescent="0.25">
      <c r="A1013" s="94">
        <v>69.5</v>
      </c>
      <c r="B1013" s="94">
        <v>80</v>
      </c>
      <c r="C1013" s="94" t="s">
        <v>2292</v>
      </c>
      <c r="D1013" s="94"/>
      <c r="E1013" s="94" t="s">
        <v>3569</v>
      </c>
      <c r="F1013" s="37" t="s">
        <v>3570</v>
      </c>
      <c r="G1013" s="95" t="s">
        <v>3571</v>
      </c>
      <c r="H1013" s="94" t="s">
        <v>2802</v>
      </c>
      <c r="I1013" s="28" t="s">
        <v>3572</v>
      </c>
      <c r="J1013" s="38" t="s">
        <v>3573</v>
      </c>
      <c r="K1013" s="96">
        <v>106</v>
      </c>
      <c r="L1013" s="96" t="s">
        <v>31</v>
      </c>
      <c r="M1013" s="95" t="s">
        <v>601</v>
      </c>
      <c r="N1013" s="94" t="s">
        <v>78</v>
      </c>
      <c r="O1013" s="94">
        <v>1</v>
      </c>
      <c r="P1013" s="94"/>
      <c r="Q1013" s="95" t="s">
        <v>66</v>
      </c>
      <c r="R1013" s="94" t="s">
        <v>45</v>
      </c>
      <c r="S1013" s="94"/>
      <c r="T1013" s="98" t="s">
        <v>35</v>
      </c>
      <c r="U1013" s="18"/>
      <c r="V1013" s="19"/>
      <c r="W1013" s="33" t="str">
        <f t="shared" si="2"/>
        <v/>
      </c>
      <c r="X1013" s="34" t="str">
        <f t="shared" si="1"/>
        <v/>
      </c>
    </row>
    <row r="1014" spans="1:24" ht="14.25" customHeight="1" x14ac:dyDescent="0.25">
      <c r="A1014" s="94">
        <v>123</v>
      </c>
      <c r="B1014" s="94">
        <v>145</v>
      </c>
      <c r="C1014" s="94" t="s">
        <v>3574</v>
      </c>
      <c r="D1014" s="94"/>
      <c r="E1014" s="94" t="s">
        <v>3569</v>
      </c>
      <c r="F1014" s="37" t="s">
        <v>3575</v>
      </c>
      <c r="G1014" s="95" t="s">
        <v>3571</v>
      </c>
      <c r="H1014" s="94" t="s">
        <v>3576</v>
      </c>
      <c r="I1014" s="28" t="s">
        <v>3572</v>
      </c>
      <c r="J1014" s="38" t="s">
        <v>3573</v>
      </c>
      <c r="K1014" s="96">
        <v>107</v>
      </c>
      <c r="L1014" s="96" t="s">
        <v>31</v>
      </c>
      <c r="M1014" s="95" t="s">
        <v>601</v>
      </c>
      <c r="N1014" s="94" t="s">
        <v>78</v>
      </c>
      <c r="O1014" s="94">
        <v>1</v>
      </c>
      <c r="P1014" s="94"/>
      <c r="Q1014" s="95" t="s">
        <v>66</v>
      </c>
      <c r="R1014" s="94" t="s">
        <v>45</v>
      </c>
      <c r="S1014" s="94"/>
      <c r="T1014" s="98" t="s">
        <v>35</v>
      </c>
      <c r="U1014" s="18"/>
      <c r="V1014" s="19"/>
      <c r="W1014" s="33" t="str">
        <f t="shared" si="2"/>
        <v/>
      </c>
      <c r="X1014" s="34" t="str">
        <f t="shared" si="1"/>
        <v/>
      </c>
    </row>
    <row r="1015" spans="1:24" ht="14.25" customHeight="1" x14ac:dyDescent="0.25">
      <c r="A1015" s="40">
        <v>7.5749999999999993</v>
      </c>
      <c r="B1015" s="40">
        <v>20.3</v>
      </c>
      <c r="C1015" s="24" t="s">
        <v>36</v>
      </c>
      <c r="D1015" s="24"/>
      <c r="E1015" s="24" t="s">
        <v>3577</v>
      </c>
      <c r="F1015" s="37" t="s">
        <v>3578</v>
      </c>
      <c r="G1015" s="27" t="s">
        <v>39</v>
      </c>
      <c r="H1015" s="24" t="s">
        <v>40</v>
      </c>
      <c r="I1015" s="28" t="s">
        <v>3579</v>
      </c>
      <c r="J1015" s="38" t="s">
        <v>3580</v>
      </c>
      <c r="K1015" s="36">
        <v>744</v>
      </c>
      <c r="L1015" s="36" t="s">
        <v>31</v>
      </c>
      <c r="M1015" s="31" t="s">
        <v>72</v>
      </c>
      <c r="N1015" s="24" t="s">
        <v>33</v>
      </c>
      <c r="O1015" s="24">
        <v>8</v>
      </c>
      <c r="P1015" s="24"/>
      <c r="Q1015" s="31" t="s">
        <v>34</v>
      </c>
      <c r="R1015" s="24" t="s">
        <v>45</v>
      </c>
      <c r="S1015" s="24"/>
      <c r="T1015" s="32" t="s">
        <v>35</v>
      </c>
      <c r="U1015" s="18"/>
      <c r="V1015" s="19"/>
      <c r="W1015" s="33" t="str">
        <f t="shared" si="2"/>
        <v/>
      </c>
      <c r="X1015" s="34" t="str">
        <f t="shared" si="1"/>
        <v/>
      </c>
    </row>
    <row r="1016" spans="1:24" ht="14.25" customHeight="1" x14ac:dyDescent="0.25">
      <c r="A1016" s="40">
        <v>0.36749999999999999</v>
      </c>
      <c r="B1016" s="40">
        <v>0.9</v>
      </c>
      <c r="C1016" s="24" t="s">
        <v>24</v>
      </c>
      <c r="D1016" s="24"/>
      <c r="E1016" s="24" t="s">
        <v>67</v>
      </c>
      <c r="F1016" s="37" t="s">
        <v>3581</v>
      </c>
      <c r="G1016" s="31" t="s">
        <v>69</v>
      </c>
      <c r="H1016" s="24" t="s">
        <v>28</v>
      </c>
      <c r="I1016" s="28" t="s">
        <v>3582</v>
      </c>
      <c r="J1016" s="38" t="s">
        <v>3583</v>
      </c>
      <c r="K1016" s="36">
        <v>504</v>
      </c>
      <c r="L1016" s="36" t="s">
        <v>31</v>
      </c>
      <c r="M1016" s="31" t="s">
        <v>32</v>
      </c>
      <c r="N1016" s="24" t="s">
        <v>33</v>
      </c>
      <c r="O1016" s="24">
        <v>5</v>
      </c>
      <c r="P1016" s="24"/>
      <c r="Q1016" s="31" t="s">
        <v>34</v>
      </c>
      <c r="R1016" s="24" t="s">
        <v>45</v>
      </c>
      <c r="S1016" s="24"/>
      <c r="T1016" s="32" t="s">
        <v>35</v>
      </c>
      <c r="U1016" s="18"/>
      <c r="V1016" s="19"/>
      <c r="W1016" s="33" t="str">
        <f t="shared" si="2"/>
        <v/>
      </c>
      <c r="X1016" s="34" t="str">
        <f t="shared" si="1"/>
        <v/>
      </c>
    </row>
    <row r="1017" spans="1:24" ht="14.25" customHeight="1" x14ac:dyDescent="0.25">
      <c r="A1017" s="40">
        <v>5.6000000000000005</v>
      </c>
      <c r="B1017" s="24">
        <v>9.75</v>
      </c>
      <c r="C1017" s="24" t="s">
        <v>2671</v>
      </c>
      <c r="D1017" s="24"/>
      <c r="E1017" s="24" t="s">
        <v>3584</v>
      </c>
      <c r="F1017" s="37" t="s">
        <v>3585</v>
      </c>
      <c r="G1017" s="31" t="s">
        <v>274</v>
      </c>
      <c r="H1017" s="24" t="s">
        <v>2671</v>
      </c>
      <c r="I1017" s="28" t="s">
        <v>3586</v>
      </c>
      <c r="J1017" s="38" t="s">
        <v>3587</v>
      </c>
      <c r="K1017" s="36">
        <v>797</v>
      </c>
      <c r="L1017" s="36" t="s">
        <v>31</v>
      </c>
      <c r="M1017" s="31" t="s">
        <v>1010</v>
      </c>
      <c r="N1017" s="24" t="s">
        <v>78</v>
      </c>
      <c r="O1017" s="24">
        <v>8</v>
      </c>
      <c r="P1017" s="24"/>
      <c r="Q1017" s="31" t="s">
        <v>34</v>
      </c>
      <c r="R1017" s="24" t="s">
        <v>45</v>
      </c>
      <c r="S1017" s="24"/>
      <c r="T1017" s="32" t="s">
        <v>35</v>
      </c>
      <c r="U1017" s="18"/>
      <c r="V1017" s="19"/>
      <c r="W1017" s="33" t="str">
        <f t="shared" si="2"/>
        <v/>
      </c>
      <c r="X1017" s="34" t="str">
        <f t="shared" si="1"/>
        <v/>
      </c>
    </row>
    <row r="1018" spans="1:24" ht="14.25" customHeight="1" x14ac:dyDescent="0.25">
      <c r="A1018" s="40">
        <v>6.9125000000000005</v>
      </c>
      <c r="B1018" s="40">
        <v>9</v>
      </c>
      <c r="C1018" s="24" t="s">
        <v>271</v>
      </c>
      <c r="D1018" s="24"/>
      <c r="E1018" s="24" t="s">
        <v>2500</v>
      </c>
      <c r="F1018" s="37" t="s">
        <v>3588</v>
      </c>
      <c r="G1018" s="24" t="s">
        <v>2502</v>
      </c>
      <c r="H1018" s="24" t="s">
        <v>275</v>
      </c>
      <c r="I1018" s="28" t="s">
        <v>3589</v>
      </c>
      <c r="J1018" s="38" t="s">
        <v>3590</v>
      </c>
      <c r="K1018" s="30">
        <v>732</v>
      </c>
      <c r="L1018" s="30" t="s">
        <v>31</v>
      </c>
      <c r="M1018" s="31" t="s">
        <v>72</v>
      </c>
      <c r="N1018" s="24" t="s">
        <v>33</v>
      </c>
      <c r="O1018" s="24">
        <v>8</v>
      </c>
      <c r="P1018" s="24"/>
      <c r="Q1018" s="31" t="s">
        <v>34</v>
      </c>
      <c r="R1018" s="24" t="s">
        <v>45</v>
      </c>
      <c r="S1018" s="24"/>
      <c r="T1018" s="32" t="s">
        <v>35</v>
      </c>
      <c r="U1018" s="18"/>
      <c r="V1018" s="19"/>
      <c r="W1018" s="33" t="str">
        <f t="shared" si="2"/>
        <v/>
      </c>
      <c r="X1018" s="34" t="str">
        <f t="shared" si="1"/>
        <v/>
      </c>
    </row>
    <row r="1019" spans="1:24" ht="14.25" customHeight="1" x14ac:dyDescent="0.25">
      <c r="A1019" s="40">
        <v>6.9125000000000005</v>
      </c>
      <c r="B1019" s="40">
        <v>11.25</v>
      </c>
      <c r="C1019" s="24" t="s">
        <v>271</v>
      </c>
      <c r="D1019" s="24"/>
      <c r="E1019" s="24" t="s">
        <v>574</v>
      </c>
      <c r="F1019" s="37" t="s">
        <v>3588</v>
      </c>
      <c r="G1019" s="31" t="s">
        <v>69</v>
      </c>
      <c r="H1019" s="24" t="s">
        <v>275</v>
      </c>
      <c r="I1019" s="28" t="s">
        <v>3589</v>
      </c>
      <c r="J1019" s="38" t="s">
        <v>3590</v>
      </c>
      <c r="K1019" s="35">
        <v>732</v>
      </c>
      <c r="L1019" s="35" t="s">
        <v>47</v>
      </c>
      <c r="M1019" s="31" t="s">
        <v>72</v>
      </c>
      <c r="N1019" s="24" t="s">
        <v>33</v>
      </c>
      <c r="O1019" s="24">
        <v>8</v>
      </c>
      <c r="P1019" s="24"/>
      <c r="Q1019" s="31" t="s">
        <v>34</v>
      </c>
      <c r="R1019" s="24" t="s">
        <v>45</v>
      </c>
      <c r="S1019" s="24"/>
      <c r="T1019" s="32" t="s">
        <v>35</v>
      </c>
      <c r="U1019" s="18"/>
      <c r="V1019" s="19"/>
      <c r="W1019" s="33" t="str">
        <f t="shared" si="2"/>
        <v/>
      </c>
      <c r="X1019" s="34" t="str">
        <f t="shared" si="1"/>
        <v/>
      </c>
    </row>
    <row r="1020" spans="1:24" ht="14.25" customHeight="1" x14ac:dyDescent="0.25">
      <c r="A1020" s="40">
        <v>6.9125000000000005</v>
      </c>
      <c r="B1020" s="40">
        <v>10.5</v>
      </c>
      <c r="C1020" s="24" t="s">
        <v>271</v>
      </c>
      <c r="D1020" s="24"/>
      <c r="E1020" s="24" t="s">
        <v>495</v>
      </c>
      <c r="F1020" s="37" t="s">
        <v>3588</v>
      </c>
      <c r="G1020" s="31" t="s">
        <v>69</v>
      </c>
      <c r="H1020" s="24" t="s">
        <v>275</v>
      </c>
      <c r="I1020" s="28" t="s">
        <v>3589</v>
      </c>
      <c r="J1020" s="38" t="s">
        <v>3590</v>
      </c>
      <c r="K1020" s="35">
        <v>732</v>
      </c>
      <c r="L1020" s="35" t="s">
        <v>48</v>
      </c>
      <c r="M1020" s="31" t="s">
        <v>72</v>
      </c>
      <c r="N1020" s="24" t="s">
        <v>33</v>
      </c>
      <c r="O1020" s="24">
        <v>8</v>
      </c>
      <c r="P1020" s="24"/>
      <c r="Q1020" s="31" t="s">
        <v>34</v>
      </c>
      <c r="R1020" s="24" t="s">
        <v>45</v>
      </c>
      <c r="S1020" s="24"/>
      <c r="T1020" s="32" t="s">
        <v>35</v>
      </c>
      <c r="U1020" s="18"/>
      <c r="V1020" s="19"/>
      <c r="W1020" s="33" t="str">
        <f t="shared" si="2"/>
        <v/>
      </c>
      <c r="X1020" s="34" t="str">
        <f t="shared" si="1"/>
        <v/>
      </c>
    </row>
    <row r="1021" spans="1:24" ht="14.25" customHeight="1" x14ac:dyDescent="0.25">
      <c r="A1021" s="40">
        <v>5.5125000000000002</v>
      </c>
      <c r="B1021" s="24">
        <v>9.75</v>
      </c>
      <c r="C1021" s="24" t="s">
        <v>107</v>
      </c>
      <c r="D1021" s="24"/>
      <c r="E1021" s="24" t="s">
        <v>3584</v>
      </c>
      <c r="F1021" s="37" t="s">
        <v>3591</v>
      </c>
      <c r="G1021" s="31" t="s">
        <v>274</v>
      </c>
      <c r="H1021" s="24" t="s">
        <v>107</v>
      </c>
      <c r="I1021" s="28" t="s">
        <v>3589</v>
      </c>
      <c r="J1021" s="38" t="s">
        <v>3588</v>
      </c>
      <c r="K1021" s="36">
        <v>798</v>
      </c>
      <c r="L1021" s="36" t="s">
        <v>31</v>
      </c>
      <c r="M1021" s="31" t="s">
        <v>1010</v>
      </c>
      <c r="N1021" s="24" t="s">
        <v>78</v>
      </c>
      <c r="O1021" s="24">
        <v>8</v>
      </c>
      <c r="P1021" s="24"/>
      <c r="Q1021" s="31" t="s">
        <v>34</v>
      </c>
      <c r="R1021" s="24" t="s">
        <v>45</v>
      </c>
      <c r="S1021" s="24"/>
      <c r="T1021" s="32" t="s">
        <v>35</v>
      </c>
      <c r="U1021" s="18"/>
      <c r="V1021" s="19"/>
      <c r="W1021" s="33" t="str">
        <f t="shared" si="2"/>
        <v/>
      </c>
      <c r="X1021" s="34" t="str">
        <f t="shared" si="1"/>
        <v/>
      </c>
    </row>
    <row r="1022" spans="1:24" ht="14.25" customHeight="1" x14ac:dyDescent="0.25">
      <c r="A1022" s="40">
        <v>12.950000000000001</v>
      </c>
      <c r="B1022" s="40" t="s">
        <v>283</v>
      </c>
      <c r="C1022" s="24" t="s">
        <v>1965</v>
      </c>
      <c r="D1022" s="24"/>
      <c r="E1022" s="24" t="s">
        <v>495</v>
      </c>
      <c r="F1022" s="37" t="s">
        <v>3592</v>
      </c>
      <c r="G1022" s="31" t="s">
        <v>69</v>
      </c>
      <c r="H1022" s="24" t="s">
        <v>1967</v>
      </c>
      <c r="I1022" s="28" t="s">
        <v>3593</v>
      </c>
      <c r="J1022" s="38" t="s">
        <v>3594</v>
      </c>
      <c r="K1022" s="36">
        <v>742</v>
      </c>
      <c r="L1022" s="36" t="s">
        <v>31</v>
      </c>
      <c r="M1022" s="31" t="s">
        <v>72</v>
      </c>
      <c r="N1022" s="24" t="s">
        <v>33</v>
      </c>
      <c r="O1022" s="24">
        <v>8</v>
      </c>
      <c r="P1022" s="24"/>
      <c r="Q1022" s="31" t="s">
        <v>34</v>
      </c>
      <c r="R1022" s="24" t="s">
        <v>45</v>
      </c>
      <c r="S1022" s="24"/>
      <c r="T1022" s="32" t="s">
        <v>35</v>
      </c>
      <c r="U1022" s="18"/>
      <c r="V1022" s="19"/>
      <c r="W1022" s="33" t="str">
        <f t="shared" si="2"/>
        <v/>
      </c>
      <c r="X1022" s="34" t="str">
        <f t="shared" si="1"/>
        <v/>
      </c>
    </row>
    <row r="1023" spans="1:24" ht="14.25" customHeight="1" x14ac:dyDescent="0.25">
      <c r="A1023" s="40">
        <v>9.9499999999999993</v>
      </c>
      <c r="B1023" s="40">
        <v>12</v>
      </c>
      <c r="C1023" s="24" t="s">
        <v>1970</v>
      </c>
      <c r="D1023" s="24"/>
      <c r="E1023" s="24" t="s">
        <v>495</v>
      </c>
      <c r="F1023" s="37" t="s">
        <v>3592</v>
      </c>
      <c r="G1023" s="31" t="s">
        <v>69</v>
      </c>
      <c r="H1023" s="24" t="s">
        <v>1967</v>
      </c>
      <c r="I1023" s="28" t="s">
        <v>3595</v>
      </c>
      <c r="J1023" s="38" t="s">
        <v>3596</v>
      </c>
      <c r="K1023" s="36">
        <v>743</v>
      </c>
      <c r="L1023" s="36" t="s">
        <v>31</v>
      </c>
      <c r="M1023" s="31" t="s">
        <v>72</v>
      </c>
      <c r="N1023" s="24" t="s">
        <v>33</v>
      </c>
      <c r="O1023" s="24">
        <v>8</v>
      </c>
      <c r="P1023" s="24"/>
      <c r="Q1023" s="31" t="s">
        <v>34</v>
      </c>
      <c r="R1023" s="24" t="s">
        <v>45</v>
      </c>
      <c r="S1023" s="24"/>
      <c r="T1023" s="32" t="s">
        <v>35</v>
      </c>
      <c r="U1023" s="18"/>
      <c r="V1023" s="19"/>
      <c r="W1023" s="33" t="str">
        <f t="shared" si="2"/>
        <v/>
      </c>
      <c r="X1023" s="34" t="str">
        <f t="shared" si="1"/>
        <v/>
      </c>
    </row>
    <row r="1024" spans="1:24" ht="14.25" customHeight="1" x14ac:dyDescent="0.25">
      <c r="A1024" s="40">
        <v>0.22349999999999998</v>
      </c>
      <c r="B1024" s="41">
        <v>0.45</v>
      </c>
      <c r="C1024" s="24" t="s">
        <v>24</v>
      </c>
      <c r="D1024" s="24"/>
      <c r="E1024" s="24" t="s">
        <v>1287</v>
      </c>
      <c r="F1024" s="37" t="s">
        <v>3597</v>
      </c>
      <c r="G1024" s="31" t="s">
        <v>1289</v>
      </c>
      <c r="H1024" s="24" t="s">
        <v>28</v>
      </c>
      <c r="I1024" s="28" t="s">
        <v>3598</v>
      </c>
      <c r="J1024" s="38" t="s">
        <v>3599</v>
      </c>
      <c r="K1024" s="36">
        <v>88</v>
      </c>
      <c r="L1024" s="36" t="s">
        <v>31</v>
      </c>
      <c r="M1024" s="31" t="s">
        <v>622</v>
      </c>
      <c r="N1024" s="24" t="s">
        <v>33</v>
      </c>
      <c r="O1024" s="24">
        <v>6</v>
      </c>
      <c r="P1024" s="31" t="s">
        <v>623</v>
      </c>
      <c r="Q1024" s="31" t="s">
        <v>34</v>
      </c>
      <c r="R1024" s="24"/>
      <c r="S1024" s="24" t="s">
        <v>329</v>
      </c>
      <c r="T1024" s="32" t="s">
        <v>35</v>
      </c>
      <c r="U1024" s="18"/>
      <c r="V1024" s="19"/>
      <c r="W1024" s="33" t="str">
        <f t="shared" si="2"/>
        <v/>
      </c>
      <c r="X1024" s="34" t="str">
        <f t="shared" si="1"/>
        <v/>
      </c>
    </row>
    <row r="1025" spans="1:24" ht="14.25" customHeight="1" x14ac:dyDescent="0.25">
      <c r="A1025" s="40">
        <v>5.63</v>
      </c>
      <c r="B1025" s="41" t="s">
        <v>3600</v>
      </c>
      <c r="C1025" s="24" t="s">
        <v>207</v>
      </c>
      <c r="D1025" s="24"/>
      <c r="E1025" s="24" t="s">
        <v>142</v>
      </c>
      <c r="F1025" s="37" t="s">
        <v>3601</v>
      </c>
      <c r="G1025" s="31" t="s">
        <v>1289</v>
      </c>
      <c r="H1025" s="24" t="s">
        <v>2841</v>
      </c>
      <c r="I1025" s="28" t="s">
        <v>3602</v>
      </c>
      <c r="J1025" s="38" t="s">
        <v>3603</v>
      </c>
      <c r="K1025" s="36">
        <v>202</v>
      </c>
      <c r="L1025" s="36" t="s">
        <v>31</v>
      </c>
      <c r="M1025" s="31" t="s">
        <v>128</v>
      </c>
      <c r="N1025" s="24" t="s">
        <v>129</v>
      </c>
      <c r="O1025" s="24">
        <v>2</v>
      </c>
      <c r="P1025" s="24"/>
      <c r="Q1025" s="31" t="s">
        <v>34</v>
      </c>
      <c r="R1025" s="24"/>
      <c r="S1025" s="24"/>
      <c r="T1025" s="32" t="s">
        <v>35</v>
      </c>
      <c r="U1025" s="18"/>
      <c r="V1025" s="19"/>
      <c r="W1025" s="33" t="str">
        <f t="shared" si="2"/>
        <v/>
      </c>
      <c r="X1025" s="34" t="str">
        <f t="shared" si="1"/>
        <v/>
      </c>
    </row>
    <row r="1026" spans="1:24" ht="14.25" customHeight="1" x14ac:dyDescent="0.25">
      <c r="A1026" s="40">
        <v>112406</v>
      </c>
      <c r="B1026" s="41" t="s">
        <v>3604</v>
      </c>
      <c r="C1026" s="24" t="s">
        <v>3605</v>
      </c>
      <c r="D1026" s="24"/>
      <c r="E1026" s="24" t="s">
        <v>3606</v>
      </c>
      <c r="F1026" s="37" t="s">
        <v>3607</v>
      </c>
      <c r="G1026" s="31" t="s">
        <v>83</v>
      </c>
      <c r="H1026" s="24" t="s">
        <v>222</v>
      </c>
      <c r="I1026" s="28" t="s">
        <v>3608</v>
      </c>
      <c r="J1026" s="38" t="s">
        <v>3609</v>
      </c>
      <c r="K1026" s="36">
        <v>3</v>
      </c>
      <c r="L1026" s="36"/>
      <c r="M1026" s="31" t="s">
        <v>3610</v>
      </c>
      <c r="N1026" s="24"/>
      <c r="O1026" s="24"/>
      <c r="P1026" s="24"/>
      <c r="Q1026" s="31" t="s">
        <v>34</v>
      </c>
      <c r="R1026" s="24"/>
      <c r="S1026" s="24"/>
      <c r="T1026" s="32" t="s">
        <v>35</v>
      </c>
      <c r="U1026" s="18"/>
      <c r="V1026" s="19"/>
      <c r="W1026" s="33" t="str">
        <f t="shared" si="2"/>
        <v/>
      </c>
      <c r="X1026" s="34" t="str">
        <f t="shared" si="1"/>
        <v/>
      </c>
    </row>
    <row r="1027" spans="1:24" ht="14.25" customHeight="1" x14ac:dyDescent="0.25">
      <c r="A1027" s="40">
        <v>112406</v>
      </c>
      <c r="B1027" s="41" t="s">
        <v>3604</v>
      </c>
      <c r="C1027" s="24" t="s">
        <v>3605</v>
      </c>
      <c r="D1027" s="24"/>
      <c r="E1027" s="24" t="s">
        <v>3606</v>
      </c>
      <c r="F1027" s="37" t="s">
        <v>3607</v>
      </c>
      <c r="G1027" s="31" t="s">
        <v>93</v>
      </c>
      <c r="H1027" s="24" t="s">
        <v>222</v>
      </c>
      <c r="I1027" s="28" t="s">
        <v>3608</v>
      </c>
      <c r="J1027" s="38" t="s">
        <v>3609</v>
      </c>
      <c r="K1027" s="36">
        <v>3</v>
      </c>
      <c r="L1027" s="36"/>
      <c r="M1027" s="31" t="s">
        <v>3610</v>
      </c>
      <c r="N1027" s="24"/>
      <c r="O1027" s="24"/>
      <c r="P1027" s="24"/>
      <c r="Q1027" s="31" t="s">
        <v>34</v>
      </c>
      <c r="R1027" s="24"/>
      <c r="S1027" s="24"/>
      <c r="T1027" s="32" t="s">
        <v>35</v>
      </c>
      <c r="U1027" s="18"/>
      <c r="V1027" s="19"/>
      <c r="W1027" s="33" t="str">
        <f t="shared" si="2"/>
        <v/>
      </c>
      <c r="X1027" s="34" t="str">
        <f t="shared" si="1"/>
        <v/>
      </c>
    </row>
    <row r="1028" spans="1:24" ht="14.25" customHeight="1" x14ac:dyDescent="0.25">
      <c r="A1028" s="24">
        <v>48.25</v>
      </c>
      <c r="B1028" s="24" t="s">
        <v>3611</v>
      </c>
      <c r="C1028" s="24" t="s">
        <v>3612</v>
      </c>
      <c r="D1028" s="24"/>
      <c r="E1028" s="24" t="s">
        <v>3613</v>
      </c>
      <c r="F1028" s="37" t="s">
        <v>3614</v>
      </c>
      <c r="G1028" s="31" t="s">
        <v>46</v>
      </c>
      <c r="H1028" s="24" t="s">
        <v>40</v>
      </c>
      <c r="I1028" s="28" t="s">
        <v>3615</v>
      </c>
      <c r="J1028" s="38" t="s">
        <v>3616</v>
      </c>
      <c r="K1028" s="36">
        <v>171</v>
      </c>
      <c r="L1028" s="36" t="s">
        <v>31</v>
      </c>
      <c r="M1028" s="31" t="s">
        <v>184</v>
      </c>
      <c r="N1028" s="24" t="s">
        <v>185</v>
      </c>
      <c r="O1028" s="24">
        <v>2</v>
      </c>
      <c r="P1028" s="24"/>
      <c r="Q1028" s="31" t="s">
        <v>66</v>
      </c>
      <c r="R1028" s="24"/>
      <c r="S1028" s="24"/>
      <c r="T1028" s="32" t="s">
        <v>35</v>
      </c>
      <c r="U1028" s="18"/>
      <c r="V1028" s="19"/>
      <c r="W1028" s="33" t="str">
        <f t="shared" si="2"/>
        <v/>
      </c>
      <c r="X1028" s="34" t="str">
        <f t="shared" si="1"/>
        <v/>
      </c>
    </row>
    <row r="1029" spans="1:24" ht="14.25" customHeight="1" x14ac:dyDescent="0.25">
      <c r="A1029" s="40">
        <v>3.1949999999999998</v>
      </c>
      <c r="B1029" s="40">
        <v>6</v>
      </c>
      <c r="C1029" s="24" t="s">
        <v>681</v>
      </c>
      <c r="D1029" s="24"/>
      <c r="E1029" s="24" t="s">
        <v>161</v>
      </c>
      <c r="F1029" s="37" t="s">
        <v>3617</v>
      </c>
      <c r="G1029" s="31" t="s">
        <v>69</v>
      </c>
      <c r="H1029" s="24" t="s">
        <v>681</v>
      </c>
      <c r="I1029" s="28" t="s">
        <v>3618</v>
      </c>
      <c r="J1029" s="38" t="s">
        <v>3619</v>
      </c>
      <c r="K1029" s="30">
        <v>697</v>
      </c>
      <c r="L1029" s="30" t="s">
        <v>31</v>
      </c>
      <c r="M1029" s="31" t="s">
        <v>72</v>
      </c>
      <c r="N1029" s="24" t="s">
        <v>33</v>
      </c>
      <c r="O1029" s="24">
        <v>8</v>
      </c>
      <c r="P1029" s="24"/>
      <c r="Q1029" s="31" t="s">
        <v>34</v>
      </c>
      <c r="R1029" s="24"/>
      <c r="S1029" s="24"/>
      <c r="T1029" s="32" t="s">
        <v>35</v>
      </c>
      <c r="U1029" s="18"/>
      <c r="V1029" s="19"/>
      <c r="W1029" s="33" t="str">
        <f t="shared" si="2"/>
        <v/>
      </c>
      <c r="X1029" s="34" t="str">
        <f t="shared" si="1"/>
        <v/>
      </c>
    </row>
    <row r="1030" spans="1:24" ht="14.25" customHeight="1" x14ac:dyDescent="0.25">
      <c r="A1030" s="40">
        <v>3.1949999999999998</v>
      </c>
      <c r="B1030" s="40">
        <v>6</v>
      </c>
      <c r="C1030" s="24" t="s">
        <v>681</v>
      </c>
      <c r="D1030" s="24"/>
      <c r="E1030" s="24" t="s">
        <v>297</v>
      </c>
      <c r="F1030" s="37" t="s">
        <v>3620</v>
      </c>
      <c r="G1030" s="31" t="s">
        <v>321</v>
      </c>
      <c r="H1030" s="24" t="s">
        <v>681</v>
      </c>
      <c r="I1030" s="28" t="s">
        <v>3618</v>
      </c>
      <c r="J1030" s="38" t="s">
        <v>3619</v>
      </c>
      <c r="K1030" s="35">
        <v>697</v>
      </c>
      <c r="L1030" s="35" t="s">
        <v>47</v>
      </c>
      <c r="M1030" s="31" t="s">
        <v>72</v>
      </c>
      <c r="N1030" s="24" t="s">
        <v>33</v>
      </c>
      <c r="O1030" s="24">
        <v>8</v>
      </c>
      <c r="P1030" s="24"/>
      <c r="Q1030" s="31" t="s">
        <v>34</v>
      </c>
      <c r="R1030" s="24"/>
      <c r="S1030" s="24"/>
      <c r="T1030" s="32" t="s">
        <v>35</v>
      </c>
      <c r="U1030" s="18"/>
      <c r="V1030" s="19"/>
      <c r="W1030" s="33" t="str">
        <f t="shared" si="2"/>
        <v/>
      </c>
      <c r="X1030" s="34" t="str">
        <f t="shared" si="1"/>
        <v/>
      </c>
    </row>
    <row r="1031" spans="1:24" ht="14.25" customHeight="1" x14ac:dyDescent="0.25">
      <c r="A1031" s="40">
        <v>0.36</v>
      </c>
      <c r="B1031" s="41" t="s">
        <v>1259</v>
      </c>
      <c r="C1031" s="24" t="s">
        <v>115</v>
      </c>
      <c r="D1031" s="24"/>
      <c r="E1031" s="24" t="s">
        <v>98</v>
      </c>
      <c r="F1031" s="37" t="s">
        <v>3621</v>
      </c>
      <c r="G1031" s="31" t="s">
        <v>100</v>
      </c>
      <c r="H1031" s="24" t="s">
        <v>84</v>
      </c>
      <c r="I1031" s="28" t="s">
        <v>3622</v>
      </c>
      <c r="J1031" s="38" t="s">
        <v>3623</v>
      </c>
      <c r="K1031" s="53">
        <v>182</v>
      </c>
      <c r="L1031" s="53" t="s">
        <v>31</v>
      </c>
      <c r="M1031" s="31" t="s">
        <v>128</v>
      </c>
      <c r="N1031" s="24" t="s">
        <v>129</v>
      </c>
      <c r="O1031" s="24">
        <v>2</v>
      </c>
      <c r="P1031" s="24"/>
      <c r="Q1031" s="31" t="s">
        <v>34</v>
      </c>
      <c r="R1031" s="24"/>
      <c r="S1031" s="24"/>
      <c r="T1031" s="32" t="s">
        <v>35</v>
      </c>
      <c r="U1031" s="18"/>
      <c r="V1031" s="19"/>
      <c r="W1031" s="33" t="str">
        <f t="shared" si="2"/>
        <v/>
      </c>
      <c r="X1031" s="34" t="str">
        <f t="shared" si="1"/>
        <v/>
      </c>
    </row>
    <row r="1032" spans="1:24" ht="14.25" customHeight="1" x14ac:dyDescent="0.25">
      <c r="A1032" s="40">
        <v>1.01</v>
      </c>
      <c r="B1032" s="40" t="s">
        <v>895</v>
      </c>
      <c r="C1032" s="24" t="s">
        <v>1471</v>
      </c>
      <c r="D1032" s="24"/>
      <c r="E1032" s="24" t="s">
        <v>3624</v>
      </c>
      <c r="F1032" s="37" t="s">
        <v>3625</v>
      </c>
      <c r="G1032" s="31" t="s">
        <v>93</v>
      </c>
      <c r="H1032" s="24" t="s">
        <v>84</v>
      </c>
      <c r="I1032" s="28" t="s">
        <v>3626</v>
      </c>
      <c r="J1032" s="38" t="s">
        <v>3627</v>
      </c>
      <c r="K1032" s="36">
        <v>183</v>
      </c>
      <c r="L1032" s="36" t="s">
        <v>31</v>
      </c>
      <c r="M1032" s="31" t="s">
        <v>128</v>
      </c>
      <c r="N1032" s="24" t="s">
        <v>129</v>
      </c>
      <c r="O1032" s="24">
        <v>2</v>
      </c>
      <c r="P1032" s="24"/>
      <c r="Q1032" s="31" t="s">
        <v>34</v>
      </c>
      <c r="R1032" s="24"/>
      <c r="S1032" s="24"/>
      <c r="T1032" s="32" t="s">
        <v>35</v>
      </c>
      <c r="U1032" s="18"/>
      <c r="V1032" s="19"/>
      <c r="W1032" s="33" t="str">
        <f t="shared" si="2"/>
        <v/>
      </c>
      <c r="X1032" s="34" t="str">
        <f t="shared" si="1"/>
        <v/>
      </c>
    </row>
    <row r="1033" spans="1:24" ht="14.25" customHeight="1" x14ac:dyDescent="0.25">
      <c r="A1033" s="40">
        <v>15.4</v>
      </c>
      <c r="B1033" s="40" t="s">
        <v>3628</v>
      </c>
      <c r="C1033" s="51" t="s">
        <v>993</v>
      </c>
      <c r="D1033" s="24"/>
      <c r="E1033" s="24" t="s">
        <v>165</v>
      </c>
      <c r="F1033" s="37" t="s">
        <v>3629</v>
      </c>
      <c r="G1033" s="31" t="s">
        <v>46</v>
      </c>
      <c r="H1033" s="24" t="s">
        <v>899</v>
      </c>
      <c r="I1033" s="28" t="s">
        <v>3630</v>
      </c>
      <c r="J1033" s="38" t="s">
        <v>3631</v>
      </c>
      <c r="K1033" s="36">
        <v>409</v>
      </c>
      <c r="L1033" s="36" t="s">
        <v>31</v>
      </c>
      <c r="M1033" s="31" t="s">
        <v>153</v>
      </c>
      <c r="N1033" s="24" t="s">
        <v>88</v>
      </c>
      <c r="O1033" s="24">
        <v>4</v>
      </c>
      <c r="P1033" s="24"/>
      <c r="Q1033" s="31" t="s">
        <v>34</v>
      </c>
      <c r="R1033" s="24"/>
      <c r="S1033" s="24"/>
      <c r="T1033" s="32" t="s">
        <v>35</v>
      </c>
      <c r="U1033" s="18"/>
      <c r="V1033" s="19"/>
      <c r="W1033" s="33" t="str">
        <f t="shared" si="2"/>
        <v/>
      </c>
      <c r="X1033" s="34" t="str">
        <f t="shared" si="1"/>
        <v/>
      </c>
    </row>
    <row r="1034" spans="1:24" ht="14.25" customHeight="1" x14ac:dyDescent="0.25">
      <c r="A1034" s="40">
        <v>3.7850000000000001</v>
      </c>
      <c r="B1034" s="40" t="s">
        <v>455</v>
      </c>
      <c r="C1034" s="24" t="s">
        <v>747</v>
      </c>
      <c r="D1034" s="24"/>
      <c r="E1034" s="24" t="s">
        <v>591</v>
      </c>
      <c r="F1034" s="37" t="s">
        <v>3632</v>
      </c>
      <c r="G1034" s="27" t="s">
        <v>93</v>
      </c>
      <c r="H1034" s="24" t="s">
        <v>899</v>
      </c>
      <c r="I1034" s="28" t="s">
        <v>3633</v>
      </c>
      <c r="J1034" s="38" t="s">
        <v>3634</v>
      </c>
      <c r="K1034" s="36">
        <v>402</v>
      </c>
      <c r="L1034" s="36" t="s">
        <v>31</v>
      </c>
      <c r="M1034" s="31" t="s">
        <v>153</v>
      </c>
      <c r="N1034" s="24" t="s">
        <v>88</v>
      </c>
      <c r="O1034" s="24">
        <v>4</v>
      </c>
      <c r="P1034" s="24"/>
      <c r="Q1034" s="31" t="s">
        <v>34</v>
      </c>
      <c r="R1034" s="24"/>
      <c r="S1034" s="24"/>
      <c r="T1034" s="32" t="s">
        <v>35</v>
      </c>
      <c r="U1034" s="18"/>
      <c r="V1034" s="19"/>
      <c r="W1034" s="33" t="str">
        <f t="shared" si="2"/>
        <v/>
      </c>
      <c r="X1034" s="34" t="str">
        <f t="shared" si="1"/>
        <v/>
      </c>
    </row>
    <row r="1035" spans="1:24" ht="14.25" customHeight="1" x14ac:dyDescent="0.25">
      <c r="A1035" s="40">
        <v>1.4400000000000002</v>
      </c>
      <c r="B1035" s="41">
        <v>6.4285714285714288</v>
      </c>
      <c r="C1035" s="24" t="s">
        <v>24</v>
      </c>
      <c r="D1035" s="24"/>
      <c r="E1035" s="24" t="s">
        <v>297</v>
      </c>
      <c r="F1035" s="37" t="s">
        <v>3635</v>
      </c>
      <c r="G1035" s="31" t="s">
        <v>110</v>
      </c>
      <c r="H1035" s="24" t="s">
        <v>28</v>
      </c>
      <c r="I1035" s="28" t="s">
        <v>3636</v>
      </c>
      <c r="J1035" s="38" t="s">
        <v>3637</v>
      </c>
      <c r="K1035" s="30">
        <v>89</v>
      </c>
      <c r="L1035" s="30" t="s">
        <v>31</v>
      </c>
      <c r="M1035" s="31" t="s">
        <v>622</v>
      </c>
      <c r="N1035" s="24" t="s">
        <v>33</v>
      </c>
      <c r="O1035" s="24">
        <v>6</v>
      </c>
      <c r="P1035" s="31" t="s">
        <v>623</v>
      </c>
      <c r="Q1035" s="31" t="s">
        <v>34</v>
      </c>
      <c r="R1035" s="24"/>
      <c r="S1035" s="24" t="s">
        <v>329</v>
      </c>
      <c r="T1035" s="32" t="s">
        <v>35</v>
      </c>
      <c r="U1035" s="18"/>
      <c r="V1035" s="19"/>
      <c r="W1035" s="33" t="str">
        <f t="shared" si="2"/>
        <v/>
      </c>
      <c r="X1035" s="34" t="str">
        <f t="shared" si="1"/>
        <v/>
      </c>
    </row>
    <row r="1036" spans="1:24" ht="14.25" customHeight="1" x14ac:dyDescent="0.25">
      <c r="A1036" s="40">
        <v>1.4400000000000002</v>
      </c>
      <c r="B1036" s="40">
        <v>5</v>
      </c>
      <c r="C1036" s="24" t="s">
        <v>24</v>
      </c>
      <c r="D1036" s="24"/>
      <c r="E1036" s="24" t="s">
        <v>178</v>
      </c>
      <c r="F1036" s="37" t="s">
        <v>3638</v>
      </c>
      <c r="G1036" s="31" t="s">
        <v>180</v>
      </c>
      <c r="H1036" s="24" t="s">
        <v>28</v>
      </c>
      <c r="I1036" s="28" t="s">
        <v>3636</v>
      </c>
      <c r="J1036" s="38" t="s">
        <v>3637</v>
      </c>
      <c r="K1036" s="35">
        <v>89</v>
      </c>
      <c r="L1036" s="35" t="s">
        <v>47</v>
      </c>
      <c r="M1036" s="31" t="s">
        <v>622</v>
      </c>
      <c r="N1036" s="24" t="s">
        <v>33</v>
      </c>
      <c r="O1036" s="24">
        <v>6</v>
      </c>
      <c r="P1036" s="31" t="s">
        <v>623</v>
      </c>
      <c r="Q1036" s="31" t="s">
        <v>34</v>
      </c>
      <c r="R1036" s="24"/>
      <c r="S1036" s="24" t="s">
        <v>329</v>
      </c>
      <c r="T1036" s="32" t="s">
        <v>35</v>
      </c>
      <c r="U1036" s="18"/>
      <c r="V1036" s="19"/>
      <c r="W1036" s="33" t="str">
        <f t="shared" si="2"/>
        <v/>
      </c>
      <c r="X1036" s="34" t="str">
        <f t="shared" si="1"/>
        <v/>
      </c>
    </row>
    <row r="1037" spans="1:24" ht="14.25" customHeight="1" x14ac:dyDescent="0.25">
      <c r="A1037" s="40">
        <v>4.2666666666666666</v>
      </c>
      <c r="B1037" s="41">
        <v>5.333333333333333</v>
      </c>
      <c r="C1037" s="24" t="s">
        <v>24</v>
      </c>
      <c r="D1037" s="24"/>
      <c r="E1037" s="24" t="s">
        <v>644</v>
      </c>
      <c r="F1037" s="37" t="s">
        <v>3639</v>
      </c>
      <c r="G1037" s="31" t="s">
        <v>110</v>
      </c>
      <c r="H1037" s="24" t="s">
        <v>28</v>
      </c>
      <c r="I1037" s="28" t="s">
        <v>3640</v>
      </c>
      <c r="J1037" s="38" t="s">
        <v>3641</v>
      </c>
      <c r="K1037" s="36">
        <v>90</v>
      </c>
      <c r="L1037" s="36" t="s">
        <v>31</v>
      </c>
      <c r="M1037" s="31" t="s">
        <v>622</v>
      </c>
      <c r="N1037" s="24" t="s">
        <v>33</v>
      </c>
      <c r="O1037" s="24">
        <v>6</v>
      </c>
      <c r="P1037" s="31" t="s">
        <v>623</v>
      </c>
      <c r="Q1037" s="31" t="s">
        <v>34</v>
      </c>
      <c r="R1037" s="24"/>
      <c r="S1037" s="24" t="s">
        <v>329</v>
      </c>
      <c r="T1037" s="32" t="s">
        <v>35</v>
      </c>
      <c r="U1037" s="18"/>
      <c r="V1037" s="19"/>
      <c r="W1037" s="33" t="str">
        <f t="shared" si="2"/>
        <v/>
      </c>
      <c r="X1037" s="34" t="str">
        <f t="shared" si="1"/>
        <v/>
      </c>
    </row>
    <row r="1038" spans="1:24" ht="14.25" customHeight="1" x14ac:dyDescent="0.25">
      <c r="A1038" s="40">
        <v>0.48</v>
      </c>
      <c r="B1038" s="41" t="s">
        <v>3642</v>
      </c>
      <c r="C1038" s="24" t="s">
        <v>115</v>
      </c>
      <c r="D1038" s="24"/>
      <c r="E1038" s="24" t="s">
        <v>808</v>
      </c>
      <c r="F1038" s="37" t="s">
        <v>3643</v>
      </c>
      <c r="G1038" s="31" t="s">
        <v>93</v>
      </c>
      <c r="H1038" s="24" t="s">
        <v>84</v>
      </c>
      <c r="I1038" s="28" t="s">
        <v>3644</v>
      </c>
      <c r="J1038" s="38" t="s">
        <v>3645</v>
      </c>
      <c r="K1038" s="36">
        <v>279</v>
      </c>
      <c r="L1038" s="36" t="s">
        <v>31</v>
      </c>
      <c r="M1038" s="31" t="s">
        <v>87</v>
      </c>
      <c r="N1038" s="24" t="s">
        <v>88</v>
      </c>
      <c r="O1038" s="24">
        <v>3</v>
      </c>
      <c r="P1038" s="24"/>
      <c r="Q1038" s="31" t="s">
        <v>34</v>
      </c>
      <c r="R1038" s="24"/>
      <c r="S1038" s="24"/>
      <c r="T1038" s="32" t="s">
        <v>35</v>
      </c>
      <c r="U1038" s="18"/>
      <c r="V1038" s="19"/>
      <c r="W1038" s="33" t="str">
        <f t="shared" si="2"/>
        <v/>
      </c>
      <c r="X1038" s="34" t="str">
        <f t="shared" si="1"/>
        <v/>
      </c>
    </row>
    <row r="1039" spans="1:24" ht="14.25" customHeight="1" x14ac:dyDescent="0.25">
      <c r="A1039" s="40">
        <v>0.80500000000000005</v>
      </c>
      <c r="B1039" s="41" t="s">
        <v>3646</v>
      </c>
      <c r="C1039" s="24" t="s">
        <v>115</v>
      </c>
      <c r="D1039" s="24"/>
      <c r="E1039" s="24" t="s">
        <v>1617</v>
      </c>
      <c r="F1039" s="37" t="s">
        <v>3647</v>
      </c>
      <c r="G1039" s="31" t="s">
        <v>93</v>
      </c>
      <c r="H1039" s="24" t="s">
        <v>84</v>
      </c>
      <c r="I1039" s="28" t="s">
        <v>3648</v>
      </c>
      <c r="J1039" s="38" t="s">
        <v>3649</v>
      </c>
      <c r="K1039" s="36">
        <v>280</v>
      </c>
      <c r="L1039" s="36" t="s">
        <v>31</v>
      </c>
      <c r="M1039" s="31" t="s">
        <v>87</v>
      </c>
      <c r="N1039" s="24" t="s">
        <v>88</v>
      </c>
      <c r="O1039" s="24">
        <v>3</v>
      </c>
      <c r="P1039" s="24"/>
      <c r="Q1039" s="31" t="s">
        <v>34</v>
      </c>
      <c r="R1039" s="24"/>
      <c r="S1039" s="24"/>
      <c r="T1039" s="32" t="s">
        <v>35</v>
      </c>
      <c r="U1039" s="18"/>
      <c r="V1039" s="19"/>
      <c r="W1039" s="33" t="str">
        <f t="shared" si="2"/>
        <v/>
      </c>
      <c r="X1039" s="34" t="str">
        <f t="shared" si="1"/>
        <v/>
      </c>
    </row>
    <row r="1040" spans="1:24" ht="14.25" customHeight="1" x14ac:dyDescent="0.25">
      <c r="A1040" s="40">
        <v>0.5</v>
      </c>
      <c r="B1040" s="41" t="s">
        <v>3650</v>
      </c>
      <c r="C1040" s="24" t="s">
        <v>115</v>
      </c>
      <c r="D1040" s="24"/>
      <c r="E1040" s="24" t="s">
        <v>808</v>
      </c>
      <c r="F1040" s="37" t="s">
        <v>3651</v>
      </c>
      <c r="G1040" s="31" t="s">
        <v>93</v>
      </c>
      <c r="H1040" s="24" t="s">
        <v>84</v>
      </c>
      <c r="I1040" s="28" t="s">
        <v>3652</v>
      </c>
      <c r="J1040" s="38" t="s">
        <v>3653</v>
      </c>
      <c r="K1040" s="36">
        <v>281</v>
      </c>
      <c r="L1040" s="36" t="s">
        <v>31</v>
      </c>
      <c r="M1040" s="31" t="s">
        <v>87</v>
      </c>
      <c r="N1040" s="24" t="s">
        <v>88</v>
      </c>
      <c r="O1040" s="24">
        <v>3</v>
      </c>
      <c r="P1040" s="24"/>
      <c r="Q1040" s="31" t="s">
        <v>34</v>
      </c>
      <c r="R1040" s="24"/>
      <c r="S1040" s="24"/>
      <c r="T1040" s="32" t="s">
        <v>35</v>
      </c>
      <c r="U1040" s="18"/>
      <c r="V1040" s="19"/>
      <c r="W1040" s="33" t="str">
        <f t="shared" si="2"/>
        <v/>
      </c>
      <c r="X1040" s="34" t="str">
        <f t="shared" si="1"/>
        <v/>
      </c>
    </row>
    <row r="1041" spans="1:24" ht="14.25" customHeight="1" x14ac:dyDescent="0.25">
      <c r="A1041" s="40">
        <v>0.35499999999999998</v>
      </c>
      <c r="B1041" s="40" t="s">
        <v>3654</v>
      </c>
      <c r="C1041" s="24" t="s">
        <v>3389</v>
      </c>
      <c r="D1041" s="24"/>
      <c r="E1041" s="24" t="s">
        <v>122</v>
      </c>
      <c r="F1041" s="37" t="s">
        <v>3655</v>
      </c>
      <c r="G1041" s="31" t="s">
        <v>110</v>
      </c>
      <c r="H1041" s="24" t="s">
        <v>84</v>
      </c>
      <c r="I1041" s="28" t="s">
        <v>3656</v>
      </c>
      <c r="J1041" s="38" t="s">
        <v>3657</v>
      </c>
      <c r="K1041" s="36">
        <v>468</v>
      </c>
      <c r="L1041" s="36" t="s">
        <v>31</v>
      </c>
      <c r="M1041" s="31" t="s">
        <v>234</v>
      </c>
      <c r="N1041" s="24" t="s">
        <v>88</v>
      </c>
      <c r="O1041" s="24">
        <v>5</v>
      </c>
      <c r="P1041" s="24"/>
      <c r="Q1041" s="31" t="s">
        <v>34</v>
      </c>
      <c r="R1041" s="24"/>
      <c r="S1041" s="24"/>
      <c r="T1041" s="32" t="s">
        <v>35</v>
      </c>
      <c r="U1041" s="18"/>
      <c r="V1041" s="19"/>
      <c r="W1041" s="33" t="str">
        <f t="shared" si="2"/>
        <v/>
      </c>
      <c r="X1041" s="34" t="str">
        <f t="shared" si="1"/>
        <v/>
      </c>
    </row>
    <row r="1042" spans="1:24" ht="14.25" customHeight="1" x14ac:dyDescent="0.25">
      <c r="A1042" s="40">
        <v>0.47</v>
      </c>
      <c r="B1042" s="40" t="s">
        <v>3658</v>
      </c>
      <c r="C1042" s="24" t="s">
        <v>195</v>
      </c>
      <c r="D1042" s="24"/>
      <c r="E1042" s="24" t="s">
        <v>122</v>
      </c>
      <c r="F1042" s="37" t="s">
        <v>3659</v>
      </c>
      <c r="G1042" s="27" t="s">
        <v>93</v>
      </c>
      <c r="H1042" s="24" t="s">
        <v>84</v>
      </c>
      <c r="I1042" s="28" t="s">
        <v>3660</v>
      </c>
      <c r="J1042" s="38" t="s">
        <v>3661</v>
      </c>
      <c r="K1042" s="36">
        <v>469</v>
      </c>
      <c r="L1042" s="36" t="s">
        <v>31</v>
      </c>
      <c r="M1042" s="31" t="s">
        <v>234</v>
      </c>
      <c r="N1042" s="24" t="s">
        <v>88</v>
      </c>
      <c r="O1042" s="24">
        <v>5</v>
      </c>
      <c r="P1042" s="24"/>
      <c r="Q1042" s="31" t="s">
        <v>34</v>
      </c>
      <c r="R1042" s="24"/>
      <c r="S1042" s="24"/>
      <c r="T1042" s="32" t="s">
        <v>35</v>
      </c>
      <c r="U1042" s="18"/>
      <c r="V1042" s="19"/>
      <c r="W1042" s="33" t="str">
        <f t="shared" si="2"/>
        <v/>
      </c>
      <c r="X1042" s="34" t="str">
        <f t="shared" si="1"/>
        <v/>
      </c>
    </row>
    <row r="1043" spans="1:24" ht="14.25" customHeight="1" x14ac:dyDescent="0.25">
      <c r="A1043" s="109">
        <v>10.972799999999998</v>
      </c>
      <c r="B1043" s="40">
        <v>45</v>
      </c>
      <c r="C1043" s="24" t="s">
        <v>49</v>
      </c>
      <c r="D1043" s="24"/>
      <c r="E1043" s="24" t="s">
        <v>3662</v>
      </c>
      <c r="F1043" s="37" t="s">
        <v>3663</v>
      </c>
      <c r="G1043" s="27" t="s">
        <v>39</v>
      </c>
      <c r="H1043" s="24" t="s">
        <v>40</v>
      </c>
      <c r="I1043" s="28" t="s">
        <v>3660</v>
      </c>
      <c r="J1043" s="38" t="s">
        <v>3664</v>
      </c>
      <c r="K1043" s="36">
        <v>416</v>
      </c>
      <c r="L1043" s="36" t="s">
        <v>31</v>
      </c>
      <c r="M1043" s="31" t="s">
        <v>32</v>
      </c>
      <c r="N1043" s="24" t="s">
        <v>33</v>
      </c>
      <c r="O1043" s="24">
        <v>5</v>
      </c>
      <c r="P1043" s="24"/>
      <c r="Q1043" s="31" t="s">
        <v>34</v>
      </c>
      <c r="R1043" s="24" t="s">
        <v>45</v>
      </c>
      <c r="S1043" s="24"/>
      <c r="T1043" s="32" t="s">
        <v>35</v>
      </c>
      <c r="U1043" s="18"/>
      <c r="V1043" s="19"/>
      <c r="W1043" s="33" t="str">
        <f t="shared" si="2"/>
        <v/>
      </c>
      <c r="X1043" s="34" t="str">
        <f t="shared" si="1"/>
        <v/>
      </c>
    </row>
    <row r="1044" spans="1:24" ht="14.25" customHeight="1" x14ac:dyDescent="0.25">
      <c r="A1044" s="40">
        <v>4.5</v>
      </c>
      <c r="B1044" s="40" t="s">
        <v>3665</v>
      </c>
      <c r="C1044" s="24" t="s">
        <v>36</v>
      </c>
      <c r="D1044" s="131"/>
      <c r="E1044" s="24" t="s">
        <v>3666</v>
      </c>
      <c r="F1044" s="37" t="s">
        <v>3667</v>
      </c>
      <c r="G1044" s="31" t="s">
        <v>110</v>
      </c>
      <c r="H1044" s="24" t="s">
        <v>40</v>
      </c>
      <c r="I1044" s="28" t="s">
        <v>3668</v>
      </c>
      <c r="J1044" s="38" t="s">
        <v>3669</v>
      </c>
      <c r="K1044" s="36">
        <v>498</v>
      </c>
      <c r="L1044" s="36" t="s">
        <v>31</v>
      </c>
      <c r="M1044" s="31" t="s">
        <v>234</v>
      </c>
      <c r="N1044" s="24" t="s">
        <v>88</v>
      </c>
      <c r="O1044" s="24">
        <v>5</v>
      </c>
      <c r="P1044" s="24"/>
      <c r="Q1044" s="31" t="s">
        <v>34</v>
      </c>
      <c r="R1044" s="24" t="s">
        <v>45</v>
      </c>
      <c r="S1044" s="24"/>
      <c r="T1044" s="32" t="s">
        <v>35</v>
      </c>
      <c r="U1044" s="18"/>
      <c r="V1044" s="19"/>
      <c r="W1044" s="33" t="str">
        <f t="shared" si="2"/>
        <v/>
      </c>
      <c r="X1044" s="34" t="str">
        <f t="shared" si="1"/>
        <v/>
      </c>
    </row>
    <row r="1045" spans="1:24" ht="14.25" customHeight="1" x14ac:dyDescent="0.25">
      <c r="A1045" s="22">
        <v>16</v>
      </c>
      <c r="B1045" s="24">
        <v>24</v>
      </c>
      <c r="C1045" s="24" t="s">
        <v>3670</v>
      </c>
      <c r="D1045" s="131"/>
      <c r="E1045" s="24" t="s">
        <v>3671</v>
      </c>
      <c r="F1045" s="37" t="s">
        <v>3672</v>
      </c>
      <c r="G1045" s="31" t="s">
        <v>46</v>
      </c>
      <c r="H1045" s="24" t="s">
        <v>40</v>
      </c>
      <c r="I1045" s="28" t="s">
        <v>3673</v>
      </c>
      <c r="J1045" s="38" t="s">
        <v>3674</v>
      </c>
      <c r="K1045" s="30">
        <v>35</v>
      </c>
      <c r="L1045" s="30" t="s">
        <v>31</v>
      </c>
      <c r="M1045" s="31" t="s">
        <v>859</v>
      </c>
      <c r="N1045" s="24">
        <v>2018</v>
      </c>
      <c r="O1045" s="24">
        <v>50</v>
      </c>
      <c r="P1045" s="24" t="s">
        <v>44</v>
      </c>
      <c r="Q1045" s="31" t="s">
        <v>34</v>
      </c>
      <c r="R1045" s="24" t="s">
        <v>45</v>
      </c>
      <c r="S1045" s="24" t="s">
        <v>44</v>
      </c>
      <c r="T1045" s="32" t="s">
        <v>35</v>
      </c>
      <c r="U1045" s="18"/>
      <c r="V1045" s="19"/>
      <c r="W1045" s="33" t="str">
        <f t="shared" si="2"/>
        <v/>
      </c>
      <c r="X1045" s="34" t="str">
        <f t="shared" si="1"/>
        <v/>
      </c>
    </row>
    <row r="1046" spans="1:24" ht="14.25" customHeight="1" x14ac:dyDescent="0.25">
      <c r="A1046" s="22">
        <v>16</v>
      </c>
      <c r="B1046" s="24">
        <f>1891.5/50</f>
        <v>37.83</v>
      </c>
      <c r="C1046" s="24" t="s">
        <v>482</v>
      </c>
      <c r="D1046" s="131"/>
      <c r="E1046" s="24" t="s">
        <v>618</v>
      </c>
      <c r="F1046" s="37" t="s">
        <v>3675</v>
      </c>
      <c r="G1046" s="31" t="s">
        <v>110</v>
      </c>
      <c r="H1046" s="24" t="s">
        <v>40</v>
      </c>
      <c r="I1046" s="28" t="s">
        <v>3673</v>
      </c>
      <c r="J1046" s="38" t="s">
        <v>3674</v>
      </c>
      <c r="K1046" s="35">
        <v>35</v>
      </c>
      <c r="L1046" s="35" t="s">
        <v>47</v>
      </c>
      <c r="M1046" s="31" t="s">
        <v>859</v>
      </c>
      <c r="N1046" s="24">
        <v>2018</v>
      </c>
      <c r="O1046" s="24">
        <v>50</v>
      </c>
      <c r="P1046" s="24" t="s">
        <v>44</v>
      </c>
      <c r="Q1046" s="31" t="s">
        <v>34</v>
      </c>
      <c r="R1046" s="24" t="s">
        <v>45</v>
      </c>
      <c r="S1046" s="24" t="s">
        <v>44</v>
      </c>
      <c r="T1046" s="32" t="s">
        <v>35</v>
      </c>
      <c r="U1046" s="18"/>
      <c r="V1046" s="19"/>
      <c r="W1046" s="33" t="str">
        <f t="shared" si="2"/>
        <v/>
      </c>
      <c r="X1046" s="34" t="str">
        <f t="shared" si="1"/>
        <v/>
      </c>
    </row>
    <row r="1047" spans="1:24" ht="14.25" customHeight="1" x14ac:dyDescent="0.25">
      <c r="A1047" s="40">
        <v>3.5</v>
      </c>
      <c r="B1047" s="40" t="s">
        <v>3676</v>
      </c>
      <c r="C1047" s="24" t="s">
        <v>3677</v>
      </c>
      <c r="D1047" s="131"/>
      <c r="E1047" s="24" t="s">
        <v>552</v>
      </c>
      <c r="F1047" s="37" t="s">
        <v>3678</v>
      </c>
      <c r="G1047" s="31" t="s">
        <v>110</v>
      </c>
      <c r="H1047" s="24" t="s">
        <v>246</v>
      </c>
      <c r="I1047" s="28" t="s">
        <v>3679</v>
      </c>
      <c r="J1047" s="38" t="s">
        <v>3680</v>
      </c>
      <c r="K1047" s="36">
        <v>487</v>
      </c>
      <c r="L1047" s="36" t="s">
        <v>31</v>
      </c>
      <c r="M1047" s="31" t="s">
        <v>234</v>
      </c>
      <c r="N1047" s="24" t="s">
        <v>88</v>
      </c>
      <c r="O1047" s="24">
        <v>5</v>
      </c>
      <c r="P1047" s="24"/>
      <c r="Q1047" s="31" t="s">
        <v>34</v>
      </c>
      <c r="R1047" s="24"/>
      <c r="S1047" s="24"/>
      <c r="T1047" s="32" t="s">
        <v>35</v>
      </c>
      <c r="U1047" s="18"/>
      <c r="V1047" s="19"/>
      <c r="W1047" s="33" t="str">
        <f t="shared" si="2"/>
        <v/>
      </c>
      <c r="X1047" s="34" t="str">
        <f t="shared" si="1"/>
        <v/>
      </c>
    </row>
    <row r="1048" spans="1:24" ht="14.25" customHeight="1" x14ac:dyDescent="0.25">
      <c r="A1048" s="132">
        <v>16</v>
      </c>
      <c r="B1048" s="40" t="s">
        <v>296</v>
      </c>
      <c r="C1048" s="51" t="s">
        <v>3681</v>
      </c>
      <c r="D1048" s="131"/>
      <c r="E1048" s="24" t="s">
        <v>3682</v>
      </c>
      <c r="F1048" s="37" t="s">
        <v>3683</v>
      </c>
      <c r="G1048" s="31" t="s">
        <v>46</v>
      </c>
      <c r="H1048" s="24" t="s">
        <v>3684</v>
      </c>
      <c r="I1048" s="28" t="s">
        <v>3685</v>
      </c>
      <c r="J1048" s="38" t="s">
        <v>3686</v>
      </c>
      <c r="K1048" s="36">
        <v>1</v>
      </c>
      <c r="L1048" s="36" t="s">
        <v>31</v>
      </c>
      <c r="M1048" s="31" t="s">
        <v>3687</v>
      </c>
      <c r="N1048" s="24"/>
      <c r="O1048" s="24"/>
      <c r="P1048" s="24"/>
      <c r="Q1048" s="31" t="s">
        <v>34</v>
      </c>
      <c r="R1048" s="24"/>
      <c r="S1048" s="24"/>
      <c r="T1048" s="32" t="s">
        <v>35</v>
      </c>
      <c r="U1048" s="18"/>
      <c r="V1048" s="19"/>
      <c r="W1048" s="33" t="str">
        <f t="shared" si="2"/>
        <v/>
      </c>
      <c r="X1048" s="34" t="str">
        <f t="shared" si="1"/>
        <v/>
      </c>
    </row>
    <row r="1049" spans="1:24" ht="14.25" customHeight="1" x14ac:dyDescent="0.25">
      <c r="A1049" s="133">
        <v>370</v>
      </c>
      <c r="B1049" s="25" t="s">
        <v>3688</v>
      </c>
      <c r="C1049" s="51"/>
      <c r="D1049" s="131"/>
      <c r="E1049" s="25" t="s">
        <v>608</v>
      </c>
      <c r="F1049" s="26" t="s">
        <v>3689</v>
      </c>
      <c r="G1049" s="31" t="s">
        <v>610</v>
      </c>
      <c r="H1049" s="25" t="s">
        <v>40</v>
      </c>
      <c r="I1049" s="28" t="s">
        <v>3690</v>
      </c>
      <c r="J1049" s="29" t="s">
        <v>3691</v>
      </c>
      <c r="K1049" s="36">
        <v>41</v>
      </c>
      <c r="L1049" s="36" t="s">
        <v>31</v>
      </c>
      <c r="M1049" s="31" t="s">
        <v>43</v>
      </c>
      <c r="N1049" s="24">
        <v>2018</v>
      </c>
      <c r="O1049" s="24">
        <v>51</v>
      </c>
      <c r="P1049" s="24" t="s">
        <v>44</v>
      </c>
      <c r="Q1049" s="31" t="s">
        <v>34</v>
      </c>
      <c r="R1049" s="24" t="s">
        <v>45</v>
      </c>
      <c r="S1049" s="24" t="s">
        <v>44</v>
      </c>
      <c r="T1049" s="32" t="s">
        <v>35</v>
      </c>
      <c r="U1049" s="18"/>
      <c r="V1049" s="19"/>
      <c r="W1049" s="33" t="str">
        <f t="shared" si="2"/>
        <v/>
      </c>
      <c r="X1049" s="34" t="str">
        <f t="shared" si="1"/>
        <v/>
      </c>
    </row>
    <row r="1050" spans="1:24" ht="14.25" customHeight="1" x14ac:dyDescent="0.25">
      <c r="A1050" s="133">
        <v>128</v>
      </c>
      <c r="B1050" s="23">
        <v>800</v>
      </c>
      <c r="C1050" s="51"/>
      <c r="D1050" s="131"/>
      <c r="E1050" s="25" t="s">
        <v>37</v>
      </c>
      <c r="F1050" s="26" t="s">
        <v>3692</v>
      </c>
      <c r="G1050" s="27" t="s">
        <v>39</v>
      </c>
      <c r="H1050" s="25" t="s">
        <v>40</v>
      </c>
      <c r="I1050" s="28" t="s">
        <v>3693</v>
      </c>
      <c r="J1050" s="29" t="s">
        <v>3694</v>
      </c>
      <c r="K1050" s="30">
        <v>42</v>
      </c>
      <c r="L1050" s="30" t="s">
        <v>31</v>
      </c>
      <c r="M1050" s="31" t="s">
        <v>43</v>
      </c>
      <c r="N1050" s="24">
        <v>2018</v>
      </c>
      <c r="O1050" s="24">
        <v>51</v>
      </c>
      <c r="P1050" s="24" t="s">
        <v>44</v>
      </c>
      <c r="Q1050" s="31" t="s">
        <v>34</v>
      </c>
      <c r="R1050" s="24" t="s">
        <v>45</v>
      </c>
      <c r="S1050" s="24" t="s">
        <v>44</v>
      </c>
      <c r="T1050" s="32" t="s">
        <v>35</v>
      </c>
      <c r="U1050" s="18"/>
      <c r="V1050" s="19"/>
      <c r="W1050" s="33" t="str">
        <f t="shared" si="2"/>
        <v/>
      </c>
      <c r="X1050" s="34" t="str">
        <f t="shared" si="1"/>
        <v/>
      </c>
    </row>
    <row r="1051" spans="1:24" ht="14.25" customHeight="1" x14ac:dyDescent="0.25">
      <c r="A1051" s="22">
        <v>128</v>
      </c>
      <c r="B1051" s="23">
        <v>800</v>
      </c>
      <c r="C1051" s="51"/>
      <c r="D1051" s="131"/>
      <c r="E1051" s="25" t="s">
        <v>37</v>
      </c>
      <c r="F1051" s="26" t="s">
        <v>3692</v>
      </c>
      <c r="G1051" s="27" t="s">
        <v>46</v>
      </c>
      <c r="H1051" s="25" t="s">
        <v>40</v>
      </c>
      <c r="I1051" s="28" t="s">
        <v>3693</v>
      </c>
      <c r="J1051" s="29" t="s">
        <v>3694</v>
      </c>
      <c r="K1051" s="35">
        <v>42</v>
      </c>
      <c r="L1051" s="35" t="s">
        <v>47</v>
      </c>
      <c r="M1051" s="31" t="s">
        <v>43</v>
      </c>
      <c r="N1051" s="24">
        <v>2018</v>
      </c>
      <c r="O1051" s="24">
        <v>51</v>
      </c>
      <c r="P1051" s="24" t="s">
        <v>44</v>
      </c>
      <c r="Q1051" s="31" t="s">
        <v>34</v>
      </c>
      <c r="R1051" s="24" t="s">
        <v>45</v>
      </c>
      <c r="S1051" s="24" t="s">
        <v>44</v>
      </c>
      <c r="T1051" s="32" t="s">
        <v>35</v>
      </c>
      <c r="U1051" s="18"/>
      <c r="V1051" s="19"/>
      <c r="W1051" s="33" t="str">
        <f t="shared" si="2"/>
        <v/>
      </c>
      <c r="X1051" s="34" t="str">
        <f t="shared" si="1"/>
        <v/>
      </c>
    </row>
    <row r="1052" spans="1:24" ht="14.25" customHeight="1" x14ac:dyDescent="0.25">
      <c r="A1052" s="22">
        <v>128</v>
      </c>
      <c r="B1052" s="23">
        <v>800</v>
      </c>
      <c r="C1052" s="24"/>
      <c r="D1052" s="131"/>
      <c r="E1052" s="25" t="s">
        <v>37</v>
      </c>
      <c r="F1052" s="26" t="s">
        <v>3692</v>
      </c>
      <c r="G1052" s="31" t="s">
        <v>27</v>
      </c>
      <c r="H1052" s="25" t="s">
        <v>40</v>
      </c>
      <c r="I1052" s="28" t="s">
        <v>3693</v>
      </c>
      <c r="J1052" s="29" t="s">
        <v>3694</v>
      </c>
      <c r="K1052" s="35">
        <v>42</v>
      </c>
      <c r="L1052" s="35" t="s">
        <v>48</v>
      </c>
      <c r="M1052" s="31" t="s">
        <v>43</v>
      </c>
      <c r="N1052" s="24">
        <v>2018</v>
      </c>
      <c r="O1052" s="24">
        <v>51</v>
      </c>
      <c r="P1052" s="24" t="s">
        <v>44</v>
      </c>
      <c r="Q1052" s="31" t="s">
        <v>34</v>
      </c>
      <c r="R1052" s="24" t="s">
        <v>45</v>
      </c>
      <c r="S1052" s="24" t="s">
        <v>44</v>
      </c>
      <c r="T1052" s="32" t="s">
        <v>35</v>
      </c>
      <c r="U1052" s="18"/>
      <c r="V1052" s="19"/>
      <c r="W1052" s="33" t="str">
        <f t="shared" si="2"/>
        <v/>
      </c>
      <c r="X1052" s="34" t="str">
        <f t="shared" si="1"/>
        <v/>
      </c>
    </row>
    <row r="1053" spans="1:24" ht="14.25" customHeight="1" x14ac:dyDescent="0.25">
      <c r="A1053" s="40">
        <v>0.19950000000000001</v>
      </c>
      <c r="B1053" s="41">
        <v>0.97499999999999998</v>
      </c>
      <c r="C1053" s="24" t="s">
        <v>24</v>
      </c>
      <c r="D1053" s="131"/>
      <c r="E1053" s="24" t="s">
        <v>618</v>
      </c>
      <c r="F1053" s="37" t="s">
        <v>3695</v>
      </c>
      <c r="G1053" s="27" t="s">
        <v>39</v>
      </c>
      <c r="H1053" s="24" t="s">
        <v>28</v>
      </c>
      <c r="I1053" s="28" t="s">
        <v>3696</v>
      </c>
      <c r="J1053" s="38" t="s">
        <v>3697</v>
      </c>
      <c r="K1053" s="36">
        <v>91</v>
      </c>
      <c r="L1053" s="36" t="s">
        <v>31</v>
      </c>
      <c r="M1053" s="31" t="s">
        <v>622</v>
      </c>
      <c r="N1053" s="24" t="s">
        <v>33</v>
      </c>
      <c r="O1053" s="24">
        <v>6</v>
      </c>
      <c r="P1053" s="31" t="s">
        <v>623</v>
      </c>
      <c r="Q1053" s="31" t="s">
        <v>34</v>
      </c>
      <c r="R1053" s="24"/>
      <c r="S1053" s="24"/>
      <c r="T1053" s="32" t="s">
        <v>35</v>
      </c>
      <c r="U1053" s="18"/>
      <c r="V1053" s="19"/>
      <c r="W1053" s="33" t="str">
        <f t="shared" si="2"/>
        <v/>
      </c>
      <c r="X1053" s="34" t="str">
        <f t="shared" si="1"/>
        <v/>
      </c>
    </row>
    <row r="1054" spans="1:24" ht="14.25" customHeight="1" x14ac:dyDescent="0.25">
      <c r="A1054" s="40">
        <v>4.4249999999999998</v>
      </c>
      <c r="B1054" s="40" t="s">
        <v>283</v>
      </c>
      <c r="C1054" s="24" t="s">
        <v>235</v>
      </c>
      <c r="D1054" s="131"/>
      <c r="E1054" s="24" t="s">
        <v>297</v>
      </c>
      <c r="F1054" s="37" t="s">
        <v>3698</v>
      </c>
      <c r="G1054" s="31" t="s">
        <v>110</v>
      </c>
      <c r="H1054" s="24" t="s">
        <v>235</v>
      </c>
      <c r="I1054" s="28" t="s">
        <v>3699</v>
      </c>
      <c r="J1054" s="38" t="s">
        <v>3700</v>
      </c>
      <c r="K1054" s="36">
        <v>92</v>
      </c>
      <c r="L1054" s="36" t="s">
        <v>31</v>
      </c>
      <c r="M1054" s="31" t="s">
        <v>622</v>
      </c>
      <c r="N1054" s="24" t="s">
        <v>33</v>
      </c>
      <c r="O1054" s="24">
        <v>6</v>
      </c>
      <c r="P1054" s="31" t="s">
        <v>623</v>
      </c>
      <c r="Q1054" s="31" t="s">
        <v>34</v>
      </c>
      <c r="R1054" s="24"/>
      <c r="S1054" s="24"/>
      <c r="T1054" s="32" t="s">
        <v>35</v>
      </c>
      <c r="U1054" s="18"/>
      <c r="V1054" s="19"/>
      <c r="W1054" s="33" t="str">
        <f t="shared" si="2"/>
        <v/>
      </c>
      <c r="X1054" s="34" t="str">
        <f t="shared" si="1"/>
        <v/>
      </c>
    </row>
    <row r="1055" spans="1:24" ht="14.25" customHeight="1" x14ac:dyDescent="0.25">
      <c r="A1055" s="24">
        <v>2.5</v>
      </c>
      <c r="B1055" s="24" t="s">
        <v>3701</v>
      </c>
      <c r="C1055" s="24" t="s">
        <v>1906</v>
      </c>
      <c r="D1055" s="131"/>
      <c r="E1055" s="24" t="s">
        <v>190</v>
      </c>
      <c r="F1055" s="37" t="s">
        <v>3702</v>
      </c>
      <c r="G1055" s="31" t="s">
        <v>192</v>
      </c>
      <c r="H1055" s="24" t="s">
        <v>40</v>
      </c>
      <c r="I1055" s="28" t="s">
        <v>3703</v>
      </c>
      <c r="J1055" s="38" t="s">
        <v>3704</v>
      </c>
      <c r="K1055" s="36">
        <v>135</v>
      </c>
      <c r="L1055" s="36" t="s">
        <v>31</v>
      </c>
      <c r="M1055" s="31" t="s">
        <v>184</v>
      </c>
      <c r="N1055" s="24" t="s">
        <v>185</v>
      </c>
      <c r="O1055" s="24">
        <v>2</v>
      </c>
      <c r="P1055" s="24"/>
      <c r="Q1055" s="31" t="s">
        <v>66</v>
      </c>
      <c r="R1055" s="24"/>
      <c r="S1055" s="24"/>
      <c r="T1055" s="32" t="s">
        <v>35</v>
      </c>
      <c r="U1055" s="18"/>
      <c r="V1055" s="19"/>
      <c r="W1055" s="33" t="str">
        <f t="shared" si="2"/>
        <v/>
      </c>
      <c r="X1055" s="34" t="str">
        <f t="shared" si="1"/>
        <v/>
      </c>
    </row>
    <row r="1056" spans="1:24" ht="14.25" customHeight="1" x14ac:dyDescent="0.25">
      <c r="A1056" s="24">
        <v>1.9</v>
      </c>
      <c r="B1056" s="24" t="s">
        <v>3701</v>
      </c>
      <c r="C1056" s="24" t="s">
        <v>1906</v>
      </c>
      <c r="D1056" s="131"/>
      <c r="E1056" s="24" t="s">
        <v>190</v>
      </c>
      <c r="F1056" s="37" t="s">
        <v>3705</v>
      </c>
      <c r="G1056" s="31" t="s">
        <v>192</v>
      </c>
      <c r="H1056" s="24" t="s">
        <v>40</v>
      </c>
      <c r="I1056" s="28" t="s">
        <v>3706</v>
      </c>
      <c r="J1056" s="38" t="s">
        <v>3707</v>
      </c>
      <c r="K1056" s="36">
        <v>136</v>
      </c>
      <c r="L1056" s="36" t="s">
        <v>31</v>
      </c>
      <c r="M1056" s="31" t="s">
        <v>184</v>
      </c>
      <c r="N1056" s="24" t="s">
        <v>185</v>
      </c>
      <c r="O1056" s="24">
        <v>2</v>
      </c>
      <c r="P1056" s="24"/>
      <c r="Q1056" s="31" t="s">
        <v>66</v>
      </c>
      <c r="R1056" s="24" t="s">
        <v>45</v>
      </c>
      <c r="S1056" s="24"/>
      <c r="T1056" s="32" t="s">
        <v>35</v>
      </c>
      <c r="U1056" s="18"/>
      <c r="V1056" s="19"/>
      <c r="W1056" s="33" t="str">
        <f t="shared" si="2"/>
        <v/>
      </c>
      <c r="X1056" s="34" t="str">
        <f t="shared" si="1"/>
        <v/>
      </c>
    </row>
    <row r="1057" spans="1:24" ht="14.25" customHeight="1" x14ac:dyDescent="0.25">
      <c r="A1057" s="22">
        <v>150</v>
      </c>
      <c r="B1057" s="23">
        <v>1400</v>
      </c>
      <c r="C1057" s="24" t="s">
        <v>49</v>
      </c>
      <c r="D1057" s="134" t="s">
        <v>171</v>
      </c>
      <c r="E1057" s="25" t="s">
        <v>37</v>
      </c>
      <c r="F1057" s="26" t="s">
        <v>3708</v>
      </c>
      <c r="G1057" s="27" t="s">
        <v>39</v>
      </c>
      <c r="H1057" s="25" t="s">
        <v>40</v>
      </c>
      <c r="I1057" s="28" t="s">
        <v>3709</v>
      </c>
      <c r="J1057" s="29" t="s">
        <v>3710</v>
      </c>
      <c r="K1057" s="30">
        <v>43</v>
      </c>
      <c r="L1057" s="30" t="s">
        <v>31</v>
      </c>
      <c r="M1057" s="31" t="s">
        <v>43</v>
      </c>
      <c r="N1057" s="24">
        <v>2018</v>
      </c>
      <c r="O1057" s="24">
        <v>51</v>
      </c>
      <c r="P1057" s="24" t="s">
        <v>44</v>
      </c>
      <c r="Q1057" s="31" t="s">
        <v>34</v>
      </c>
      <c r="R1057" s="24" t="s">
        <v>45</v>
      </c>
      <c r="S1057" s="24" t="s">
        <v>44</v>
      </c>
      <c r="T1057" s="32" t="s">
        <v>35</v>
      </c>
      <c r="U1057" s="18"/>
      <c r="V1057" s="19"/>
      <c r="W1057" s="33" t="str">
        <f t="shared" si="2"/>
        <v/>
      </c>
      <c r="X1057" s="34" t="str">
        <f t="shared" si="1"/>
        <v/>
      </c>
    </row>
    <row r="1058" spans="1:24" ht="14.25" customHeight="1" x14ac:dyDescent="0.25">
      <c r="A1058" s="22">
        <v>150</v>
      </c>
      <c r="B1058" s="23">
        <v>1400</v>
      </c>
      <c r="C1058" s="24" t="s">
        <v>49</v>
      </c>
      <c r="D1058" s="134" t="s">
        <v>171</v>
      </c>
      <c r="E1058" s="25" t="s">
        <v>37</v>
      </c>
      <c r="F1058" s="26" t="s">
        <v>3708</v>
      </c>
      <c r="G1058" s="27" t="s">
        <v>46</v>
      </c>
      <c r="H1058" s="25" t="s">
        <v>40</v>
      </c>
      <c r="I1058" s="28" t="s">
        <v>3709</v>
      </c>
      <c r="J1058" s="29" t="s">
        <v>3710</v>
      </c>
      <c r="K1058" s="35">
        <v>43</v>
      </c>
      <c r="L1058" s="35" t="s">
        <v>47</v>
      </c>
      <c r="M1058" s="31" t="s">
        <v>43</v>
      </c>
      <c r="N1058" s="24">
        <v>2018</v>
      </c>
      <c r="O1058" s="24">
        <v>51</v>
      </c>
      <c r="P1058" s="24" t="s">
        <v>44</v>
      </c>
      <c r="Q1058" s="31" t="s">
        <v>34</v>
      </c>
      <c r="R1058" s="24" t="s">
        <v>45</v>
      </c>
      <c r="S1058" s="24" t="s">
        <v>44</v>
      </c>
      <c r="T1058" s="32" t="s">
        <v>35</v>
      </c>
      <c r="U1058" s="18"/>
      <c r="V1058" s="19"/>
      <c r="W1058" s="33" t="str">
        <f t="shared" si="2"/>
        <v/>
      </c>
      <c r="X1058" s="34" t="str">
        <f t="shared" si="1"/>
        <v/>
      </c>
    </row>
    <row r="1059" spans="1:24" ht="14.25" customHeight="1" x14ac:dyDescent="0.25">
      <c r="A1059" s="22">
        <v>150</v>
      </c>
      <c r="B1059" s="23">
        <v>1400</v>
      </c>
      <c r="C1059" s="24" t="s">
        <v>49</v>
      </c>
      <c r="D1059" s="134" t="s">
        <v>171</v>
      </c>
      <c r="E1059" s="25" t="s">
        <v>37</v>
      </c>
      <c r="F1059" s="26" t="s">
        <v>3708</v>
      </c>
      <c r="G1059" s="31" t="s">
        <v>27</v>
      </c>
      <c r="H1059" s="25" t="s">
        <v>40</v>
      </c>
      <c r="I1059" s="28" t="s">
        <v>3709</v>
      </c>
      <c r="J1059" s="29" t="s">
        <v>3710</v>
      </c>
      <c r="K1059" s="35">
        <v>43</v>
      </c>
      <c r="L1059" s="35" t="s">
        <v>48</v>
      </c>
      <c r="M1059" s="31" t="s">
        <v>43</v>
      </c>
      <c r="N1059" s="24">
        <v>2018</v>
      </c>
      <c r="O1059" s="24">
        <v>51</v>
      </c>
      <c r="P1059" s="24" t="s">
        <v>44</v>
      </c>
      <c r="Q1059" s="31" t="s">
        <v>34</v>
      </c>
      <c r="R1059" s="24" t="s">
        <v>45</v>
      </c>
      <c r="S1059" s="24" t="s">
        <v>44</v>
      </c>
      <c r="T1059" s="32" t="s">
        <v>35</v>
      </c>
      <c r="U1059" s="18"/>
      <c r="V1059" s="19"/>
      <c r="W1059" s="33" t="str">
        <f t="shared" si="2"/>
        <v/>
      </c>
      <c r="X1059" s="34" t="str">
        <f t="shared" si="1"/>
        <v/>
      </c>
    </row>
    <row r="1060" spans="1:24" ht="14.25" customHeight="1" x14ac:dyDescent="0.25">
      <c r="A1060" s="40">
        <v>637.5</v>
      </c>
      <c r="B1060" s="40">
        <v>2100</v>
      </c>
      <c r="C1060" s="24" t="s">
        <v>49</v>
      </c>
      <c r="D1060" s="14" t="s">
        <v>171</v>
      </c>
      <c r="E1060" s="24" t="s">
        <v>1974</v>
      </c>
      <c r="F1060" s="37" t="s">
        <v>3711</v>
      </c>
      <c r="G1060" s="31" t="s">
        <v>321</v>
      </c>
      <c r="H1060" s="24" t="s">
        <v>40</v>
      </c>
      <c r="I1060" s="28" t="s">
        <v>3712</v>
      </c>
      <c r="J1060" s="38" t="s">
        <v>3713</v>
      </c>
      <c r="K1060" s="36">
        <v>604</v>
      </c>
      <c r="L1060" s="36" t="s">
        <v>31</v>
      </c>
      <c r="M1060" s="31" t="s">
        <v>1492</v>
      </c>
      <c r="N1060" s="24" t="s">
        <v>58</v>
      </c>
      <c r="O1060" s="24">
        <v>6</v>
      </c>
      <c r="P1060" s="24" t="s">
        <v>44</v>
      </c>
      <c r="Q1060" s="31" t="s">
        <v>34</v>
      </c>
      <c r="R1060" s="24" t="s">
        <v>45</v>
      </c>
      <c r="S1060" s="24" t="s">
        <v>44</v>
      </c>
      <c r="T1060" s="32" t="s">
        <v>35</v>
      </c>
      <c r="U1060" s="18"/>
      <c r="V1060" s="19"/>
      <c r="W1060" s="33" t="str">
        <f t="shared" si="2"/>
        <v/>
      </c>
      <c r="X1060" s="34" t="str">
        <f t="shared" si="1"/>
        <v/>
      </c>
    </row>
    <row r="1061" spans="1:24" ht="14.25" customHeight="1" x14ac:dyDescent="0.25">
      <c r="A1061" s="22">
        <v>50</v>
      </c>
      <c r="B1061" s="135" t="s">
        <v>3714</v>
      </c>
      <c r="C1061" s="24"/>
      <c r="D1061" s="131"/>
      <c r="E1061" s="25" t="s">
        <v>37</v>
      </c>
      <c r="F1061" s="26" t="s">
        <v>3715</v>
      </c>
      <c r="G1061" s="27" t="s">
        <v>39</v>
      </c>
      <c r="H1061" s="86" t="s">
        <v>40</v>
      </c>
      <c r="I1061" s="28" t="s">
        <v>3716</v>
      </c>
      <c r="J1061" s="29" t="s">
        <v>3717</v>
      </c>
      <c r="K1061" s="30">
        <v>45</v>
      </c>
      <c r="L1061" s="30" t="s">
        <v>31</v>
      </c>
      <c r="M1061" s="31" t="s">
        <v>43</v>
      </c>
      <c r="N1061" s="24">
        <v>2018</v>
      </c>
      <c r="O1061" s="24">
        <v>51</v>
      </c>
      <c r="P1061" s="24" t="s">
        <v>44</v>
      </c>
      <c r="Q1061" s="31" t="s">
        <v>34</v>
      </c>
      <c r="R1061" s="24" t="s">
        <v>45</v>
      </c>
      <c r="S1061" s="24" t="s">
        <v>44</v>
      </c>
      <c r="T1061" s="32" t="s">
        <v>35</v>
      </c>
      <c r="U1061" s="18"/>
      <c r="V1061" s="19"/>
      <c r="W1061" s="33" t="str">
        <f t="shared" si="2"/>
        <v/>
      </c>
      <c r="X1061" s="34" t="str">
        <f t="shared" si="1"/>
        <v/>
      </c>
    </row>
    <row r="1062" spans="1:24" ht="14.25" customHeight="1" x14ac:dyDescent="0.25">
      <c r="A1062" s="22">
        <v>50</v>
      </c>
      <c r="B1062" s="135" t="s">
        <v>3714</v>
      </c>
      <c r="C1062" s="24"/>
      <c r="D1062" s="131"/>
      <c r="E1062" s="25" t="s">
        <v>37</v>
      </c>
      <c r="F1062" s="26" t="s">
        <v>3715</v>
      </c>
      <c r="G1062" s="27" t="s">
        <v>46</v>
      </c>
      <c r="H1062" s="25" t="s">
        <v>40</v>
      </c>
      <c r="I1062" s="28" t="s">
        <v>3716</v>
      </c>
      <c r="J1062" s="29" t="s">
        <v>3717</v>
      </c>
      <c r="K1062" s="35">
        <v>45</v>
      </c>
      <c r="L1062" s="35" t="s">
        <v>47</v>
      </c>
      <c r="M1062" s="31" t="s">
        <v>43</v>
      </c>
      <c r="N1062" s="24">
        <v>2018</v>
      </c>
      <c r="O1062" s="24">
        <v>51</v>
      </c>
      <c r="P1062" s="24" t="s">
        <v>44</v>
      </c>
      <c r="Q1062" s="31" t="s">
        <v>34</v>
      </c>
      <c r="R1062" s="24" t="s">
        <v>45</v>
      </c>
      <c r="S1062" s="24" t="s">
        <v>44</v>
      </c>
      <c r="T1062" s="32" t="s">
        <v>35</v>
      </c>
      <c r="U1062" s="18"/>
      <c r="V1062" s="19"/>
      <c r="W1062" s="33" t="str">
        <f t="shared" si="2"/>
        <v/>
      </c>
      <c r="X1062" s="34" t="str">
        <f t="shared" si="1"/>
        <v/>
      </c>
    </row>
    <row r="1063" spans="1:24" ht="14.25" customHeight="1" x14ac:dyDescent="0.25">
      <c r="A1063" s="22">
        <v>50</v>
      </c>
      <c r="B1063" s="135" t="s">
        <v>3714</v>
      </c>
      <c r="C1063" s="24"/>
      <c r="D1063" s="131"/>
      <c r="E1063" s="25" t="s">
        <v>37</v>
      </c>
      <c r="F1063" s="26" t="s">
        <v>3715</v>
      </c>
      <c r="G1063" s="31" t="s">
        <v>27</v>
      </c>
      <c r="H1063" s="25" t="s">
        <v>40</v>
      </c>
      <c r="I1063" s="28" t="s">
        <v>3716</v>
      </c>
      <c r="J1063" s="29" t="s">
        <v>3717</v>
      </c>
      <c r="K1063" s="35">
        <v>45</v>
      </c>
      <c r="L1063" s="35" t="s">
        <v>48</v>
      </c>
      <c r="M1063" s="31" t="s">
        <v>43</v>
      </c>
      <c r="N1063" s="24">
        <v>2018</v>
      </c>
      <c r="O1063" s="24">
        <v>51</v>
      </c>
      <c r="P1063" s="24" t="s">
        <v>44</v>
      </c>
      <c r="Q1063" s="31" t="s">
        <v>34</v>
      </c>
      <c r="R1063" s="24" t="s">
        <v>45</v>
      </c>
      <c r="S1063" s="24" t="s">
        <v>44</v>
      </c>
      <c r="T1063" s="32" t="s">
        <v>35</v>
      </c>
      <c r="U1063" s="18"/>
      <c r="V1063" s="19"/>
      <c r="W1063" s="33" t="str">
        <f t="shared" si="2"/>
        <v/>
      </c>
      <c r="X1063" s="34" t="str">
        <f t="shared" si="1"/>
        <v/>
      </c>
    </row>
    <row r="1064" spans="1:24" ht="14.25" customHeight="1" x14ac:dyDescent="0.25">
      <c r="A1064" s="22">
        <v>420</v>
      </c>
      <c r="B1064" s="23">
        <v>3800</v>
      </c>
      <c r="C1064" s="24"/>
      <c r="D1064" s="131"/>
      <c r="E1064" s="25" t="s">
        <v>37</v>
      </c>
      <c r="F1064" s="26" t="s">
        <v>3718</v>
      </c>
      <c r="G1064" s="27" t="s">
        <v>39</v>
      </c>
      <c r="H1064" s="25" t="s">
        <v>40</v>
      </c>
      <c r="I1064" s="28" t="s">
        <v>3719</v>
      </c>
      <c r="J1064" s="29" t="s">
        <v>3720</v>
      </c>
      <c r="K1064" s="30">
        <v>44</v>
      </c>
      <c r="L1064" s="30" t="s">
        <v>31</v>
      </c>
      <c r="M1064" s="31" t="s">
        <v>43</v>
      </c>
      <c r="N1064" s="24">
        <v>2018</v>
      </c>
      <c r="O1064" s="24">
        <v>51</v>
      </c>
      <c r="P1064" s="24" t="s">
        <v>44</v>
      </c>
      <c r="Q1064" s="31" t="s">
        <v>34</v>
      </c>
      <c r="R1064" s="24" t="s">
        <v>45</v>
      </c>
      <c r="S1064" s="24" t="s">
        <v>44</v>
      </c>
      <c r="T1064" s="32" t="s">
        <v>35</v>
      </c>
      <c r="U1064" s="18"/>
      <c r="V1064" s="19"/>
      <c r="W1064" s="33" t="str">
        <f t="shared" si="2"/>
        <v/>
      </c>
      <c r="X1064" s="34" t="str">
        <f t="shared" si="1"/>
        <v/>
      </c>
    </row>
    <row r="1065" spans="1:24" ht="14.25" customHeight="1" x14ac:dyDescent="0.25">
      <c r="A1065" s="22">
        <v>420</v>
      </c>
      <c r="B1065" s="23">
        <v>3800</v>
      </c>
      <c r="C1065" s="24"/>
      <c r="D1065" s="131"/>
      <c r="E1065" s="25" t="s">
        <v>37</v>
      </c>
      <c r="F1065" s="26" t="s">
        <v>3718</v>
      </c>
      <c r="G1065" s="27" t="s">
        <v>46</v>
      </c>
      <c r="H1065" s="25" t="s">
        <v>40</v>
      </c>
      <c r="I1065" s="28" t="s">
        <v>3719</v>
      </c>
      <c r="J1065" s="29" t="s">
        <v>3720</v>
      </c>
      <c r="K1065" s="35">
        <v>44</v>
      </c>
      <c r="L1065" s="35" t="s">
        <v>47</v>
      </c>
      <c r="M1065" s="31" t="s">
        <v>43</v>
      </c>
      <c r="N1065" s="24">
        <v>2018</v>
      </c>
      <c r="O1065" s="24">
        <v>51</v>
      </c>
      <c r="P1065" s="24" t="s">
        <v>44</v>
      </c>
      <c r="Q1065" s="31" t="s">
        <v>34</v>
      </c>
      <c r="R1065" s="24" t="s">
        <v>45</v>
      </c>
      <c r="S1065" s="24" t="s">
        <v>44</v>
      </c>
      <c r="T1065" s="32" t="s">
        <v>35</v>
      </c>
      <c r="U1065" s="18"/>
      <c r="V1065" s="19"/>
      <c r="W1065" s="33" t="str">
        <f t="shared" si="2"/>
        <v/>
      </c>
      <c r="X1065" s="34" t="str">
        <f t="shared" si="1"/>
        <v/>
      </c>
    </row>
    <row r="1066" spans="1:24" ht="14.25" customHeight="1" x14ac:dyDescent="0.25">
      <c r="A1066" s="22">
        <v>420</v>
      </c>
      <c r="B1066" s="23">
        <v>3800</v>
      </c>
      <c r="C1066" s="24"/>
      <c r="D1066" s="131"/>
      <c r="E1066" s="25" t="s">
        <v>37</v>
      </c>
      <c r="F1066" s="26" t="s">
        <v>3718</v>
      </c>
      <c r="G1066" s="31" t="s">
        <v>27</v>
      </c>
      <c r="H1066" s="25" t="s">
        <v>40</v>
      </c>
      <c r="I1066" s="28" t="s">
        <v>3719</v>
      </c>
      <c r="J1066" s="29" t="s">
        <v>3720</v>
      </c>
      <c r="K1066" s="35">
        <v>44</v>
      </c>
      <c r="L1066" s="35" t="s">
        <v>48</v>
      </c>
      <c r="M1066" s="31" t="s">
        <v>43</v>
      </c>
      <c r="N1066" s="24">
        <v>2018</v>
      </c>
      <c r="O1066" s="24">
        <v>51</v>
      </c>
      <c r="P1066" s="24" t="s">
        <v>44</v>
      </c>
      <c r="Q1066" s="31" t="s">
        <v>34</v>
      </c>
      <c r="R1066" s="24" t="s">
        <v>45</v>
      </c>
      <c r="S1066" s="24" t="s">
        <v>44</v>
      </c>
      <c r="T1066" s="32" t="s">
        <v>35</v>
      </c>
      <c r="U1066" s="18"/>
      <c r="V1066" s="19"/>
      <c r="W1066" s="33" t="str">
        <f t="shared" si="2"/>
        <v/>
      </c>
      <c r="X1066" s="34" t="str">
        <f t="shared" si="1"/>
        <v/>
      </c>
    </row>
    <row r="1067" spans="1:24" ht="14.25" customHeight="1" x14ac:dyDescent="0.25">
      <c r="A1067" s="22">
        <v>550</v>
      </c>
      <c r="B1067" s="24" t="s">
        <v>296</v>
      </c>
      <c r="C1067" s="24" t="s">
        <v>3721</v>
      </c>
      <c r="D1067" s="131"/>
      <c r="E1067" s="24" t="s">
        <v>608</v>
      </c>
      <c r="F1067" s="37" t="s">
        <v>3722</v>
      </c>
      <c r="G1067" s="31" t="s">
        <v>610</v>
      </c>
      <c r="H1067" s="24" t="s">
        <v>40</v>
      </c>
      <c r="I1067" s="37"/>
      <c r="J1067" s="38" t="s">
        <v>3722</v>
      </c>
      <c r="K1067" s="36">
        <v>36</v>
      </c>
      <c r="L1067" s="36" t="s">
        <v>31</v>
      </c>
      <c r="M1067" s="31" t="s">
        <v>859</v>
      </c>
      <c r="N1067" s="24">
        <v>2018</v>
      </c>
      <c r="O1067" s="24">
        <v>50</v>
      </c>
      <c r="P1067" s="24" t="s">
        <v>44</v>
      </c>
      <c r="Q1067" s="31" t="s">
        <v>34</v>
      </c>
      <c r="R1067" s="24" t="s">
        <v>45</v>
      </c>
      <c r="S1067" s="24" t="s">
        <v>44</v>
      </c>
      <c r="T1067" s="32" t="s">
        <v>35</v>
      </c>
      <c r="U1067" s="18"/>
      <c r="V1067" s="19"/>
      <c r="W1067" s="33" t="str">
        <f t="shared" si="2"/>
        <v/>
      </c>
      <c r="X1067" s="34" t="str">
        <f t="shared" si="1"/>
        <v/>
      </c>
    </row>
    <row r="1068" spans="1:24" ht="14.25" customHeight="1" x14ac:dyDescent="0.25">
      <c r="A1068" s="132">
        <v>5.9</v>
      </c>
      <c r="B1068" s="40" t="s">
        <v>3723</v>
      </c>
      <c r="C1068" s="24" t="s">
        <v>3724</v>
      </c>
      <c r="D1068" s="131"/>
      <c r="E1068" s="24" t="s">
        <v>2132</v>
      </c>
      <c r="F1068" s="37" t="s">
        <v>3725</v>
      </c>
      <c r="G1068" s="31" t="s">
        <v>100</v>
      </c>
      <c r="H1068" s="24" t="s">
        <v>40</v>
      </c>
      <c r="I1068" s="54" t="s">
        <v>3726</v>
      </c>
      <c r="J1068" s="55" t="s">
        <v>3727</v>
      </c>
      <c r="K1068" s="36">
        <v>29</v>
      </c>
      <c r="L1068" s="36" t="s">
        <v>31</v>
      </c>
      <c r="M1068" s="31" t="s">
        <v>170</v>
      </c>
      <c r="N1068" s="24" t="s">
        <v>129</v>
      </c>
      <c r="O1068" s="24">
        <v>1</v>
      </c>
      <c r="P1068" s="24"/>
      <c r="Q1068" s="31" t="s">
        <v>34</v>
      </c>
      <c r="R1068" s="24" t="s">
        <v>45</v>
      </c>
      <c r="S1068" s="24"/>
      <c r="T1068" s="32" t="s">
        <v>35</v>
      </c>
      <c r="U1068" s="18"/>
      <c r="V1068" s="19"/>
      <c r="W1068" s="33" t="str">
        <f t="shared" si="2"/>
        <v/>
      </c>
      <c r="X1068" s="34" t="str">
        <f t="shared" si="1"/>
        <v/>
      </c>
    </row>
    <row r="1069" spans="1:24" ht="14.25" customHeight="1" x14ac:dyDescent="0.25">
      <c r="A1069" s="132">
        <v>0.314</v>
      </c>
      <c r="B1069" s="40" t="s">
        <v>3728</v>
      </c>
      <c r="C1069" s="51" t="s">
        <v>1935</v>
      </c>
      <c r="D1069" s="131"/>
      <c r="E1069" s="31" t="s">
        <v>887</v>
      </c>
      <c r="F1069" s="37" t="s">
        <v>3729</v>
      </c>
      <c r="G1069" s="31" t="s">
        <v>110</v>
      </c>
      <c r="H1069" s="24" t="s">
        <v>84</v>
      </c>
      <c r="I1069" s="54" t="s">
        <v>3730</v>
      </c>
      <c r="J1069" s="55" t="s">
        <v>3731</v>
      </c>
      <c r="K1069" s="36">
        <v>471</v>
      </c>
      <c r="L1069" s="36" t="s">
        <v>31</v>
      </c>
      <c r="M1069" s="31" t="s">
        <v>234</v>
      </c>
      <c r="N1069" s="24" t="s">
        <v>88</v>
      </c>
      <c r="O1069" s="24">
        <v>5</v>
      </c>
      <c r="P1069" s="24"/>
      <c r="Q1069" s="31" t="s">
        <v>34</v>
      </c>
      <c r="R1069" s="24"/>
      <c r="S1069" s="24"/>
      <c r="T1069" s="32" t="s">
        <v>35</v>
      </c>
      <c r="U1069" s="18"/>
      <c r="V1069" s="19"/>
      <c r="W1069" s="33" t="str">
        <f t="shared" si="2"/>
        <v/>
      </c>
      <c r="X1069" s="34" t="str">
        <f t="shared" si="1"/>
        <v/>
      </c>
    </row>
    <row r="1070" spans="1:24" ht="14.25" customHeight="1" x14ac:dyDescent="0.25">
      <c r="A1070" s="132">
        <v>0.38500000000000001</v>
      </c>
      <c r="B1070" s="40" t="s">
        <v>3732</v>
      </c>
      <c r="C1070" s="51" t="s">
        <v>24</v>
      </c>
      <c r="D1070" s="131"/>
      <c r="E1070" s="31" t="s">
        <v>887</v>
      </c>
      <c r="F1070" s="37" t="s">
        <v>3733</v>
      </c>
      <c r="G1070" s="31" t="s">
        <v>93</v>
      </c>
      <c r="H1070" s="24" t="s">
        <v>84</v>
      </c>
      <c r="I1070" s="54" t="s">
        <v>3734</v>
      </c>
      <c r="J1070" s="55" t="s">
        <v>3735</v>
      </c>
      <c r="K1070" s="53">
        <v>472</v>
      </c>
      <c r="L1070" s="53" t="s">
        <v>31</v>
      </c>
      <c r="M1070" s="31" t="s">
        <v>234</v>
      </c>
      <c r="N1070" s="24" t="s">
        <v>88</v>
      </c>
      <c r="O1070" s="24">
        <v>5</v>
      </c>
      <c r="P1070" s="24"/>
      <c r="Q1070" s="31" t="s">
        <v>34</v>
      </c>
      <c r="R1070" s="24"/>
      <c r="S1070" s="24"/>
      <c r="T1070" s="32" t="s">
        <v>35</v>
      </c>
      <c r="U1070" s="18"/>
      <c r="V1070" s="19"/>
      <c r="W1070" s="33" t="str">
        <f t="shared" si="2"/>
        <v/>
      </c>
      <c r="X1070" s="34" t="str">
        <f t="shared" si="1"/>
        <v/>
      </c>
    </row>
    <row r="1071" spans="1:24" ht="14.25" customHeight="1" x14ac:dyDescent="0.25">
      <c r="A1071" s="132">
        <v>15.5</v>
      </c>
      <c r="B1071" s="40" t="s">
        <v>3023</v>
      </c>
      <c r="C1071" s="24" t="s">
        <v>2814</v>
      </c>
      <c r="D1071" s="131"/>
      <c r="E1071" s="24" t="s">
        <v>3736</v>
      </c>
      <c r="F1071" s="37" t="s">
        <v>3737</v>
      </c>
      <c r="G1071" s="27" t="s">
        <v>93</v>
      </c>
      <c r="H1071" s="24" t="s">
        <v>40</v>
      </c>
      <c r="I1071" s="54" t="s">
        <v>3738</v>
      </c>
      <c r="J1071" s="55" t="s">
        <v>3739</v>
      </c>
      <c r="K1071" s="36">
        <v>473</v>
      </c>
      <c r="L1071" s="36" t="s">
        <v>31</v>
      </c>
      <c r="M1071" s="31" t="s">
        <v>234</v>
      </c>
      <c r="N1071" s="24" t="s">
        <v>88</v>
      </c>
      <c r="O1071" s="24">
        <v>5</v>
      </c>
      <c r="P1071" s="24"/>
      <c r="Q1071" s="31" t="s">
        <v>34</v>
      </c>
      <c r="R1071" s="24" t="s">
        <v>45</v>
      </c>
      <c r="S1071" s="24"/>
      <c r="T1071" s="32" t="s">
        <v>35</v>
      </c>
      <c r="U1071" s="18"/>
      <c r="V1071" s="19"/>
      <c r="W1071" s="33" t="str">
        <f t="shared" si="2"/>
        <v/>
      </c>
      <c r="X1071" s="34" t="str">
        <f t="shared" si="1"/>
        <v/>
      </c>
    </row>
    <row r="1072" spans="1:24" ht="14.25" customHeight="1" x14ac:dyDescent="0.25">
      <c r="A1072" s="132">
        <v>17</v>
      </c>
      <c r="B1072" s="40" t="s">
        <v>3740</v>
      </c>
      <c r="C1072" s="24" t="s">
        <v>2814</v>
      </c>
      <c r="D1072" s="131"/>
      <c r="E1072" s="24" t="s">
        <v>3624</v>
      </c>
      <c r="F1072" s="37" t="s">
        <v>3741</v>
      </c>
      <c r="G1072" s="27" t="s">
        <v>93</v>
      </c>
      <c r="H1072" s="24" t="s">
        <v>40</v>
      </c>
      <c r="I1072" s="54" t="s">
        <v>3742</v>
      </c>
      <c r="J1072" s="55" t="s">
        <v>3743</v>
      </c>
      <c r="K1072" s="36">
        <v>500</v>
      </c>
      <c r="L1072" s="36" t="s">
        <v>31</v>
      </c>
      <c r="M1072" s="31" t="s">
        <v>234</v>
      </c>
      <c r="N1072" s="24" t="s">
        <v>88</v>
      </c>
      <c r="O1072" s="24">
        <v>5</v>
      </c>
      <c r="P1072" s="24"/>
      <c r="Q1072" s="31" t="s">
        <v>34</v>
      </c>
      <c r="R1072" s="24" t="s">
        <v>45</v>
      </c>
      <c r="S1072" s="24"/>
      <c r="T1072" s="32" t="s">
        <v>35</v>
      </c>
      <c r="U1072" s="18"/>
      <c r="V1072" s="19"/>
      <c r="W1072" s="33" t="str">
        <f t="shared" si="2"/>
        <v/>
      </c>
      <c r="X1072" s="34" t="str">
        <f t="shared" si="1"/>
        <v/>
      </c>
    </row>
    <row r="1073" spans="1:24" ht="14.25" customHeight="1" x14ac:dyDescent="0.25">
      <c r="A1073" s="125">
        <v>2.9984999999999999</v>
      </c>
      <c r="B1073" s="125">
        <v>4</v>
      </c>
      <c r="C1073" s="103" t="s">
        <v>3744</v>
      </c>
      <c r="D1073" s="136" t="s">
        <v>171</v>
      </c>
      <c r="E1073" s="103" t="s">
        <v>104</v>
      </c>
      <c r="F1073" s="37" t="s">
        <v>3745</v>
      </c>
      <c r="G1073" s="107" t="s">
        <v>106</v>
      </c>
      <c r="H1073" s="103" t="s">
        <v>244</v>
      </c>
      <c r="I1073" s="28" t="s">
        <v>3746</v>
      </c>
      <c r="J1073" s="38" t="s">
        <v>3747</v>
      </c>
      <c r="K1073" s="106">
        <v>66</v>
      </c>
      <c r="L1073" s="106" t="s">
        <v>31</v>
      </c>
      <c r="M1073" s="107" t="s">
        <v>175</v>
      </c>
      <c r="N1073" s="103" t="s">
        <v>33</v>
      </c>
      <c r="O1073" s="103">
        <v>1</v>
      </c>
      <c r="P1073" s="103"/>
      <c r="Q1073" s="107" t="s">
        <v>34</v>
      </c>
      <c r="R1073" s="103"/>
      <c r="S1073" s="103"/>
      <c r="T1073" s="108" t="s">
        <v>2767</v>
      </c>
      <c r="U1073" s="18"/>
      <c r="V1073" s="19"/>
      <c r="W1073" s="33" t="str">
        <f t="shared" si="2"/>
        <v/>
      </c>
      <c r="X1073" s="34" t="str">
        <f t="shared" si="1"/>
        <v/>
      </c>
    </row>
    <row r="1074" spans="1:24" ht="14.25" customHeight="1" x14ac:dyDescent="0.25">
      <c r="A1074" s="24">
        <v>0.82740000000000002</v>
      </c>
      <c r="B1074" s="24" t="s">
        <v>1152</v>
      </c>
      <c r="C1074" s="24" t="s">
        <v>24</v>
      </c>
      <c r="D1074" s="131"/>
      <c r="E1074" s="24" t="s">
        <v>1725</v>
      </c>
      <c r="F1074" s="37" t="s">
        <v>3748</v>
      </c>
      <c r="G1074" s="31" t="s">
        <v>1727</v>
      </c>
      <c r="H1074" s="24" t="s">
        <v>84</v>
      </c>
      <c r="I1074" s="28" t="s">
        <v>3749</v>
      </c>
      <c r="J1074" s="38" t="s">
        <v>3750</v>
      </c>
      <c r="K1074" s="36">
        <v>240</v>
      </c>
      <c r="L1074" s="36" t="s">
        <v>31</v>
      </c>
      <c r="M1074" s="31" t="s">
        <v>249</v>
      </c>
      <c r="N1074" s="24" t="s">
        <v>185</v>
      </c>
      <c r="O1074" s="24">
        <v>3</v>
      </c>
      <c r="P1074" s="24"/>
      <c r="Q1074" s="31" t="s">
        <v>66</v>
      </c>
      <c r="R1074" s="24"/>
      <c r="S1074" s="24"/>
      <c r="T1074" s="32" t="s">
        <v>35</v>
      </c>
      <c r="U1074" s="18"/>
      <c r="V1074" s="19"/>
      <c r="W1074" s="33" t="str">
        <f t="shared" si="2"/>
        <v/>
      </c>
      <c r="X1074" s="34" t="str">
        <f t="shared" si="1"/>
        <v/>
      </c>
    </row>
    <row r="1075" spans="1:24" ht="14.25" customHeight="1" x14ac:dyDescent="0.25">
      <c r="A1075" s="40">
        <v>2.5350000000000001</v>
      </c>
      <c r="B1075" s="40">
        <v>4.25</v>
      </c>
      <c r="C1075" s="24" t="s">
        <v>3751</v>
      </c>
      <c r="D1075" s="134" t="s">
        <v>171</v>
      </c>
      <c r="E1075" s="24" t="s">
        <v>291</v>
      </c>
      <c r="F1075" s="37" t="s">
        <v>3752</v>
      </c>
      <c r="G1075" s="31" t="s">
        <v>293</v>
      </c>
      <c r="H1075" s="24" t="s">
        <v>585</v>
      </c>
      <c r="I1075" s="28" t="s">
        <v>3753</v>
      </c>
      <c r="J1075" s="38" t="s">
        <v>3754</v>
      </c>
      <c r="K1075" s="36">
        <v>69</v>
      </c>
      <c r="L1075" s="36" t="s">
        <v>31</v>
      </c>
      <c r="M1075" s="31" t="s">
        <v>175</v>
      </c>
      <c r="N1075" s="24" t="s">
        <v>33</v>
      </c>
      <c r="O1075" s="24">
        <v>1</v>
      </c>
      <c r="P1075" s="24"/>
      <c r="Q1075" s="31" t="s">
        <v>34</v>
      </c>
      <c r="R1075" s="24"/>
      <c r="S1075" s="24"/>
      <c r="T1075" s="32" t="s">
        <v>35</v>
      </c>
      <c r="U1075" s="18"/>
      <c r="V1075" s="19"/>
      <c r="W1075" s="33" t="str">
        <f t="shared" si="2"/>
        <v/>
      </c>
      <c r="X1075" s="34" t="str">
        <f t="shared" si="1"/>
        <v/>
      </c>
    </row>
    <row r="1076" spans="1:24" ht="14.25" customHeight="1" x14ac:dyDescent="0.25">
      <c r="A1076" s="132">
        <v>0.99</v>
      </c>
      <c r="B1076" s="24" t="s">
        <v>3755</v>
      </c>
      <c r="C1076" s="24" t="s">
        <v>3756</v>
      </c>
      <c r="D1076" s="131"/>
      <c r="E1076" s="24" t="s">
        <v>156</v>
      </c>
      <c r="F1076" s="37" t="s">
        <v>3757</v>
      </c>
      <c r="G1076" s="31" t="s">
        <v>83</v>
      </c>
      <c r="H1076" s="51" t="s">
        <v>311</v>
      </c>
      <c r="I1076" s="54" t="s">
        <v>3758</v>
      </c>
      <c r="J1076" s="55" t="s">
        <v>3759</v>
      </c>
      <c r="K1076" s="36">
        <v>69</v>
      </c>
      <c r="L1076" s="36" t="s">
        <v>31</v>
      </c>
      <c r="M1076" s="31" t="s">
        <v>170</v>
      </c>
      <c r="N1076" s="24" t="s">
        <v>129</v>
      </c>
      <c r="O1076" s="24">
        <v>1</v>
      </c>
      <c r="P1076" s="24"/>
      <c r="Q1076" s="31" t="s">
        <v>34</v>
      </c>
      <c r="R1076" s="24"/>
      <c r="S1076" s="24"/>
      <c r="T1076" s="32" t="s">
        <v>35</v>
      </c>
      <c r="U1076" s="18"/>
      <c r="V1076" s="19"/>
      <c r="W1076" s="33" t="str">
        <f t="shared" si="2"/>
        <v/>
      </c>
      <c r="X1076" s="34" t="str">
        <f t="shared" si="1"/>
        <v/>
      </c>
    </row>
    <row r="1077" spans="1:24" ht="14.25" customHeight="1" x14ac:dyDescent="0.25">
      <c r="A1077" s="132">
        <v>11.94</v>
      </c>
      <c r="B1077" s="40" t="s">
        <v>3760</v>
      </c>
      <c r="C1077" s="51" t="s">
        <v>3761</v>
      </c>
      <c r="D1077" s="131"/>
      <c r="E1077" s="24" t="s">
        <v>3762</v>
      </c>
      <c r="F1077" s="37" t="s">
        <v>3763</v>
      </c>
      <c r="G1077" s="31" t="s">
        <v>110</v>
      </c>
      <c r="H1077" s="126" t="s">
        <v>40</v>
      </c>
      <c r="I1077" s="111" t="s">
        <v>3764</v>
      </c>
      <c r="J1077" s="112" t="s">
        <v>3765</v>
      </c>
      <c r="K1077" s="53">
        <v>66</v>
      </c>
      <c r="L1077" s="53" t="s">
        <v>31</v>
      </c>
      <c r="M1077" s="31" t="s">
        <v>170</v>
      </c>
      <c r="N1077" s="24" t="s">
        <v>129</v>
      </c>
      <c r="O1077" s="24">
        <v>1</v>
      </c>
      <c r="P1077" s="24"/>
      <c r="Q1077" s="31" t="s">
        <v>34</v>
      </c>
      <c r="R1077" s="24" t="s">
        <v>45</v>
      </c>
      <c r="S1077" s="24"/>
      <c r="T1077" s="32" t="s">
        <v>35</v>
      </c>
      <c r="U1077" s="18"/>
      <c r="V1077" s="19"/>
      <c r="W1077" s="33" t="str">
        <f t="shared" si="2"/>
        <v/>
      </c>
      <c r="X1077" s="34" t="str">
        <f t="shared" si="1"/>
        <v/>
      </c>
    </row>
    <row r="1078" spans="1:24" ht="14.25" customHeight="1" x14ac:dyDescent="0.25">
      <c r="A1078" s="24">
        <v>0.15</v>
      </c>
      <c r="B1078" s="40" t="s">
        <v>3766</v>
      </c>
      <c r="C1078" s="24" t="s">
        <v>24</v>
      </c>
      <c r="D1078" s="131"/>
      <c r="E1078" s="24" t="s">
        <v>156</v>
      </c>
      <c r="F1078" s="37" t="s">
        <v>3767</v>
      </c>
      <c r="G1078" s="31" t="s">
        <v>83</v>
      </c>
      <c r="H1078" s="24" t="s">
        <v>84</v>
      </c>
      <c r="I1078" s="88" t="s">
        <v>3768</v>
      </c>
      <c r="J1078" s="81" t="s">
        <v>3769</v>
      </c>
      <c r="K1078" s="30">
        <v>67</v>
      </c>
      <c r="L1078" s="30" t="s">
        <v>31</v>
      </c>
      <c r="M1078" s="31" t="s">
        <v>170</v>
      </c>
      <c r="N1078" s="24" t="s">
        <v>129</v>
      </c>
      <c r="O1078" s="24">
        <v>1</v>
      </c>
      <c r="P1078" s="24"/>
      <c r="Q1078" s="31" t="s">
        <v>34</v>
      </c>
      <c r="R1078" s="24"/>
      <c r="S1078" s="24"/>
      <c r="T1078" s="32" t="s">
        <v>35</v>
      </c>
      <c r="U1078" s="18"/>
      <c r="V1078" s="19"/>
      <c r="W1078" s="33" t="str">
        <f t="shared" si="2"/>
        <v/>
      </c>
      <c r="X1078" s="34" t="str">
        <f t="shared" si="1"/>
        <v/>
      </c>
    </row>
    <row r="1079" spans="1:24" ht="14.25" customHeight="1" x14ac:dyDescent="0.25">
      <c r="A1079" s="24">
        <v>0.15</v>
      </c>
      <c r="B1079" s="40" t="s">
        <v>3770</v>
      </c>
      <c r="C1079" s="24" t="s">
        <v>24</v>
      </c>
      <c r="D1079" s="131"/>
      <c r="E1079" s="24" t="s">
        <v>267</v>
      </c>
      <c r="F1079" s="37" t="s">
        <v>3771</v>
      </c>
      <c r="G1079" s="31" t="s">
        <v>83</v>
      </c>
      <c r="H1079" s="51" t="s">
        <v>84</v>
      </c>
      <c r="I1079" s="88" t="s">
        <v>3768</v>
      </c>
      <c r="J1079" s="81" t="s">
        <v>3769</v>
      </c>
      <c r="K1079" s="35">
        <v>67</v>
      </c>
      <c r="L1079" s="35" t="s">
        <v>47</v>
      </c>
      <c r="M1079" s="31" t="s">
        <v>170</v>
      </c>
      <c r="N1079" s="24" t="s">
        <v>129</v>
      </c>
      <c r="O1079" s="24">
        <v>1</v>
      </c>
      <c r="P1079" s="24"/>
      <c r="Q1079" s="31" t="s">
        <v>34</v>
      </c>
      <c r="R1079" s="24"/>
      <c r="S1079" s="24"/>
      <c r="T1079" s="32" t="s">
        <v>35</v>
      </c>
      <c r="U1079" s="18"/>
      <c r="V1079" s="19"/>
      <c r="W1079" s="33" t="str">
        <f t="shared" si="2"/>
        <v/>
      </c>
      <c r="X1079" s="34" t="str">
        <f t="shared" si="1"/>
        <v/>
      </c>
    </row>
    <row r="1080" spans="1:24" ht="14.25" customHeight="1" x14ac:dyDescent="0.25">
      <c r="A1080" s="24">
        <v>0.15</v>
      </c>
      <c r="B1080" s="40" t="s">
        <v>491</v>
      </c>
      <c r="C1080" s="24" t="s">
        <v>24</v>
      </c>
      <c r="D1080" s="131"/>
      <c r="E1080" s="36" t="s">
        <v>636</v>
      </c>
      <c r="F1080" s="37" t="s">
        <v>3769</v>
      </c>
      <c r="G1080" s="31" t="s">
        <v>83</v>
      </c>
      <c r="H1080" s="24" t="s">
        <v>84</v>
      </c>
      <c r="I1080" s="88" t="s">
        <v>3768</v>
      </c>
      <c r="J1080" s="81" t="s">
        <v>3769</v>
      </c>
      <c r="K1080" s="35">
        <v>67</v>
      </c>
      <c r="L1080" s="35" t="s">
        <v>48</v>
      </c>
      <c r="M1080" s="31" t="s">
        <v>170</v>
      </c>
      <c r="N1080" s="24" t="s">
        <v>129</v>
      </c>
      <c r="O1080" s="24">
        <v>1</v>
      </c>
      <c r="P1080" s="24"/>
      <c r="Q1080" s="31" t="s">
        <v>34</v>
      </c>
      <c r="R1080" s="24"/>
      <c r="S1080" s="24"/>
      <c r="T1080" s="32" t="s">
        <v>35</v>
      </c>
      <c r="U1080" s="18"/>
      <c r="V1080" s="19"/>
      <c r="W1080" s="33" t="str">
        <f t="shared" si="2"/>
        <v/>
      </c>
      <c r="X1080" s="34" t="str">
        <f t="shared" si="1"/>
        <v/>
      </c>
    </row>
    <row r="1081" spans="1:24" ht="14.25" customHeight="1" x14ac:dyDescent="0.25">
      <c r="A1081" s="133">
        <v>47.666666666666664</v>
      </c>
      <c r="B1081" s="24">
        <f>2380/30</f>
        <v>79.333333333333329</v>
      </c>
      <c r="C1081" s="51" t="s">
        <v>24</v>
      </c>
      <c r="D1081" s="131"/>
      <c r="E1081" s="24" t="s">
        <v>1083</v>
      </c>
      <c r="F1081" s="37" t="s">
        <v>3772</v>
      </c>
      <c r="G1081" s="31" t="s">
        <v>69</v>
      </c>
      <c r="H1081" s="51" t="s">
        <v>84</v>
      </c>
      <c r="I1081" s="87"/>
      <c r="J1081" s="55" t="s">
        <v>3773</v>
      </c>
      <c r="K1081" s="36">
        <v>37</v>
      </c>
      <c r="L1081" s="36" t="s">
        <v>31</v>
      </c>
      <c r="M1081" s="31" t="s">
        <v>859</v>
      </c>
      <c r="N1081" s="24">
        <v>2018</v>
      </c>
      <c r="O1081" s="24">
        <v>50</v>
      </c>
      <c r="P1081" s="24" t="s">
        <v>44</v>
      </c>
      <c r="Q1081" s="31" t="s">
        <v>34</v>
      </c>
      <c r="R1081" s="24"/>
      <c r="S1081" s="24" t="s">
        <v>44</v>
      </c>
      <c r="T1081" s="32" t="s">
        <v>35</v>
      </c>
      <c r="U1081" s="18"/>
      <c r="V1081" s="19"/>
      <c r="W1081" s="33" t="str">
        <f t="shared" si="2"/>
        <v/>
      </c>
      <c r="X1081" s="34" t="str">
        <f t="shared" si="1"/>
        <v/>
      </c>
    </row>
    <row r="1082" spans="1:24" ht="14.25" customHeight="1" x14ac:dyDescent="0.25">
      <c r="A1082" s="22">
        <v>95.36666666666666</v>
      </c>
      <c r="B1082" s="24">
        <f>4387/30</f>
        <v>146.23333333333332</v>
      </c>
      <c r="C1082" s="24" t="s">
        <v>24</v>
      </c>
      <c r="D1082" s="131"/>
      <c r="E1082" s="24" t="s">
        <v>1083</v>
      </c>
      <c r="F1082" s="37" t="s">
        <v>3774</v>
      </c>
      <c r="G1082" s="31" t="s">
        <v>69</v>
      </c>
      <c r="H1082" s="24" t="s">
        <v>84</v>
      </c>
      <c r="I1082" s="37"/>
      <c r="J1082" s="38" t="s">
        <v>3775</v>
      </c>
      <c r="K1082" s="36">
        <v>38</v>
      </c>
      <c r="L1082" s="36" t="s">
        <v>31</v>
      </c>
      <c r="M1082" s="31" t="s">
        <v>859</v>
      </c>
      <c r="N1082" s="24">
        <v>2018</v>
      </c>
      <c r="O1082" s="24">
        <v>50</v>
      </c>
      <c r="P1082" s="24" t="s">
        <v>44</v>
      </c>
      <c r="Q1082" s="31" t="s">
        <v>34</v>
      </c>
      <c r="R1082" s="24"/>
      <c r="S1082" s="24" t="s">
        <v>44</v>
      </c>
      <c r="T1082" s="32" t="s">
        <v>35</v>
      </c>
      <c r="U1082" s="18"/>
      <c r="V1082" s="19"/>
      <c r="W1082" s="33" t="str">
        <f t="shared" si="2"/>
        <v/>
      </c>
      <c r="X1082" s="34" t="str">
        <f t="shared" si="1"/>
        <v/>
      </c>
    </row>
    <row r="1083" spans="1:24" ht="14.25" customHeight="1" x14ac:dyDescent="0.25">
      <c r="A1083" s="40">
        <v>180</v>
      </c>
      <c r="B1083" s="40">
        <v>370</v>
      </c>
      <c r="C1083" s="24" t="s">
        <v>49</v>
      </c>
      <c r="D1083" s="131"/>
      <c r="E1083" s="24" t="s">
        <v>190</v>
      </c>
      <c r="F1083" s="37" t="s">
        <v>3776</v>
      </c>
      <c r="G1083" s="31" t="s">
        <v>192</v>
      </c>
      <c r="H1083" s="24" t="s">
        <v>40</v>
      </c>
      <c r="I1083" s="28" t="s">
        <v>3777</v>
      </c>
      <c r="J1083" s="38" t="s">
        <v>3778</v>
      </c>
      <c r="K1083" s="36">
        <v>93</v>
      </c>
      <c r="L1083" s="36" t="s">
        <v>31</v>
      </c>
      <c r="M1083" s="31" t="s">
        <v>622</v>
      </c>
      <c r="N1083" s="24" t="s">
        <v>33</v>
      </c>
      <c r="O1083" s="24">
        <v>6</v>
      </c>
      <c r="P1083" s="31" t="s">
        <v>623</v>
      </c>
      <c r="Q1083" s="31" t="s">
        <v>34</v>
      </c>
      <c r="R1083" s="24" t="s">
        <v>45</v>
      </c>
      <c r="S1083" s="24"/>
      <c r="T1083" s="32" t="s">
        <v>35</v>
      </c>
      <c r="U1083" s="18"/>
      <c r="V1083" s="19"/>
      <c r="W1083" s="33" t="str">
        <f t="shared" si="2"/>
        <v/>
      </c>
      <c r="X1083" s="34" t="str">
        <f t="shared" si="1"/>
        <v/>
      </c>
    </row>
    <row r="1084" spans="1:24" ht="14.25" customHeight="1" x14ac:dyDescent="0.25">
      <c r="A1084" s="22">
        <v>1770</v>
      </c>
      <c r="B1084" s="24">
        <v>1820</v>
      </c>
      <c r="C1084" s="24" t="s">
        <v>1691</v>
      </c>
      <c r="D1084" s="131"/>
      <c r="E1084" s="24" t="s">
        <v>866</v>
      </c>
      <c r="F1084" s="37" t="s">
        <v>3779</v>
      </c>
      <c r="G1084" s="31" t="s">
        <v>61</v>
      </c>
      <c r="H1084" s="24" t="s">
        <v>40</v>
      </c>
      <c r="I1084" s="37"/>
      <c r="J1084" s="38" t="s">
        <v>3780</v>
      </c>
      <c r="K1084" s="36">
        <v>39</v>
      </c>
      <c r="L1084" s="36" t="s">
        <v>31</v>
      </c>
      <c r="M1084" s="31" t="s">
        <v>859</v>
      </c>
      <c r="N1084" s="24">
        <v>2018</v>
      </c>
      <c r="O1084" s="24">
        <v>50</v>
      </c>
      <c r="P1084" s="24" t="s">
        <v>44</v>
      </c>
      <c r="Q1084" s="31" t="s">
        <v>34</v>
      </c>
      <c r="R1084" s="24" t="s">
        <v>45</v>
      </c>
      <c r="S1084" s="24" t="s">
        <v>44</v>
      </c>
      <c r="T1084" s="32" t="s">
        <v>35</v>
      </c>
      <c r="U1084" s="18"/>
      <c r="V1084" s="19"/>
      <c r="W1084" s="33" t="str">
        <f t="shared" si="2"/>
        <v/>
      </c>
      <c r="X1084" s="34" t="str">
        <f t="shared" si="1"/>
        <v/>
      </c>
    </row>
    <row r="1085" spans="1:24" ht="14.25" customHeight="1" x14ac:dyDescent="0.25">
      <c r="A1085" s="22">
        <v>7000</v>
      </c>
      <c r="B1085" s="23" t="s">
        <v>296</v>
      </c>
      <c r="C1085" s="24" t="s">
        <v>49</v>
      </c>
      <c r="D1085" s="131"/>
      <c r="E1085" s="25" t="s">
        <v>2423</v>
      </c>
      <c r="F1085" s="26" t="s">
        <v>3781</v>
      </c>
      <c r="G1085" s="31" t="s">
        <v>934</v>
      </c>
      <c r="H1085" s="25" t="s">
        <v>40</v>
      </c>
      <c r="I1085" s="28" t="s">
        <v>3782</v>
      </c>
      <c r="J1085" s="29" t="s">
        <v>3783</v>
      </c>
      <c r="K1085" s="30">
        <v>46</v>
      </c>
      <c r="L1085" s="30" t="s">
        <v>31</v>
      </c>
      <c r="M1085" s="31" t="s">
        <v>43</v>
      </c>
      <c r="N1085" s="24">
        <v>2018</v>
      </c>
      <c r="O1085" s="24">
        <v>51</v>
      </c>
      <c r="P1085" s="24" t="s">
        <v>44</v>
      </c>
      <c r="Q1085" s="31" t="s">
        <v>34</v>
      </c>
      <c r="R1085" s="24" t="s">
        <v>45</v>
      </c>
      <c r="S1085" s="24" t="s">
        <v>44</v>
      </c>
      <c r="T1085" s="32" t="s">
        <v>35</v>
      </c>
      <c r="U1085" s="18"/>
      <c r="V1085" s="19"/>
      <c r="W1085" s="33" t="str">
        <f t="shared" si="2"/>
        <v/>
      </c>
      <c r="X1085" s="34" t="str">
        <f t="shared" si="1"/>
        <v/>
      </c>
    </row>
    <row r="1086" spans="1:24" ht="14.25" customHeight="1" x14ac:dyDescent="0.25">
      <c r="A1086" s="133">
        <v>7000</v>
      </c>
      <c r="B1086" s="23" t="s">
        <v>296</v>
      </c>
      <c r="C1086" s="24" t="s">
        <v>49</v>
      </c>
      <c r="D1086" s="131"/>
      <c r="E1086" s="25" t="s">
        <v>2423</v>
      </c>
      <c r="F1086" s="26" t="s">
        <v>3781</v>
      </c>
      <c r="G1086" s="31" t="s">
        <v>110</v>
      </c>
      <c r="H1086" s="25" t="s">
        <v>40</v>
      </c>
      <c r="I1086" s="54" t="s">
        <v>3782</v>
      </c>
      <c r="J1086" s="66" t="s">
        <v>3783</v>
      </c>
      <c r="K1086" s="35">
        <v>46</v>
      </c>
      <c r="L1086" s="35" t="s">
        <v>47</v>
      </c>
      <c r="M1086" s="31" t="s">
        <v>43</v>
      </c>
      <c r="N1086" s="24">
        <v>2018</v>
      </c>
      <c r="O1086" s="24">
        <v>51</v>
      </c>
      <c r="P1086" s="24" t="s">
        <v>44</v>
      </c>
      <c r="Q1086" s="31" t="s">
        <v>34</v>
      </c>
      <c r="R1086" s="24" t="s">
        <v>45</v>
      </c>
      <c r="S1086" s="24" t="s">
        <v>44</v>
      </c>
      <c r="T1086" s="32" t="s">
        <v>35</v>
      </c>
      <c r="U1086" s="18"/>
      <c r="V1086" s="19"/>
      <c r="W1086" s="33" t="str">
        <f t="shared" si="2"/>
        <v/>
      </c>
      <c r="X1086" s="34" t="str">
        <f t="shared" si="1"/>
        <v/>
      </c>
    </row>
    <row r="1087" spans="1:24" ht="14.25" customHeight="1" x14ac:dyDescent="0.25">
      <c r="A1087" s="137">
        <v>0.2989</v>
      </c>
      <c r="B1087" s="109">
        <v>0.46250000000000002</v>
      </c>
      <c r="C1087" s="24" t="s">
        <v>24</v>
      </c>
      <c r="D1087" s="131"/>
      <c r="E1087" s="24" t="s">
        <v>2597</v>
      </c>
      <c r="F1087" s="37" t="s">
        <v>3784</v>
      </c>
      <c r="G1087" s="84" t="s">
        <v>46</v>
      </c>
      <c r="H1087" s="24" t="s">
        <v>28</v>
      </c>
      <c r="I1087" s="54" t="s">
        <v>3785</v>
      </c>
      <c r="J1087" s="55" t="s">
        <v>3786</v>
      </c>
      <c r="K1087" s="36">
        <v>94</v>
      </c>
      <c r="L1087" s="36" t="s">
        <v>31</v>
      </c>
      <c r="M1087" s="31" t="s">
        <v>622</v>
      </c>
      <c r="N1087" s="24" t="s">
        <v>33</v>
      </c>
      <c r="O1087" s="24">
        <v>6</v>
      </c>
      <c r="P1087" s="31" t="s">
        <v>623</v>
      </c>
      <c r="Q1087" s="31" t="s">
        <v>34</v>
      </c>
      <c r="R1087" s="24"/>
      <c r="S1087" s="24"/>
      <c r="T1087" s="32" t="s">
        <v>35</v>
      </c>
      <c r="U1087" s="18"/>
      <c r="V1087" s="19"/>
      <c r="W1087" s="33" t="str">
        <f t="shared" si="2"/>
        <v/>
      </c>
      <c r="X1087" s="34" t="str">
        <f t="shared" si="1"/>
        <v/>
      </c>
    </row>
    <row r="1088" spans="1:24" ht="14.25" customHeight="1" x14ac:dyDescent="0.25">
      <c r="A1088" s="138" t="s">
        <v>3787</v>
      </c>
      <c r="B1088" s="23">
        <v>25430</v>
      </c>
      <c r="C1088" s="24"/>
      <c r="D1088" s="131"/>
      <c r="E1088" s="25" t="s">
        <v>813</v>
      </c>
      <c r="F1088" s="26" t="s">
        <v>3788</v>
      </c>
      <c r="G1088" s="31" t="s">
        <v>69</v>
      </c>
      <c r="H1088" s="25" t="s">
        <v>49</v>
      </c>
      <c r="I1088" s="37"/>
      <c r="J1088" s="29" t="s">
        <v>3789</v>
      </c>
      <c r="K1088" s="30">
        <v>47</v>
      </c>
      <c r="L1088" s="30" t="s">
        <v>31</v>
      </c>
      <c r="M1088" s="31" t="s">
        <v>43</v>
      </c>
      <c r="N1088" s="24">
        <v>2018</v>
      </c>
      <c r="O1088" s="24">
        <v>51</v>
      </c>
      <c r="P1088" s="24" t="s">
        <v>44</v>
      </c>
      <c r="Q1088" s="31" t="s">
        <v>34</v>
      </c>
      <c r="R1088" s="24" t="s">
        <v>45</v>
      </c>
      <c r="S1088" s="24" t="s">
        <v>44</v>
      </c>
      <c r="T1088" s="32" t="s">
        <v>35</v>
      </c>
      <c r="U1088" s="18"/>
      <c r="V1088" s="19"/>
      <c r="W1088" s="33" t="str">
        <f t="shared" si="2"/>
        <v/>
      </c>
      <c r="X1088" s="34" t="str">
        <f t="shared" si="1"/>
        <v/>
      </c>
    </row>
    <row r="1089" spans="1:24" ht="14.25" customHeight="1" x14ac:dyDescent="0.25">
      <c r="A1089" s="138" t="s">
        <v>3787</v>
      </c>
      <c r="B1089" s="23">
        <v>25430</v>
      </c>
      <c r="C1089" s="24"/>
      <c r="D1089" s="131"/>
      <c r="E1089" s="25" t="s">
        <v>813</v>
      </c>
      <c r="F1089" s="26" t="s">
        <v>3788</v>
      </c>
      <c r="G1089" s="27" t="s">
        <v>39</v>
      </c>
      <c r="H1089" s="25" t="s">
        <v>49</v>
      </c>
      <c r="I1089" s="37"/>
      <c r="J1089" s="29" t="s">
        <v>3789</v>
      </c>
      <c r="K1089" s="35">
        <v>47</v>
      </c>
      <c r="L1089" s="35" t="s">
        <v>47</v>
      </c>
      <c r="M1089" s="31" t="s">
        <v>43</v>
      </c>
      <c r="N1089" s="24">
        <v>2018</v>
      </c>
      <c r="O1089" s="24">
        <v>51</v>
      </c>
      <c r="P1089" s="24" t="s">
        <v>44</v>
      </c>
      <c r="Q1089" s="31" t="s">
        <v>34</v>
      </c>
      <c r="R1089" s="24" t="s">
        <v>45</v>
      </c>
      <c r="S1089" s="24" t="s">
        <v>44</v>
      </c>
      <c r="T1089" s="32" t="s">
        <v>35</v>
      </c>
      <c r="U1089" s="18"/>
      <c r="V1089" s="19"/>
      <c r="W1089" s="33" t="str">
        <f t="shared" si="2"/>
        <v/>
      </c>
      <c r="X1089" s="34" t="str">
        <f t="shared" si="1"/>
        <v/>
      </c>
    </row>
    <row r="1090" spans="1:24" ht="14.25" customHeight="1" x14ac:dyDescent="0.25">
      <c r="A1090" s="40">
        <v>0.34072741806554763</v>
      </c>
      <c r="B1090" s="24">
        <v>0.41666666666666669</v>
      </c>
      <c r="C1090" s="24" t="s">
        <v>24</v>
      </c>
      <c r="D1090" s="131"/>
      <c r="E1090" s="24" t="s">
        <v>1888</v>
      </c>
      <c r="F1090" s="37" t="s">
        <v>3790</v>
      </c>
      <c r="G1090" s="31" t="s">
        <v>110</v>
      </c>
      <c r="H1090" s="24" t="s">
        <v>28</v>
      </c>
      <c r="I1090" s="28" t="s">
        <v>3791</v>
      </c>
      <c r="J1090" s="38" t="s">
        <v>3792</v>
      </c>
      <c r="K1090" s="36">
        <v>83</v>
      </c>
      <c r="L1090" s="36" t="s">
        <v>31</v>
      </c>
      <c r="M1090" s="31" t="s">
        <v>880</v>
      </c>
      <c r="N1090" s="24" t="s">
        <v>134</v>
      </c>
      <c r="O1090" s="24">
        <v>3</v>
      </c>
      <c r="P1090" s="24"/>
      <c r="Q1090" s="31" t="s">
        <v>66</v>
      </c>
      <c r="R1090" s="24"/>
      <c r="S1090" s="24"/>
      <c r="T1090" s="32" t="s">
        <v>35</v>
      </c>
      <c r="U1090" s="18"/>
      <c r="V1090" s="19"/>
      <c r="W1090" s="33" t="str">
        <f t="shared" si="2"/>
        <v/>
      </c>
      <c r="X1090" s="34" t="str">
        <f t="shared" si="1"/>
        <v/>
      </c>
    </row>
    <row r="1091" spans="1:24" ht="14.25" customHeight="1" x14ac:dyDescent="0.25">
      <c r="A1091" s="40">
        <v>0.6477272727272726</v>
      </c>
      <c r="B1091" s="24">
        <v>0.79166666666666663</v>
      </c>
      <c r="C1091" s="24" t="s">
        <v>24</v>
      </c>
      <c r="D1091" s="131"/>
      <c r="E1091" s="24" t="s">
        <v>1888</v>
      </c>
      <c r="F1091" s="37" t="s">
        <v>3793</v>
      </c>
      <c r="G1091" s="31" t="s">
        <v>110</v>
      </c>
      <c r="H1091" s="24" t="s">
        <v>28</v>
      </c>
      <c r="I1091" s="28" t="s">
        <v>3794</v>
      </c>
      <c r="J1091" s="38" t="s">
        <v>3795</v>
      </c>
      <c r="K1091" s="36">
        <v>84</v>
      </c>
      <c r="L1091" s="36" t="s">
        <v>31</v>
      </c>
      <c r="M1091" s="31" t="s">
        <v>880</v>
      </c>
      <c r="N1091" s="24" t="s">
        <v>134</v>
      </c>
      <c r="O1091" s="24">
        <v>3</v>
      </c>
      <c r="P1091" s="24"/>
      <c r="Q1091" s="31" t="s">
        <v>66</v>
      </c>
      <c r="R1091" s="24"/>
      <c r="S1091" s="24"/>
      <c r="T1091" s="32" t="s">
        <v>35</v>
      </c>
      <c r="U1091" s="18"/>
      <c r="V1091" s="19"/>
      <c r="W1091" s="33" t="str">
        <f t="shared" si="2"/>
        <v/>
      </c>
      <c r="X1091" s="34" t="str">
        <f t="shared" si="1"/>
        <v/>
      </c>
    </row>
    <row r="1092" spans="1:24" ht="14.25" customHeight="1" x14ac:dyDescent="0.25">
      <c r="A1092" s="40">
        <v>27.75</v>
      </c>
      <c r="B1092" s="24" t="s">
        <v>3796</v>
      </c>
      <c r="C1092" s="24" t="s">
        <v>669</v>
      </c>
      <c r="D1092" s="131"/>
      <c r="E1092" s="31" t="s">
        <v>670</v>
      </c>
      <c r="F1092" s="37" t="s">
        <v>3797</v>
      </c>
      <c r="G1092" s="31" t="s">
        <v>93</v>
      </c>
      <c r="H1092" s="24" t="s">
        <v>40</v>
      </c>
      <c r="I1092" s="28" t="s">
        <v>3798</v>
      </c>
      <c r="J1092" s="38" t="s">
        <v>3799</v>
      </c>
      <c r="K1092" s="36">
        <v>245</v>
      </c>
      <c r="L1092" s="36" t="s">
        <v>31</v>
      </c>
      <c r="M1092" s="31" t="s">
        <v>838</v>
      </c>
      <c r="N1092" s="24" t="s">
        <v>839</v>
      </c>
      <c r="O1092" s="24">
        <v>3</v>
      </c>
      <c r="P1092" s="24"/>
      <c r="Q1092" s="31" t="s">
        <v>34</v>
      </c>
      <c r="R1092" s="24" t="s">
        <v>45</v>
      </c>
      <c r="S1092" s="24"/>
      <c r="T1092" s="32" t="s">
        <v>35</v>
      </c>
      <c r="U1092" s="18"/>
      <c r="V1092" s="19"/>
      <c r="W1092" s="33" t="str">
        <f t="shared" si="2"/>
        <v/>
      </c>
      <c r="X1092" s="34" t="str">
        <f t="shared" si="1"/>
        <v/>
      </c>
    </row>
    <row r="1093" spans="1:24" ht="14.25" customHeight="1" x14ac:dyDescent="0.25">
      <c r="A1093" s="40">
        <v>4.1999999999999993</v>
      </c>
      <c r="B1093" s="40">
        <v>4.8499999999999996</v>
      </c>
      <c r="C1093" s="24" t="s">
        <v>561</v>
      </c>
      <c r="D1093" s="131"/>
      <c r="E1093" s="24" t="s">
        <v>1390</v>
      </c>
      <c r="F1093" s="37" t="s">
        <v>3800</v>
      </c>
      <c r="G1093" s="31" t="s">
        <v>69</v>
      </c>
      <c r="H1093" s="24" t="s">
        <v>561</v>
      </c>
      <c r="I1093" s="28" t="s">
        <v>3801</v>
      </c>
      <c r="J1093" s="38" t="s">
        <v>3802</v>
      </c>
      <c r="K1093" s="36">
        <v>708</v>
      </c>
      <c r="L1093" s="36" t="s">
        <v>31</v>
      </c>
      <c r="M1093" s="31" t="s">
        <v>72</v>
      </c>
      <c r="N1093" s="24" t="s">
        <v>33</v>
      </c>
      <c r="O1093" s="24">
        <v>8</v>
      </c>
      <c r="P1093" s="24"/>
      <c r="Q1093" s="31" t="s">
        <v>34</v>
      </c>
      <c r="R1093" s="24"/>
      <c r="S1093" s="24"/>
      <c r="T1093" s="32" t="s">
        <v>35</v>
      </c>
      <c r="U1093" s="18"/>
      <c r="V1093" s="19"/>
      <c r="W1093" s="33" t="str">
        <f t="shared" si="2"/>
        <v/>
      </c>
      <c r="X1093" s="34" t="str">
        <f t="shared" si="1"/>
        <v/>
      </c>
    </row>
    <row r="1094" spans="1:24" ht="14.25" customHeight="1" x14ac:dyDescent="0.25">
      <c r="A1094" s="132">
        <v>1.99</v>
      </c>
      <c r="B1094" s="40">
        <v>3</v>
      </c>
      <c r="C1094" s="24" t="s">
        <v>36</v>
      </c>
      <c r="D1094" s="24"/>
      <c r="E1094" s="36" t="s">
        <v>517</v>
      </c>
      <c r="F1094" s="37" t="s">
        <v>3803</v>
      </c>
      <c r="G1094" s="27" t="s">
        <v>39</v>
      </c>
      <c r="H1094" s="24" t="s">
        <v>40</v>
      </c>
      <c r="I1094" s="28" t="s">
        <v>3804</v>
      </c>
      <c r="J1094" s="38" t="s">
        <v>3805</v>
      </c>
      <c r="K1094" s="36">
        <v>95</v>
      </c>
      <c r="L1094" s="36" t="s">
        <v>31</v>
      </c>
      <c r="M1094" s="31" t="s">
        <v>622</v>
      </c>
      <c r="N1094" s="24" t="s">
        <v>33</v>
      </c>
      <c r="O1094" s="24">
        <v>6</v>
      </c>
      <c r="P1094" s="31" t="s">
        <v>623</v>
      </c>
      <c r="Q1094" s="31" t="s">
        <v>34</v>
      </c>
      <c r="R1094" s="24"/>
      <c r="S1094" s="24"/>
      <c r="T1094" s="32" t="s">
        <v>35</v>
      </c>
      <c r="U1094" s="18"/>
      <c r="V1094" s="19"/>
      <c r="W1094" s="33" t="str">
        <f t="shared" si="2"/>
        <v/>
      </c>
      <c r="X1094" s="34" t="str">
        <f t="shared" si="1"/>
        <v/>
      </c>
    </row>
    <row r="1095" spans="1:24" ht="14.25" customHeight="1" x14ac:dyDescent="0.25">
      <c r="A1095" s="132">
        <v>0.25829999999999997</v>
      </c>
      <c r="B1095" s="41">
        <v>0.4</v>
      </c>
      <c r="C1095" s="24" t="s">
        <v>195</v>
      </c>
      <c r="D1095" s="24"/>
      <c r="E1095" s="24" t="s">
        <v>495</v>
      </c>
      <c r="F1095" s="37" t="s">
        <v>3806</v>
      </c>
      <c r="G1095" s="31" t="s">
        <v>69</v>
      </c>
      <c r="H1095" s="24" t="s">
        <v>28</v>
      </c>
      <c r="I1095" s="28" t="s">
        <v>3807</v>
      </c>
      <c r="J1095" s="38" t="s">
        <v>3808</v>
      </c>
      <c r="K1095" s="30">
        <v>96</v>
      </c>
      <c r="L1095" s="30" t="s">
        <v>31</v>
      </c>
      <c r="M1095" s="31" t="s">
        <v>622</v>
      </c>
      <c r="N1095" s="24" t="s">
        <v>33</v>
      </c>
      <c r="O1095" s="24">
        <v>6</v>
      </c>
      <c r="P1095" s="31" t="s">
        <v>623</v>
      </c>
      <c r="Q1095" s="31" t="s">
        <v>34</v>
      </c>
      <c r="R1095" s="24"/>
      <c r="S1095" s="24"/>
      <c r="T1095" s="32" t="s">
        <v>35</v>
      </c>
      <c r="U1095" s="18"/>
      <c r="V1095" s="19"/>
      <c r="W1095" s="33" t="str">
        <f t="shared" si="2"/>
        <v/>
      </c>
      <c r="X1095" s="34" t="str">
        <f t="shared" si="1"/>
        <v/>
      </c>
    </row>
    <row r="1096" spans="1:24" ht="14.25" customHeight="1" x14ac:dyDescent="0.25">
      <c r="A1096" s="132">
        <v>0.25829999999999997</v>
      </c>
      <c r="B1096" s="41">
        <v>0.6</v>
      </c>
      <c r="C1096" s="24" t="s">
        <v>195</v>
      </c>
      <c r="D1096" s="24"/>
      <c r="E1096" s="24" t="s">
        <v>2597</v>
      </c>
      <c r="F1096" s="37" t="s">
        <v>3809</v>
      </c>
      <c r="G1096" s="31" t="s">
        <v>46</v>
      </c>
      <c r="H1096" s="24" t="s">
        <v>28</v>
      </c>
      <c r="I1096" s="28" t="s">
        <v>3807</v>
      </c>
      <c r="J1096" s="38" t="s">
        <v>3808</v>
      </c>
      <c r="K1096" s="35">
        <v>96</v>
      </c>
      <c r="L1096" s="35" t="s">
        <v>47</v>
      </c>
      <c r="M1096" s="31" t="s">
        <v>622</v>
      </c>
      <c r="N1096" s="24" t="s">
        <v>33</v>
      </c>
      <c r="O1096" s="24">
        <v>6</v>
      </c>
      <c r="P1096" s="31" t="s">
        <v>623</v>
      </c>
      <c r="Q1096" s="31" t="s">
        <v>34</v>
      </c>
      <c r="R1096" s="24"/>
      <c r="S1096" s="24"/>
      <c r="T1096" s="32" t="s">
        <v>35</v>
      </c>
      <c r="U1096" s="18"/>
      <c r="V1096" s="19"/>
      <c r="W1096" s="33" t="str">
        <f t="shared" si="2"/>
        <v/>
      </c>
      <c r="X1096" s="34" t="str">
        <f t="shared" si="1"/>
        <v/>
      </c>
    </row>
    <row r="1097" spans="1:24" ht="14.25" customHeight="1" x14ac:dyDescent="0.25">
      <c r="A1097" s="40">
        <v>6.2250000000000005</v>
      </c>
      <c r="B1097" s="40" t="s">
        <v>283</v>
      </c>
      <c r="C1097" s="24" t="s">
        <v>207</v>
      </c>
      <c r="D1097" s="24"/>
      <c r="E1097" s="24" t="s">
        <v>3810</v>
      </c>
      <c r="F1097" s="37" t="s">
        <v>3811</v>
      </c>
      <c r="G1097" s="31" t="s">
        <v>46</v>
      </c>
      <c r="H1097" s="24" t="s">
        <v>585</v>
      </c>
      <c r="I1097" s="28" t="s">
        <v>3812</v>
      </c>
      <c r="J1097" s="38" t="s">
        <v>3813</v>
      </c>
      <c r="K1097" s="36">
        <v>97</v>
      </c>
      <c r="L1097" s="36" t="s">
        <v>31</v>
      </c>
      <c r="M1097" s="31" t="s">
        <v>622</v>
      </c>
      <c r="N1097" s="24" t="s">
        <v>33</v>
      </c>
      <c r="O1097" s="24">
        <v>6</v>
      </c>
      <c r="P1097" s="31" t="s">
        <v>623</v>
      </c>
      <c r="Q1097" s="31" t="s">
        <v>34</v>
      </c>
      <c r="R1097" s="24"/>
      <c r="S1097" s="24"/>
      <c r="T1097" s="32" t="s">
        <v>35</v>
      </c>
      <c r="U1097" s="18"/>
      <c r="V1097" s="19"/>
      <c r="W1097" s="33" t="str">
        <f t="shared" si="2"/>
        <v/>
      </c>
      <c r="X1097" s="34" t="str">
        <f t="shared" si="1"/>
        <v/>
      </c>
    </row>
    <row r="1098" spans="1:24" ht="14.25" customHeight="1" x14ac:dyDescent="0.25">
      <c r="A1098" s="24">
        <v>21.99</v>
      </c>
      <c r="B1098" s="24"/>
      <c r="C1098" s="24" t="s">
        <v>3814</v>
      </c>
      <c r="D1098" s="131"/>
      <c r="E1098" s="24" t="s">
        <v>3815</v>
      </c>
      <c r="F1098" s="37" t="s">
        <v>3816</v>
      </c>
      <c r="G1098" s="31" t="s">
        <v>46</v>
      </c>
      <c r="H1098" s="24" t="s">
        <v>3817</v>
      </c>
      <c r="I1098" s="28" t="s">
        <v>3818</v>
      </c>
      <c r="J1098" s="38" t="s">
        <v>3819</v>
      </c>
      <c r="K1098" s="36">
        <v>247</v>
      </c>
      <c r="L1098" s="36" t="s">
        <v>31</v>
      </c>
      <c r="M1098" s="31" t="s">
        <v>249</v>
      </c>
      <c r="N1098" s="24" t="s">
        <v>185</v>
      </c>
      <c r="O1098" s="24">
        <v>3</v>
      </c>
      <c r="P1098" s="24"/>
      <c r="Q1098" s="31" t="s">
        <v>66</v>
      </c>
      <c r="R1098" s="24"/>
      <c r="S1098" s="24"/>
      <c r="T1098" s="32" t="s">
        <v>35</v>
      </c>
      <c r="U1098" s="18"/>
      <c r="V1098" s="19"/>
      <c r="W1098" s="33" t="str">
        <f t="shared" si="2"/>
        <v/>
      </c>
      <c r="X1098" s="34" t="str">
        <f t="shared" si="1"/>
        <v/>
      </c>
    </row>
    <row r="1099" spans="1:24" ht="14.25" customHeight="1" x14ac:dyDescent="0.25">
      <c r="A1099" s="40">
        <v>0.19800000000000001</v>
      </c>
      <c r="B1099" s="41">
        <v>0.33750000000000002</v>
      </c>
      <c r="C1099" s="24" t="s">
        <v>195</v>
      </c>
      <c r="D1099" s="131"/>
      <c r="E1099" s="24" t="s">
        <v>495</v>
      </c>
      <c r="F1099" s="37" t="s">
        <v>3806</v>
      </c>
      <c r="G1099" s="31" t="s">
        <v>69</v>
      </c>
      <c r="H1099" s="24" t="s">
        <v>28</v>
      </c>
      <c r="I1099" s="28" t="s">
        <v>3820</v>
      </c>
      <c r="J1099" s="38" t="s">
        <v>3821</v>
      </c>
      <c r="K1099" s="30">
        <v>98</v>
      </c>
      <c r="L1099" s="30" t="s">
        <v>31</v>
      </c>
      <c r="M1099" s="31" t="s">
        <v>622</v>
      </c>
      <c r="N1099" s="24" t="s">
        <v>33</v>
      </c>
      <c r="O1099" s="24">
        <v>6</v>
      </c>
      <c r="P1099" s="31" t="s">
        <v>623</v>
      </c>
      <c r="Q1099" s="31" t="s">
        <v>34</v>
      </c>
      <c r="R1099" s="24"/>
      <c r="S1099" s="24"/>
      <c r="T1099" s="32" t="s">
        <v>35</v>
      </c>
      <c r="U1099" s="18"/>
      <c r="V1099" s="19"/>
      <c r="W1099" s="33" t="str">
        <f t="shared" si="2"/>
        <v/>
      </c>
      <c r="X1099" s="34" t="str">
        <f t="shared" si="1"/>
        <v/>
      </c>
    </row>
    <row r="1100" spans="1:24" ht="14.25" customHeight="1" x14ac:dyDescent="0.25">
      <c r="A1100" s="40">
        <v>0.19800000000000001</v>
      </c>
      <c r="B1100" s="41">
        <v>0.36</v>
      </c>
      <c r="C1100" s="24" t="s">
        <v>195</v>
      </c>
      <c r="D1100" s="131"/>
      <c r="E1100" s="24" t="s">
        <v>2597</v>
      </c>
      <c r="F1100" s="37" t="s">
        <v>3822</v>
      </c>
      <c r="G1100" s="31" t="s">
        <v>46</v>
      </c>
      <c r="H1100" s="24" t="s">
        <v>28</v>
      </c>
      <c r="I1100" s="28" t="s">
        <v>3820</v>
      </c>
      <c r="J1100" s="38" t="s">
        <v>3821</v>
      </c>
      <c r="K1100" s="35">
        <v>98</v>
      </c>
      <c r="L1100" s="35" t="s">
        <v>47</v>
      </c>
      <c r="M1100" s="31" t="s">
        <v>622</v>
      </c>
      <c r="N1100" s="24" t="s">
        <v>33</v>
      </c>
      <c r="O1100" s="24">
        <v>6</v>
      </c>
      <c r="P1100" s="31" t="s">
        <v>623</v>
      </c>
      <c r="Q1100" s="31" t="s">
        <v>34</v>
      </c>
      <c r="R1100" s="24"/>
      <c r="S1100" s="24"/>
      <c r="T1100" s="32" t="s">
        <v>35</v>
      </c>
      <c r="U1100" s="18"/>
      <c r="V1100" s="19"/>
      <c r="W1100" s="33" t="str">
        <f t="shared" si="2"/>
        <v/>
      </c>
      <c r="X1100" s="34" t="str">
        <f t="shared" si="1"/>
        <v/>
      </c>
    </row>
    <row r="1101" spans="1:24" ht="14.25" customHeight="1" x14ac:dyDescent="0.25">
      <c r="A1101" s="40">
        <v>0.39900000000000002</v>
      </c>
      <c r="B1101" s="41" t="s">
        <v>3823</v>
      </c>
      <c r="C1101" s="24" t="s">
        <v>24</v>
      </c>
      <c r="D1101" s="131"/>
      <c r="E1101" s="24" t="s">
        <v>3824</v>
      </c>
      <c r="F1101" s="37" t="s">
        <v>3825</v>
      </c>
      <c r="G1101" s="31" t="s">
        <v>46</v>
      </c>
      <c r="H1101" s="24" t="s">
        <v>84</v>
      </c>
      <c r="I1101" s="28" t="s">
        <v>3826</v>
      </c>
      <c r="J1101" s="38" t="s">
        <v>3827</v>
      </c>
      <c r="K1101" s="36">
        <v>362</v>
      </c>
      <c r="L1101" s="36" t="s">
        <v>31</v>
      </c>
      <c r="M1101" s="31" t="s">
        <v>87</v>
      </c>
      <c r="N1101" s="24" t="s">
        <v>88</v>
      </c>
      <c r="O1101" s="24">
        <v>3</v>
      </c>
      <c r="P1101" s="24"/>
      <c r="Q1101" s="31" t="s">
        <v>34</v>
      </c>
      <c r="R1101" s="49"/>
      <c r="S1101" s="49"/>
      <c r="T1101" s="32" t="s">
        <v>35</v>
      </c>
      <c r="U1101" s="18"/>
      <c r="V1101" s="19"/>
      <c r="W1101" s="33" t="str">
        <f t="shared" si="2"/>
        <v/>
      </c>
      <c r="X1101" s="34" t="str">
        <f t="shared" si="1"/>
        <v/>
      </c>
    </row>
    <row r="1102" spans="1:24" ht="14.25" customHeight="1" x14ac:dyDescent="0.25">
      <c r="A1102" s="40">
        <v>1.44</v>
      </c>
      <c r="B1102" s="41" t="s">
        <v>407</v>
      </c>
      <c r="C1102" s="24" t="s">
        <v>1906</v>
      </c>
      <c r="D1102" s="24"/>
      <c r="E1102" s="24" t="s">
        <v>291</v>
      </c>
      <c r="F1102" s="37" t="s">
        <v>3828</v>
      </c>
      <c r="G1102" s="31" t="s">
        <v>293</v>
      </c>
      <c r="H1102" s="24" t="s">
        <v>40</v>
      </c>
      <c r="I1102" s="28" t="s">
        <v>3826</v>
      </c>
      <c r="J1102" s="38" t="s">
        <v>3829</v>
      </c>
      <c r="K1102" s="36">
        <v>363</v>
      </c>
      <c r="L1102" s="36" t="s">
        <v>31</v>
      </c>
      <c r="M1102" s="31" t="s">
        <v>87</v>
      </c>
      <c r="N1102" s="24" t="s">
        <v>88</v>
      </c>
      <c r="O1102" s="24">
        <v>3</v>
      </c>
      <c r="P1102" s="24"/>
      <c r="Q1102" s="31" t="s">
        <v>34</v>
      </c>
      <c r="R1102" s="49" t="s">
        <v>45</v>
      </c>
      <c r="S1102" s="49"/>
      <c r="T1102" s="32" t="s">
        <v>35</v>
      </c>
      <c r="U1102" s="18"/>
      <c r="V1102" s="19"/>
      <c r="W1102" s="33" t="str">
        <f t="shared" si="2"/>
        <v/>
      </c>
      <c r="X1102" s="34" t="str">
        <f t="shared" si="1"/>
        <v/>
      </c>
    </row>
    <row r="1103" spans="1:24" ht="14.25" customHeight="1" x14ac:dyDescent="0.25">
      <c r="A1103" s="132">
        <v>6.2310000000000008</v>
      </c>
      <c r="B1103" s="139">
        <v>6.7</v>
      </c>
      <c r="C1103" s="24" t="s">
        <v>36</v>
      </c>
      <c r="D1103" s="131"/>
      <c r="E1103" s="51" t="s">
        <v>2119</v>
      </c>
      <c r="F1103" s="87" t="s">
        <v>3830</v>
      </c>
      <c r="G1103" s="31" t="s">
        <v>69</v>
      </c>
      <c r="H1103" s="51" t="s">
        <v>40</v>
      </c>
      <c r="I1103" s="54" t="s">
        <v>3831</v>
      </c>
      <c r="J1103" s="55" t="s">
        <v>3832</v>
      </c>
      <c r="K1103" s="36">
        <v>314</v>
      </c>
      <c r="L1103" s="36" t="s">
        <v>31</v>
      </c>
      <c r="M1103" s="84" t="s">
        <v>318</v>
      </c>
      <c r="N1103" s="51" t="s">
        <v>33</v>
      </c>
      <c r="O1103" s="51">
        <v>3</v>
      </c>
      <c r="P1103" s="51"/>
      <c r="Q1103" s="84" t="s">
        <v>34</v>
      </c>
      <c r="R1103" s="140" t="s">
        <v>45</v>
      </c>
      <c r="S1103" s="140"/>
      <c r="T1103" s="32" t="s">
        <v>35</v>
      </c>
      <c r="U1103" s="18"/>
      <c r="V1103" s="19"/>
      <c r="W1103" s="33" t="str">
        <f t="shared" si="2"/>
        <v/>
      </c>
      <c r="X1103" s="34" t="str">
        <f t="shared" si="1"/>
        <v/>
      </c>
    </row>
    <row r="1104" spans="1:24" ht="14.25" customHeight="1" x14ac:dyDescent="0.25">
      <c r="A1104" s="24">
        <v>4.6500000000000004</v>
      </c>
      <c r="B1104" s="24" t="s">
        <v>3833</v>
      </c>
      <c r="C1104" s="24" t="s">
        <v>561</v>
      </c>
      <c r="D1104" s="24"/>
      <c r="E1104" s="24" t="s">
        <v>73</v>
      </c>
      <c r="F1104" s="37" t="s">
        <v>3834</v>
      </c>
      <c r="G1104" s="31" t="s">
        <v>69</v>
      </c>
      <c r="H1104" s="24" t="s">
        <v>561</v>
      </c>
      <c r="I1104" s="28" t="s">
        <v>3835</v>
      </c>
      <c r="J1104" s="38" t="s">
        <v>3836</v>
      </c>
      <c r="K1104" s="36">
        <v>124</v>
      </c>
      <c r="L1104" s="36" t="s">
        <v>31</v>
      </c>
      <c r="M1104" s="31" t="s">
        <v>3837</v>
      </c>
      <c r="N1104" s="24" t="s">
        <v>58</v>
      </c>
      <c r="O1104" s="24">
        <v>1</v>
      </c>
      <c r="P1104" s="24"/>
      <c r="Q1104" s="31" t="s">
        <v>66</v>
      </c>
      <c r="R1104" s="24"/>
      <c r="S1104" s="24"/>
      <c r="T1104" s="32" t="s">
        <v>35</v>
      </c>
      <c r="U1104" s="18"/>
      <c r="V1104" s="19"/>
      <c r="W1104" s="33" t="str">
        <f t="shared" si="2"/>
        <v/>
      </c>
      <c r="X1104" s="34" t="str">
        <f t="shared" si="1"/>
        <v/>
      </c>
    </row>
    <row r="1105" spans="1:24" ht="14.25" customHeight="1" x14ac:dyDescent="0.25">
      <c r="A1105" s="40">
        <v>0.90240000000000009</v>
      </c>
      <c r="B1105" s="24">
        <v>1.02</v>
      </c>
      <c r="C1105" s="24" t="s">
        <v>24</v>
      </c>
      <c r="D1105" s="24"/>
      <c r="E1105" s="24" t="s">
        <v>2239</v>
      </c>
      <c r="F1105" s="37" t="s">
        <v>3838</v>
      </c>
      <c r="G1105" s="31" t="s">
        <v>61</v>
      </c>
      <c r="H1105" s="24" t="s">
        <v>28</v>
      </c>
      <c r="I1105" s="28" t="s">
        <v>3839</v>
      </c>
      <c r="J1105" s="38" t="s">
        <v>3840</v>
      </c>
      <c r="K1105" s="36">
        <v>565</v>
      </c>
      <c r="L1105" s="36" t="s">
        <v>31</v>
      </c>
      <c r="M1105" s="31" t="s">
        <v>1563</v>
      </c>
      <c r="N1105" s="24" t="s">
        <v>78</v>
      </c>
      <c r="O1105" s="24">
        <v>6</v>
      </c>
      <c r="P1105" s="24"/>
      <c r="Q1105" s="31" t="s">
        <v>34</v>
      </c>
      <c r="R1105" s="24"/>
      <c r="S1105" s="24" t="s">
        <v>329</v>
      </c>
      <c r="T1105" s="32" t="s">
        <v>35</v>
      </c>
      <c r="U1105" s="18"/>
      <c r="V1105" s="19"/>
      <c r="W1105" s="33" t="str">
        <f t="shared" si="2"/>
        <v/>
      </c>
      <c r="X1105" s="34" t="str">
        <f t="shared" si="1"/>
        <v/>
      </c>
    </row>
    <row r="1106" spans="1:24" ht="14.25" customHeight="1" x14ac:dyDescent="0.25">
      <c r="A1106" s="40">
        <v>0.37140000000000001</v>
      </c>
      <c r="B1106" s="40" t="s">
        <v>3841</v>
      </c>
      <c r="C1106" s="24" t="s">
        <v>453</v>
      </c>
      <c r="D1106" s="24"/>
      <c r="E1106" s="24" t="s">
        <v>3842</v>
      </c>
      <c r="F1106" s="37" t="s">
        <v>3843</v>
      </c>
      <c r="G1106" s="31" t="s">
        <v>83</v>
      </c>
      <c r="H1106" s="24" t="s">
        <v>84</v>
      </c>
      <c r="I1106" s="28" t="s">
        <v>3844</v>
      </c>
      <c r="J1106" s="38" t="s">
        <v>3845</v>
      </c>
      <c r="K1106" s="36">
        <v>561</v>
      </c>
      <c r="L1106" s="36" t="s">
        <v>31</v>
      </c>
      <c r="M1106" s="31" t="s">
        <v>234</v>
      </c>
      <c r="N1106" s="24" t="s">
        <v>88</v>
      </c>
      <c r="O1106" s="24">
        <v>5</v>
      </c>
      <c r="P1106" s="24"/>
      <c r="Q1106" s="31" t="s">
        <v>34</v>
      </c>
      <c r="R1106" s="24"/>
      <c r="S1106" s="24"/>
      <c r="T1106" s="32" t="s">
        <v>35</v>
      </c>
      <c r="U1106" s="18"/>
      <c r="V1106" s="19"/>
      <c r="W1106" s="33" t="str">
        <f t="shared" si="2"/>
        <v/>
      </c>
      <c r="X1106" s="34" t="str">
        <f t="shared" si="1"/>
        <v/>
      </c>
    </row>
    <row r="1107" spans="1:24" ht="14.25" customHeight="1" x14ac:dyDescent="0.25">
      <c r="A1107" s="40">
        <v>0.62849999999999995</v>
      </c>
      <c r="B1107" s="40" t="s">
        <v>3846</v>
      </c>
      <c r="C1107" s="24" t="s">
        <v>453</v>
      </c>
      <c r="D1107" s="24"/>
      <c r="E1107" s="24" t="s">
        <v>3842</v>
      </c>
      <c r="F1107" s="37" t="s">
        <v>3847</v>
      </c>
      <c r="G1107" s="31" t="s">
        <v>83</v>
      </c>
      <c r="H1107" s="24" t="s">
        <v>84</v>
      </c>
      <c r="I1107" s="28" t="s">
        <v>3848</v>
      </c>
      <c r="J1107" s="38" t="s">
        <v>3849</v>
      </c>
      <c r="K1107" s="36">
        <v>562</v>
      </c>
      <c r="L1107" s="36" t="s">
        <v>31</v>
      </c>
      <c r="M1107" s="31" t="s">
        <v>234</v>
      </c>
      <c r="N1107" s="24" t="s">
        <v>88</v>
      </c>
      <c r="O1107" s="24">
        <v>5</v>
      </c>
      <c r="P1107" s="24"/>
      <c r="Q1107" s="31" t="s">
        <v>34</v>
      </c>
      <c r="R1107" s="24"/>
      <c r="S1107" s="24"/>
      <c r="T1107" s="32" t="s">
        <v>35</v>
      </c>
      <c r="U1107" s="18"/>
      <c r="V1107" s="19"/>
      <c r="W1107" s="33" t="str">
        <f t="shared" si="2"/>
        <v/>
      </c>
      <c r="X1107" s="34" t="str">
        <f t="shared" si="1"/>
        <v/>
      </c>
    </row>
    <row r="1108" spans="1:24" ht="14.25" customHeight="1" x14ac:dyDescent="0.25">
      <c r="A1108" s="40">
        <v>0.48</v>
      </c>
      <c r="B1108" s="40" t="s">
        <v>3850</v>
      </c>
      <c r="C1108" s="24" t="s">
        <v>121</v>
      </c>
      <c r="D1108" s="24"/>
      <c r="E1108" s="24" t="s">
        <v>3851</v>
      </c>
      <c r="F1108" s="37" t="s">
        <v>3852</v>
      </c>
      <c r="G1108" s="31" t="s">
        <v>110</v>
      </c>
      <c r="H1108" s="24" t="s">
        <v>84</v>
      </c>
      <c r="I1108" s="28" t="s">
        <v>3853</v>
      </c>
      <c r="J1108" s="38" t="s">
        <v>3854</v>
      </c>
      <c r="K1108" s="36">
        <v>563</v>
      </c>
      <c r="L1108" s="36" t="s">
        <v>31</v>
      </c>
      <c r="M1108" s="31" t="s">
        <v>234</v>
      </c>
      <c r="N1108" s="24" t="s">
        <v>88</v>
      </c>
      <c r="O1108" s="24">
        <v>5</v>
      </c>
      <c r="P1108" s="24"/>
      <c r="Q1108" s="31" t="s">
        <v>34</v>
      </c>
      <c r="R1108" s="24"/>
      <c r="S1108" s="24"/>
      <c r="T1108" s="32" t="s">
        <v>35</v>
      </c>
      <c r="U1108" s="18"/>
      <c r="V1108" s="19"/>
      <c r="W1108" s="33" t="str">
        <f t="shared" si="2"/>
        <v/>
      </c>
      <c r="X1108" s="34" t="str">
        <f t="shared" si="1"/>
        <v/>
      </c>
    </row>
    <row r="1109" spans="1:24" ht="14.25" customHeight="1" x14ac:dyDescent="0.25">
      <c r="A1109" s="40">
        <v>0.5</v>
      </c>
      <c r="B1109" s="40" t="s">
        <v>3855</v>
      </c>
      <c r="C1109" s="24" t="s">
        <v>121</v>
      </c>
      <c r="D1109" s="24"/>
      <c r="E1109" s="24" t="s">
        <v>3851</v>
      </c>
      <c r="F1109" s="37" t="s">
        <v>3856</v>
      </c>
      <c r="G1109" s="31" t="s">
        <v>110</v>
      </c>
      <c r="H1109" s="24" t="s">
        <v>84</v>
      </c>
      <c r="I1109" s="28" t="s">
        <v>3857</v>
      </c>
      <c r="J1109" s="38" t="s">
        <v>3858</v>
      </c>
      <c r="K1109" s="36">
        <v>564</v>
      </c>
      <c r="L1109" s="36" t="s">
        <v>31</v>
      </c>
      <c r="M1109" s="31" t="s">
        <v>234</v>
      </c>
      <c r="N1109" s="24" t="s">
        <v>88</v>
      </c>
      <c r="O1109" s="24">
        <v>5</v>
      </c>
      <c r="P1109" s="24"/>
      <c r="Q1109" s="31" t="s">
        <v>34</v>
      </c>
      <c r="R1109" s="24"/>
      <c r="S1109" s="24"/>
      <c r="T1109" s="32" t="s">
        <v>35</v>
      </c>
      <c r="U1109" s="18"/>
      <c r="V1109" s="19"/>
      <c r="W1109" s="33" t="str">
        <f t="shared" si="2"/>
        <v/>
      </c>
      <c r="X1109" s="34" t="str">
        <f t="shared" si="1"/>
        <v/>
      </c>
    </row>
    <row r="1110" spans="1:24" ht="14.25" customHeight="1" x14ac:dyDescent="0.25">
      <c r="A1110" s="24">
        <v>0.49</v>
      </c>
      <c r="B1110" s="24" t="s">
        <v>3859</v>
      </c>
      <c r="C1110" s="24" t="s">
        <v>311</v>
      </c>
      <c r="D1110" s="24"/>
      <c r="E1110" s="24" t="s">
        <v>178</v>
      </c>
      <c r="F1110" s="37" t="s">
        <v>3860</v>
      </c>
      <c r="G1110" s="31" t="s">
        <v>180</v>
      </c>
      <c r="H1110" s="24" t="s">
        <v>311</v>
      </c>
      <c r="I1110" s="28" t="s">
        <v>3861</v>
      </c>
      <c r="J1110" s="38" t="s">
        <v>3862</v>
      </c>
      <c r="K1110" s="36">
        <v>133</v>
      </c>
      <c r="L1110" s="36" t="s">
        <v>31</v>
      </c>
      <c r="M1110" s="31" t="s">
        <v>184</v>
      </c>
      <c r="N1110" s="24" t="s">
        <v>185</v>
      </c>
      <c r="O1110" s="24">
        <v>2</v>
      </c>
      <c r="P1110" s="24"/>
      <c r="Q1110" s="31" t="s">
        <v>66</v>
      </c>
      <c r="R1110" s="24"/>
      <c r="S1110" s="24"/>
      <c r="T1110" s="32" t="s">
        <v>35</v>
      </c>
      <c r="U1110" s="18"/>
      <c r="V1110" s="19"/>
      <c r="W1110" s="33" t="str">
        <f t="shared" si="2"/>
        <v/>
      </c>
      <c r="X1110" s="34" t="str">
        <f t="shared" si="1"/>
        <v/>
      </c>
    </row>
    <row r="1111" spans="1:24" ht="14.25" customHeight="1" x14ac:dyDescent="0.25">
      <c r="A1111" s="24">
        <v>0.498</v>
      </c>
      <c r="B1111" s="24" t="s">
        <v>3863</v>
      </c>
      <c r="C1111" s="24" t="s">
        <v>115</v>
      </c>
      <c r="D1111" s="24"/>
      <c r="E1111" s="24" t="s">
        <v>178</v>
      </c>
      <c r="F1111" s="37" t="s">
        <v>3860</v>
      </c>
      <c r="G1111" s="31" t="s">
        <v>180</v>
      </c>
      <c r="H1111" s="24" t="s">
        <v>84</v>
      </c>
      <c r="I1111" s="28" t="s">
        <v>3864</v>
      </c>
      <c r="J1111" s="38" t="s">
        <v>3865</v>
      </c>
      <c r="K1111" s="36">
        <v>795</v>
      </c>
      <c r="L1111" s="36" t="s">
        <v>31</v>
      </c>
      <c r="M1111" s="31" t="s">
        <v>306</v>
      </c>
      <c r="N1111" s="24" t="s">
        <v>88</v>
      </c>
      <c r="O1111" s="24">
        <v>7</v>
      </c>
      <c r="P1111" s="24"/>
      <c r="Q1111" s="31" t="s">
        <v>34</v>
      </c>
      <c r="R1111" s="24"/>
      <c r="S1111" s="24"/>
      <c r="T1111" s="32" t="s">
        <v>35</v>
      </c>
      <c r="U1111" s="18"/>
      <c r="V1111" s="19"/>
      <c r="W1111" s="33" t="str">
        <f t="shared" si="2"/>
        <v/>
      </c>
      <c r="X1111" s="34" t="str">
        <f t="shared" si="1"/>
        <v/>
      </c>
    </row>
    <row r="1112" spans="1:24" ht="14.25" customHeight="1" x14ac:dyDescent="0.25">
      <c r="A1112" s="40">
        <v>68</v>
      </c>
      <c r="B1112" s="40" t="s">
        <v>3866</v>
      </c>
      <c r="C1112" s="24" t="s">
        <v>90</v>
      </c>
      <c r="D1112" s="24"/>
      <c r="E1112" s="24" t="s">
        <v>450</v>
      </c>
      <c r="F1112" s="37" t="s">
        <v>3867</v>
      </c>
      <c r="G1112" s="31" t="s">
        <v>93</v>
      </c>
      <c r="H1112" s="24" t="s">
        <v>40</v>
      </c>
      <c r="I1112" s="28" t="s">
        <v>3868</v>
      </c>
      <c r="J1112" s="38" t="s">
        <v>3869</v>
      </c>
      <c r="K1112" s="36">
        <v>234</v>
      </c>
      <c r="L1112" s="36" t="s">
        <v>31</v>
      </c>
      <c r="M1112" s="31" t="s">
        <v>128</v>
      </c>
      <c r="N1112" s="24" t="s">
        <v>129</v>
      </c>
      <c r="O1112" s="24">
        <v>2</v>
      </c>
      <c r="P1112" s="24"/>
      <c r="Q1112" s="31" t="s">
        <v>34</v>
      </c>
      <c r="R1112" s="24"/>
      <c r="S1112" s="24"/>
      <c r="T1112" s="32" t="s">
        <v>35</v>
      </c>
      <c r="U1112" s="18"/>
      <c r="V1112" s="19"/>
      <c r="W1112" s="33" t="str">
        <f t="shared" si="2"/>
        <v/>
      </c>
      <c r="X1112" s="34" t="str">
        <f t="shared" si="1"/>
        <v/>
      </c>
    </row>
    <row r="1113" spans="1:24" ht="14.25" customHeight="1" x14ac:dyDescent="0.25">
      <c r="A1113" s="40">
        <v>0.15461111111111109</v>
      </c>
      <c r="B1113" s="41">
        <v>0.30666666666666664</v>
      </c>
      <c r="C1113" s="24" t="s">
        <v>195</v>
      </c>
      <c r="D1113" s="24"/>
      <c r="E1113" s="24" t="s">
        <v>25</v>
      </c>
      <c r="F1113" s="28" t="s">
        <v>3870</v>
      </c>
      <c r="G1113" s="27" t="s">
        <v>39</v>
      </c>
      <c r="H1113" s="24" t="s">
        <v>28</v>
      </c>
      <c r="I1113" s="28" t="s">
        <v>3871</v>
      </c>
      <c r="J1113" s="38" t="s">
        <v>3872</v>
      </c>
      <c r="K1113" s="36">
        <v>100</v>
      </c>
      <c r="L1113" s="36" t="s">
        <v>31</v>
      </c>
      <c r="M1113" s="31" t="s">
        <v>622</v>
      </c>
      <c r="N1113" s="24" t="s">
        <v>33</v>
      </c>
      <c r="O1113" s="24">
        <v>6</v>
      </c>
      <c r="P1113" s="31" t="s">
        <v>623</v>
      </c>
      <c r="Q1113" s="31" t="s">
        <v>34</v>
      </c>
      <c r="R1113" s="24"/>
      <c r="S1113" s="24"/>
      <c r="T1113" s="32" t="s">
        <v>35</v>
      </c>
      <c r="U1113" s="18"/>
      <c r="V1113" s="19"/>
      <c r="W1113" s="33" t="str">
        <f t="shared" si="2"/>
        <v/>
      </c>
      <c r="X1113" s="34" t="str">
        <f t="shared" si="1"/>
        <v/>
      </c>
    </row>
    <row r="1114" spans="1:24" ht="14.25" customHeight="1" x14ac:dyDescent="0.25">
      <c r="A1114" s="40">
        <v>0.23160000000000003</v>
      </c>
      <c r="B1114" s="41">
        <v>0.48000000000000004</v>
      </c>
      <c r="C1114" s="24" t="s">
        <v>24</v>
      </c>
      <c r="D1114" s="24"/>
      <c r="E1114" s="24" t="s">
        <v>25</v>
      </c>
      <c r="F1114" s="28" t="s">
        <v>3873</v>
      </c>
      <c r="G1114" s="27" t="s">
        <v>39</v>
      </c>
      <c r="H1114" s="24" t="s">
        <v>28</v>
      </c>
      <c r="I1114" s="28" t="s">
        <v>3874</v>
      </c>
      <c r="J1114" s="38" t="s">
        <v>3875</v>
      </c>
      <c r="K1114" s="36">
        <v>101</v>
      </c>
      <c r="L1114" s="36" t="s">
        <v>31</v>
      </c>
      <c r="M1114" s="31" t="s">
        <v>622</v>
      </c>
      <c r="N1114" s="24" t="s">
        <v>33</v>
      </c>
      <c r="O1114" s="24">
        <v>6</v>
      </c>
      <c r="P1114" s="31" t="s">
        <v>623</v>
      </c>
      <c r="Q1114" s="31" t="s">
        <v>34</v>
      </c>
      <c r="R1114" s="24"/>
      <c r="S1114" s="24"/>
      <c r="T1114" s="32" t="s">
        <v>35</v>
      </c>
      <c r="U1114" s="18"/>
      <c r="V1114" s="19"/>
      <c r="W1114" s="33" t="str">
        <f t="shared" si="2"/>
        <v/>
      </c>
      <c r="X1114" s="34" t="str">
        <f t="shared" si="1"/>
        <v/>
      </c>
    </row>
    <row r="1115" spans="1:24" ht="14.25" customHeight="1" x14ac:dyDescent="0.25">
      <c r="A1115" s="40">
        <v>1.5210784313725489</v>
      </c>
      <c r="B1115" s="41">
        <v>2.4166666666666665</v>
      </c>
      <c r="C1115" s="24" t="s">
        <v>36</v>
      </c>
      <c r="D1115" s="24"/>
      <c r="E1115" s="24" t="s">
        <v>104</v>
      </c>
      <c r="F1115" s="37" t="s">
        <v>3876</v>
      </c>
      <c r="G1115" s="31" t="s">
        <v>106</v>
      </c>
      <c r="H1115" s="24" t="s">
        <v>40</v>
      </c>
      <c r="I1115" s="28" t="s">
        <v>3877</v>
      </c>
      <c r="J1115" s="38" t="s">
        <v>3878</v>
      </c>
      <c r="K1115" s="36">
        <v>102</v>
      </c>
      <c r="L1115" s="36" t="s">
        <v>31</v>
      </c>
      <c r="M1115" s="31" t="s">
        <v>622</v>
      </c>
      <c r="N1115" s="24" t="s">
        <v>33</v>
      </c>
      <c r="O1115" s="24">
        <v>6</v>
      </c>
      <c r="P1115" s="31" t="s">
        <v>623</v>
      </c>
      <c r="Q1115" s="31" t="s">
        <v>34</v>
      </c>
      <c r="R1115" s="24"/>
      <c r="S1115" s="24"/>
      <c r="T1115" s="32" t="s">
        <v>35</v>
      </c>
      <c r="U1115" s="18"/>
      <c r="V1115" s="19"/>
      <c r="W1115" s="33" t="str">
        <f t="shared" si="2"/>
        <v/>
      </c>
      <c r="X1115" s="34" t="str">
        <f t="shared" si="1"/>
        <v/>
      </c>
    </row>
    <row r="1116" spans="1:24" ht="14.25" customHeight="1" x14ac:dyDescent="0.25">
      <c r="A1116" s="24">
        <v>11</v>
      </c>
      <c r="B1116" s="24" t="s">
        <v>2030</v>
      </c>
      <c r="C1116" s="24" t="s">
        <v>3879</v>
      </c>
      <c r="D1116" s="24"/>
      <c r="E1116" s="24" t="s">
        <v>1990</v>
      </c>
      <c r="F1116" s="37" t="s">
        <v>3880</v>
      </c>
      <c r="G1116" s="31" t="s">
        <v>46</v>
      </c>
      <c r="H1116" s="24" t="s">
        <v>2906</v>
      </c>
      <c r="I1116" s="28" t="s">
        <v>3881</v>
      </c>
      <c r="J1116" s="38" t="s">
        <v>3882</v>
      </c>
      <c r="K1116" s="36">
        <v>232</v>
      </c>
      <c r="L1116" s="36" t="s">
        <v>31</v>
      </c>
      <c r="M1116" s="31" t="s">
        <v>184</v>
      </c>
      <c r="N1116" s="24" t="s">
        <v>185</v>
      </c>
      <c r="O1116" s="24">
        <v>2</v>
      </c>
      <c r="P1116" s="24"/>
      <c r="Q1116" s="31" t="s">
        <v>66</v>
      </c>
      <c r="R1116" s="24"/>
      <c r="S1116" s="24"/>
      <c r="T1116" s="32" t="s">
        <v>35</v>
      </c>
      <c r="U1116" s="18"/>
      <c r="V1116" s="19"/>
      <c r="W1116" s="33" t="str">
        <f t="shared" si="2"/>
        <v/>
      </c>
      <c r="X1116" s="34" t="str">
        <f t="shared" si="1"/>
        <v/>
      </c>
    </row>
    <row r="1117" spans="1:24" ht="14.25" customHeight="1" x14ac:dyDescent="0.25">
      <c r="A1117" s="40">
        <v>5.45</v>
      </c>
      <c r="B1117" s="40" t="s">
        <v>400</v>
      </c>
      <c r="C1117" s="24" t="s">
        <v>3883</v>
      </c>
      <c r="D1117" s="24"/>
      <c r="E1117" s="24" t="s">
        <v>940</v>
      </c>
      <c r="F1117" s="37" t="s">
        <v>3884</v>
      </c>
      <c r="G1117" s="31" t="s">
        <v>93</v>
      </c>
      <c r="H1117" s="24" t="s">
        <v>798</v>
      </c>
      <c r="I1117" s="28" t="s">
        <v>3885</v>
      </c>
      <c r="J1117" s="38" t="s">
        <v>3886</v>
      </c>
      <c r="K1117" s="53">
        <v>50</v>
      </c>
      <c r="L1117" s="53" t="s">
        <v>31</v>
      </c>
      <c r="M1117" s="31" t="s">
        <v>170</v>
      </c>
      <c r="N1117" s="24" t="s">
        <v>129</v>
      </c>
      <c r="O1117" s="24">
        <v>1</v>
      </c>
      <c r="P1117" s="24"/>
      <c r="Q1117" s="31" t="s">
        <v>34</v>
      </c>
      <c r="R1117" s="24"/>
      <c r="S1117" s="24"/>
      <c r="T1117" s="32" t="s">
        <v>35</v>
      </c>
      <c r="U1117" s="18"/>
      <c r="V1117" s="19"/>
      <c r="W1117" s="33" t="str">
        <f t="shared" si="2"/>
        <v/>
      </c>
      <c r="X1117" s="34" t="str">
        <f t="shared" si="1"/>
        <v/>
      </c>
    </row>
    <row r="1118" spans="1:24" ht="14.25" customHeight="1" x14ac:dyDescent="0.25">
      <c r="A1118" s="36">
        <v>0.185</v>
      </c>
      <c r="B1118" s="24" t="s">
        <v>3887</v>
      </c>
      <c r="C1118" s="24" t="s">
        <v>24</v>
      </c>
      <c r="D1118" s="24"/>
      <c r="E1118" s="36" t="s">
        <v>517</v>
      </c>
      <c r="F1118" s="37" t="s">
        <v>3888</v>
      </c>
      <c r="G1118" s="31" t="s">
        <v>110</v>
      </c>
      <c r="H1118" s="24" t="s">
        <v>28</v>
      </c>
      <c r="I1118" s="28" t="s">
        <v>3889</v>
      </c>
      <c r="J1118" s="38" t="s">
        <v>3890</v>
      </c>
      <c r="K1118" s="30">
        <v>18</v>
      </c>
      <c r="L1118" s="30" t="s">
        <v>31</v>
      </c>
      <c r="M1118" s="31" t="s">
        <v>255</v>
      </c>
      <c r="N1118" s="24" t="s">
        <v>185</v>
      </c>
      <c r="O1118" s="24">
        <v>1</v>
      </c>
      <c r="P1118" s="24"/>
      <c r="Q1118" s="31" t="s">
        <v>66</v>
      </c>
      <c r="R1118" s="24"/>
      <c r="S1118" s="24"/>
      <c r="T1118" s="32" t="s">
        <v>35</v>
      </c>
      <c r="U1118" s="18"/>
      <c r="V1118" s="19"/>
      <c r="W1118" s="33" t="str">
        <f t="shared" si="2"/>
        <v/>
      </c>
      <c r="X1118" s="34" t="str">
        <f t="shared" si="1"/>
        <v/>
      </c>
    </row>
    <row r="1119" spans="1:24" ht="14.25" customHeight="1" x14ac:dyDescent="0.25">
      <c r="A1119" s="36">
        <v>0.185</v>
      </c>
      <c r="B1119" s="24" t="s">
        <v>3891</v>
      </c>
      <c r="C1119" s="24" t="s">
        <v>24</v>
      </c>
      <c r="D1119" s="24"/>
      <c r="E1119" s="24" t="s">
        <v>319</v>
      </c>
      <c r="F1119" s="37" t="s">
        <v>3892</v>
      </c>
      <c r="G1119" s="31" t="s">
        <v>69</v>
      </c>
      <c r="H1119" s="24" t="s">
        <v>28</v>
      </c>
      <c r="I1119" s="28" t="s">
        <v>3889</v>
      </c>
      <c r="J1119" s="38" t="s">
        <v>3890</v>
      </c>
      <c r="K1119" s="35">
        <v>18</v>
      </c>
      <c r="L1119" s="35" t="s">
        <v>47</v>
      </c>
      <c r="M1119" s="31" t="s">
        <v>255</v>
      </c>
      <c r="N1119" s="24" t="s">
        <v>185</v>
      </c>
      <c r="O1119" s="24">
        <v>1</v>
      </c>
      <c r="P1119" s="24"/>
      <c r="Q1119" s="31" t="s">
        <v>66</v>
      </c>
      <c r="R1119" s="24"/>
      <c r="S1119" s="24"/>
      <c r="T1119" s="32" t="s">
        <v>35</v>
      </c>
      <c r="U1119" s="18"/>
      <c r="V1119" s="19"/>
      <c r="W1119" s="33" t="str">
        <f t="shared" si="2"/>
        <v/>
      </c>
      <c r="X1119" s="34" t="str">
        <f t="shared" si="1"/>
        <v/>
      </c>
    </row>
    <row r="1120" spans="1:24" ht="14.25" customHeight="1" x14ac:dyDescent="0.25">
      <c r="A1120" s="40">
        <v>0.37</v>
      </c>
      <c r="B1120" s="40" t="s">
        <v>3893</v>
      </c>
      <c r="C1120" s="24" t="s">
        <v>24</v>
      </c>
      <c r="D1120" s="24"/>
      <c r="E1120" s="24" t="s">
        <v>319</v>
      </c>
      <c r="F1120" s="37" t="s">
        <v>3894</v>
      </c>
      <c r="G1120" s="31" t="s">
        <v>83</v>
      </c>
      <c r="H1120" s="24" t="s">
        <v>84</v>
      </c>
      <c r="I1120" s="28" t="s">
        <v>3895</v>
      </c>
      <c r="J1120" s="38" t="s">
        <v>3896</v>
      </c>
      <c r="K1120" s="30">
        <v>48</v>
      </c>
      <c r="L1120" s="30" t="s">
        <v>31</v>
      </c>
      <c r="M1120" s="31" t="s">
        <v>170</v>
      </c>
      <c r="N1120" s="24" t="s">
        <v>129</v>
      </c>
      <c r="O1120" s="24">
        <v>1</v>
      </c>
      <c r="P1120" s="24"/>
      <c r="Q1120" s="31" t="s">
        <v>34</v>
      </c>
      <c r="R1120" s="24"/>
      <c r="S1120" s="24"/>
      <c r="T1120" s="32" t="s">
        <v>35</v>
      </c>
      <c r="U1120" s="18"/>
      <c r="V1120" s="19"/>
      <c r="W1120" s="33" t="str">
        <f t="shared" si="2"/>
        <v/>
      </c>
      <c r="X1120" s="34" t="str">
        <f t="shared" si="1"/>
        <v/>
      </c>
    </row>
    <row r="1121" spans="1:24" ht="14.25" customHeight="1" x14ac:dyDescent="0.25">
      <c r="A1121" s="40">
        <v>0.37</v>
      </c>
      <c r="B1121" s="40" t="s">
        <v>3897</v>
      </c>
      <c r="C1121" s="24" t="s">
        <v>1935</v>
      </c>
      <c r="D1121" s="24"/>
      <c r="E1121" s="24" t="s">
        <v>940</v>
      </c>
      <c r="F1121" s="37" t="s">
        <v>3898</v>
      </c>
      <c r="G1121" s="31" t="s">
        <v>93</v>
      </c>
      <c r="H1121" s="24" t="s">
        <v>84</v>
      </c>
      <c r="I1121" s="28" t="s">
        <v>3895</v>
      </c>
      <c r="J1121" s="38" t="s">
        <v>3896</v>
      </c>
      <c r="K1121" s="35">
        <v>48</v>
      </c>
      <c r="L1121" s="35" t="s">
        <v>47</v>
      </c>
      <c r="M1121" s="31" t="s">
        <v>170</v>
      </c>
      <c r="N1121" s="24" t="s">
        <v>129</v>
      </c>
      <c r="O1121" s="24">
        <v>1</v>
      </c>
      <c r="P1121" s="24"/>
      <c r="Q1121" s="31" t="s">
        <v>34</v>
      </c>
      <c r="R1121" s="24"/>
      <c r="S1121" s="24"/>
      <c r="T1121" s="32" t="s">
        <v>35</v>
      </c>
      <c r="U1121" s="18"/>
      <c r="V1121" s="19"/>
      <c r="W1121" s="33" t="str">
        <f t="shared" si="2"/>
        <v/>
      </c>
      <c r="X1121" s="34" t="str">
        <f t="shared" si="1"/>
        <v/>
      </c>
    </row>
    <row r="1122" spans="1:24" ht="14.25" customHeight="1" x14ac:dyDescent="0.25">
      <c r="A1122" s="40">
        <v>2.15</v>
      </c>
      <c r="B1122" s="40" t="s">
        <v>3899</v>
      </c>
      <c r="C1122" s="24" t="s">
        <v>155</v>
      </c>
      <c r="D1122" s="24"/>
      <c r="E1122" s="24" t="s">
        <v>3562</v>
      </c>
      <c r="F1122" s="37" t="s">
        <v>3900</v>
      </c>
      <c r="G1122" s="31" t="s">
        <v>83</v>
      </c>
      <c r="H1122" s="24" t="s">
        <v>40</v>
      </c>
      <c r="I1122" s="28" t="s">
        <v>3895</v>
      </c>
      <c r="J1122" s="38" t="s">
        <v>3896</v>
      </c>
      <c r="K1122" s="30">
        <v>49</v>
      </c>
      <c r="L1122" s="30" t="s">
        <v>31</v>
      </c>
      <c r="M1122" s="31" t="s">
        <v>170</v>
      </c>
      <c r="N1122" s="24" t="s">
        <v>129</v>
      </c>
      <c r="O1122" s="24">
        <v>1</v>
      </c>
      <c r="P1122" s="24"/>
      <c r="Q1122" s="31" t="s">
        <v>34</v>
      </c>
      <c r="R1122" s="24"/>
      <c r="S1122" s="24"/>
      <c r="T1122" s="32" t="s">
        <v>35</v>
      </c>
      <c r="U1122" s="18"/>
      <c r="V1122" s="19"/>
      <c r="W1122" s="33" t="str">
        <f t="shared" si="2"/>
        <v/>
      </c>
      <c r="X1122" s="34" t="str">
        <f t="shared" si="1"/>
        <v/>
      </c>
    </row>
    <row r="1123" spans="1:24" ht="14.25" customHeight="1" x14ac:dyDescent="0.25">
      <c r="A1123" s="40">
        <v>2.15</v>
      </c>
      <c r="B1123" s="40" t="s">
        <v>1158</v>
      </c>
      <c r="C1123" s="24" t="s">
        <v>3612</v>
      </c>
      <c r="D1123" s="24"/>
      <c r="E1123" s="24" t="s">
        <v>940</v>
      </c>
      <c r="F1123" s="37" t="s">
        <v>3901</v>
      </c>
      <c r="G1123" s="31" t="s">
        <v>93</v>
      </c>
      <c r="H1123" s="24" t="s">
        <v>40</v>
      </c>
      <c r="I1123" s="28" t="s">
        <v>3895</v>
      </c>
      <c r="J1123" s="38" t="s">
        <v>3896</v>
      </c>
      <c r="K1123" s="35">
        <v>49</v>
      </c>
      <c r="L1123" s="35" t="s">
        <v>47</v>
      </c>
      <c r="M1123" s="31" t="s">
        <v>170</v>
      </c>
      <c r="N1123" s="24" t="s">
        <v>129</v>
      </c>
      <c r="O1123" s="24">
        <v>1</v>
      </c>
      <c r="P1123" s="24"/>
      <c r="Q1123" s="31" t="s">
        <v>34</v>
      </c>
      <c r="R1123" s="24"/>
      <c r="S1123" s="24"/>
      <c r="T1123" s="32" t="s">
        <v>35</v>
      </c>
      <c r="U1123" s="18"/>
      <c r="V1123" s="19"/>
      <c r="W1123" s="33" t="str">
        <f t="shared" si="2"/>
        <v/>
      </c>
      <c r="X1123" s="34" t="str">
        <f t="shared" si="1"/>
        <v/>
      </c>
    </row>
    <row r="1124" spans="1:24" ht="14.25" customHeight="1" x14ac:dyDescent="0.25">
      <c r="A1124" s="51">
        <v>0.9</v>
      </c>
      <c r="B1124" s="51" t="s">
        <v>3902</v>
      </c>
      <c r="C1124" s="51" t="s">
        <v>311</v>
      </c>
      <c r="D1124" s="24"/>
      <c r="E1124" s="126" t="s">
        <v>517</v>
      </c>
      <c r="F1124" s="87" t="s">
        <v>3903</v>
      </c>
      <c r="G1124" s="31" t="s">
        <v>110</v>
      </c>
      <c r="H1124" s="51" t="s">
        <v>2515</v>
      </c>
      <c r="I1124" s="54" t="s">
        <v>3895</v>
      </c>
      <c r="J1124" s="55" t="s">
        <v>3904</v>
      </c>
      <c r="K1124" s="36">
        <v>245</v>
      </c>
      <c r="L1124" s="36" t="s">
        <v>31</v>
      </c>
      <c r="M1124" s="84" t="s">
        <v>249</v>
      </c>
      <c r="N1124" s="51" t="s">
        <v>185</v>
      </c>
      <c r="O1124" s="51">
        <v>3</v>
      </c>
      <c r="P1124" s="51"/>
      <c r="Q1124" s="84" t="s">
        <v>66</v>
      </c>
      <c r="R1124" s="51"/>
      <c r="S1124" s="51"/>
      <c r="T1124" s="141" t="s">
        <v>35</v>
      </c>
      <c r="U1124" s="18"/>
      <c r="V1124" s="19"/>
      <c r="W1124" s="33" t="str">
        <f t="shared" si="2"/>
        <v/>
      </c>
      <c r="X1124" s="34" t="str">
        <f t="shared" si="1"/>
        <v/>
      </c>
    </row>
    <row r="1125" spans="1:24" ht="14.25" customHeight="1" x14ac:dyDescent="0.25">
      <c r="A1125" s="40">
        <v>0.33450000000000002</v>
      </c>
      <c r="B1125" s="40">
        <v>0.75</v>
      </c>
      <c r="C1125" s="24" t="s">
        <v>3001</v>
      </c>
      <c r="D1125" s="131"/>
      <c r="E1125" s="24" t="s">
        <v>1026</v>
      </c>
      <c r="F1125" s="37" t="s">
        <v>3905</v>
      </c>
      <c r="G1125" s="31" t="s">
        <v>27</v>
      </c>
      <c r="H1125" s="24" t="s">
        <v>28</v>
      </c>
      <c r="I1125" s="28" t="s">
        <v>3906</v>
      </c>
      <c r="J1125" s="38" t="s">
        <v>3907</v>
      </c>
      <c r="K1125" s="36">
        <v>724</v>
      </c>
      <c r="L1125" s="36" t="s">
        <v>31</v>
      </c>
      <c r="M1125" s="31" t="s">
        <v>72</v>
      </c>
      <c r="N1125" s="24" t="s">
        <v>33</v>
      </c>
      <c r="O1125" s="24">
        <v>8</v>
      </c>
      <c r="P1125" s="24"/>
      <c r="Q1125" s="31" t="s">
        <v>34</v>
      </c>
      <c r="R1125" s="24"/>
      <c r="S1125" s="24"/>
      <c r="T1125" s="32" t="s">
        <v>35</v>
      </c>
      <c r="U1125" s="18"/>
      <c r="V1125" s="19"/>
      <c r="W1125" s="33" t="str">
        <f t="shared" si="2"/>
        <v/>
      </c>
      <c r="X1125" s="34" t="str">
        <f t="shared" si="1"/>
        <v/>
      </c>
    </row>
    <row r="1126" spans="1:24" ht="14.25" customHeight="1" x14ac:dyDescent="0.25">
      <c r="A1126" s="40">
        <v>0.89</v>
      </c>
      <c r="B1126" s="40">
        <v>1.1200000000000001</v>
      </c>
      <c r="C1126" s="24" t="s">
        <v>2170</v>
      </c>
      <c r="D1126" s="24"/>
      <c r="E1126" s="24" t="s">
        <v>178</v>
      </c>
      <c r="F1126" s="37" t="s">
        <v>3908</v>
      </c>
      <c r="G1126" s="31" t="s">
        <v>180</v>
      </c>
      <c r="H1126" s="24" t="s">
        <v>40</v>
      </c>
      <c r="I1126" s="28" t="s">
        <v>3909</v>
      </c>
      <c r="J1126" s="38" t="s">
        <v>3910</v>
      </c>
      <c r="K1126" s="36">
        <v>738</v>
      </c>
      <c r="L1126" s="36" t="s">
        <v>31</v>
      </c>
      <c r="M1126" s="31" t="s">
        <v>72</v>
      </c>
      <c r="N1126" s="24" t="s">
        <v>33</v>
      </c>
      <c r="O1126" s="24">
        <v>8</v>
      </c>
      <c r="P1126" s="24"/>
      <c r="Q1126" s="31" t="s">
        <v>34</v>
      </c>
      <c r="R1126" s="24"/>
      <c r="S1126" s="24"/>
      <c r="T1126" s="32" t="s">
        <v>35</v>
      </c>
      <c r="U1126" s="18"/>
      <c r="V1126" s="19"/>
      <c r="W1126" s="33" t="str">
        <f t="shared" si="2"/>
        <v/>
      </c>
      <c r="X1126" s="34" t="str">
        <f t="shared" si="1"/>
        <v/>
      </c>
    </row>
    <row r="1127" spans="1:24" ht="14.25" customHeight="1" x14ac:dyDescent="0.25">
      <c r="A1127" s="24">
        <v>4.95</v>
      </c>
      <c r="B1127" s="24" t="s">
        <v>3911</v>
      </c>
      <c r="C1127" s="24" t="s">
        <v>997</v>
      </c>
      <c r="D1127" s="24"/>
      <c r="E1127" s="24" t="s">
        <v>574</v>
      </c>
      <c r="F1127" s="37" t="s">
        <v>3912</v>
      </c>
      <c r="G1127" s="31" t="s">
        <v>69</v>
      </c>
      <c r="H1127" s="24" t="s">
        <v>144</v>
      </c>
      <c r="I1127" s="28" t="s">
        <v>3913</v>
      </c>
      <c r="J1127" s="38" t="s">
        <v>3914</v>
      </c>
      <c r="K1127" s="36">
        <v>181</v>
      </c>
      <c r="L1127" s="36" t="s">
        <v>31</v>
      </c>
      <c r="M1127" s="31" t="s">
        <v>184</v>
      </c>
      <c r="N1127" s="24" t="s">
        <v>185</v>
      </c>
      <c r="O1127" s="24">
        <v>2</v>
      </c>
      <c r="P1127" s="24"/>
      <c r="Q1127" s="31" t="s">
        <v>66</v>
      </c>
      <c r="R1127" s="24"/>
      <c r="S1127" s="24"/>
      <c r="T1127" s="32" t="s">
        <v>35</v>
      </c>
      <c r="U1127" s="18"/>
      <c r="V1127" s="19"/>
      <c r="W1127" s="33" t="str">
        <f t="shared" si="2"/>
        <v/>
      </c>
      <c r="X1127" s="34" t="str">
        <f t="shared" si="1"/>
        <v/>
      </c>
    </row>
    <row r="1128" spans="1:24" ht="14.25" customHeight="1" x14ac:dyDescent="0.25">
      <c r="A1128" s="40">
        <v>50.7</v>
      </c>
      <c r="B1128" s="40" t="s">
        <v>3915</v>
      </c>
      <c r="C1128" s="24" t="s">
        <v>207</v>
      </c>
      <c r="D1128" s="24"/>
      <c r="E1128" s="24" t="s">
        <v>3916</v>
      </c>
      <c r="F1128" s="37" t="s">
        <v>3917</v>
      </c>
      <c r="G1128" s="27" t="s">
        <v>46</v>
      </c>
      <c r="H1128" s="24" t="s">
        <v>3918</v>
      </c>
      <c r="I1128" s="28" t="s">
        <v>3919</v>
      </c>
      <c r="J1128" s="38" t="s">
        <v>3920</v>
      </c>
      <c r="K1128" s="36">
        <v>530</v>
      </c>
      <c r="L1128" s="36" t="s">
        <v>31</v>
      </c>
      <c r="M1128" s="31" t="s">
        <v>234</v>
      </c>
      <c r="N1128" s="24" t="s">
        <v>88</v>
      </c>
      <c r="O1128" s="24">
        <v>5</v>
      </c>
      <c r="P1128" s="24"/>
      <c r="Q1128" s="31" t="s">
        <v>34</v>
      </c>
      <c r="R1128" s="24"/>
      <c r="S1128" s="24"/>
      <c r="T1128" s="32" t="s">
        <v>35</v>
      </c>
      <c r="U1128" s="18"/>
      <c r="V1128" s="19"/>
      <c r="W1128" s="33" t="str">
        <f t="shared" si="2"/>
        <v/>
      </c>
      <c r="X1128" s="34" t="str">
        <f t="shared" si="1"/>
        <v/>
      </c>
    </row>
    <row r="1129" spans="1:24" ht="14.25" customHeight="1" x14ac:dyDescent="0.25">
      <c r="A1129" s="40">
        <v>156.75</v>
      </c>
      <c r="B1129" s="40" t="s">
        <v>283</v>
      </c>
      <c r="C1129" s="24" t="s">
        <v>2796</v>
      </c>
      <c r="D1129" s="24"/>
      <c r="E1129" s="24" t="s">
        <v>769</v>
      </c>
      <c r="F1129" s="37" t="s">
        <v>3921</v>
      </c>
      <c r="G1129" s="31" t="s">
        <v>771</v>
      </c>
      <c r="H1129" s="24" t="s">
        <v>2798</v>
      </c>
      <c r="I1129" s="28" t="s">
        <v>3922</v>
      </c>
      <c r="J1129" s="38" t="s">
        <v>3923</v>
      </c>
      <c r="K1129" s="36">
        <v>110</v>
      </c>
      <c r="L1129" s="36" t="s">
        <v>31</v>
      </c>
      <c r="M1129" s="31" t="s">
        <v>601</v>
      </c>
      <c r="N1129" s="24" t="s">
        <v>78</v>
      </c>
      <c r="O1129" s="24">
        <v>1</v>
      </c>
      <c r="P1129" s="24"/>
      <c r="Q1129" s="31" t="s">
        <v>66</v>
      </c>
      <c r="R1129" s="24"/>
      <c r="S1129" s="24"/>
      <c r="T1129" s="32" t="s">
        <v>35</v>
      </c>
      <c r="U1129" s="18"/>
      <c r="V1129" s="19"/>
      <c r="W1129" s="33" t="str">
        <f t="shared" si="2"/>
        <v/>
      </c>
      <c r="X1129" s="34" t="str">
        <f t="shared" si="1"/>
        <v/>
      </c>
    </row>
    <row r="1130" spans="1:24" ht="14.25" customHeight="1" x14ac:dyDescent="0.25">
      <c r="A1130" s="43">
        <v>19.5</v>
      </c>
      <c r="B1130" s="43" t="s">
        <v>3924</v>
      </c>
      <c r="C1130" s="24" t="s">
        <v>3925</v>
      </c>
      <c r="D1130" s="24"/>
      <c r="E1130" s="24" t="s">
        <v>3926</v>
      </c>
      <c r="F1130" s="37" t="s">
        <v>3927</v>
      </c>
      <c r="G1130" s="31" t="s">
        <v>110</v>
      </c>
      <c r="H1130" s="24" t="s">
        <v>3928</v>
      </c>
      <c r="I1130" s="28" t="s">
        <v>3929</v>
      </c>
      <c r="J1130" s="38" t="s">
        <v>3930</v>
      </c>
      <c r="K1130" s="36">
        <v>458</v>
      </c>
      <c r="L1130" s="36" t="s">
        <v>31</v>
      </c>
      <c r="M1130" s="31" t="s">
        <v>153</v>
      </c>
      <c r="N1130" s="24" t="s">
        <v>88</v>
      </c>
      <c r="O1130" s="24">
        <v>4</v>
      </c>
      <c r="P1130" s="24"/>
      <c r="Q1130" s="31" t="s">
        <v>66</v>
      </c>
      <c r="R1130" s="24"/>
      <c r="S1130" s="24"/>
      <c r="T1130" s="32" t="s">
        <v>35</v>
      </c>
      <c r="U1130" s="18"/>
      <c r="V1130" s="19"/>
      <c r="W1130" s="33" t="str">
        <f t="shared" si="2"/>
        <v/>
      </c>
      <c r="X1130" s="34" t="str">
        <f t="shared" si="1"/>
        <v/>
      </c>
    </row>
    <row r="1131" spans="1:24" ht="14.25" customHeight="1" x14ac:dyDescent="0.25">
      <c r="A1131" s="40">
        <v>127.35000000000001</v>
      </c>
      <c r="B1131" s="40" t="s">
        <v>283</v>
      </c>
      <c r="C1131" s="24" t="s">
        <v>2796</v>
      </c>
      <c r="D1131" s="24"/>
      <c r="E1131" s="24" t="s">
        <v>297</v>
      </c>
      <c r="F1131" s="37" t="s">
        <v>3931</v>
      </c>
      <c r="G1131" s="31" t="s">
        <v>110</v>
      </c>
      <c r="H1131" s="24" t="s">
        <v>2798</v>
      </c>
      <c r="I1131" s="28" t="s">
        <v>3932</v>
      </c>
      <c r="J1131" s="38" t="s">
        <v>3933</v>
      </c>
      <c r="K1131" s="36">
        <v>399</v>
      </c>
      <c r="L1131" s="36" t="s">
        <v>31</v>
      </c>
      <c r="M1131" s="31" t="s">
        <v>752</v>
      </c>
      <c r="N1131" s="24" t="s">
        <v>33</v>
      </c>
      <c r="O1131" s="24">
        <v>4</v>
      </c>
      <c r="P1131" s="24"/>
      <c r="Q1131" s="31" t="s">
        <v>34</v>
      </c>
      <c r="R1131" s="24"/>
      <c r="S1131" s="24"/>
      <c r="T1131" s="32" t="s">
        <v>35</v>
      </c>
      <c r="U1131" s="18"/>
      <c r="V1131" s="19"/>
      <c r="W1131" s="33" t="str">
        <f t="shared" si="2"/>
        <v/>
      </c>
      <c r="X1131" s="34" t="str">
        <f t="shared" si="1"/>
        <v/>
      </c>
    </row>
    <row r="1132" spans="1:24" ht="14.25" customHeight="1" x14ac:dyDescent="0.25">
      <c r="A1132" s="40">
        <v>12.6</v>
      </c>
      <c r="B1132" s="45" t="s">
        <v>3934</v>
      </c>
      <c r="C1132" s="24" t="s">
        <v>585</v>
      </c>
      <c r="D1132" s="24"/>
      <c r="E1132" s="24" t="s">
        <v>122</v>
      </c>
      <c r="F1132" s="37" t="s">
        <v>3935</v>
      </c>
      <c r="G1132" s="31" t="s">
        <v>93</v>
      </c>
      <c r="H1132" s="24" t="s">
        <v>2906</v>
      </c>
      <c r="I1132" s="28" t="s">
        <v>3932</v>
      </c>
      <c r="J1132" s="38" t="s">
        <v>3933</v>
      </c>
      <c r="K1132" s="36">
        <v>457</v>
      </c>
      <c r="L1132" s="36" t="s">
        <v>31</v>
      </c>
      <c r="M1132" s="31" t="s">
        <v>153</v>
      </c>
      <c r="N1132" s="24" t="s">
        <v>88</v>
      </c>
      <c r="O1132" s="24">
        <v>4</v>
      </c>
      <c r="P1132" s="24"/>
      <c r="Q1132" s="31" t="s">
        <v>34</v>
      </c>
      <c r="R1132" s="24"/>
      <c r="S1132" s="24"/>
      <c r="T1132" s="32" t="s">
        <v>35</v>
      </c>
      <c r="U1132" s="18"/>
      <c r="V1132" s="19"/>
      <c r="W1132" s="33" t="str">
        <f t="shared" si="2"/>
        <v/>
      </c>
      <c r="X1132" s="34" t="str">
        <f t="shared" si="1"/>
        <v/>
      </c>
    </row>
    <row r="1133" spans="1:24" ht="14.25" customHeight="1" x14ac:dyDescent="0.25">
      <c r="A1133" s="43">
        <v>11.75</v>
      </c>
      <c r="B1133" s="43" t="s">
        <v>3936</v>
      </c>
      <c r="C1133" s="24" t="s">
        <v>3937</v>
      </c>
      <c r="D1133" s="24"/>
      <c r="E1133" s="24" t="s">
        <v>3938</v>
      </c>
      <c r="F1133" s="37" t="s">
        <v>3939</v>
      </c>
      <c r="G1133" s="31" t="s">
        <v>83</v>
      </c>
      <c r="H1133" s="24" t="s">
        <v>3925</v>
      </c>
      <c r="I1133" s="28" t="s">
        <v>3922</v>
      </c>
      <c r="J1133" s="38" t="s">
        <v>3940</v>
      </c>
      <c r="K1133" s="36">
        <v>454</v>
      </c>
      <c r="L1133" s="36" t="s">
        <v>31</v>
      </c>
      <c r="M1133" s="31" t="s">
        <v>153</v>
      </c>
      <c r="N1133" s="24" t="s">
        <v>88</v>
      </c>
      <c r="O1133" s="24">
        <v>4</v>
      </c>
      <c r="P1133" s="24"/>
      <c r="Q1133" s="31" t="s">
        <v>66</v>
      </c>
      <c r="R1133" s="24"/>
      <c r="S1133" s="24"/>
      <c r="T1133" s="32" t="s">
        <v>35</v>
      </c>
      <c r="U1133" s="18"/>
      <c r="V1133" s="19"/>
      <c r="W1133" s="33" t="str">
        <f t="shared" si="2"/>
        <v/>
      </c>
      <c r="X1133" s="34" t="str">
        <f t="shared" si="1"/>
        <v/>
      </c>
    </row>
    <row r="1134" spans="1:24" ht="14.25" customHeight="1" x14ac:dyDescent="0.25">
      <c r="A1134" s="36">
        <v>6.4</v>
      </c>
      <c r="B1134" s="24" t="s">
        <v>1901</v>
      </c>
      <c r="C1134" s="24" t="s">
        <v>3941</v>
      </c>
      <c r="D1134" s="24"/>
      <c r="E1134" s="24" t="s">
        <v>574</v>
      </c>
      <c r="F1134" s="37" t="s">
        <v>3942</v>
      </c>
      <c r="G1134" s="31" t="s">
        <v>69</v>
      </c>
      <c r="H1134" s="24" t="s">
        <v>585</v>
      </c>
      <c r="I1134" s="28" t="s">
        <v>3943</v>
      </c>
      <c r="J1134" s="38" t="s">
        <v>3944</v>
      </c>
      <c r="K1134" s="36">
        <v>84</v>
      </c>
      <c r="L1134" s="36" t="s">
        <v>31</v>
      </c>
      <c r="M1134" s="31" t="s">
        <v>255</v>
      </c>
      <c r="N1134" s="24" t="s">
        <v>185</v>
      </c>
      <c r="O1134" s="24">
        <v>1</v>
      </c>
      <c r="P1134" s="24"/>
      <c r="Q1134" s="31" t="s">
        <v>66</v>
      </c>
      <c r="R1134" s="24"/>
      <c r="S1134" s="24"/>
      <c r="T1134" s="32" t="s">
        <v>35</v>
      </c>
      <c r="U1134" s="18"/>
      <c r="V1134" s="19"/>
      <c r="W1134" s="33" t="str">
        <f t="shared" si="2"/>
        <v/>
      </c>
      <c r="X1134" s="34" t="str">
        <f t="shared" si="1"/>
        <v/>
      </c>
    </row>
    <row r="1135" spans="1:24" ht="14.25" customHeight="1" x14ac:dyDescent="0.25">
      <c r="A1135" s="40">
        <v>1.67</v>
      </c>
      <c r="B1135" s="40" t="s">
        <v>3945</v>
      </c>
      <c r="C1135" s="31" t="s">
        <v>1088</v>
      </c>
      <c r="D1135" s="24"/>
      <c r="E1135" s="31" t="s">
        <v>3946</v>
      </c>
      <c r="F1135" s="37" t="s">
        <v>3947</v>
      </c>
      <c r="G1135" s="31" t="s">
        <v>110</v>
      </c>
      <c r="H1135" s="24" t="s">
        <v>84</v>
      </c>
      <c r="I1135" s="28" t="s">
        <v>3948</v>
      </c>
      <c r="J1135" s="38" t="s">
        <v>3949</v>
      </c>
      <c r="K1135" s="36">
        <v>433</v>
      </c>
      <c r="L1135" s="36" t="s">
        <v>31</v>
      </c>
      <c r="M1135" s="31" t="s">
        <v>153</v>
      </c>
      <c r="N1135" s="24" t="s">
        <v>88</v>
      </c>
      <c r="O1135" s="24">
        <v>4</v>
      </c>
      <c r="P1135" s="24"/>
      <c r="Q1135" s="31" t="s">
        <v>34</v>
      </c>
      <c r="R1135" s="24"/>
      <c r="S1135" s="24"/>
      <c r="T1135" s="32" t="s">
        <v>35</v>
      </c>
      <c r="U1135" s="18"/>
      <c r="V1135" s="19"/>
      <c r="W1135" s="33" t="str">
        <f t="shared" si="2"/>
        <v/>
      </c>
      <c r="X1135" s="34" t="str">
        <f t="shared" si="1"/>
        <v/>
      </c>
    </row>
    <row r="1136" spans="1:24" ht="14.25" customHeight="1" x14ac:dyDescent="0.25">
      <c r="A1136" s="40">
        <v>8.0249999999999986</v>
      </c>
      <c r="B1136" s="40" t="s">
        <v>283</v>
      </c>
      <c r="C1136" s="24" t="s">
        <v>681</v>
      </c>
      <c r="D1136" s="24"/>
      <c r="E1136" s="24" t="s">
        <v>562</v>
      </c>
      <c r="F1136" s="37" t="s">
        <v>3950</v>
      </c>
      <c r="G1136" s="31" t="s">
        <v>110</v>
      </c>
      <c r="H1136" s="24" t="s">
        <v>681</v>
      </c>
      <c r="I1136" s="28" t="s">
        <v>3951</v>
      </c>
      <c r="J1136" s="38" t="s">
        <v>3952</v>
      </c>
      <c r="K1136" s="36">
        <v>685</v>
      </c>
      <c r="L1136" s="36" t="s">
        <v>31</v>
      </c>
      <c r="M1136" s="31" t="s">
        <v>72</v>
      </c>
      <c r="N1136" s="24" t="s">
        <v>33</v>
      </c>
      <c r="O1136" s="24">
        <v>8</v>
      </c>
      <c r="P1136" s="24"/>
      <c r="Q1136" s="31" t="s">
        <v>34</v>
      </c>
      <c r="R1136" s="24"/>
      <c r="S1136" s="24"/>
      <c r="T1136" s="32" t="s">
        <v>35</v>
      </c>
      <c r="U1136" s="18"/>
      <c r="V1136" s="19"/>
      <c r="W1136" s="33" t="str">
        <f t="shared" si="2"/>
        <v/>
      </c>
      <c r="X1136" s="34" t="str">
        <f t="shared" si="1"/>
        <v/>
      </c>
    </row>
    <row r="1137" spans="1:24" ht="14.25" customHeight="1" x14ac:dyDescent="0.25">
      <c r="A1137" s="40">
        <v>15.5</v>
      </c>
      <c r="B1137" s="40" t="s">
        <v>374</v>
      </c>
      <c r="C1137" s="24" t="s">
        <v>235</v>
      </c>
      <c r="D1137" s="24"/>
      <c r="E1137" s="24" t="s">
        <v>846</v>
      </c>
      <c r="F1137" s="37" t="s">
        <v>3953</v>
      </c>
      <c r="G1137" s="31" t="s">
        <v>93</v>
      </c>
      <c r="H1137" s="24" t="s">
        <v>144</v>
      </c>
      <c r="I1137" s="28" t="s">
        <v>3954</v>
      </c>
      <c r="J1137" s="38" t="s">
        <v>3955</v>
      </c>
      <c r="K1137" s="36">
        <v>434</v>
      </c>
      <c r="L1137" s="36" t="s">
        <v>31</v>
      </c>
      <c r="M1137" s="31" t="s">
        <v>153</v>
      </c>
      <c r="N1137" s="24" t="s">
        <v>88</v>
      </c>
      <c r="O1137" s="24">
        <v>4</v>
      </c>
      <c r="P1137" s="24"/>
      <c r="Q1137" s="31" t="s">
        <v>34</v>
      </c>
      <c r="R1137" s="24"/>
      <c r="S1137" s="24"/>
      <c r="T1137" s="32" t="s">
        <v>35</v>
      </c>
      <c r="U1137" s="18"/>
      <c r="V1137" s="19"/>
      <c r="W1137" s="33" t="str">
        <f t="shared" si="2"/>
        <v/>
      </c>
      <c r="X1137" s="34" t="str">
        <f t="shared" si="1"/>
        <v/>
      </c>
    </row>
    <row r="1138" spans="1:24" ht="14.25" customHeight="1" x14ac:dyDescent="0.25">
      <c r="A1138" s="40">
        <v>9.4</v>
      </c>
      <c r="B1138" s="40" t="s">
        <v>1093</v>
      </c>
      <c r="C1138" s="24" t="s">
        <v>2927</v>
      </c>
      <c r="D1138" s="24"/>
      <c r="E1138" s="24" t="s">
        <v>1544</v>
      </c>
      <c r="F1138" s="37" t="s">
        <v>3956</v>
      </c>
      <c r="G1138" s="31" t="s">
        <v>293</v>
      </c>
      <c r="H1138" s="24" t="s">
        <v>144</v>
      </c>
      <c r="I1138" s="28" t="s">
        <v>3957</v>
      </c>
      <c r="J1138" s="38" t="s">
        <v>3958</v>
      </c>
      <c r="K1138" s="36">
        <v>435</v>
      </c>
      <c r="L1138" s="36" t="s">
        <v>31</v>
      </c>
      <c r="M1138" s="31" t="s">
        <v>153</v>
      </c>
      <c r="N1138" s="24" t="s">
        <v>88</v>
      </c>
      <c r="O1138" s="24">
        <v>4</v>
      </c>
      <c r="P1138" s="24"/>
      <c r="Q1138" s="31" t="s">
        <v>34</v>
      </c>
      <c r="R1138" s="24"/>
      <c r="S1138" s="24"/>
      <c r="T1138" s="32" t="s">
        <v>35</v>
      </c>
      <c r="U1138" s="18"/>
      <c r="V1138" s="19"/>
      <c r="W1138" s="33" t="str">
        <f t="shared" si="2"/>
        <v/>
      </c>
      <c r="X1138" s="34" t="str">
        <f t="shared" si="1"/>
        <v/>
      </c>
    </row>
    <row r="1139" spans="1:24" ht="14.25" customHeight="1" x14ac:dyDescent="0.25">
      <c r="A1139" s="36">
        <v>0.22500000000000001</v>
      </c>
      <c r="B1139" s="24" t="s">
        <v>3959</v>
      </c>
      <c r="C1139" s="24" t="s">
        <v>24</v>
      </c>
      <c r="D1139" s="24"/>
      <c r="E1139" s="24" t="s">
        <v>79</v>
      </c>
      <c r="F1139" s="37" t="s">
        <v>3960</v>
      </c>
      <c r="G1139" s="31" t="s">
        <v>69</v>
      </c>
      <c r="H1139" s="24" t="s">
        <v>28</v>
      </c>
      <c r="I1139" s="28" t="s">
        <v>3961</v>
      </c>
      <c r="J1139" s="38" t="s">
        <v>3962</v>
      </c>
      <c r="K1139" s="30">
        <v>104</v>
      </c>
      <c r="L1139" s="30" t="s">
        <v>31</v>
      </c>
      <c r="M1139" s="31" t="s">
        <v>255</v>
      </c>
      <c r="N1139" s="24" t="s">
        <v>185</v>
      </c>
      <c r="O1139" s="24">
        <v>1</v>
      </c>
      <c r="P1139" s="24"/>
      <c r="Q1139" s="31" t="s">
        <v>66</v>
      </c>
      <c r="R1139" s="24"/>
      <c r="S1139" s="24"/>
      <c r="T1139" s="32" t="s">
        <v>35</v>
      </c>
      <c r="U1139" s="18"/>
      <c r="V1139" s="19"/>
      <c r="W1139" s="33" t="str">
        <f t="shared" si="2"/>
        <v/>
      </c>
      <c r="X1139" s="34" t="str">
        <f t="shared" si="1"/>
        <v/>
      </c>
    </row>
    <row r="1140" spans="1:24" ht="14.25" customHeight="1" x14ac:dyDescent="0.25">
      <c r="A1140" s="36">
        <v>0.22500000000000001</v>
      </c>
      <c r="B1140" s="24" t="s">
        <v>296</v>
      </c>
      <c r="C1140" s="24" t="s">
        <v>24</v>
      </c>
      <c r="D1140" s="24"/>
      <c r="E1140" s="24" t="s">
        <v>1390</v>
      </c>
      <c r="F1140" s="37" t="s">
        <v>3960</v>
      </c>
      <c r="G1140" s="31" t="s">
        <v>69</v>
      </c>
      <c r="H1140" s="24" t="s">
        <v>28</v>
      </c>
      <c r="I1140" s="28" t="s">
        <v>3961</v>
      </c>
      <c r="J1140" s="38" t="s">
        <v>3962</v>
      </c>
      <c r="K1140" s="35">
        <v>104</v>
      </c>
      <c r="L1140" s="35" t="s">
        <v>47</v>
      </c>
      <c r="M1140" s="31" t="s">
        <v>255</v>
      </c>
      <c r="N1140" s="24" t="s">
        <v>185</v>
      </c>
      <c r="O1140" s="24">
        <v>1</v>
      </c>
      <c r="P1140" s="24"/>
      <c r="Q1140" s="31" t="s">
        <v>66</v>
      </c>
      <c r="R1140" s="24"/>
      <c r="S1140" s="24"/>
      <c r="T1140" s="32" t="s">
        <v>35</v>
      </c>
      <c r="U1140" s="18"/>
      <c r="V1140" s="19"/>
      <c r="W1140" s="33" t="str">
        <f t="shared" si="2"/>
        <v/>
      </c>
      <c r="X1140" s="34" t="str">
        <f t="shared" si="1"/>
        <v/>
      </c>
    </row>
    <row r="1141" spans="1:24" ht="14.25" customHeight="1" x14ac:dyDescent="0.25">
      <c r="A1141" s="36">
        <v>0.29770000000000002</v>
      </c>
      <c r="B1141" s="24" t="s">
        <v>535</v>
      </c>
      <c r="C1141" s="24" t="s">
        <v>24</v>
      </c>
      <c r="D1141" s="24"/>
      <c r="E1141" s="24" t="s">
        <v>1725</v>
      </c>
      <c r="F1141" s="37" t="s">
        <v>3963</v>
      </c>
      <c r="G1141" s="31" t="s">
        <v>1727</v>
      </c>
      <c r="H1141" s="24" t="s">
        <v>28</v>
      </c>
      <c r="I1141" s="28" t="s">
        <v>3964</v>
      </c>
      <c r="J1141" s="38" t="s">
        <v>3965</v>
      </c>
      <c r="K1141" s="36">
        <v>103</v>
      </c>
      <c r="L1141" s="36" t="s">
        <v>31</v>
      </c>
      <c r="M1141" s="31" t="s">
        <v>255</v>
      </c>
      <c r="N1141" s="24" t="s">
        <v>185</v>
      </c>
      <c r="O1141" s="24">
        <v>1</v>
      </c>
      <c r="P1141" s="24"/>
      <c r="Q1141" s="31" t="s">
        <v>66</v>
      </c>
      <c r="R1141" s="24"/>
      <c r="S1141" s="24"/>
      <c r="T1141" s="32" t="s">
        <v>35</v>
      </c>
      <c r="U1141" s="18"/>
      <c r="V1141" s="19"/>
      <c r="W1141" s="33" t="str">
        <f t="shared" si="2"/>
        <v/>
      </c>
      <c r="X1141" s="34" t="str">
        <f t="shared" si="1"/>
        <v/>
      </c>
    </row>
    <row r="1142" spans="1:24" ht="14.25" customHeight="1" x14ac:dyDescent="0.25">
      <c r="A1142" s="40">
        <v>0.61799999999999999</v>
      </c>
      <c r="B1142" s="40">
        <v>4.2</v>
      </c>
      <c r="C1142" s="24" t="s">
        <v>195</v>
      </c>
      <c r="D1142" s="24"/>
      <c r="E1142" s="24" t="s">
        <v>1990</v>
      </c>
      <c r="F1142" s="37" t="s">
        <v>3966</v>
      </c>
      <c r="G1142" s="31" t="s">
        <v>46</v>
      </c>
      <c r="H1142" s="24" t="s">
        <v>28</v>
      </c>
      <c r="I1142" s="28" t="s">
        <v>3967</v>
      </c>
      <c r="J1142" s="38" t="s">
        <v>3968</v>
      </c>
      <c r="K1142" s="36">
        <v>104</v>
      </c>
      <c r="L1142" s="36" t="s">
        <v>31</v>
      </c>
      <c r="M1142" s="31" t="s">
        <v>622</v>
      </c>
      <c r="N1142" s="24" t="s">
        <v>33</v>
      </c>
      <c r="O1142" s="24">
        <v>6</v>
      </c>
      <c r="P1142" s="31" t="s">
        <v>623</v>
      </c>
      <c r="Q1142" s="31" t="s">
        <v>34</v>
      </c>
      <c r="R1142" s="24"/>
      <c r="S1142" s="24"/>
      <c r="T1142" s="32" t="s">
        <v>35</v>
      </c>
      <c r="U1142" s="18"/>
      <c r="V1142" s="19"/>
      <c r="W1142" s="33" t="str">
        <f t="shared" si="2"/>
        <v/>
      </c>
      <c r="X1142" s="34" t="str">
        <f t="shared" si="1"/>
        <v/>
      </c>
    </row>
    <row r="1143" spans="1:24" ht="14.25" customHeight="1" x14ac:dyDescent="0.25">
      <c r="A1143" s="24">
        <v>0.7</v>
      </c>
      <c r="B1143" s="24" t="s">
        <v>3969</v>
      </c>
      <c r="C1143" s="24" t="s">
        <v>195</v>
      </c>
      <c r="D1143" s="24"/>
      <c r="E1143" s="24" t="s">
        <v>2408</v>
      </c>
      <c r="F1143" s="37" t="s">
        <v>3970</v>
      </c>
      <c r="G1143" s="27" t="s">
        <v>39</v>
      </c>
      <c r="H1143" s="24" t="s">
        <v>84</v>
      </c>
      <c r="I1143" s="28" t="s">
        <v>3971</v>
      </c>
      <c r="J1143" s="38" t="s">
        <v>3972</v>
      </c>
      <c r="K1143" s="36">
        <v>210</v>
      </c>
      <c r="L1143" s="36" t="s">
        <v>31</v>
      </c>
      <c r="M1143" s="31" t="s">
        <v>184</v>
      </c>
      <c r="N1143" s="24" t="s">
        <v>185</v>
      </c>
      <c r="O1143" s="24">
        <v>2</v>
      </c>
      <c r="P1143" s="24"/>
      <c r="Q1143" s="31" t="s">
        <v>66</v>
      </c>
      <c r="R1143" s="24"/>
      <c r="S1143" s="24"/>
      <c r="T1143" s="32" t="s">
        <v>35</v>
      </c>
      <c r="U1143" s="18"/>
      <c r="V1143" s="19"/>
      <c r="W1143" s="33" t="str">
        <f t="shared" si="2"/>
        <v/>
      </c>
      <c r="X1143" s="34" t="str">
        <f t="shared" si="1"/>
        <v/>
      </c>
    </row>
    <row r="1144" spans="1:24" ht="14.25" customHeight="1" x14ac:dyDescent="0.25">
      <c r="A1144" s="24">
        <v>0.42399999999999999</v>
      </c>
      <c r="B1144" s="24" t="s">
        <v>3973</v>
      </c>
      <c r="C1144" s="24" t="s">
        <v>195</v>
      </c>
      <c r="D1144" s="24"/>
      <c r="E1144" s="24" t="s">
        <v>1990</v>
      </c>
      <c r="F1144" s="37" t="s">
        <v>3974</v>
      </c>
      <c r="G1144" s="31" t="s">
        <v>110</v>
      </c>
      <c r="H1144" s="24" t="s">
        <v>84</v>
      </c>
      <c r="I1144" s="28" t="s">
        <v>3975</v>
      </c>
      <c r="J1144" s="38" t="s">
        <v>3976</v>
      </c>
      <c r="K1144" s="36">
        <v>209</v>
      </c>
      <c r="L1144" s="36" t="s">
        <v>31</v>
      </c>
      <c r="M1144" s="31" t="s">
        <v>184</v>
      </c>
      <c r="N1144" s="24" t="s">
        <v>185</v>
      </c>
      <c r="O1144" s="24">
        <v>2</v>
      </c>
      <c r="P1144" s="24"/>
      <c r="Q1144" s="31" t="s">
        <v>66</v>
      </c>
      <c r="R1144" s="24"/>
      <c r="S1144" s="24"/>
      <c r="T1144" s="32" t="s">
        <v>35</v>
      </c>
      <c r="U1144" s="18"/>
      <c r="V1144" s="19"/>
      <c r="W1144" s="33" t="str">
        <f t="shared" si="2"/>
        <v/>
      </c>
      <c r="X1144" s="34" t="str">
        <f t="shared" si="1"/>
        <v/>
      </c>
    </row>
    <row r="1145" spans="1:24" ht="14.25" customHeight="1" x14ac:dyDescent="0.25">
      <c r="A1145" s="40">
        <v>0.59850000000000003</v>
      </c>
      <c r="B1145" s="41">
        <v>2.4375</v>
      </c>
      <c r="C1145" s="24" t="s">
        <v>195</v>
      </c>
      <c r="D1145" s="24"/>
      <c r="E1145" s="24" t="s">
        <v>3977</v>
      </c>
      <c r="F1145" s="37" t="s">
        <v>3978</v>
      </c>
      <c r="G1145" s="27" t="s">
        <v>39</v>
      </c>
      <c r="H1145" s="24" t="s">
        <v>28</v>
      </c>
      <c r="I1145" s="28" t="s">
        <v>3979</v>
      </c>
      <c r="J1145" s="38" t="s">
        <v>3980</v>
      </c>
      <c r="K1145" s="36">
        <v>105</v>
      </c>
      <c r="L1145" s="36" t="s">
        <v>31</v>
      </c>
      <c r="M1145" s="31" t="s">
        <v>622</v>
      </c>
      <c r="N1145" s="24" t="s">
        <v>33</v>
      </c>
      <c r="O1145" s="24">
        <v>6</v>
      </c>
      <c r="P1145" s="31" t="s">
        <v>623</v>
      </c>
      <c r="Q1145" s="31" t="s">
        <v>34</v>
      </c>
      <c r="R1145" s="24"/>
      <c r="S1145" s="24"/>
      <c r="T1145" s="32" t="s">
        <v>35</v>
      </c>
      <c r="U1145" s="18"/>
      <c r="V1145" s="19"/>
      <c r="W1145" s="33" t="str">
        <f t="shared" si="2"/>
        <v/>
      </c>
      <c r="X1145" s="34" t="str">
        <f t="shared" si="1"/>
        <v/>
      </c>
    </row>
    <row r="1146" spans="1:24" ht="14.25" customHeight="1" x14ac:dyDescent="0.25">
      <c r="A1146" s="40">
        <v>4.8499999999999996</v>
      </c>
      <c r="B1146" s="41" t="s">
        <v>3981</v>
      </c>
      <c r="C1146" s="24" t="s">
        <v>144</v>
      </c>
      <c r="D1146" s="24"/>
      <c r="E1146" s="24" t="s">
        <v>122</v>
      </c>
      <c r="F1146" s="37" t="s">
        <v>3982</v>
      </c>
      <c r="G1146" s="31" t="s">
        <v>110</v>
      </c>
      <c r="H1146" s="24" t="s">
        <v>144</v>
      </c>
      <c r="I1146" s="28" t="s">
        <v>3983</v>
      </c>
      <c r="J1146" s="38" t="s">
        <v>3984</v>
      </c>
      <c r="K1146" s="36">
        <v>810</v>
      </c>
      <c r="L1146" s="36" t="s">
        <v>31</v>
      </c>
      <c r="M1146" s="31" t="s">
        <v>306</v>
      </c>
      <c r="N1146" s="24" t="s">
        <v>88</v>
      </c>
      <c r="O1146" s="24">
        <v>7</v>
      </c>
      <c r="P1146" s="24"/>
      <c r="Q1146" s="31" t="s">
        <v>34</v>
      </c>
      <c r="R1146" s="24"/>
      <c r="S1146" s="24"/>
      <c r="T1146" s="32" t="s">
        <v>35</v>
      </c>
      <c r="U1146" s="18"/>
      <c r="V1146" s="19"/>
      <c r="W1146" s="33" t="str">
        <f t="shared" si="2"/>
        <v/>
      </c>
      <c r="X1146" s="34" t="str">
        <f t="shared" si="1"/>
        <v/>
      </c>
    </row>
    <row r="1147" spans="1:24" ht="14.25" customHeight="1" x14ac:dyDescent="0.25">
      <c r="A1147" s="40">
        <v>6</v>
      </c>
      <c r="B1147" s="41" t="s">
        <v>3985</v>
      </c>
      <c r="C1147" s="24" t="s">
        <v>754</v>
      </c>
      <c r="D1147" s="24"/>
      <c r="E1147" s="24" t="s">
        <v>940</v>
      </c>
      <c r="F1147" s="37" t="s">
        <v>3986</v>
      </c>
      <c r="G1147" s="31" t="s">
        <v>110</v>
      </c>
      <c r="H1147" s="24" t="s">
        <v>3987</v>
      </c>
      <c r="I1147" s="28" t="s">
        <v>3988</v>
      </c>
      <c r="J1147" s="38" t="s">
        <v>3989</v>
      </c>
      <c r="K1147" s="36">
        <v>846</v>
      </c>
      <c r="L1147" s="36" t="s">
        <v>31</v>
      </c>
      <c r="M1147" s="31" t="s">
        <v>306</v>
      </c>
      <c r="N1147" s="24" t="s">
        <v>88</v>
      </c>
      <c r="O1147" s="24">
        <v>7</v>
      </c>
      <c r="P1147" s="24"/>
      <c r="Q1147" s="31" t="s">
        <v>34</v>
      </c>
      <c r="R1147" s="24"/>
      <c r="S1147" s="24"/>
      <c r="T1147" s="32" t="s">
        <v>35</v>
      </c>
      <c r="U1147" s="18"/>
      <c r="V1147" s="19"/>
      <c r="W1147" s="33" t="str">
        <f t="shared" si="2"/>
        <v/>
      </c>
      <c r="X1147" s="34" t="str">
        <f t="shared" si="1"/>
        <v/>
      </c>
    </row>
    <row r="1148" spans="1:24" ht="14.25" customHeight="1" x14ac:dyDescent="0.25">
      <c r="A1148" s="40">
        <v>0.85799999999999998</v>
      </c>
      <c r="B1148" s="41" t="s">
        <v>3990</v>
      </c>
      <c r="C1148" s="24" t="s">
        <v>311</v>
      </c>
      <c r="D1148" s="24"/>
      <c r="E1148" s="24" t="s">
        <v>940</v>
      </c>
      <c r="F1148" s="37" t="s">
        <v>3991</v>
      </c>
      <c r="G1148" s="31" t="s">
        <v>110</v>
      </c>
      <c r="H1148" s="24" t="s">
        <v>311</v>
      </c>
      <c r="I1148" s="28" t="s">
        <v>3992</v>
      </c>
      <c r="J1148" s="38" t="s">
        <v>3993</v>
      </c>
      <c r="K1148" s="30">
        <v>847</v>
      </c>
      <c r="L1148" s="30" t="s">
        <v>31</v>
      </c>
      <c r="M1148" s="31" t="s">
        <v>306</v>
      </c>
      <c r="N1148" s="24" t="s">
        <v>88</v>
      </c>
      <c r="O1148" s="24">
        <v>7</v>
      </c>
      <c r="P1148" s="24"/>
      <c r="Q1148" s="31" t="s">
        <v>34</v>
      </c>
      <c r="R1148" s="24"/>
      <c r="S1148" s="24"/>
      <c r="T1148" s="32" t="s">
        <v>35</v>
      </c>
      <c r="U1148" s="18"/>
      <c r="V1148" s="19"/>
      <c r="W1148" s="33" t="str">
        <f t="shared" si="2"/>
        <v/>
      </c>
      <c r="X1148" s="34" t="str">
        <f t="shared" si="1"/>
        <v/>
      </c>
    </row>
    <row r="1149" spans="1:24" ht="14.25" customHeight="1" x14ac:dyDescent="0.25">
      <c r="A1149" s="40">
        <v>0.85799999999999998</v>
      </c>
      <c r="B1149" s="41" t="s">
        <v>3994</v>
      </c>
      <c r="C1149" s="24" t="s">
        <v>2519</v>
      </c>
      <c r="D1149" s="24"/>
      <c r="E1149" s="36" t="s">
        <v>291</v>
      </c>
      <c r="F1149" s="37" t="s">
        <v>3995</v>
      </c>
      <c r="G1149" s="31" t="s">
        <v>110</v>
      </c>
      <c r="H1149" s="24" t="s">
        <v>311</v>
      </c>
      <c r="I1149" s="28" t="s">
        <v>3992</v>
      </c>
      <c r="J1149" s="38" t="s">
        <v>3993</v>
      </c>
      <c r="K1149" s="35">
        <v>847</v>
      </c>
      <c r="L1149" s="35" t="s">
        <v>47</v>
      </c>
      <c r="M1149" s="31" t="s">
        <v>306</v>
      </c>
      <c r="N1149" s="24" t="s">
        <v>88</v>
      </c>
      <c r="O1149" s="24">
        <v>7</v>
      </c>
      <c r="P1149" s="24"/>
      <c r="Q1149" s="31" t="s">
        <v>34</v>
      </c>
      <c r="R1149" s="24"/>
      <c r="S1149" s="24"/>
      <c r="T1149" s="32" t="s">
        <v>35</v>
      </c>
      <c r="U1149" s="18"/>
      <c r="V1149" s="19"/>
      <c r="W1149" s="33" t="str">
        <f t="shared" si="2"/>
        <v/>
      </c>
      <c r="X1149" s="34" t="str">
        <f t="shared" si="1"/>
        <v/>
      </c>
    </row>
    <row r="1150" spans="1:24" ht="14.25" customHeight="1" x14ac:dyDescent="0.25">
      <c r="A1150" s="40">
        <v>0.70005000000000006</v>
      </c>
      <c r="B1150" s="41">
        <v>1.25</v>
      </c>
      <c r="C1150" s="24" t="s">
        <v>311</v>
      </c>
      <c r="D1150" s="24"/>
      <c r="E1150" s="24" t="s">
        <v>1390</v>
      </c>
      <c r="F1150" s="37" t="s">
        <v>3996</v>
      </c>
      <c r="G1150" s="31" t="s">
        <v>69</v>
      </c>
      <c r="H1150" s="24" t="s">
        <v>311</v>
      </c>
      <c r="I1150" s="28" t="s">
        <v>3997</v>
      </c>
      <c r="J1150" s="38" t="s">
        <v>3998</v>
      </c>
      <c r="K1150" s="36">
        <v>680</v>
      </c>
      <c r="L1150" s="36" t="s">
        <v>31</v>
      </c>
      <c r="M1150" s="31" t="s">
        <v>103</v>
      </c>
      <c r="N1150" s="24" t="s">
        <v>33</v>
      </c>
      <c r="O1150" s="24">
        <v>7</v>
      </c>
      <c r="P1150" s="24"/>
      <c r="Q1150" s="31" t="s">
        <v>34</v>
      </c>
      <c r="R1150" s="24"/>
      <c r="S1150" s="24"/>
      <c r="T1150" s="32" t="s">
        <v>35</v>
      </c>
      <c r="U1150" s="18"/>
      <c r="V1150" s="19"/>
      <c r="W1150" s="33" t="str">
        <f t="shared" si="2"/>
        <v/>
      </c>
      <c r="X1150" s="34" t="str">
        <f t="shared" si="1"/>
        <v/>
      </c>
    </row>
    <row r="1151" spans="1:24" ht="14.25" customHeight="1" x14ac:dyDescent="0.25">
      <c r="A1151" s="40">
        <v>7.8</v>
      </c>
      <c r="B1151" s="41" t="s">
        <v>3999</v>
      </c>
      <c r="C1151" s="24" t="s">
        <v>669</v>
      </c>
      <c r="D1151" s="24"/>
      <c r="E1151" s="24" t="s">
        <v>808</v>
      </c>
      <c r="F1151" s="37" t="s">
        <v>4000</v>
      </c>
      <c r="G1151" s="31" t="s">
        <v>110</v>
      </c>
      <c r="H1151" s="24" t="s">
        <v>40</v>
      </c>
      <c r="I1151" s="28" t="s">
        <v>4001</v>
      </c>
      <c r="J1151" s="38" t="s">
        <v>4002</v>
      </c>
      <c r="K1151" s="36">
        <v>580</v>
      </c>
      <c r="L1151" s="36" t="s">
        <v>31</v>
      </c>
      <c r="M1151" s="31" t="s">
        <v>234</v>
      </c>
      <c r="N1151" s="24" t="s">
        <v>88</v>
      </c>
      <c r="O1151" s="24">
        <v>5</v>
      </c>
      <c r="P1151" s="24"/>
      <c r="Q1151" s="31" t="s">
        <v>34</v>
      </c>
      <c r="R1151" s="24"/>
      <c r="S1151" s="24"/>
      <c r="T1151" s="32" t="s">
        <v>35</v>
      </c>
      <c r="U1151" s="18"/>
      <c r="V1151" s="19"/>
      <c r="W1151" s="33" t="str">
        <f t="shared" si="2"/>
        <v/>
      </c>
      <c r="X1151" s="34" t="str">
        <f t="shared" si="1"/>
        <v/>
      </c>
    </row>
    <row r="1152" spans="1:24" ht="14.25" customHeight="1" x14ac:dyDescent="0.25">
      <c r="A1152" s="24">
        <v>3.39</v>
      </c>
      <c r="B1152" s="24"/>
      <c r="C1152" s="24" t="s">
        <v>4003</v>
      </c>
      <c r="D1152" s="24"/>
      <c r="E1152" s="24" t="s">
        <v>808</v>
      </c>
      <c r="F1152" s="37" t="s">
        <v>4004</v>
      </c>
      <c r="G1152" s="27" t="s">
        <v>39</v>
      </c>
      <c r="H1152" s="24" t="s">
        <v>4005</v>
      </c>
      <c r="I1152" s="28" t="s">
        <v>4006</v>
      </c>
      <c r="J1152" s="38" t="s">
        <v>4007</v>
      </c>
      <c r="K1152" s="36">
        <v>327</v>
      </c>
      <c r="L1152" s="36" t="s">
        <v>31</v>
      </c>
      <c r="M1152" s="31" t="s">
        <v>249</v>
      </c>
      <c r="N1152" s="24" t="s">
        <v>185</v>
      </c>
      <c r="O1152" s="24">
        <v>3</v>
      </c>
      <c r="P1152" s="24"/>
      <c r="Q1152" s="31" t="s">
        <v>66</v>
      </c>
      <c r="R1152" s="24"/>
      <c r="S1152" s="24"/>
      <c r="T1152" s="32" t="s">
        <v>35</v>
      </c>
      <c r="U1152" s="18"/>
      <c r="V1152" s="19"/>
      <c r="W1152" s="33" t="str">
        <f t="shared" si="2"/>
        <v/>
      </c>
      <c r="X1152" s="34" t="str">
        <f t="shared" si="1"/>
        <v/>
      </c>
    </row>
    <row r="1153" spans="1:24" ht="14.25" customHeight="1" x14ac:dyDescent="0.25">
      <c r="A1153" s="40">
        <v>1.256</v>
      </c>
      <c r="B1153" s="41" t="s">
        <v>1221</v>
      </c>
      <c r="C1153" s="24" t="s">
        <v>4008</v>
      </c>
      <c r="D1153" s="24"/>
      <c r="E1153" s="24" t="s">
        <v>4009</v>
      </c>
      <c r="F1153" s="37" t="s">
        <v>4010</v>
      </c>
      <c r="G1153" s="31" t="s">
        <v>46</v>
      </c>
      <c r="H1153" s="24" t="s">
        <v>84</v>
      </c>
      <c r="I1153" s="28" t="s">
        <v>4011</v>
      </c>
      <c r="J1153" s="38" t="s">
        <v>4012</v>
      </c>
      <c r="K1153" s="36">
        <v>310</v>
      </c>
      <c r="L1153" s="36" t="s">
        <v>31</v>
      </c>
      <c r="M1153" s="31" t="s">
        <v>87</v>
      </c>
      <c r="N1153" s="24" t="s">
        <v>88</v>
      </c>
      <c r="O1153" s="24">
        <v>3</v>
      </c>
      <c r="P1153" s="24"/>
      <c r="Q1153" s="31" t="s">
        <v>34</v>
      </c>
      <c r="R1153" s="49"/>
      <c r="S1153" s="49"/>
      <c r="T1153" s="32" t="s">
        <v>35</v>
      </c>
      <c r="U1153" s="18"/>
      <c r="V1153" s="19"/>
      <c r="W1153" s="33" t="str">
        <f t="shared" si="2"/>
        <v/>
      </c>
      <c r="X1153" s="34" t="str">
        <f t="shared" si="1"/>
        <v/>
      </c>
    </row>
    <row r="1154" spans="1:24" ht="14.25" customHeight="1" x14ac:dyDescent="0.25">
      <c r="A1154" s="40">
        <v>18</v>
      </c>
      <c r="B1154" s="40">
        <v>30</v>
      </c>
      <c r="C1154" s="24" t="s">
        <v>36</v>
      </c>
      <c r="D1154" s="31" t="s">
        <v>818</v>
      </c>
      <c r="E1154" s="24" t="s">
        <v>4013</v>
      </c>
      <c r="F1154" s="37" t="s">
        <v>4014</v>
      </c>
      <c r="G1154" s="31" t="s">
        <v>69</v>
      </c>
      <c r="H1154" s="24" t="s">
        <v>36</v>
      </c>
      <c r="I1154" s="28" t="s">
        <v>4015</v>
      </c>
      <c r="J1154" s="38" t="s">
        <v>4016</v>
      </c>
      <c r="K1154" s="30">
        <v>5</v>
      </c>
      <c r="L1154" s="30" t="s">
        <v>31</v>
      </c>
      <c r="M1154" s="31" t="s">
        <v>175</v>
      </c>
      <c r="N1154" s="24" t="s">
        <v>33</v>
      </c>
      <c r="O1154" s="24">
        <v>1</v>
      </c>
      <c r="P1154" s="24"/>
      <c r="Q1154" s="31" t="s">
        <v>34</v>
      </c>
      <c r="R1154" s="24" t="s">
        <v>45</v>
      </c>
      <c r="S1154" s="24"/>
      <c r="T1154" s="32" t="s">
        <v>35</v>
      </c>
      <c r="U1154" s="18"/>
      <c r="V1154" s="19"/>
      <c r="W1154" s="33" t="str">
        <f t="shared" si="2"/>
        <v/>
      </c>
      <c r="X1154" s="34" t="str">
        <f t="shared" si="1"/>
        <v/>
      </c>
    </row>
    <row r="1155" spans="1:24" ht="14.25" customHeight="1" x14ac:dyDescent="0.25">
      <c r="A1155" s="40">
        <v>18</v>
      </c>
      <c r="B1155" s="40">
        <v>32</v>
      </c>
      <c r="C1155" s="24" t="s">
        <v>36</v>
      </c>
      <c r="D1155" s="31" t="s">
        <v>818</v>
      </c>
      <c r="E1155" s="24" t="s">
        <v>278</v>
      </c>
      <c r="F1155" s="37" t="s">
        <v>4017</v>
      </c>
      <c r="G1155" s="31" t="s">
        <v>69</v>
      </c>
      <c r="H1155" s="24" t="s">
        <v>36</v>
      </c>
      <c r="I1155" s="28" t="s">
        <v>4015</v>
      </c>
      <c r="J1155" s="38" t="s">
        <v>4016</v>
      </c>
      <c r="K1155" s="35">
        <v>5</v>
      </c>
      <c r="L1155" s="35" t="s">
        <v>47</v>
      </c>
      <c r="M1155" s="31" t="s">
        <v>175</v>
      </c>
      <c r="N1155" s="24" t="s">
        <v>33</v>
      </c>
      <c r="O1155" s="24">
        <v>1</v>
      </c>
      <c r="P1155" s="24"/>
      <c r="Q1155" s="31" t="s">
        <v>34</v>
      </c>
      <c r="R1155" s="24" t="s">
        <v>45</v>
      </c>
      <c r="S1155" s="24"/>
      <c r="T1155" s="32" t="s">
        <v>35</v>
      </c>
      <c r="U1155" s="18"/>
      <c r="V1155" s="19"/>
      <c r="W1155" s="33" t="str">
        <f t="shared" si="2"/>
        <v/>
      </c>
      <c r="X1155" s="34" t="str">
        <f t="shared" si="1"/>
        <v/>
      </c>
    </row>
    <row r="1156" spans="1:24" ht="14.25" customHeight="1" x14ac:dyDescent="0.25">
      <c r="A1156" s="40">
        <v>18</v>
      </c>
      <c r="B1156" s="40">
        <v>32</v>
      </c>
      <c r="C1156" s="24" t="s">
        <v>36</v>
      </c>
      <c r="D1156" s="31" t="s">
        <v>818</v>
      </c>
      <c r="E1156" s="24" t="s">
        <v>278</v>
      </c>
      <c r="F1156" s="37" t="s">
        <v>4018</v>
      </c>
      <c r="G1156" s="31" t="s">
        <v>69</v>
      </c>
      <c r="H1156" s="24" t="s">
        <v>36</v>
      </c>
      <c r="I1156" s="28" t="s">
        <v>4015</v>
      </c>
      <c r="J1156" s="38" t="s">
        <v>4016</v>
      </c>
      <c r="K1156" s="35">
        <v>5</v>
      </c>
      <c r="L1156" s="35" t="s">
        <v>48</v>
      </c>
      <c r="M1156" s="31" t="s">
        <v>175</v>
      </c>
      <c r="N1156" s="24" t="s">
        <v>33</v>
      </c>
      <c r="O1156" s="24">
        <v>1</v>
      </c>
      <c r="P1156" s="24"/>
      <c r="Q1156" s="31" t="s">
        <v>34</v>
      </c>
      <c r="R1156" s="24" t="s">
        <v>45</v>
      </c>
      <c r="S1156" s="24"/>
      <c r="T1156" s="32" t="s">
        <v>35</v>
      </c>
      <c r="U1156" s="18"/>
      <c r="V1156" s="19"/>
      <c r="W1156" s="33" t="str">
        <f t="shared" si="2"/>
        <v/>
      </c>
      <c r="X1156" s="34" t="str">
        <f t="shared" si="1"/>
        <v/>
      </c>
    </row>
    <row r="1157" spans="1:24" ht="14.25" customHeight="1" x14ac:dyDescent="0.25">
      <c r="A1157" s="40">
        <v>18</v>
      </c>
      <c r="B1157" s="40">
        <v>28</v>
      </c>
      <c r="C1157" s="24" t="s">
        <v>36</v>
      </c>
      <c r="D1157" s="31" t="s">
        <v>818</v>
      </c>
      <c r="E1157" s="24" t="s">
        <v>4019</v>
      </c>
      <c r="F1157" s="37" t="s">
        <v>4020</v>
      </c>
      <c r="G1157" s="31" t="s">
        <v>321</v>
      </c>
      <c r="H1157" s="24" t="s">
        <v>36</v>
      </c>
      <c r="I1157" s="28" t="s">
        <v>4015</v>
      </c>
      <c r="J1157" s="38" t="s">
        <v>4016</v>
      </c>
      <c r="K1157" s="35">
        <v>5</v>
      </c>
      <c r="L1157" s="35" t="s">
        <v>425</v>
      </c>
      <c r="M1157" s="31" t="s">
        <v>175</v>
      </c>
      <c r="N1157" s="24" t="s">
        <v>33</v>
      </c>
      <c r="O1157" s="24">
        <v>1</v>
      </c>
      <c r="P1157" s="24"/>
      <c r="Q1157" s="31" t="s">
        <v>34</v>
      </c>
      <c r="R1157" s="24" t="s">
        <v>45</v>
      </c>
      <c r="S1157" s="24"/>
      <c r="T1157" s="32" t="s">
        <v>35</v>
      </c>
      <c r="U1157" s="18"/>
      <c r="V1157" s="19"/>
      <c r="W1157" s="33" t="str">
        <f t="shared" si="2"/>
        <v/>
      </c>
      <c r="X1157" s="34" t="str">
        <f t="shared" si="1"/>
        <v/>
      </c>
    </row>
    <row r="1158" spans="1:24" ht="14.25" customHeight="1" x14ac:dyDescent="0.25">
      <c r="A1158" s="40">
        <v>0.09</v>
      </c>
      <c r="B1158" s="45" t="s">
        <v>4021</v>
      </c>
      <c r="C1158" s="24" t="s">
        <v>24</v>
      </c>
      <c r="D1158" s="24"/>
      <c r="E1158" s="24" t="s">
        <v>178</v>
      </c>
      <c r="F1158" s="37" t="s">
        <v>4022</v>
      </c>
      <c r="G1158" s="31" t="s">
        <v>180</v>
      </c>
      <c r="H1158" s="24" t="s">
        <v>84</v>
      </c>
      <c r="I1158" s="28" t="s">
        <v>4023</v>
      </c>
      <c r="J1158" s="38" t="s">
        <v>4024</v>
      </c>
      <c r="K1158" s="36">
        <v>286</v>
      </c>
      <c r="L1158" s="36" t="s">
        <v>31</v>
      </c>
      <c r="M1158" s="31" t="s">
        <v>87</v>
      </c>
      <c r="N1158" s="24" t="s">
        <v>88</v>
      </c>
      <c r="O1158" s="24">
        <v>3</v>
      </c>
      <c r="P1158" s="24"/>
      <c r="Q1158" s="31" t="s">
        <v>34</v>
      </c>
      <c r="R1158" s="49"/>
      <c r="S1158" s="49"/>
      <c r="T1158" s="32" t="s">
        <v>35</v>
      </c>
      <c r="U1158" s="18"/>
      <c r="V1158" s="19"/>
      <c r="W1158" s="33" t="str">
        <f t="shared" si="2"/>
        <v/>
      </c>
      <c r="X1158" s="34" t="str">
        <f t="shared" si="1"/>
        <v/>
      </c>
    </row>
    <row r="1159" spans="1:24" ht="14.25" customHeight="1" x14ac:dyDescent="0.25">
      <c r="A1159" s="40">
        <v>0.18</v>
      </c>
      <c r="B1159" s="41" t="s">
        <v>4025</v>
      </c>
      <c r="C1159" s="24" t="s">
        <v>24</v>
      </c>
      <c r="D1159" s="24"/>
      <c r="E1159" s="24" t="s">
        <v>267</v>
      </c>
      <c r="F1159" s="37" t="s">
        <v>4026</v>
      </c>
      <c r="G1159" s="27" t="s">
        <v>83</v>
      </c>
      <c r="H1159" s="24" t="s">
        <v>84</v>
      </c>
      <c r="I1159" s="28" t="s">
        <v>4027</v>
      </c>
      <c r="J1159" s="38" t="s">
        <v>4028</v>
      </c>
      <c r="K1159" s="36">
        <v>287</v>
      </c>
      <c r="L1159" s="36" t="s">
        <v>31</v>
      </c>
      <c r="M1159" s="31" t="s">
        <v>87</v>
      </c>
      <c r="N1159" s="24" t="s">
        <v>88</v>
      </c>
      <c r="O1159" s="24">
        <v>3</v>
      </c>
      <c r="P1159" s="24"/>
      <c r="Q1159" s="31" t="s">
        <v>34</v>
      </c>
      <c r="R1159" s="49"/>
      <c r="S1159" s="49"/>
      <c r="T1159" s="32" t="s">
        <v>35</v>
      </c>
      <c r="U1159" s="18"/>
      <c r="V1159" s="19"/>
      <c r="W1159" s="33" t="str">
        <f t="shared" si="2"/>
        <v/>
      </c>
      <c r="X1159" s="34" t="str">
        <f t="shared" si="1"/>
        <v/>
      </c>
    </row>
    <row r="1160" spans="1:24" ht="14.25" customHeight="1" x14ac:dyDescent="0.25">
      <c r="A1160" s="40">
        <v>3.95</v>
      </c>
      <c r="B1160" s="41" t="s">
        <v>4029</v>
      </c>
      <c r="C1160" s="24" t="s">
        <v>669</v>
      </c>
      <c r="D1160" s="24"/>
      <c r="E1160" s="31" t="s">
        <v>670</v>
      </c>
      <c r="F1160" s="37" t="s">
        <v>4030</v>
      </c>
      <c r="G1160" s="31" t="s">
        <v>93</v>
      </c>
      <c r="H1160" s="24" t="s">
        <v>40</v>
      </c>
      <c r="I1160" s="28" t="s">
        <v>4031</v>
      </c>
      <c r="J1160" s="38" t="s">
        <v>4032</v>
      </c>
      <c r="K1160" s="36">
        <v>288</v>
      </c>
      <c r="L1160" s="36" t="s">
        <v>31</v>
      </c>
      <c r="M1160" s="31" t="s">
        <v>87</v>
      </c>
      <c r="N1160" s="24" t="s">
        <v>88</v>
      </c>
      <c r="O1160" s="24">
        <v>3</v>
      </c>
      <c r="P1160" s="24"/>
      <c r="Q1160" s="31" t="s">
        <v>34</v>
      </c>
      <c r="R1160" s="49" t="s">
        <v>45</v>
      </c>
      <c r="S1160" s="49"/>
      <c r="T1160" s="32" t="s">
        <v>35</v>
      </c>
      <c r="U1160" s="18"/>
      <c r="V1160" s="19"/>
      <c r="W1160" s="33" t="str">
        <f t="shared" si="2"/>
        <v/>
      </c>
      <c r="X1160" s="34" t="str">
        <f t="shared" si="1"/>
        <v/>
      </c>
    </row>
    <row r="1161" spans="1:24" ht="14.25" customHeight="1" x14ac:dyDescent="0.25">
      <c r="A1161" s="40">
        <v>0.65384615384615374</v>
      </c>
      <c r="B1161" s="24">
        <v>0.85</v>
      </c>
      <c r="C1161" s="24" t="s">
        <v>24</v>
      </c>
      <c r="D1161" s="24"/>
      <c r="E1161" s="24" t="s">
        <v>25</v>
      </c>
      <c r="F1161" s="37" t="s">
        <v>4033</v>
      </c>
      <c r="G1161" s="31" t="s">
        <v>27</v>
      </c>
      <c r="H1161" s="24" t="s">
        <v>28</v>
      </c>
      <c r="I1161" s="28" t="s">
        <v>4034</v>
      </c>
      <c r="J1161" s="38" t="s">
        <v>4035</v>
      </c>
      <c r="K1161" s="36">
        <v>538</v>
      </c>
      <c r="L1161" s="36" t="s">
        <v>31</v>
      </c>
      <c r="M1161" s="31" t="s">
        <v>1730</v>
      </c>
      <c r="N1161" s="24" t="s">
        <v>78</v>
      </c>
      <c r="O1161" s="24">
        <v>5</v>
      </c>
      <c r="P1161" s="24"/>
      <c r="Q1161" s="31" t="s">
        <v>34</v>
      </c>
      <c r="R1161" s="24"/>
      <c r="S1161" s="24"/>
      <c r="T1161" s="32" t="s">
        <v>35</v>
      </c>
      <c r="U1161" s="18"/>
      <c r="V1161" s="19"/>
      <c r="W1161" s="33" t="str">
        <f t="shared" si="2"/>
        <v/>
      </c>
      <c r="X1161" s="34" t="str">
        <f t="shared" si="1"/>
        <v/>
      </c>
    </row>
    <row r="1162" spans="1:24" ht="14.25" customHeight="1" x14ac:dyDescent="0.25">
      <c r="A1162" s="40">
        <v>35.04</v>
      </c>
      <c r="B1162" s="40">
        <v>56</v>
      </c>
      <c r="C1162" s="24" t="s">
        <v>1776</v>
      </c>
      <c r="D1162" s="24"/>
      <c r="E1162" s="24" t="s">
        <v>562</v>
      </c>
      <c r="F1162" s="37" t="s">
        <v>4036</v>
      </c>
      <c r="G1162" s="31" t="s">
        <v>46</v>
      </c>
      <c r="H1162" s="24" t="s">
        <v>1776</v>
      </c>
      <c r="I1162" s="28" t="s">
        <v>4037</v>
      </c>
      <c r="J1162" s="38" t="s">
        <v>4038</v>
      </c>
      <c r="K1162" s="36">
        <v>718</v>
      </c>
      <c r="L1162" s="36" t="s">
        <v>31</v>
      </c>
      <c r="M1162" s="31" t="s">
        <v>72</v>
      </c>
      <c r="N1162" s="24" t="s">
        <v>33</v>
      </c>
      <c r="O1162" s="24">
        <v>8</v>
      </c>
      <c r="P1162" s="24"/>
      <c r="Q1162" s="31" t="s">
        <v>34</v>
      </c>
      <c r="R1162" s="24"/>
      <c r="S1162" s="24"/>
      <c r="T1162" s="32" t="s">
        <v>35</v>
      </c>
      <c r="U1162" s="18"/>
      <c r="V1162" s="19"/>
      <c r="W1162" s="33" t="str">
        <f t="shared" si="2"/>
        <v/>
      </c>
      <c r="X1162" s="34" t="str">
        <f t="shared" si="1"/>
        <v/>
      </c>
    </row>
    <row r="1163" spans="1:24" ht="14.25" customHeight="1" x14ac:dyDescent="0.25">
      <c r="A1163" s="40">
        <v>11.9</v>
      </c>
      <c r="B1163" s="52" t="s">
        <v>4039</v>
      </c>
      <c r="C1163" s="24" t="s">
        <v>2170</v>
      </c>
      <c r="D1163" s="24"/>
      <c r="E1163" s="24" t="s">
        <v>2873</v>
      </c>
      <c r="F1163" s="37" t="s">
        <v>4040</v>
      </c>
      <c r="G1163" s="31" t="s">
        <v>180</v>
      </c>
      <c r="H1163" s="24" t="s">
        <v>40</v>
      </c>
      <c r="I1163" s="28" t="s">
        <v>4041</v>
      </c>
      <c r="J1163" s="38" t="s">
        <v>4042</v>
      </c>
      <c r="K1163" s="36">
        <v>365</v>
      </c>
      <c r="L1163" s="36" t="s">
        <v>31</v>
      </c>
      <c r="M1163" s="31" t="s">
        <v>87</v>
      </c>
      <c r="N1163" s="24" t="s">
        <v>88</v>
      </c>
      <c r="O1163" s="24">
        <v>3</v>
      </c>
      <c r="P1163" s="24"/>
      <c r="Q1163" s="31" t="s">
        <v>34</v>
      </c>
      <c r="R1163" s="49"/>
      <c r="S1163" s="49"/>
      <c r="T1163" s="32" t="s">
        <v>35</v>
      </c>
      <c r="U1163" s="18"/>
      <c r="V1163" s="19"/>
      <c r="W1163" s="33" t="str">
        <f t="shared" si="2"/>
        <v/>
      </c>
      <c r="X1163" s="34" t="str">
        <f t="shared" si="1"/>
        <v/>
      </c>
    </row>
    <row r="1164" spans="1:24" ht="14.25" customHeight="1" x14ac:dyDescent="0.25">
      <c r="A1164" s="40">
        <v>0.70799999999999996</v>
      </c>
      <c r="B1164" s="41">
        <v>2.2800000000000002</v>
      </c>
      <c r="C1164" s="24" t="s">
        <v>24</v>
      </c>
      <c r="D1164" s="24"/>
      <c r="E1164" s="24" t="s">
        <v>297</v>
      </c>
      <c r="F1164" s="37" t="s">
        <v>4043</v>
      </c>
      <c r="G1164" s="31" t="s">
        <v>321</v>
      </c>
      <c r="H1164" s="24" t="s">
        <v>28</v>
      </c>
      <c r="I1164" s="28" t="s">
        <v>4044</v>
      </c>
      <c r="J1164" s="38" t="s">
        <v>4045</v>
      </c>
      <c r="K1164" s="36">
        <v>106</v>
      </c>
      <c r="L1164" s="36" t="s">
        <v>31</v>
      </c>
      <c r="M1164" s="31" t="s">
        <v>622</v>
      </c>
      <c r="N1164" s="24" t="s">
        <v>33</v>
      </c>
      <c r="O1164" s="24">
        <v>6</v>
      </c>
      <c r="P1164" s="31" t="s">
        <v>623</v>
      </c>
      <c r="Q1164" s="31" t="s">
        <v>34</v>
      </c>
      <c r="R1164" s="24"/>
      <c r="S1164" s="24" t="s">
        <v>329</v>
      </c>
      <c r="T1164" s="32" t="s">
        <v>35</v>
      </c>
      <c r="U1164" s="18"/>
      <c r="V1164" s="19"/>
      <c r="W1164" s="33" t="str">
        <f t="shared" si="2"/>
        <v/>
      </c>
      <c r="X1164" s="34" t="str">
        <f t="shared" si="1"/>
        <v/>
      </c>
    </row>
    <row r="1165" spans="1:24" ht="14.25" customHeight="1" x14ac:dyDescent="0.25">
      <c r="A1165" s="40">
        <v>0.77500000000000002</v>
      </c>
      <c r="B1165" s="41" t="s">
        <v>256</v>
      </c>
      <c r="C1165" s="24" t="s">
        <v>1183</v>
      </c>
      <c r="D1165" s="24"/>
      <c r="E1165" s="24" t="s">
        <v>122</v>
      </c>
      <c r="F1165" s="37" t="s">
        <v>4046</v>
      </c>
      <c r="G1165" s="31" t="s">
        <v>110</v>
      </c>
      <c r="H1165" s="24" t="s">
        <v>84</v>
      </c>
      <c r="I1165" s="28" t="s">
        <v>4047</v>
      </c>
      <c r="J1165" s="38" t="s">
        <v>4048</v>
      </c>
      <c r="K1165" s="36">
        <v>819</v>
      </c>
      <c r="L1165" s="36" t="s">
        <v>31</v>
      </c>
      <c r="M1165" s="31" t="s">
        <v>4049</v>
      </c>
      <c r="N1165" s="24" t="s">
        <v>88</v>
      </c>
      <c r="O1165" s="24">
        <v>7</v>
      </c>
      <c r="P1165" s="24"/>
      <c r="Q1165" s="31" t="s">
        <v>34</v>
      </c>
      <c r="R1165" s="24"/>
      <c r="S1165" s="24"/>
      <c r="T1165" s="32" t="s">
        <v>35</v>
      </c>
      <c r="U1165" s="18"/>
      <c r="V1165" s="19"/>
      <c r="W1165" s="33" t="str">
        <f t="shared" si="2"/>
        <v/>
      </c>
      <c r="X1165" s="34" t="str">
        <f t="shared" si="1"/>
        <v/>
      </c>
    </row>
    <row r="1166" spans="1:24" ht="14.25" customHeight="1" x14ac:dyDescent="0.25">
      <c r="A1166" s="24">
        <v>0.3</v>
      </c>
      <c r="B1166" s="24" t="s">
        <v>4050</v>
      </c>
      <c r="C1166" s="24" t="s">
        <v>24</v>
      </c>
      <c r="D1166" s="24"/>
      <c r="E1166" s="24" t="s">
        <v>1362</v>
      </c>
      <c r="F1166" s="37" t="s">
        <v>4051</v>
      </c>
      <c r="G1166" s="31" t="s">
        <v>69</v>
      </c>
      <c r="H1166" s="24" t="s">
        <v>84</v>
      </c>
      <c r="I1166" s="28" t="s">
        <v>4052</v>
      </c>
      <c r="J1166" s="38" t="s">
        <v>4053</v>
      </c>
      <c r="K1166" s="36">
        <v>307</v>
      </c>
      <c r="L1166" s="36" t="s">
        <v>31</v>
      </c>
      <c r="M1166" s="31" t="s">
        <v>249</v>
      </c>
      <c r="N1166" s="24" t="s">
        <v>185</v>
      </c>
      <c r="O1166" s="24">
        <v>3</v>
      </c>
      <c r="P1166" s="24"/>
      <c r="Q1166" s="31" t="s">
        <v>66</v>
      </c>
      <c r="R1166" s="24"/>
      <c r="S1166" s="24" t="s">
        <v>2161</v>
      </c>
      <c r="T1166" s="32" t="s">
        <v>35</v>
      </c>
      <c r="U1166" s="18"/>
      <c r="V1166" s="19"/>
      <c r="W1166" s="33" t="str">
        <f t="shared" si="2"/>
        <v/>
      </c>
      <c r="X1166" s="34" t="str">
        <f t="shared" si="1"/>
        <v/>
      </c>
    </row>
    <row r="1167" spans="1:24" ht="14.25" customHeight="1" x14ac:dyDescent="0.25">
      <c r="A1167" s="43">
        <v>0.99597000000000002</v>
      </c>
      <c r="B1167" s="43" t="s">
        <v>4054</v>
      </c>
      <c r="C1167" s="44" t="s">
        <v>24</v>
      </c>
      <c r="D1167" s="44"/>
      <c r="E1167" s="44" t="s">
        <v>1057</v>
      </c>
      <c r="F1167" s="37" t="s">
        <v>4055</v>
      </c>
      <c r="G1167" s="62" t="s">
        <v>83</v>
      </c>
      <c r="H1167" s="44" t="s">
        <v>84</v>
      </c>
      <c r="I1167" s="28" t="s">
        <v>4056</v>
      </c>
      <c r="J1167" s="38" t="s">
        <v>4057</v>
      </c>
      <c r="K1167" s="53">
        <v>32</v>
      </c>
      <c r="L1167" s="53" t="s">
        <v>31</v>
      </c>
      <c r="M1167" s="62" t="s">
        <v>170</v>
      </c>
      <c r="N1167" s="44" t="s">
        <v>129</v>
      </c>
      <c r="O1167" s="44">
        <v>1</v>
      </c>
      <c r="P1167" s="44"/>
      <c r="Q1167" s="62" t="s">
        <v>34</v>
      </c>
      <c r="R1167" s="44"/>
      <c r="S1167" s="44"/>
      <c r="T1167" s="65" t="s">
        <v>35</v>
      </c>
      <c r="U1167" s="18"/>
      <c r="V1167" s="19"/>
      <c r="W1167" s="33" t="str">
        <f t="shared" si="2"/>
        <v/>
      </c>
      <c r="X1167" s="34" t="str">
        <f t="shared" si="1"/>
        <v/>
      </c>
    </row>
    <row r="1168" spans="1:24" ht="14.25" customHeight="1" x14ac:dyDescent="0.25">
      <c r="A1168" s="40">
        <v>0.71999999999999975</v>
      </c>
      <c r="B1168" s="40">
        <v>3.5</v>
      </c>
      <c r="C1168" s="24" t="s">
        <v>24</v>
      </c>
      <c r="D1168" s="24"/>
      <c r="E1168" s="24" t="s">
        <v>591</v>
      </c>
      <c r="F1168" s="37" t="s">
        <v>4058</v>
      </c>
      <c r="G1168" s="27" t="s">
        <v>39</v>
      </c>
      <c r="H1168" s="24" t="s">
        <v>28</v>
      </c>
      <c r="I1168" s="28" t="s">
        <v>4059</v>
      </c>
      <c r="J1168" s="38" t="s">
        <v>4060</v>
      </c>
      <c r="K1168" s="36">
        <v>107</v>
      </c>
      <c r="L1168" s="36" t="s">
        <v>31</v>
      </c>
      <c r="M1168" s="31" t="s">
        <v>622</v>
      </c>
      <c r="N1168" s="24" t="s">
        <v>33</v>
      </c>
      <c r="O1168" s="24">
        <v>6</v>
      </c>
      <c r="P1168" s="31" t="s">
        <v>623</v>
      </c>
      <c r="Q1168" s="31" t="s">
        <v>34</v>
      </c>
      <c r="R1168" s="24"/>
      <c r="S1168" s="24" t="s">
        <v>329</v>
      </c>
      <c r="T1168" s="32" t="s">
        <v>35</v>
      </c>
      <c r="U1168" s="18"/>
      <c r="V1168" s="19"/>
      <c r="W1168" s="33" t="str">
        <f t="shared" si="2"/>
        <v/>
      </c>
      <c r="X1168" s="34" t="str">
        <f t="shared" si="1"/>
        <v/>
      </c>
    </row>
    <row r="1169" spans="1:24" ht="14.25" customHeight="1" x14ac:dyDescent="0.25">
      <c r="A1169" s="40">
        <v>2</v>
      </c>
      <c r="B1169" s="40">
        <v>6</v>
      </c>
      <c r="C1169" s="24" t="s">
        <v>24</v>
      </c>
      <c r="D1169" s="24"/>
      <c r="E1169" s="24" t="s">
        <v>161</v>
      </c>
      <c r="F1169" s="37" t="s">
        <v>4061</v>
      </c>
      <c r="G1169" s="31" t="s">
        <v>69</v>
      </c>
      <c r="H1169" s="24" t="s">
        <v>28</v>
      </c>
      <c r="I1169" s="28" t="s">
        <v>4062</v>
      </c>
      <c r="J1169" s="38" t="s">
        <v>4063</v>
      </c>
      <c r="K1169" s="36">
        <v>108</v>
      </c>
      <c r="L1169" s="36" t="s">
        <v>31</v>
      </c>
      <c r="M1169" s="31" t="s">
        <v>622</v>
      </c>
      <c r="N1169" s="24" t="s">
        <v>33</v>
      </c>
      <c r="O1169" s="24">
        <v>6</v>
      </c>
      <c r="P1169" s="31" t="s">
        <v>623</v>
      </c>
      <c r="Q1169" s="31" t="s">
        <v>34</v>
      </c>
      <c r="R1169" s="24"/>
      <c r="S1169" s="24" t="s">
        <v>329</v>
      </c>
      <c r="T1169" s="32" t="s">
        <v>35</v>
      </c>
      <c r="U1169" s="18"/>
      <c r="V1169" s="19"/>
      <c r="W1169" s="33" t="str">
        <f t="shared" si="2"/>
        <v/>
      </c>
      <c r="X1169" s="34" t="str">
        <f t="shared" si="1"/>
        <v/>
      </c>
    </row>
    <row r="1170" spans="1:24" ht="14.25" customHeight="1" x14ac:dyDescent="0.25">
      <c r="A1170" s="40">
        <v>0.66</v>
      </c>
      <c r="B1170" s="41">
        <v>1.44</v>
      </c>
      <c r="C1170" s="24" t="s">
        <v>24</v>
      </c>
      <c r="D1170" s="24"/>
      <c r="E1170" s="24" t="s">
        <v>161</v>
      </c>
      <c r="F1170" s="37" t="s">
        <v>4061</v>
      </c>
      <c r="G1170" s="31" t="s">
        <v>69</v>
      </c>
      <c r="H1170" s="24" t="s">
        <v>28</v>
      </c>
      <c r="I1170" s="28" t="s">
        <v>4064</v>
      </c>
      <c r="J1170" s="38" t="s">
        <v>4065</v>
      </c>
      <c r="K1170" s="36">
        <v>109</v>
      </c>
      <c r="L1170" s="36" t="s">
        <v>31</v>
      </c>
      <c r="M1170" s="31" t="s">
        <v>622</v>
      </c>
      <c r="N1170" s="24" t="s">
        <v>33</v>
      </c>
      <c r="O1170" s="24">
        <v>6</v>
      </c>
      <c r="P1170" s="31" t="s">
        <v>623</v>
      </c>
      <c r="Q1170" s="31" t="s">
        <v>34</v>
      </c>
      <c r="R1170" s="24"/>
      <c r="S1170" s="24" t="s">
        <v>329</v>
      </c>
      <c r="T1170" s="32" t="s">
        <v>35</v>
      </c>
      <c r="U1170" s="18"/>
      <c r="V1170" s="19"/>
      <c r="W1170" s="33" t="str">
        <f t="shared" si="2"/>
        <v/>
      </c>
      <c r="X1170" s="34" t="str">
        <f t="shared" si="1"/>
        <v/>
      </c>
    </row>
    <row r="1171" spans="1:24" ht="14.25" customHeight="1" x14ac:dyDescent="0.25">
      <c r="A1171" s="24">
        <v>0.89900000000000002</v>
      </c>
      <c r="B1171" s="24"/>
      <c r="C1171" s="24" t="s">
        <v>24</v>
      </c>
      <c r="D1171" s="24"/>
      <c r="E1171" s="24" t="s">
        <v>618</v>
      </c>
      <c r="F1171" s="37" t="s">
        <v>4066</v>
      </c>
      <c r="G1171" s="27" t="s">
        <v>39</v>
      </c>
      <c r="H1171" s="24" t="s">
        <v>84</v>
      </c>
      <c r="I1171" s="28" t="s">
        <v>4067</v>
      </c>
      <c r="J1171" s="38" t="s">
        <v>4068</v>
      </c>
      <c r="K1171" s="36">
        <v>257</v>
      </c>
      <c r="L1171" s="36" t="s">
        <v>31</v>
      </c>
      <c r="M1171" s="31" t="s">
        <v>249</v>
      </c>
      <c r="N1171" s="24" t="s">
        <v>185</v>
      </c>
      <c r="O1171" s="24">
        <v>3</v>
      </c>
      <c r="P1171" s="24"/>
      <c r="Q1171" s="31" t="s">
        <v>66</v>
      </c>
      <c r="R1171" s="24"/>
      <c r="S1171" s="24"/>
      <c r="T1171" s="32" t="s">
        <v>35</v>
      </c>
      <c r="U1171" s="18"/>
      <c r="V1171" s="19"/>
      <c r="W1171" s="33" t="str">
        <f t="shared" si="2"/>
        <v/>
      </c>
      <c r="X1171" s="34" t="str">
        <f t="shared" si="1"/>
        <v/>
      </c>
    </row>
    <row r="1172" spans="1:24" ht="14.25" customHeight="1" x14ac:dyDescent="0.25">
      <c r="A1172" s="24">
        <v>0.95</v>
      </c>
      <c r="B1172" s="24" t="s">
        <v>4069</v>
      </c>
      <c r="C1172" s="24" t="s">
        <v>24</v>
      </c>
      <c r="D1172" s="24"/>
      <c r="E1172" s="24" t="s">
        <v>297</v>
      </c>
      <c r="F1172" s="37" t="s">
        <v>4070</v>
      </c>
      <c r="G1172" s="31" t="s">
        <v>110</v>
      </c>
      <c r="H1172" s="24" t="s">
        <v>84</v>
      </c>
      <c r="I1172" s="28" t="s">
        <v>4071</v>
      </c>
      <c r="J1172" s="38" t="s">
        <v>4072</v>
      </c>
      <c r="K1172" s="36">
        <v>256</v>
      </c>
      <c r="L1172" s="36" t="s">
        <v>31</v>
      </c>
      <c r="M1172" s="31" t="s">
        <v>249</v>
      </c>
      <c r="N1172" s="24" t="s">
        <v>185</v>
      </c>
      <c r="O1172" s="24">
        <v>3</v>
      </c>
      <c r="P1172" s="24"/>
      <c r="Q1172" s="31" t="s">
        <v>66</v>
      </c>
      <c r="R1172" s="24"/>
      <c r="S1172" s="24"/>
      <c r="T1172" s="32" t="s">
        <v>35</v>
      </c>
      <c r="U1172" s="18"/>
      <c r="V1172" s="19"/>
      <c r="W1172" s="33" t="str">
        <f t="shared" si="2"/>
        <v/>
      </c>
      <c r="X1172" s="34" t="str">
        <f t="shared" si="1"/>
        <v/>
      </c>
    </row>
    <row r="1173" spans="1:24" ht="14.25" customHeight="1" x14ac:dyDescent="0.25">
      <c r="A1173" s="24">
        <v>2.8639999999999999</v>
      </c>
      <c r="B1173" s="24" t="s">
        <v>124</v>
      </c>
      <c r="C1173" s="24" t="s">
        <v>24</v>
      </c>
      <c r="D1173" s="24"/>
      <c r="E1173" s="24" t="s">
        <v>1725</v>
      </c>
      <c r="F1173" s="37" t="s">
        <v>4073</v>
      </c>
      <c r="G1173" s="31" t="s">
        <v>1727</v>
      </c>
      <c r="H1173" s="24" t="s">
        <v>84</v>
      </c>
      <c r="I1173" s="28" t="s">
        <v>4074</v>
      </c>
      <c r="J1173" s="38" t="s">
        <v>4075</v>
      </c>
      <c r="K1173" s="36">
        <v>255</v>
      </c>
      <c r="L1173" s="36" t="s">
        <v>31</v>
      </c>
      <c r="M1173" s="31" t="s">
        <v>249</v>
      </c>
      <c r="N1173" s="24" t="s">
        <v>185</v>
      </c>
      <c r="O1173" s="24">
        <v>3</v>
      </c>
      <c r="P1173" s="24"/>
      <c r="Q1173" s="31" t="s">
        <v>66</v>
      </c>
      <c r="R1173" s="24"/>
      <c r="S1173" s="24"/>
      <c r="T1173" s="32" t="s">
        <v>35</v>
      </c>
      <c r="U1173" s="18"/>
      <c r="V1173" s="19"/>
      <c r="W1173" s="33" t="str">
        <f t="shared" si="2"/>
        <v/>
      </c>
      <c r="X1173" s="34" t="str">
        <f t="shared" si="1"/>
        <v/>
      </c>
    </row>
    <row r="1174" spans="1:24" ht="14.25" customHeight="1" x14ac:dyDescent="0.25">
      <c r="A1174" s="24">
        <v>1.1990000000000001</v>
      </c>
      <c r="B1174" s="24"/>
      <c r="C1174" s="24" t="s">
        <v>24</v>
      </c>
      <c r="D1174" s="24"/>
      <c r="E1174" s="24" t="s">
        <v>618</v>
      </c>
      <c r="F1174" s="37" t="s">
        <v>4076</v>
      </c>
      <c r="G1174" s="27" t="s">
        <v>39</v>
      </c>
      <c r="H1174" s="24" t="s">
        <v>84</v>
      </c>
      <c r="I1174" s="28" t="s">
        <v>4077</v>
      </c>
      <c r="J1174" s="38" t="s">
        <v>4078</v>
      </c>
      <c r="K1174" s="36">
        <v>254</v>
      </c>
      <c r="L1174" s="36" t="s">
        <v>31</v>
      </c>
      <c r="M1174" s="31" t="s">
        <v>249</v>
      </c>
      <c r="N1174" s="24" t="s">
        <v>185</v>
      </c>
      <c r="O1174" s="24">
        <v>3</v>
      </c>
      <c r="P1174" s="24"/>
      <c r="Q1174" s="31" t="s">
        <v>66</v>
      </c>
      <c r="R1174" s="24"/>
      <c r="S1174" s="24"/>
      <c r="T1174" s="32" t="s">
        <v>35</v>
      </c>
      <c r="U1174" s="18"/>
      <c r="V1174" s="19"/>
      <c r="W1174" s="33" t="str">
        <f t="shared" si="2"/>
        <v/>
      </c>
      <c r="X1174" s="34" t="str">
        <f t="shared" si="1"/>
        <v/>
      </c>
    </row>
    <row r="1175" spans="1:24" ht="14.25" customHeight="1" x14ac:dyDescent="0.25">
      <c r="A1175" s="24">
        <v>2775</v>
      </c>
      <c r="B1175" s="31" t="s">
        <v>4079</v>
      </c>
      <c r="C1175" s="24" t="s">
        <v>49</v>
      </c>
      <c r="D1175" s="24"/>
      <c r="E1175" s="24" t="s">
        <v>1083</v>
      </c>
      <c r="F1175" s="37" t="s">
        <v>4080</v>
      </c>
      <c r="G1175" s="31" t="s">
        <v>110</v>
      </c>
      <c r="H1175" s="24" t="s">
        <v>40</v>
      </c>
      <c r="I1175" s="28" t="s">
        <v>4081</v>
      </c>
      <c r="J1175" s="38" t="s">
        <v>4082</v>
      </c>
      <c r="K1175" s="36">
        <v>258</v>
      </c>
      <c r="L1175" s="36" t="s">
        <v>31</v>
      </c>
      <c r="M1175" s="31" t="s">
        <v>249</v>
      </c>
      <c r="N1175" s="24" t="s">
        <v>185</v>
      </c>
      <c r="O1175" s="24">
        <v>3</v>
      </c>
      <c r="P1175" s="24"/>
      <c r="Q1175" s="31" t="s">
        <v>66</v>
      </c>
      <c r="R1175" s="24"/>
      <c r="S1175" s="24"/>
      <c r="T1175" s="32" t="s">
        <v>35</v>
      </c>
      <c r="U1175" s="18"/>
      <c r="V1175" s="19"/>
      <c r="W1175" s="33" t="str">
        <f t="shared" si="2"/>
        <v/>
      </c>
      <c r="X1175" s="34" t="str">
        <f t="shared" si="1"/>
        <v/>
      </c>
    </row>
    <row r="1176" spans="1:24" ht="14.25" customHeight="1" x14ac:dyDescent="0.25">
      <c r="A1176" s="24">
        <v>0.19800000000000001</v>
      </c>
      <c r="B1176" s="24" t="s">
        <v>4083</v>
      </c>
      <c r="C1176" s="24" t="s">
        <v>348</v>
      </c>
      <c r="D1176" s="24"/>
      <c r="E1176" s="24" t="s">
        <v>846</v>
      </c>
      <c r="F1176" s="37" t="s">
        <v>4084</v>
      </c>
      <c r="G1176" s="31" t="s">
        <v>83</v>
      </c>
      <c r="H1176" s="24" t="s">
        <v>84</v>
      </c>
      <c r="I1176" s="28" t="s">
        <v>4085</v>
      </c>
      <c r="J1176" s="38" t="s">
        <v>4086</v>
      </c>
      <c r="K1176" s="36">
        <v>476</v>
      </c>
      <c r="L1176" s="36" t="s">
        <v>31</v>
      </c>
      <c r="M1176" s="31" t="s">
        <v>234</v>
      </c>
      <c r="N1176" s="24" t="s">
        <v>88</v>
      </c>
      <c r="O1176" s="24">
        <v>5</v>
      </c>
      <c r="P1176" s="24"/>
      <c r="Q1176" s="31" t="s">
        <v>34</v>
      </c>
      <c r="R1176" s="24"/>
      <c r="S1176" s="24"/>
      <c r="T1176" s="32" t="s">
        <v>35</v>
      </c>
      <c r="U1176" s="18"/>
      <c r="V1176" s="19"/>
      <c r="W1176" s="33" t="str">
        <f t="shared" si="2"/>
        <v/>
      </c>
      <c r="X1176" s="34" t="str">
        <f t="shared" si="1"/>
        <v/>
      </c>
    </row>
    <row r="1177" spans="1:24" ht="14.25" customHeight="1" x14ac:dyDescent="0.25">
      <c r="A1177" s="24">
        <v>0.69899999999999995</v>
      </c>
      <c r="B1177" s="24" t="s">
        <v>4087</v>
      </c>
      <c r="C1177" s="24" t="s">
        <v>4088</v>
      </c>
      <c r="D1177" s="24"/>
      <c r="E1177" s="24" t="s">
        <v>230</v>
      </c>
      <c r="F1177" s="37" t="s">
        <v>4089</v>
      </c>
      <c r="G1177" s="31" t="s">
        <v>100</v>
      </c>
      <c r="H1177" s="24" t="s">
        <v>4090</v>
      </c>
      <c r="I1177" s="28" t="s">
        <v>4085</v>
      </c>
      <c r="J1177" s="38" t="s">
        <v>4091</v>
      </c>
      <c r="K1177" s="30">
        <v>477</v>
      </c>
      <c r="L1177" s="30" t="s">
        <v>31</v>
      </c>
      <c r="M1177" s="31" t="s">
        <v>234</v>
      </c>
      <c r="N1177" s="24" t="s">
        <v>88</v>
      </c>
      <c r="O1177" s="24">
        <v>5</v>
      </c>
      <c r="P1177" s="24"/>
      <c r="Q1177" s="31" t="s">
        <v>34</v>
      </c>
      <c r="R1177" s="24"/>
      <c r="S1177" s="24"/>
      <c r="T1177" s="32" t="s">
        <v>35</v>
      </c>
      <c r="U1177" s="18"/>
      <c r="V1177" s="19"/>
      <c r="W1177" s="33" t="str">
        <f t="shared" si="2"/>
        <v/>
      </c>
      <c r="X1177" s="34" t="str">
        <f t="shared" si="1"/>
        <v/>
      </c>
    </row>
    <row r="1178" spans="1:24" ht="14.25" customHeight="1" x14ac:dyDescent="0.25">
      <c r="A1178" s="24">
        <v>0.69899999999999995</v>
      </c>
      <c r="B1178" s="24" t="s">
        <v>550</v>
      </c>
      <c r="C1178" s="24" t="s">
        <v>4092</v>
      </c>
      <c r="D1178" s="24"/>
      <c r="E1178" s="24" t="s">
        <v>552</v>
      </c>
      <c r="F1178" s="37" t="s">
        <v>4093</v>
      </c>
      <c r="G1178" s="31" t="s">
        <v>110</v>
      </c>
      <c r="H1178" s="24" t="s">
        <v>4090</v>
      </c>
      <c r="I1178" s="28" t="s">
        <v>4085</v>
      </c>
      <c r="J1178" s="38" t="s">
        <v>4091</v>
      </c>
      <c r="K1178" s="35">
        <v>477</v>
      </c>
      <c r="L1178" s="35" t="s">
        <v>47</v>
      </c>
      <c r="M1178" s="31" t="s">
        <v>234</v>
      </c>
      <c r="N1178" s="24" t="s">
        <v>88</v>
      </c>
      <c r="O1178" s="24">
        <v>5</v>
      </c>
      <c r="P1178" s="24"/>
      <c r="Q1178" s="31" t="s">
        <v>34</v>
      </c>
      <c r="R1178" s="24"/>
      <c r="S1178" s="24"/>
      <c r="T1178" s="32" t="s">
        <v>35</v>
      </c>
      <c r="U1178" s="18"/>
      <c r="V1178" s="19"/>
      <c r="W1178" s="33" t="str">
        <f t="shared" si="2"/>
        <v/>
      </c>
      <c r="X1178" s="34" t="str">
        <f t="shared" si="1"/>
        <v/>
      </c>
    </row>
    <row r="1179" spans="1:24" ht="14.25" customHeight="1" x14ac:dyDescent="0.25">
      <c r="A1179" s="24">
        <v>0.85709999999999997</v>
      </c>
      <c r="B1179" s="24" t="s">
        <v>4094</v>
      </c>
      <c r="C1179" s="24" t="s">
        <v>24</v>
      </c>
      <c r="D1179" s="24"/>
      <c r="E1179" s="24" t="s">
        <v>3666</v>
      </c>
      <c r="F1179" s="37" t="s">
        <v>4095</v>
      </c>
      <c r="G1179" s="31" t="s">
        <v>110</v>
      </c>
      <c r="H1179" s="24" t="s">
        <v>84</v>
      </c>
      <c r="I1179" s="28" t="s">
        <v>4096</v>
      </c>
      <c r="J1179" s="38" t="s">
        <v>4097</v>
      </c>
      <c r="K1179" s="36">
        <v>478</v>
      </c>
      <c r="L1179" s="36" t="s">
        <v>31</v>
      </c>
      <c r="M1179" s="31" t="s">
        <v>234</v>
      </c>
      <c r="N1179" s="24" t="s">
        <v>88</v>
      </c>
      <c r="O1179" s="24">
        <v>5</v>
      </c>
      <c r="P1179" s="24"/>
      <c r="Q1179" s="31" t="s">
        <v>34</v>
      </c>
      <c r="R1179" s="24"/>
      <c r="S1179" s="24"/>
      <c r="T1179" s="32" t="s">
        <v>35</v>
      </c>
      <c r="U1179" s="18"/>
      <c r="V1179" s="19"/>
      <c r="W1179" s="33" t="str">
        <f t="shared" si="2"/>
        <v/>
      </c>
      <c r="X1179" s="34" t="str">
        <f t="shared" si="1"/>
        <v/>
      </c>
    </row>
    <row r="1180" spans="1:24" ht="14.25" customHeight="1" x14ac:dyDescent="0.25">
      <c r="A1180" s="24">
        <v>1.57</v>
      </c>
      <c r="B1180" s="24" t="s">
        <v>4098</v>
      </c>
      <c r="C1180" s="24" t="s">
        <v>4099</v>
      </c>
      <c r="D1180" s="24"/>
      <c r="E1180" s="24" t="s">
        <v>230</v>
      </c>
      <c r="F1180" s="37" t="s">
        <v>4089</v>
      </c>
      <c r="G1180" s="31" t="s">
        <v>100</v>
      </c>
      <c r="H1180" s="24" t="s">
        <v>40</v>
      </c>
      <c r="I1180" s="28" t="s">
        <v>4100</v>
      </c>
      <c r="J1180" s="38" t="s">
        <v>4101</v>
      </c>
      <c r="K1180" s="30">
        <v>479</v>
      </c>
      <c r="L1180" s="30" t="s">
        <v>31</v>
      </c>
      <c r="M1180" s="31" t="s">
        <v>234</v>
      </c>
      <c r="N1180" s="24" t="s">
        <v>88</v>
      </c>
      <c r="O1180" s="24">
        <v>5</v>
      </c>
      <c r="P1180" s="24"/>
      <c r="Q1180" s="31" t="s">
        <v>34</v>
      </c>
      <c r="R1180" s="24"/>
      <c r="S1180" s="24"/>
      <c r="T1180" s="32" t="s">
        <v>35</v>
      </c>
      <c r="U1180" s="18"/>
      <c r="V1180" s="19"/>
      <c r="W1180" s="33" t="str">
        <f t="shared" si="2"/>
        <v/>
      </c>
      <c r="X1180" s="34" t="str">
        <f t="shared" si="1"/>
        <v/>
      </c>
    </row>
    <row r="1181" spans="1:24" ht="14.25" customHeight="1" x14ac:dyDescent="0.25">
      <c r="A1181" s="24">
        <v>1.57</v>
      </c>
      <c r="B1181" s="24" t="s">
        <v>2603</v>
      </c>
      <c r="C1181" s="24" t="s">
        <v>2660</v>
      </c>
      <c r="D1181" s="24"/>
      <c r="E1181" s="24" t="s">
        <v>552</v>
      </c>
      <c r="F1181" s="37" t="s">
        <v>4102</v>
      </c>
      <c r="G1181" s="31" t="s">
        <v>110</v>
      </c>
      <c r="H1181" s="24" t="s">
        <v>40</v>
      </c>
      <c r="I1181" s="28" t="s">
        <v>4100</v>
      </c>
      <c r="J1181" s="38" t="s">
        <v>4101</v>
      </c>
      <c r="K1181" s="35">
        <v>479</v>
      </c>
      <c r="L1181" s="35" t="s">
        <v>47</v>
      </c>
      <c r="M1181" s="31" t="s">
        <v>234</v>
      </c>
      <c r="N1181" s="24" t="s">
        <v>88</v>
      </c>
      <c r="O1181" s="24">
        <v>5</v>
      </c>
      <c r="P1181" s="24"/>
      <c r="Q1181" s="31" t="s">
        <v>34</v>
      </c>
      <c r="R1181" s="24" t="s">
        <v>45</v>
      </c>
      <c r="S1181" s="24"/>
      <c r="T1181" s="32" t="s">
        <v>35</v>
      </c>
      <c r="U1181" s="18"/>
      <c r="V1181" s="19"/>
      <c r="W1181" s="33" t="str">
        <f t="shared" si="2"/>
        <v/>
      </c>
      <c r="X1181" s="34" t="str">
        <f t="shared" si="1"/>
        <v/>
      </c>
    </row>
    <row r="1182" spans="1:24" ht="14.25" customHeight="1" x14ac:dyDescent="0.25">
      <c r="A1182" s="40">
        <v>1.57</v>
      </c>
      <c r="B1182" s="40" t="s">
        <v>4103</v>
      </c>
      <c r="C1182" s="24" t="s">
        <v>2444</v>
      </c>
      <c r="D1182" s="24"/>
      <c r="E1182" s="36" t="s">
        <v>178</v>
      </c>
      <c r="F1182" s="37" t="s">
        <v>4104</v>
      </c>
      <c r="G1182" s="31" t="s">
        <v>180</v>
      </c>
      <c r="H1182" s="24" t="s">
        <v>40</v>
      </c>
      <c r="I1182" s="28" t="s">
        <v>4100</v>
      </c>
      <c r="J1182" s="38" t="s">
        <v>4101</v>
      </c>
      <c r="K1182" s="35">
        <v>479</v>
      </c>
      <c r="L1182" s="35" t="s">
        <v>48</v>
      </c>
      <c r="M1182" s="31" t="s">
        <v>234</v>
      </c>
      <c r="N1182" s="24" t="s">
        <v>88</v>
      </c>
      <c r="O1182" s="24">
        <v>5</v>
      </c>
      <c r="P1182" s="24"/>
      <c r="Q1182" s="31" t="s">
        <v>34</v>
      </c>
      <c r="R1182" s="24" t="s">
        <v>45</v>
      </c>
      <c r="S1182" s="24"/>
      <c r="T1182" s="32" t="s">
        <v>35</v>
      </c>
      <c r="U1182" s="18"/>
      <c r="V1182" s="19"/>
      <c r="W1182" s="33" t="str">
        <f t="shared" si="2"/>
        <v/>
      </c>
      <c r="X1182" s="34" t="str">
        <f t="shared" si="1"/>
        <v/>
      </c>
    </row>
    <row r="1183" spans="1:24" ht="14.25" customHeight="1" x14ac:dyDescent="0.25">
      <c r="A1183" s="40">
        <v>1.57</v>
      </c>
      <c r="B1183" s="40" t="s">
        <v>4105</v>
      </c>
      <c r="C1183" s="24" t="s">
        <v>2218</v>
      </c>
      <c r="D1183" s="24"/>
      <c r="E1183" s="24" t="s">
        <v>514</v>
      </c>
      <c r="F1183" s="37" t="s">
        <v>4106</v>
      </c>
      <c r="G1183" s="31" t="s">
        <v>93</v>
      </c>
      <c r="H1183" s="24" t="s">
        <v>40</v>
      </c>
      <c r="I1183" s="28" t="s">
        <v>4100</v>
      </c>
      <c r="J1183" s="38" t="s">
        <v>4101</v>
      </c>
      <c r="K1183" s="35">
        <v>479</v>
      </c>
      <c r="L1183" s="35" t="s">
        <v>425</v>
      </c>
      <c r="M1183" s="31" t="s">
        <v>234</v>
      </c>
      <c r="N1183" s="24" t="s">
        <v>88</v>
      </c>
      <c r="O1183" s="24">
        <v>5</v>
      </c>
      <c r="P1183" s="24"/>
      <c r="Q1183" s="31" t="s">
        <v>34</v>
      </c>
      <c r="R1183" s="24" t="s">
        <v>45</v>
      </c>
      <c r="S1183" s="24"/>
      <c r="T1183" s="32" t="s">
        <v>35</v>
      </c>
      <c r="U1183" s="18"/>
      <c r="V1183" s="19"/>
      <c r="W1183" s="33" t="str">
        <f t="shared" si="2"/>
        <v/>
      </c>
      <c r="X1183" s="34" t="str">
        <f t="shared" si="1"/>
        <v/>
      </c>
    </row>
    <row r="1184" spans="1:24" ht="14.25" customHeight="1" x14ac:dyDescent="0.25">
      <c r="A1184" s="40">
        <v>1.57</v>
      </c>
      <c r="B1184" s="40" t="s">
        <v>4107</v>
      </c>
      <c r="C1184" s="24" t="s">
        <v>2218</v>
      </c>
      <c r="D1184" s="24"/>
      <c r="E1184" s="24" t="s">
        <v>122</v>
      </c>
      <c r="F1184" s="37" t="s">
        <v>4108</v>
      </c>
      <c r="G1184" s="31" t="s">
        <v>93</v>
      </c>
      <c r="H1184" s="24" t="s">
        <v>40</v>
      </c>
      <c r="I1184" s="28" t="s">
        <v>4100</v>
      </c>
      <c r="J1184" s="38" t="s">
        <v>4101</v>
      </c>
      <c r="K1184" s="35">
        <v>479</v>
      </c>
      <c r="L1184" s="35" t="s">
        <v>430</v>
      </c>
      <c r="M1184" s="31" t="s">
        <v>234</v>
      </c>
      <c r="N1184" s="24" t="s">
        <v>88</v>
      </c>
      <c r="O1184" s="24">
        <v>5</v>
      </c>
      <c r="P1184" s="24"/>
      <c r="Q1184" s="31" t="s">
        <v>34</v>
      </c>
      <c r="R1184" s="24" t="s">
        <v>45</v>
      </c>
      <c r="S1184" s="24"/>
      <c r="T1184" s="32" t="s">
        <v>35</v>
      </c>
      <c r="U1184" s="18"/>
      <c r="V1184" s="19"/>
      <c r="W1184" s="33" t="str">
        <f t="shared" si="2"/>
        <v/>
      </c>
      <c r="X1184" s="34" t="str">
        <f t="shared" si="1"/>
        <v/>
      </c>
    </row>
    <row r="1185" spans="1:24" ht="14.25" customHeight="1" x14ac:dyDescent="0.25">
      <c r="A1185" s="40">
        <v>1.57</v>
      </c>
      <c r="B1185" s="40" t="s">
        <v>550</v>
      </c>
      <c r="C1185" s="24" t="s">
        <v>2218</v>
      </c>
      <c r="D1185" s="24"/>
      <c r="E1185" s="24" t="s">
        <v>4109</v>
      </c>
      <c r="F1185" s="37" t="s">
        <v>4110</v>
      </c>
      <c r="G1185" s="31" t="s">
        <v>93</v>
      </c>
      <c r="H1185" s="24" t="s">
        <v>40</v>
      </c>
      <c r="I1185" s="28" t="s">
        <v>4100</v>
      </c>
      <c r="J1185" s="38" t="s">
        <v>4101</v>
      </c>
      <c r="K1185" s="35">
        <v>479</v>
      </c>
      <c r="L1185" s="35" t="s">
        <v>1220</v>
      </c>
      <c r="M1185" s="31" t="s">
        <v>234</v>
      </c>
      <c r="N1185" s="24" t="s">
        <v>88</v>
      </c>
      <c r="O1185" s="24">
        <v>5</v>
      </c>
      <c r="P1185" s="24"/>
      <c r="Q1185" s="31" t="s">
        <v>34</v>
      </c>
      <c r="R1185" s="24" t="s">
        <v>45</v>
      </c>
      <c r="S1185" s="24"/>
      <c r="T1185" s="32" t="s">
        <v>35</v>
      </c>
      <c r="U1185" s="18"/>
      <c r="V1185" s="19"/>
      <c r="W1185" s="33" t="str">
        <f t="shared" si="2"/>
        <v/>
      </c>
      <c r="X1185" s="34" t="str">
        <f t="shared" si="1"/>
        <v/>
      </c>
    </row>
    <row r="1186" spans="1:24" ht="14.25" customHeight="1" x14ac:dyDescent="0.25">
      <c r="A1186" s="40">
        <v>7.8</v>
      </c>
      <c r="B1186" s="40" t="s">
        <v>301</v>
      </c>
      <c r="C1186" s="24" t="s">
        <v>585</v>
      </c>
      <c r="D1186" s="24"/>
      <c r="E1186" s="24" t="s">
        <v>108</v>
      </c>
      <c r="F1186" s="37" t="s">
        <v>4111</v>
      </c>
      <c r="G1186" s="31" t="s">
        <v>93</v>
      </c>
      <c r="H1186" s="24" t="s">
        <v>4112</v>
      </c>
      <c r="I1186" s="28" t="s">
        <v>4113</v>
      </c>
      <c r="J1186" s="38" t="s">
        <v>4114</v>
      </c>
      <c r="K1186" s="36">
        <v>480</v>
      </c>
      <c r="L1186" s="36" t="s">
        <v>31</v>
      </c>
      <c r="M1186" s="31" t="s">
        <v>234</v>
      </c>
      <c r="N1186" s="24" t="s">
        <v>88</v>
      </c>
      <c r="O1186" s="24">
        <v>5</v>
      </c>
      <c r="P1186" s="24"/>
      <c r="Q1186" s="31" t="s">
        <v>34</v>
      </c>
      <c r="R1186" s="24"/>
      <c r="S1186" s="24"/>
      <c r="T1186" s="32" t="s">
        <v>35</v>
      </c>
      <c r="U1186" s="18"/>
      <c r="V1186" s="19"/>
      <c r="W1186" s="33" t="str">
        <f t="shared" si="2"/>
        <v/>
      </c>
      <c r="X1186" s="34" t="str">
        <f t="shared" si="1"/>
        <v/>
      </c>
    </row>
    <row r="1187" spans="1:24" ht="14.25" customHeight="1" x14ac:dyDescent="0.25">
      <c r="A1187" s="40">
        <v>1.53</v>
      </c>
      <c r="B1187" s="41" t="s">
        <v>342</v>
      </c>
      <c r="C1187" s="84" t="s">
        <v>4115</v>
      </c>
      <c r="D1187" s="24"/>
      <c r="E1187" s="31" t="s">
        <v>272</v>
      </c>
      <c r="F1187" s="37" t="s">
        <v>4116</v>
      </c>
      <c r="G1187" s="31" t="s">
        <v>4117</v>
      </c>
      <c r="H1187" s="24" t="s">
        <v>84</v>
      </c>
      <c r="I1187" s="28" t="s">
        <v>4118</v>
      </c>
      <c r="J1187" s="38" t="s">
        <v>4119</v>
      </c>
      <c r="K1187" s="36">
        <v>485</v>
      </c>
      <c r="L1187" s="36" t="s">
        <v>31</v>
      </c>
      <c r="M1187" s="31" t="s">
        <v>234</v>
      </c>
      <c r="N1187" s="24" t="s">
        <v>88</v>
      </c>
      <c r="O1187" s="24">
        <v>5</v>
      </c>
      <c r="P1187" s="24"/>
      <c r="Q1187" s="31" t="s">
        <v>34</v>
      </c>
      <c r="R1187" s="24"/>
      <c r="S1187" s="24"/>
      <c r="T1187" s="32" t="s">
        <v>35</v>
      </c>
      <c r="U1187" s="18"/>
      <c r="V1187" s="19"/>
      <c r="W1187" s="33" t="str">
        <f t="shared" si="2"/>
        <v/>
      </c>
      <c r="X1187" s="34" t="str">
        <f t="shared" si="1"/>
        <v/>
      </c>
    </row>
    <row r="1188" spans="1:24" ht="14.25" customHeight="1" x14ac:dyDescent="0.25">
      <c r="A1188" s="125">
        <v>0.26533333333333331</v>
      </c>
      <c r="B1188" s="142">
        <v>0.26666666666666666</v>
      </c>
      <c r="C1188" s="103" t="s">
        <v>24</v>
      </c>
      <c r="D1188" s="103"/>
      <c r="E1188" s="103" t="s">
        <v>104</v>
      </c>
      <c r="F1188" s="37" t="s">
        <v>4120</v>
      </c>
      <c r="G1188" s="107" t="s">
        <v>106</v>
      </c>
      <c r="H1188" s="103" t="s">
        <v>28</v>
      </c>
      <c r="I1188" s="28" t="s">
        <v>4121</v>
      </c>
      <c r="J1188" s="38" t="s">
        <v>4122</v>
      </c>
      <c r="K1188" s="106">
        <v>110</v>
      </c>
      <c r="L1188" s="106" t="s">
        <v>31</v>
      </c>
      <c r="M1188" s="107" t="s">
        <v>622</v>
      </c>
      <c r="N1188" s="103" t="s">
        <v>33</v>
      </c>
      <c r="O1188" s="103">
        <v>6</v>
      </c>
      <c r="P1188" s="107" t="s">
        <v>623</v>
      </c>
      <c r="Q1188" s="107" t="s">
        <v>34</v>
      </c>
      <c r="R1188" s="103"/>
      <c r="S1188" s="103"/>
      <c r="T1188" s="143"/>
      <c r="U1188" s="18"/>
      <c r="V1188" s="19"/>
      <c r="W1188" s="33" t="str">
        <f t="shared" si="2"/>
        <v/>
      </c>
      <c r="X1188" s="34" t="str">
        <f t="shared" si="1"/>
        <v/>
      </c>
    </row>
    <row r="1189" spans="1:24" ht="14.25" customHeight="1" x14ac:dyDescent="0.25">
      <c r="A1189" s="24">
        <v>5.9</v>
      </c>
      <c r="B1189" s="24"/>
      <c r="C1189" s="24" t="s">
        <v>4123</v>
      </c>
      <c r="D1189" s="24"/>
      <c r="E1189" s="24" t="s">
        <v>808</v>
      </c>
      <c r="F1189" s="37" t="s">
        <v>4124</v>
      </c>
      <c r="G1189" s="27" t="s">
        <v>39</v>
      </c>
      <c r="H1189" s="24" t="s">
        <v>899</v>
      </c>
      <c r="I1189" s="28" t="s">
        <v>4125</v>
      </c>
      <c r="J1189" s="38" t="s">
        <v>4126</v>
      </c>
      <c r="K1189" s="36">
        <v>321</v>
      </c>
      <c r="L1189" s="36" t="s">
        <v>31</v>
      </c>
      <c r="M1189" s="31" t="s">
        <v>249</v>
      </c>
      <c r="N1189" s="24" t="s">
        <v>185</v>
      </c>
      <c r="O1189" s="24">
        <v>3</v>
      </c>
      <c r="P1189" s="24"/>
      <c r="Q1189" s="31" t="s">
        <v>66</v>
      </c>
      <c r="R1189" s="24"/>
      <c r="S1189" s="24"/>
      <c r="T1189" s="32" t="s">
        <v>35</v>
      </c>
      <c r="U1189" s="18"/>
      <c r="V1189" s="19"/>
      <c r="W1189" s="33" t="str">
        <f t="shared" si="2"/>
        <v/>
      </c>
      <c r="X1189" s="34" t="str">
        <f t="shared" si="1"/>
        <v/>
      </c>
    </row>
    <row r="1190" spans="1:24" ht="14.25" customHeight="1" x14ac:dyDescent="0.25">
      <c r="A1190" s="49">
        <v>0.56999999999999995</v>
      </c>
      <c r="B1190" s="24" t="s">
        <v>4127</v>
      </c>
      <c r="C1190" s="24"/>
      <c r="D1190" s="24"/>
      <c r="E1190" s="24" t="s">
        <v>108</v>
      </c>
      <c r="F1190" s="37"/>
      <c r="G1190" s="31" t="s">
        <v>110</v>
      </c>
      <c r="H1190" s="24" t="s">
        <v>84</v>
      </c>
      <c r="I1190" s="28" t="s">
        <v>4128</v>
      </c>
      <c r="J1190" s="38" t="s">
        <v>4129</v>
      </c>
      <c r="K1190" s="30">
        <v>1</v>
      </c>
      <c r="L1190" s="30" t="s">
        <v>31</v>
      </c>
      <c r="M1190" s="31" t="s">
        <v>4130</v>
      </c>
      <c r="N1190" s="24" t="s">
        <v>4131</v>
      </c>
      <c r="O1190" s="24"/>
      <c r="P1190" s="24" t="s">
        <v>4132</v>
      </c>
      <c r="Q1190" s="31" t="s">
        <v>1607</v>
      </c>
      <c r="R1190" s="24"/>
      <c r="S1190" s="24"/>
      <c r="T1190" s="32" t="s">
        <v>35</v>
      </c>
      <c r="U1190" s="18"/>
      <c r="V1190" s="19"/>
      <c r="W1190" s="33" t="str">
        <f t="shared" si="2"/>
        <v/>
      </c>
      <c r="X1190" s="34" t="str">
        <f t="shared" si="1"/>
        <v/>
      </c>
    </row>
    <row r="1191" spans="1:24" ht="14.25" customHeight="1" x14ac:dyDescent="0.25">
      <c r="A1191" s="49">
        <v>0.56999999999999995</v>
      </c>
      <c r="B1191" s="24" t="s">
        <v>4133</v>
      </c>
      <c r="C1191" s="24"/>
      <c r="D1191" s="24"/>
      <c r="E1191" s="24" t="s">
        <v>217</v>
      </c>
      <c r="F1191" s="37"/>
      <c r="G1191" s="31" t="s">
        <v>69</v>
      </c>
      <c r="H1191" s="24" t="s">
        <v>84</v>
      </c>
      <c r="I1191" s="28" t="s">
        <v>4128</v>
      </c>
      <c r="J1191" s="38" t="s">
        <v>4129</v>
      </c>
      <c r="K1191" s="35">
        <v>1</v>
      </c>
      <c r="L1191" s="35" t="s">
        <v>47</v>
      </c>
      <c r="M1191" s="31" t="s">
        <v>4130</v>
      </c>
      <c r="N1191" s="24" t="s">
        <v>4131</v>
      </c>
      <c r="O1191" s="24"/>
      <c r="P1191" s="24" t="s">
        <v>4132</v>
      </c>
      <c r="Q1191" s="31" t="s">
        <v>1607</v>
      </c>
      <c r="R1191" s="24"/>
      <c r="S1191" s="24"/>
      <c r="T1191" s="32" t="s">
        <v>35</v>
      </c>
      <c r="U1191" s="18"/>
      <c r="V1191" s="19"/>
      <c r="W1191" s="33" t="str">
        <f t="shared" si="2"/>
        <v/>
      </c>
      <c r="X1191" s="34" t="str">
        <f t="shared" si="1"/>
        <v/>
      </c>
    </row>
    <row r="1192" spans="1:24" ht="14.25" customHeight="1" x14ac:dyDescent="0.25">
      <c r="A1192" s="49">
        <v>0.56999999999999995</v>
      </c>
      <c r="B1192" s="24" t="s">
        <v>4134</v>
      </c>
      <c r="C1192" s="24"/>
      <c r="D1192" s="24"/>
      <c r="E1192" s="24" t="s">
        <v>291</v>
      </c>
      <c r="F1192" s="37"/>
      <c r="G1192" s="31" t="s">
        <v>106</v>
      </c>
      <c r="H1192" s="24" t="s">
        <v>84</v>
      </c>
      <c r="I1192" s="28" t="s">
        <v>4128</v>
      </c>
      <c r="J1192" s="38" t="s">
        <v>4129</v>
      </c>
      <c r="K1192" s="35">
        <v>1</v>
      </c>
      <c r="L1192" s="35" t="s">
        <v>48</v>
      </c>
      <c r="M1192" s="31" t="s">
        <v>4130</v>
      </c>
      <c r="N1192" s="24" t="s">
        <v>4131</v>
      </c>
      <c r="O1192" s="24"/>
      <c r="P1192" s="24" t="s">
        <v>4132</v>
      </c>
      <c r="Q1192" s="31" t="s">
        <v>1607</v>
      </c>
      <c r="R1192" s="24"/>
      <c r="S1192" s="24"/>
      <c r="T1192" s="32" t="s">
        <v>35</v>
      </c>
      <c r="U1192" s="18"/>
      <c r="V1192" s="19"/>
      <c r="W1192" s="33" t="str">
        <f t="shared" si="2"/>
        <v/>
      </c>
      <c r="X1192" s="34" t="str">
        <f t="shared" si="1"/>
        <v/>
      </c>
    </row>
    <row r="1193" spans="1:24" ht="14.25" customHeight="1" x14ac:dyDescent="0.25">
      <c r="A1193" s="36">
        <v>0.65549999999999997</v>
      </c>
      <c r="B1193" s="24" t="s">
        <v>4135</v>
      </c>
      <c r="C1193" s="24"/>
      <c r="D1193" s="24"/>
      <c r="E1193" s="24" t="s">
        <v>190</v>
      </c>
      <c r="F1193" s="37"/>
      <c r="G1193" s="31" t="s">
        <v>192</v>
      </c>
      <c r="H1193" s="24" t="s">
        <v>84</v>
      </c>
      <c r="I1193" s="28" t="s">
        <v>4128</v>
      </c>
      <c r="J1193" s="38" t="s">
        <v>4129</v>
      </c>
      <c r="K1193" s="35">
        <v>1</v>
      </c>
      <c r="L1193" s="35" t="s">
        <v>425</v>
      </c>
      <c r="M1193" s="31" t="s">
        <v>4130</v>
      </c>
      <c r="N1193" s="24" t="s">
        <v>4131</v>
      </c>
      <c r="O1193" s="24"/>
      <c r="P1193" s="24" t="s">
        <v>4132</v>
      </c>
      <c r="Q1193" s="31" t="s">
        <v>1607</v>
      </c>
      <c r="R1193" s="24"/>
      <c r="S1193" s="24"/>
      <c r="T1193" s="32" t="s">
        <v>35</v>
      </c>
      <c r="U1193" s="18"/>
      <c r="V1193" s="19"/>
      <c r="W1193" s="33" t="str">
        <f t="shared" si="2"/>
        <v/>
      </c>
      <c r="X1193" s="34" t="str">
        <f t="shared" si="1"/>
        <v/>
      </c>
    </row>
    <row r="1194" spans="1:24" ht="14.25" customHeight="1" x14ac:dyDescent="0.25">
      <c r="A1194" s="43">
        <v>0.36239212513484359</v>
      </c>
      <c r="B1194" s="60">
        <v>0.80625000000000002</v>
      </c>
      <c r="C1194" s="24" t="s">
        <v>195</v>
      </c>
      <c r="D1194" s="24"/>
      <c r="E1194" s="24" t="s">
        <v>495</v>
      </c>
      <c r="F1194" s="37" t="s">
        <v>4136</v>
      </c>
      <c r="G1194" s="31" t="s">
        <v>69</v>
      </c>
      <c r="H1194" s="24" t="s">
        <v>28</v>
      </c>
      <c r="I1194" s="28" t="s">
        <v>4137</v>
      </c>
      <c r="J1194" s="38" t="s">
        <v>4138</v>
      </c>
      <c r="K1194" s="36">
        <v>121</v>
      </c>
      <c r="L1194" s="36" t="s">
        <v>31</v>
      </c>
      <c r="M1194" s="31" t="s">
        <v>133</v>
      </c>
      <c r="N1194" s="24" t="s">
        <v>134</v>
      </c>
      <c r="O1194" s="24">
        <v>4</v>
      </c>
      <c r="P1194" s="24"/>
      <c r="Q1194" s="31" t="s">
        <v>66</v>
      </c>
      <c r="R1194" s="24"/>
      <c r="S1194" s="24" t="s">
        <v>2161</v>
      </c>
      <c r="T1194" s="32" t="s">
        <v>35</v>
      </c>
      <c r="U1194" s="18"/>
      <c r="V1194" s="19"/>
      <c r="W1194" s="33" t="str">
        <f t="shared" si="2"/>
        <v/>
      </c>
      <c r="X1194" s="34" t="str">
        <f t="shared" si="1"/>
        <v/>
      </c>
    </row>
    <row r="1195" spans="1:24" ht="14.25" customHeight="1" x14ac:dyDescent="0.25">
      <c r="A1195" s="24">
        <v>6.7</v>
      </c>
      <c r="B1195" s="24" t="s">
        <v>4139</v>
      </c>
      <c r="C1195" s="24" t="s">
        <v>538</v>
      </c>
      <c r="D1195" s="24"/>
      <c r="E1195" s="36" t="s">
        <v>517</v>
      </c>
      <c r="F1195" s="37" t="s">
        <v>4140</v>
      </c>
      <c r="G1195" s="31" t="s">
        <v>110</v>
      </c>
      <c r="H1195" s="24" t="s">
        <v>4141</v>
      </c>
      <c r="I1195" s="28" t="s">
        <v>4142</v>
      </c>
      <c r="J1195" s="38" t="s">
        <v>4143</v>
      </c>
      <c r="K1195" s="36">
        <v>305</v>
      </c>
      <c r="L1195" s="36" t="s">
        <v>31</v>
      </c>
      <c r="M1195" s="31" t="s">
        <v>249</v>
      </c>
      <c r="N1195" s="24" t="s">
        <v>185</v>
      </c>
      <c r="O1195" s="24">
        <v>3</v>
      </c>
      <c r="P1195" s="24"/>
      <c r="Q1195" s="31" t="s">
        <v>66</v>
      </c>
      <c r="R1195" s="24"/>
      <c r="S1195" s="24" t="s">
        <v>2161</v>
      </c>
      <c r="T1195" s="32" t="s">
        <v>35</v>
      </c>
      <c r="U1195" s="18"/>
      <c r="V1195" s="19"/>
      <c r="W1195" s="33" t="str">
        <f t="shared" si="2"/>
        <v/>
      </c>
      <c r="X1195" s="34" t="str">
        <f t="shared" si="1"/>
        <v/>
      </c>
    </row>
    <row r="1196" spans="1:24" ht="14.25" customHeight="1" x14ac:dyDescent="0.25">
      <c r="A1196" s="24">
        <v>0.97</v>
      </c>
      <c r="B1196" s="24" t="s">
        <v>1093</v>
      </c>
      <c r="C1196" s="24" t="s">
        <v>195</v>
      </c>
      <c r="D1196" s="24"/>
      <c r="E1196" s="31" t="s">
        <v>603</v>
      </c>
      <c r="F1196" s="37" t="s">
        <v>4144</v>
      </c>
      <c r="G1196" s="31" t="s">
        <v>110</v>
      </c>
      <c r="H1196" s="24" t="s">
        <v>84</v>
      </c>
      <c r="I1196" s="28" t="s">
        <v>4145</v>
      </c>
      <c r="J1196" s="38" t="s">
        <v>4146</v>
      </c>
      <c r="K1196" s="30">
        <v>304</v>
      </c>
      <c r="L1196" s="30" t="s">
        <v>31</v>
      </c>
      <c r="M1196" s="31" t="s">
        <v>249</v>
      </c>
      <c r="N1196" s="24" t="s">
        <v>185</v>
      </c>
      <c r="O1196" s="24">
        <v>3</v>
      </c>
      <c r="P1196" s="24"/>
      <c r="Q1196" s="31" t="s">
        <v>66</v>
      </c>
      <c r="R1196" s="24"/>
      <c r="S1196" s="24" t="s">
        <v>2161</v>
      </c>
      <c r="T1196" s="32" t="s">
        <v>35</v>
      </c>
      <c r="U1196" s="18"/>
      <c r="V1196" s="19"/>
      <c r="W1196" s="33" t="str">
        <f t="shared" si="2"/>
        <v/>
      </c>
      <c r="X1196" s="34" t="str">
        <f t="shared" si="1"/>
        <v/>
      </c>
    </row>
    <row r="1197" spans="1:24" ht="14.25" customHeight="1" x14ac:dyDescent="0.25">
      <c r="A1197" s="24">
        <v>0.97</v>
      </c>
      <c r="B1197" s="24" t="s">
        <v>4147</v>
      </c>
      <c r="C1197" s="24" t="s">
        <v>195</v>
      </c>
      <c r="D1197" s="24"/>
      <c r="E1197" s="36" t="s">
        <v>517</v>
      </c>
      <c r="F1197" s="37" t="s">
        <v>4148</v>
      </c>
      <c r="G1197" s="31" t="s">
        <v>110</v>
      </c>
      <c r="H1197" s="24" t="s">
        <v>84</v>
      </c>
      <c r="I1197" s="28" t="s">
        <v>4145</v>
      </c>
      <c r="J1197" s="38" t="s">
        <v>4146</v>
      </c>
      <c r="K1197" s="35">
        <v>304</v>
      </c>
      <c r="L1197" s="35" t="s">
        <v>47</v>
      </c>
      <c r="M1197" s="31" t="s">
        <v>249</v>
      </c>
      <c r="N1197" s="24" t="s">
        <v>185</v>
      </c>
      <c r="O1197" s="24">
        <v>3</v>
      </c>
      <c r="P1197" s="24"/>
      <c r="Q1197" s="31" t="s">
        <v>66</v>
      </c>
      <c r="R1197" s="24"/>
      <c r="S1197" s="24" t="s">
        <v>2161</v>
      </c>
      <c r="T1197" s="32" t="s">
        <v>35</v>
      </c>
      <c r="U1197" s="18"/>
      <c r="V1197" s="19"/>
      <c r="W1197" s="33" t="str">
        <f t="shared" si="2"/>
        <v/>
      </c>
      <c r="X1197" s="34" t="str">
        <f t="shared" si="1"/>
        <v/>
      </c>
    </row>
    <row r="1198" spans="1:24" ht="14.25" customHeight="1" x14ac:dyDescent="0.25">
      <c r="A1198" s="24">
        <v>0.95</v>
      </c>
      <c r="B1198" s="24" t="s">
        <v>4149</v>
      </c>
      <c r="C1198" s="24" t="s">
        <v>195</v>
      </c>
      <c r="D1198" s="24"/>
      <c r="E1198" s="36" t="s">
        <v>517</v>
      </c>
      <c r="F1198" s="37" t="s">
        <v>4150</v>
      </c>
      <c r="G1198" s="31" t="s">
        <v>110</v>
      </c>
      <c r="H1198" s="24" t="s">
        <v>84</v>
      </c>
      <c r="I1198" s="28" t="s">
        <v>4151</v>
      </c>
      <c r="J1198" s="38" t="s">
        <v>4152</v>
      </c>
      <c r="K1198" s="36">
        <v>306</v>
      </c>
      <c r="L1198" s="36" t="s">
        <v>31</v>
      </c>
      <c r="M1198" s="31" t="s">
        <v>249</v>
      </c>
      <c r="N1198" s="24" t="s">
        <v>185</v>
      </c>
      <c r="O1198" s="24">
        <v>3</v>
      </c>
      <c r="P1198" s="24"/>
      <c r="Q1198" s="31" t="s">
        <v>66</v>
      </c>
      <c r="R1198" s="24"/>
      <c r="S1198" s="24" t="s">
        <v>2161</v>
      </c>
      <c r="T1198" s="32" t="s">
        <v>35</v>
      </c>
      <c r="U1198" s="18"/>
      <c r="V1198" s="19"/>
      <c r="W1198" s="33" t="str">
        <f t="shared" si="2"/>
        <v/>
      </c>
      <c r="X1198" s="34" t="str">
        <f t="shared" si="1"/>
        <v/>
      </c>
    </row>
    <row r="1199" spans="1:24" ht="14.25" customHeight="1" x14ac:dyDescent="0.25">
      <c r="A1199" s="24">
        <v>1.39</v>
      </c>
      <c r="B1199" s="24" t="s">
        <v>4153</v>
      </c>
      <c r="C1199" s="24" t="s">
        <v>115</v>
      </c>
      <c r="D1199" s="24"/>
      <c r="E1199" s="36" t="s">
        <v>4154</v>
      </c>
      <c r="F1199" s="37" t="s">
        <v>4155</v>
      </c>
      <c r="G1199" s="31" t="s">
        <v>46</v>
      </c>
      <c r="H1199" s="24" t="s">
        <v>84</v>
      </c>
      <c r="I1199" s="28" t="s">
        <v>4156</v>
      </c>
      <c r="J1199" s="38" t="s">
        <v>4157</v>
      </c>
      <c r="K1199" s="36">
        <v>193</v>
      </c>
      <c r="L1199" s="36" t="s">
        <v>31</v>
      </c>
      <c r="M1199" s="31" t="s">
        <v>128</v>
      </c>
      <c r="N1199" s="24" t="s">
        <v>129</v>
      </c>
      <c r="O1199" s="24">
        <v>2</v>
      </c>
      <c r="P1199" s="24"/>
      <c r="Q1199" s="31" t="s">
        <v>34</v>
      </c>
      <c r="R1199" s="24"/>
      <c r="S1199" s="24"/>
      <c r="T1199" s="32" t="s">
        <v>35</v>
      </c>
      <c r="U1199" s="18"/>
      <c r="V1199" s="19"/>
      <c r="W1199" s="33" t="str">
        <f t="shared" si="2"/>
        <v/>
      </c>
      <c r="X1199" s="34" t="str">
        <f t="shared" si="1"/>
        <v/>
      </c>
    </row>
    <row r="1200" spans="1:24" ht="14.25" customHeight="1" x14ac:dyDescent="0.25">
      <c r="A1200" s="24">
        <v>4.7927</v>
      </c>
      <c r="B1200" s="24" t="s">
        <v>4158</v>
      </c>
      <c r="C1200" s="24" t="s">
        <v>24</v>
      </c>
      <c r="D1200" s="24"/>
      <c r="E1200" s="36" t="s">
        <v>4159</v>
      </c>
      <c r="F1200" s="37" t="s">
        <v>4160</v>
      </c>
      <c r="G1200" s="31" t="s">
        <v>46</v>
      </c>
      <c r="H1200" s="24" t="s">
        <v>84</v>
      </c>
      <c r="I1200" s="28" t="s">
        <v>4161</v>
      </c>
      <c r="J1200" s="38" t="s">
        <v>4162</v>
      </c>
      <c r="K1200" s="36">
        <v>194</v>
      </c>
      <c r="L1200" s="36" t="s">
        <v>31</v>
      </c>
      <c r="M1200" s="31" t="s">
        <v>128</v>
      </c>
      <c r="N1200" s="24" t="s">
        <v>129</v>
      </c>
      <c r="O1200" s="24">
        <v>2</v>
      </c>
      <c r="P1200" s="24"/>
      <c r="Q1200" s="31" t="s">
        <v>34</v>
      </c>
      <c r="R1200" s="24"/>
      <c r="S1200" s="24"/>
      <c r="T1200" s="32" t="s">
        <v>35</v>
      </c>
      <c r="U1200" s="18"/>
      <c r="V1200" s="19"/>
      <c r="W1200" s="33" t="str">
        <f t="shared" si="2"/>
        <v/>
      </c>
      <c r="X1200" s="34" t="str">
        <f t="shared" si="1"/>
        <v/>
      </c>
    </row>
    <row r="1201" spans="1:24" ht="14.25" customHeight="1" x14ac:dyDescent="0.25">
      <c r="A1201" s="40">
        <v>7.875</v>
      </c>
      <c r="B1201" s="40">
        <v>10.5</v>
      </c>
      <c r="C1201" s="24" t="s">
        <v>2671</v>
      </c>
      <c r="D1201" s="24"/>
      <c r="E1201" s="24" t="s">
        <v>495</v>
      </c>
      <c r="F1201" s="37" t="s">
        <v>4163</v>
      </c>
      <c r="G1201" s="31" t="s">
        <v>69</v>
      </c>
      <c r="H1201" s="24" t="s">
        <v>275</v>
      </c>
      <c r="I1201" s="28" t="s">
        <v>4164</v>
      </c>
      <c r="J1201" s="38" t="s">
        <v>4165</v>
      </c>
      <c r="K1201" s="30">
        <v>734</v>
      </c>
      <c r="L1201" s="30" t="s">
        <v>31</v>
      </c>
      <c r="M1201" s="31" t="s">
        <v>72</v>
      </c>
      <c r="N1201" s="24" t="s">
        <v>33</v>
      </c>
      <c r="O1201" s="24">
        <v>8</v>
      </c>
      <c r="P1201" s="24"/>
      <c r="Q1201" s="31" t="s">
        <v>34</v>
      </c>
      <c r="R1201" s="24" t="s">
        <v>45</v>
      </c>
      <c r="S1201" s="24"/>
      <c r="T1201" s="32" t="s">
        <v>35</v>
      </c>
      <c r="U1201" s="18"/>
      <c r="V1201" s="19"/>
      <c r="W1201" s="33" t="str">
        <f t="shared" si="2"/>
        <v/>
      </c>
      <c r="X1201" s="34" t="str">
        <f t="shared" si="1"/>
        <v/>
      </c>
    </row>
    <row r="1202" spans="1:24" ht="14.25" customHeight="1" x14ac:dyDescent="0.25">
      <c r="A1202" s="40">
        <v>7.875</v>
      </c>
      <c r="B1202" s="40">
        <v>11</v>
      </c>
      <c r="C1202" s="24" t="s">
        <v>2671</v>
      </c>
      <c r="D1202" s="24"/>
      <c r="E1202" s="31" t="s">
        <v>272</v>
      </c>
      <c r="F1202" s="28" t="s">
        <v>4166</v>
      </c>
      <c r="G1202" s="31" t="s">
        <v>274</v>
      </c>
      <c r="H1202" s="24" t="s">
        <v>275</v>
      </c>
      <c r="I1202" s="28" t="s">
        <v>4164</v>
      </c>
      <c r="J1202" s="38" t="s">
        <v>4165</v>
      </c>
      <c r="K1202" s="35">
        <v>734</v>
      </c>
      <c r="L1202" s="35" t="s">
        <v>47</v>
      </c>
      <c r="M1202" s="31" t="s">
        <v>72</v>
      </c>
      <c r="N1202" s="24" t="s">
        <v>33</v>
      </c>
      <c r="O1202" s="24">
        <v>8</v>
      </c>
      <c r="P1202" s="24"/>
      <c r="Q1202" s="31" t="s">
        <v>34</v>
      </c>
      <c r="R1202" s="24" t="s">
        <v>45</v>
      </c>
      <c r="S1202" s="24"/>
      <c r="T1202" s="32" t="s">
        <v>35</v>
      </c>
      <c r="U1202" s="18"/>
      <c r="V1202" s="19"/>
      <c r="W1202" s="33" t="str">
        <f t="shared" si="2"/>
        <v/>
      </c>
      <c r="X1202" s="34" t="str">
        <f t="shared" si="1"/>
        <v/>
      </c>
    </row>
    <row r="1203" spans="1:24" ht="14.25" customHeight="1" x14ac:dyDescent="0.25">
      <c r="A1203" s="40">
        <v>6.9125000000000005</v>
      </c>
      <c r="B1203" s="40">
        <v>10.5</v>
      </c>
      <c r="C1203" s="24" t="s">
        <v>2671</v>
      </c>
      <c r="D1203" s="24"/>
      <c r="E1203" s="24" t="s">
        <v>495</v>
      </c>
      <c r="F1203" s="37" t="s">
        <v>4167</v>
      </c>
      <c r="G1203" s="31" t="s">
        <v>69</v>
      </c>
      <c r="H1203" s="24" t="s">
        <v>275</v>
      </c>
      <c r="I1203" s="28" t="s">
        <v>4168</v>
      </c>
      <c r="J1203" s="38" t="s">
        <v>4169</v>
      </c>
      <c r="K1203" s="30">
        <v>736</v>
      </c>
      <c r="L1203" s="30" t="s">
        <v>31</v>
      </c>
      <c r="M1203" s="31" t="s">
        <v>72</v>
      </c>
      <c r="N1203" s="24" t="s">
        <v>33</v>
      </c>
      <c r="O1203" s="24">
        <v>8</v>
      </c>
      <c r="P1203" s="24"/>
      <c r="Q1203" s="31" t="s">
        <v>34</v>
      </c>
      <c r="R1203" s="24" t="s">
        <v>45</v>
      </c>
      <c r="S1203" s="24"/>
      <c r="T1203" s="32" t="s">
        <v>35</v>
      </c>
      <c r="U1203" s="18"/>
      <c r="V1203" s="19"/>
      <c r="W1203" s="33" t="str">
        <f t="shared" si="2"/>
        <v/>
      </c>
      <c r="X1203" s="34" t="str">
        <f t="shared" si="1"/>
        <v/>
      </c>
    </row>
    <row r="1204" spans="1:24" ht="14.25" customHeight="1" x14ac:dyDescent="0.25">
      <c r="A1204" s="40">
        <v>6.9125000000000005</v>
      </c>
      <c r="B1204" s="40" t="s">
        <v>283</v>
      </c>
      <c r="C1204" s="24" t="s">
        <v>2671</v>
      </c>
      <c r="D1204" s="24"/>
      <c r="E1204" s="24" t="s">
        <v>574</v>
      </c>
      <c r="F1204" s="37" t="s">
        <v>4170</v>
      </c>
      <c r="G1204" s="31" t="s">
        <v>69</v>
      </c>
      <c r="H1204" s="24" t="s">
        <v>275</v>
      </c>
      <c r="I1204" s="28" t="s">
        <v>4168</v>
      </c>
      <c r="J1204" s="38" t="s">
        <v>4169</v>
      </c>
      <c r="K1204" s="35">
        <v>736</v>
      </c>
      <c r="L1204" s="35" t="s">
        <v>47</v>
      </c>
      <c r="M1204" s="31" t="s">
        <v>72</v>
      </c>
      <c r="N1204" s="24" t="s">
        <v>33</v>
      </c>
      <c r="O1204" s="24">
        <v>8</v>
      </c>
      <c r="P1204" s="24"/>
      <c r="Q1204" s="31" t="s">
        <v>34</v>
      </c>
      <c r="R1204" s="24" t="s">
        <v>45</v>
      </c>
      <c r="S1204" s="24"/>
      <c r="T1204" s="32" t="s">
        <v>35</v>
      </c>
      <c r="U1204" s="18"/>
      <c r="V1204" s="19"/>
      <c r="W1204" s="33" t="str">
        <f t="shared" si="2"/>
        <v/>
      </c>
      <c r="X1204" s="34" t="str">
        <f t="shared" si="1"/>
        <v/>
      </c>
    </row>
    <row r="1205" spans="1:24" ht="14.25" customHeight="1" x14ac:dyDescent="0.25">
      <c r="A1205" s="40">
        <v>6.9125000000000005</v>
      </c>
      <c r="B1205" s="40">
        <v>11.25</v>
      </c>
      <c r="C1205" s="24" t="s">
        <v>2671</v>
      </c>
      <c r="D1205" s="24"/>
      <c r="E1205" s="24" t="s">
        <v>2488</v>
      </c>
      <c r="F1205" s="28" t="s">
        <v>4171</v>
      </c>
      <c r="G1205" s="31" t="s">
        <v>2490</v>
      </c>
      <c r="H1205" s="24" t="s">
        <v>275</v>
      </c>
      <c r="I1205" s="28" t="s">
        <v>4168</v>
      </c>
      <c r="J1205" s="38" t="s">
        <v>4169</v>
      </c>
      <c r="K1205" s="35">
        <v>736</v>
      </c>
      <c r="L1205" s="35" t="s">
        <v>48</v>
      </c>
      <c r="M1205" s="31" t="s">
        <v>72</v>
      </c>
      <c r="N1205" s="24" t="s">
        <v>33</v>
      </c>
      <c r="O1205" s="24">
        <v>8</v>
      </c>
      <c r="P1205" s="24"/>
      <c r="Q1205" s="31" t="s">
        <v>34</v>
      </c>
      <c r="R1205" s="24" t="s">
        <v>45</v>
      </c>
      <c r="S1205" s="24"/>
      <c r="T1205" s="32" t="s">
        <v>35</v>
      </c>
      <c r="U1205" s="18"/>
      <c r="V1205" s="19"/>
      <c r="W1205" s="33" t="str">
        <f t="shared" si="2"/>
        <v/>
      </c>
      <c r="X1205" s="34" t="str">
        <f t="shared" si="1"/>
        <v/>
      </c>
    </row>
    <row r="1206" spans="1:24" ht="14.25" customHeight="1" x14ac:dyDescent="0.25">
      <c r="A1206" s="40">
        <v>6.9125000000000005</v>
      </c>
      <c r="B1206" s="40">
        <v>11.25</v>
      </c>
      <c r="C1206" s="24" t="s">
        <v>2671</v>
      </c>
      <c r="D1206" s="24"/>
      <c r="E1206" s="31" t="s">
        <v>272</v>
      </c>
      <c r="F1206" s="28" t="s">
        <v>4171</v>
      </c>
      <c r="G1206" s="31" t="s">
        <v>274</v>
      </c>
      <c r="H1206" s="24" t="s">
        <v>275</v>
      </c>
      <c r="I1206" s="28" t="s">
        <v>4168</v>
      </c>
      <c r="J1206" s="38" t="s">
        <v>4169</v>
      </c>
      <c r="K1206" s="35">
        <v>736</v>
      </c>
      <c r="L1206" s="35" t="s">
        <v>425</v>
      </c>
      <c r="M1206" s="31" t="s">
        <v>72</v>
      </c>
      <c r="N1206" s="24" t="s">
        <v>33</v>
      </c>
      <c r="O1206" s="24">
        <v>8</v>
      </c>
      <c r="P1206" s="24"/>
      <c r="Q1206" s="31" t="s">
        <v>34</v>
      </c>
      <c r="R1206" s="24" t="s">
        <v>45</v>
      </c>
      <c r="S1206" s="24"/>
      <c r="T1206" s="32" t="s">
        <v>35</v>
      </c>
      <c r="U1206" s="18"/>
      <c r="V1206" s="19"/>
      <c r="W1206" s="33" t="str">
        <f t="shared" si="2"/>
        <v/>
      </c>
      <c r="X1206" s="34" t="str">
        <f t="shared" si="1"/>
        <v/>
      </c>
    </row>
    <row r="1207" spans="1:24" ht="14.25" customHeight="1" x14ac:dyDescent="0.25">
      <c r="A1207" s="40">
        <v>6.9125000000000005</v>
      </c>
      <c r="B1207" s="40">
        <v>9</v>
      </c>
      <c r="C1207" s="24" t="s">
        <v>271</v>
      </c>
      <c r="D1207" s="24"/>
      <c r="E1207" s="24" t="s">
        <v>2500</v>
      </c>
      <c r="F1207" s="37" t="s">
        <v>4172</v>
      </c>
      <c r="G1207" s="24" t="s">
        <v>2502</v>
      </c>
      <c r="H1207" s="24" t="s">
        <v>275</v>
      </c>
      <c r="I1207" s="28" t="s">
        <v>4173</v>
      </c>
      <c r="J1207" s="38" t="s">
        <v>4174</v>
      </c>
      <c r="K1207" s="30">
        <v>735</v>
      </c>
      <c r="L1207" s="30" t="s">
        <v>31</v>
      </c>
      <c r="M1207" s="31" t="s">
        <v>72</v>
      </c>
      <c r="N1207" s="24" t="s">
        <v>33</v>
      </c>
      <c r="O1207" s="24">
        <v>8</v>
      </c>
      <c r="P1207" s="24"/>
      <c r="Q1207" s="31" t="s">
        <v>34</v>
      </c>
      <c r="R1207" s="24" t="s">
        <v>45</v>
      </c>
      <c r="S1207" s="24"/>
      <c r="T1207" s="32" t="s">
        <v>35</v>
      </c>
      <c r="U1207" s="18"/>
      <c r="V1207" s="19"/>
      <c r="W1207" s="33" t="str">
        <f t="shared" si="2"/>
        <v/>
      </c>
      <c r="X1207" s="34" t="str">
        <f t="shared" si="1"/>
        <v/>
      </c>
    </row>
    <row r="1208" spans="1:24" ht="14.25" customHeight="1" x14ac:dyDescent="0.25">
      <c r="A1208" s="40">
        <v>6.9125000000000005</v>
      </c>
      <c r="B1208" s="40">
        <v>11.25</v>
      </c>
      <c r="C1208" s="24" t="s">
        <v>271</v>
      </c>
      <c r="D1208" s="24"/>
      <c r="E1208" s="24" t="s">
        <v>574</v>
      </c>
      <c r="F1208" s="37" t="s">
        <v>4175</v>
      </c>
      <c r="G1208" s="31" t="s">
        <v>69</v>
      </c>
      <c r="H1208" s="24" t="s">
        <v>275</v>
      </c>
      <c r="I1208" s="28" t="s">
        <v>4173</v>
      </c>
      <c r="J1208" s="38" t="s">
        <v>4174</v>
      </c>
      <c r="K1208" s="35">
        <v>735</v>
      </c>
      <c r="L1208" s="35" t="s">
        <v>47</v>
      </c>
      <c r="M1208" s="31" t="s">
        <v>72</v>
      </c>
      <c r="N1208" s="24" t="s">
        <v>33</v>
      </c>
      <c r="O1208" s="24">
        <v>8</v>
      </c>
      <c r="P1208" s="24"/>
      <c r="Q1208" s="31" t="s">
        <v>34</v>
      </c>
      <c r="R1208" s="24" t="s">
        <v>45</v>
      </c>
      <c r="S1208" s="24"/>
      <c r="T1208" s="32" t="s">
        <v>35</v>
      </c>
      <c r="U1208" s="18"/>
      <c r="V1208" s="19"/>
      <c r="W1208" s="33" t="str">
        <f t="shared" si="2"/>
        <v/>
      </c>
      <c r="X1208" s="34" t="str">
        <f t="shared" si="1"/>
        <v/>
      </c>
    </row>
    <row r="1209" spans="1:24" ht="14.25" customHeight="1" x14ac:dyDescent="0.25">
      <c r="A1209" s="40">
        <v>6.9125000000000005</v>
      </c>
      <c r="B1209" s="40">
        <v>11.25</v>
      </c>
      <c r="C1209" s="24" t="s">
        <v>271</v>
      </c>
      <c r="D1209" s="24"/>
      <c r="E1209" s="24" t="s">
        <v>495</v>
      </c>
      <c r="F1209" s="37" t="s">
        <v>4175</v>
      </c>
      <c r="G1209" s="31" t="s">
        <v>69</v>
      </c>
      <c r="H1209" s="24" t="s">
        <v>275</v>
      </c>
      <c r="I1209" s="28" t="s">
        <v>4173</v>
      </c>
      <c r="J1209" s="38" t="s">
        <v>4174</v>
      </c>
      <c r="K1209" s="35">
        <v>735</v>
      </c>
      <c r="L1209" s="35" t="s">
        <v>48</v>
      </c>
      <c r="M1209" s="31" t="s">
        <v>72</v>
      </c>
      <c r="N1209" s="24" t="s">
        <v>33</v>
      </c>
      <c r="O1209" s="24">
        <v>8</v>
      </c>
      <c r="P1209" s="24"/>
      <c r="Q1209" s="31" t="s">
        <v>34</v>
      </c>
      <c r="R1209" s="24" t="s">
        <v>45</v>
      </c>
      <c r="S1209" s="24"/>
      <c r="T1209" s="32" t="s">
        <v>35</v>
      </c>
      <c r="U1209" s="18"/>
      <c r="V1209" s="19"/>
      <c r="W1209" s="33" t="str">
        <f t="shared" si="2"/>
        <v/>
      </c>
      <c r="X1209" s="34" t="str">
        <f t="shared" si="1"/>
        <v/>
      </c>
    </row>
    <row r="1210" spans="1:24" ht="14.25" customHeight="1" x14ac:dyDescent="0.25">
      <c r="A1210" s="40">
        <v>0.36</v>
      </c>
      <c r="B1210" s="41">
        <v>2.1</v>
      </c>
      <c r="C1210" s="24" t="s">
        <v>24</v>
      </c>
      <c r="D1210" s="24"/>
      <c r="E1210" s="24" t="s">
        <v>477</v>
      </c>
      <c r="F1210" s="37" t="s">
        <v>4176</v>
      </c>
      <c r="G1210" s="31" t="s">
        <v>110</v>
      </c>
      <c r="H1210" s="24" t="s">
        <v>28</v>
      </c>
      <c r="I1210" s="28" t="s">
        <v>4177</v>
      </c>
      <c r="J1210" s="38" t="s">
        <v>4178</v>
      </c>
      <c r="K1210" s="36">
        <v>111</v>
      </c>
      <c r="L1210" s="36" t="s">
        <v>31</v>
      </c>
      <c r="M1210" s="31" t="s">
        <v>622</v>
      </c>
      <c r="N1210" s="24" t="s">
        <v>33</v>
      </c>
      <c r="O1210" s="24">
        <v>6</v>
      </c>
      <c r="P1210" s="31" t="s">
        <v>623</v>
      </c>
      <c r="Q1210" s="31" t="s">
        <v>34</v>
      </c>
      <c r="R1210" s="24"/>
      <c r="S1210" s="24"/>
      <c r="T1210" s="32" t="s">
        <v>35</v>
      </c>
      <c r="U1210" s="18"/>
      <c r="V1210" s="19"/>
      <c r="W1210" s="33" t="str">
        <f t="shared" si="2"/>
        <v/>
      </c>
      <c r="X1210" s="34" t="str">
        <f t="shared" si="1"/>
        <v/>
      </c>
    </row>
    <row r="1211" spans="1:24" ht="14.25" customHeight="1" x14ac:dyDescent="0.25">
      <c r="A1211" s="40">
        <v>8.44</v>
      </c>
      <c r="B1211" s="41">
        <v>39.75</v>
      </c>
      <c r="C1211" s="24" t="s">
        <v>791</v>
      </c>
      <c r="D1211" s="24"/>
      <c r="E1211" s="24" t="s">
        <v>477</v>
      </c>
      <c r="F1211" s="37" t="s">
        <v>4179</v>
      </c>
      <c r="G1211" s="31" t="s">
        <v>110</v>
      </c>
      <c r="H1211" s="24" t="s">
        <v>791</v>
      </c>
      <c r="I1211" s="28" t="s">
        <v>4180</v>
      </c>
      <c r="J1211" s="38" t="s">
        <v>4181</v>
      </c>
      <c r="K1211" s="30">
        <v>112</v>
      </c>
      <c r="L1211" s="30" t="s">
        <v>31</v>
      </c>
      <c r="M1211" s="31" t="s">
        <v>622</v>
      </c>
      <c r="N1211" s="24" t="s">
        <v>33</v>
      </c>
      <c r="O1211" s="24">
        <v>6</v>
      </c>
      <c r="P1211" s="31" t="s">
        <v>623</v>
      </c>
      <c r="Q1211" s="31" t="s">
        <v>34</v>
      </c>
      <c r="R1211" s="24"/>
      <c r="S1211" s="24"/>
      <c r="T1211" s="32" t="s">
        <v>35</v>
      </c>
      <c r="U1211" s="18"/>
      <c r="V1211" s="19"/>
      <c r="W1211" s="33" t="str">
        <f t="shared" si="2"/>
        <v/>
      </c>
      <c r="X1211" s="34" t="str">
        <f t="shared" si="1"/>
        <v/>
      </c>
    </row>
    <row r="1212" spans="1:24" ht="14.25" customHeight="1" x14ac:dyDescent="0.25">
      <c r="A1212" s="40">
        <v>8.44</v>
      </c>
      <c r="B1212" s="40">
        <v>65</v>
      </c>
      <c r="C1212" s="24" t="s">
        <v>791</v>
      </c>
      <c r="D1212" s="24"/>
      <c r="E1212" s="24" t="s">
        <v>808</v>
      </c>
      <c r="F1212" s="37" t="s">
        <v>4182</v>
      </c>
      <c r="G1212" s="27" t="s">
        <v>39</v>
      </c>
      <c r="H1212" s="24" t="s">
        <v>791</v>
      </c>
      <c r="I1212" s="28" t="s">
        <v>4180</v>
      </c>
      <c r="J1212" s="38" t="s">
        <v>4181</v>
      </c>
      <c r="K1212" s="35">
        <v>112</v>
      </c>
      <c r="L1212" s="35" t="s">
        <v>47</v>
      </c>
      <c r="M1212" s="31" t="s">
        <v>622</v>
      </c>
      <c r="N1212" s="24" t="s">
        <v>33</v>
      </c>
      <c r="O1212" s="24">
        <v>6</v>
      </c>
      <c r="P1212" s="31" t="s">
        <v>623</v>
      </c>
      <c r="Q1212" s="31" t="s">
        <v>34</v>
      </c>
      <c r="R1212" s="24"/>
      <c r="S1212" s="24"/>
      <c r="T1212" s="32" t="s">
        <v>35</v>
      </c>
      <c r="U1212" s="18"/>
      <c r="V1212" s="19"/>
      <c r="W1212" s="33" t="str">
        <f t="shared" si="2"/>
        <v/>
      </c>
      <c r="X1212" s="34" t="str">
        <f t="shared" si="1"/>
        <v/>
      </c>
    </row>
    <row r="1213" spans="1:24" ht="14.25" customHeight="1" x14ac:dyDescent="0.25">
      <c r="A1213" s="40">
        <v>0.27773076923076939</v>
      </c>
      <c r="B1213" s="41">
        <v>2.9</v>
      </c>
      <c r="C1213" s="24" t="s">
        <v>24</v>
      </c>
      <c r="D1213" s="24"/>
      <c r="E1213" s="24" t="s">
        <v>178</v>
      </c>
      <c r="F1213" s="37" t="s">
        <v>4183</v>
      </c>
      <c r="G1213" s="31" t="s">
        <v>180</v>
      </c>
      <c r="H1213" s="24" t="s">
        <v>28</v>
      </c>
      <c r="I1213" s="28" t="s">
        <v>4184</v>
      </c>
      <c r="J1213" s="38" t="s">
        <v>4185</v>
      </c>
      <c r="K1213" s="30">
        <v>113</v>
      </c>
      <c r="L1213" s="30" t="s">
        <v>31</v>
      </c>
      <c r="M1213" s="31" t="s">
        <v>622</v>
      </c>
      <c r="N1213" s="24" t="s">
        <v>33</v>
      </c>
      <c r="O1213" s="24">
        <v>6</v>
      </c>
      <c r="P1213" s="31" t="s">
        <v>623</v>
      </c>
      <c r="Q1213" s="31" t="s">
        <v>34</v>
      </c>
      <c r="R1213" s="24"/>
      <c r="S1213" s="24"/>
      <c r="T1213" s="32" t="s">
        <v>35</v>
      </c>
      <c r="U1213" s="18"/>
      <c r="V1213" s="19"/>
      <c r="W1213" s="33" t="str">
        <f t="shared" si="2"/>
        <v/>
      </c>
      <c r="X1213" s="34" t="str">
        <f t="shared" si="1"/>
        <v/>
      </c>
    </row>
    <row r="1214" spans="1:24" ht="14.25" customHeight="1" x14ac:dyDescent="0.25">
      <c r="A1214" s="40">
        <v>0.27773076923076939</v>
      </c>
      <c r="B1214" s="41">
        <v>1.86</v>
      </c>
      <c r="C1214" s="24" t="s">
        <v>24</v>
      </c>
      <c r="D1214" s="24"/>
      <c r="E1214" s="24" t="s">
        <v>297</v>
      </c>
      <c r="F1214" s="37" t="s">
        <v>4186</v>
      </c>
      <c r="G1214" s="31" t="s">
        <v>321</v>
      </c>
      <c r="H1214" s="24" t="s">
        <v>28</v>
      </c>
      <c r="I1214" s="28" t="s">
        <v>4184</v>
      </c>
      <c r="J1214" s="38" t="s">
        <v>4185</v>
      </c>
      <c r="K1214" s="35">
        <v>113</v>
      </c>
      <c r="L1214" s="35" t="s">
        <v>47</v>
      </c>
      <c r="M1214" s="31" t="s">
        <v>622</v>
      </c>
      <c r="N1214" s="24" t="s">
        <v>33</v>
      </c>
      <c r="O1214" s="24">
        <v>6</v>
      </c>
      <c r="P1214" s="31" t="s">
        <v>623</v>
      </c>
      <c r="Q1214" s="31" t="s">
        <v>34</v>
      </c>
      <c r="R1214" s="24"/>
      <c r="S1214" s="24"/>
      <c r="T1214" s="32" t="s">
        <v>35</v>
      </c>
      <c r="U1214" s="18"/>
      <c r="V1214" s="19"/>
      <c r="W1214" s="33" t="str">
        <f t="shared" si="2"/>
        <v/>
      </c>
      <c r="X1214" s="34" t="str">
        <f t="shared" si="1"/>
        <v/>
      </c>
    </row>
    <row r="1215" spans="1:24" ht="14.25" customHeight="1" x14ac:dyDescent="0.25">
      <c r="A1215" s="40">
        <v>0.3173333333333333</v>
      </c>
      <c r="B1215" s="41">
        <v>1.7</v>
      </c>
      <c r="C1215" s="24" t="s">
        <v>24</v>
      </c>
      <c r="D1215" s="24"/>
      <c r="E1215" s="24" t="s">
        <v>808</v>
      </c>
      <c r="F1215" s="37" t="s">
        <v>4187</v>
      </c>
      <c r="G1215" s="27" t="s">
        <v>39</v>
      </c>
      <c r="H1215" s="24" t="s">
        <v>28</v>
      </c>
      <c r="I1215" s="28" t="s">
        <v>4188</v>
      </c>
      <c r="J1215" s="38" t="s">
        <v>4189</v>
      </c>
      <c r="K1215" s="36">
        <v>114</v>
      </c>
      <c r="L1215" s="36" t="s">
        <v>31</v>
      </c>
      <c r="M1215" s="31" t="s">
        <v>622</v>
      </c>
      <c r="N1215" s="24" t="s">
        <v>33</v>
      </c>
      <c r="O1215" s="24">
        <v>6</v>
      </c>
      <c r="P1215" s="31" t="s">
        <v>623</v>
      </c>
      <c r="Q1215" s="31" t="s">
        <v>34</v>
      </c>
      <c r="R1215" s="24"/>
      <c r="S1215" s="24"/>
      <c r="T1215" s="32" t="s">
        <v>35</v>
      </c>
      <c r="U1215" s="18"/>
      <c r="V1215" s="19"/>
      <c r="W1215" s="33" t="str">
        <f t="shared" si="2"/>
        <v/>
      </c>
      <c r="X1215" s="34" t="str">
        <f t="shared" si="1"/>
        <v/>
      </c>
    </row>
    <row r="1216" spans="1:24" ht="14.25" customHeight="1" x14ac:dyDescent="0.25">
      <c r="A1216" s="40">
        <v>0.75681818181818206</v>
      </c>
      <c r="B1216" s="41">
        <v>4.625</v>
      </c>
      <c r="C1216" s="24" t="s">
        <v>24</v>
      </c>
      <c r="D1216" s="24"/>
      <c r="E1216" s="24" t="s">
        <v>477</v>
      </c>
      <c r="F1216" s="37" t="s">
        <v>4190</v>
      </c>
      <c r="G1216" s="31" t="s">
        <v>110</v>
      </c>
      <c r="H1216" s="24" t="s">
        <v>28</v>
      </c>
      <c r="I1216" s="28" t="s">
        <v>4191</v>
      </c>
      <c r="J1216" s="38" t="s">
        <v>4192</v>
      </c>
      <c r="K1216" s="36">
        <v>115</v>
      </c>
      <c r="L1216" s="36" t="s">
        <v>31</v>
      </c>
      <c r="M1216" s="31" t="s">
        <v>622</v>
      </c>
      <c r="N1216" s="24" t="s">
        <v>33</v>
      </c>
      <c r="O1216" s="24">
        <v>6</v>
      </c>
      <c r="P1216" s="31" t="s">
        <v>623</v>
      </c>
      <c r="Q1216" s="31" t="s">
        <v>34</v>
      </c>
      <c r="R1216" s="24"/>
      <c r="S1216" s="24"/>
      <c r="T1216" s="32" t="s">
        <v>35</v>
      </c>
      <c r="U1216" s="18"/>
      <c r="V1216" s="19"/>
      <c r="W1216" s="33" t="str">
        <f t="shared" si="2"/>
        <v/>
      </c>
      <c r="X1216" s="34" t="str">
        <f t="shared" si="1"/>
        <v/>
      </c>
    </row>
    <row r="1217" spans="1:24" ht="14.25" customHeight="1" x14ac:dyDescent="0.25">
      <c r="A1217" s="24">
        <v>31268</v>
      </c>
      <c r="B1217" s="24" t="s">
        <v>4193</v>
      </c>
      <c r="C1217" s="24" t="s">
        <v>3605</v>
      </c>
      <c r="D1217" s="24"/>
      <c r="E1217" s="24" t="s">
        <v>3606</v>
      </c>
      <c r="F1217" s="37" t="s">
        <v>4194</v>
      </c>
      <c r="G1217" s="27" t="s">
        <v>83</v>
      </c>
      <c r="H1217" s="24" t="s">
        <v>4195</v>
      </c>
      <c r="I1217" s="28" t="s">
        <v>4196</v>
      </c>
      <c r="J1217" s="38" t="s">
        <v>4197</v>
      </c>
      <c r="K1217" s="30">
        <v>2</v>
      </c>
      <c r="L1217" s="30" t="s">
        <v>31</v>
      </c>
      <c r="M1217" s="31" t="s">
        <v>3610</v>
      </c>
      <c r="N1217" s="24"/>
      <c r="O1217" s="24"/>
      <c r="P1217" s="24"/>
      <c r="Q1217" s="31" t="s">
        <v>34</v>
      </c>
      <c r="R1217" s="24"/>
      <c r="S1217" s="24"/>
      <c r="T1217" s="32" t="s">
        <v>35</v>
      </c>
      <c r="U1217" s="18"/>
      <c r="V1217" s="19"/>
      <c r="W1217" s="33" t="str">
        <f t="shared" si="2"/>
        <v/>
      </c>
      <c r="X1217" s="34" t="str">
        <f t="shared" si="1"/>
        <v/>
      </c>
    </row>
    <row r="1218" spans="1:24" ht="24" customHeight="1" x14ac:dyDescent="0.25">
      <c r="A1218" s="24">
        <v>31268</v>
      </c>
      <c r="B1218" s="24" t="s">
        <v>4193</v>
      </c>
      <c r="C1218" s="24" t="s">
        <v>3605</v>
      </c>
      <c r="D1218" s="24"/>
      <c r="E1218" s="24" t="s">
        <v>3606</v>
      </c>
      <c r="F1218" s="37" t="s">
        <v>4194</v>
      </c>
      <c r="G1218" s="27" t="s">
        <v>93</v>
      </c>
      <c r="H1218" s="24" t="s">
        <v>4195</v>
      </c>
      <c r="I1218" s="28" t="s">
        <v>4196</v>
      </c>
      <c r="J1218" s="38" t="s">
        <v>4197</v>
      </c>
      <c r="K1218" s="35">
        <v>2</v>
      </c>
      <c r="L1218" s="35" t="s">
        <v>47</v>
      </c>
      <c r="M1218" s="31" t="s">
        <v>3610</v>
      </c>
      <c r="N1218" s="24"/>
      <c r="O1218" s="24"/>
      <c r="P1218" s="24"/>
      <c r="Q1218" s="31" t="s">
        <v>34</v>
      </c>
      <c r="R1218" s="24"/>
      <c r="S1218" s="24"/>
      <c r="T1218" s="32" t="s">
        <v>35</v>
      </c>
      <c r="U1218" s="18"/>
      <c r="V1218" s="19"/>
      <c r="W1218" s="33" t="str">
        <f t="shared" si="2"/>
        <v/>
      </c>
      <c r="X1218" s="34" t="str">
        <f t="shared" si="1"/>
        <v/>
      </c>
    </row>
    <row r="1219" spans="1:24" ht="14.25" customHeight="1" x14ac:dyDescent="0.25">
      <c r="A1219" s="22">
        <v>1955</v>
      </c>
      <c r="B1219" s="23">
        <f t="shared" ref="B1219:B1220" si="8">4360/2</f>
        <v>2180</v>
      </c>
      <c r="C1219" s="24" t="s">
        <v>49</v>
      </c>
      <c r="D1219" s="31" t="s">
        <v>818</v>
      </c>
      <c r="E1219" s="25" t="s">
        <v>813</v>
      </c>
      <c r="F1219" s="26" t="s">
        <v>4198</v>
      </c>
      <c r="G1219" s="31" t="s">
        <v>69</v>
      </c>
      <c r="H1219" s="25" t="s">
        <v>40</v>
      </c>
      <c r="I1219" s="28" t="s">
        <v>4199</v>
      </c>
      <c r="J1219" s="29" t="s">
        <v>4200</v>
      </c>
      <c r="K1219" s="30">
        <v>48</v>
      </c>
      <c r="L1219" s="30" t="s">
        <v>31</v>
      </c>
      <c r="M1219" s="31" t="s">
        <v>43</v>
      </c>
      <c r="N1219" s="24">
        <v>2018</v>
      </c>
      <c r="O1219" s="24">
        <v>51</v>
      </c>
      <c r="P1219" s="24" t="s">
        <v>44</v>
      </c>
      <c r="Q1219" s="31" t="s">
        <v>34</v>
      </c>
      <c r="R1219" s="24" t="s">
        <v>45</v>
      </c>
      <c r="S1219" s="24" t="s">
        <v>44</v>
      </c>
      <c r="T1219" s="32" t="s">
        <v>35</v>
      </c>
      <c r="U1219" s="18"/>
      <c r="V1219" s="19"/>
      <c r="W1219" s="33" t="str">
        <f t="shared" si="2"/>
        <v/>
      </c>
      <c r="X1219" s="34" t="str">
        <f t="shared" si="1"/>
        <v/>
      </c>
    </row>
    <row r="1220" spans="1:24" ht="14.25" customHeight="1" x14ac:dyDescent="0.25">
      <c r="A1220" s="22">
        <v>1955</v>
      </c>
      <c r="B1220" s="23">
        <f t="shared" si="8"/>
        <v>2180</v>
      </c>
      <c r="C1220" s="24" t="s">
        <v>49</v>
      </c>
      <c r="D1220" s="31" t="s">
        <v>818</v>
      </c>
      <c r="E1220" s="25" t="s">
        <v>813</v>
      </c>
      <c r="F1220" s="26" t="s">
        <v>4198</v>
      </c>
      <c r="G1220" s="27" t="s">
        <v>39</v>
      </c>
      <c r="H1220" s="25" t="s">
        <v>40</v>
      </c>
      <c r="I1220" s="28" t="s">
        <v>4199</v>
      </c>
      <c r="J1220" s="29" t="s">
        <v>4200</v>
      </c>
      <c r="K1220" s="35">
        <v>48</v>
      </c>
      <c r="L1220" s="35" t="s">
        <v>47</v>
      </c>
      <c r="M1220" s="31" t="s">
        <v>43</v>
      </c>
      <c r="N1220" s="24">
        <v>2018</v>
      </c>
      <c r="O1220" s="24">
        <v>51</v>
      </c>
      <c r="P1220" s="24" t="s">
        <v>44</v>
      </c>
      <c r="Q1220" s="31" t="s">
        <v>34</v>
      </c>
      <c r="R1220" s="24" t="s">
        <v>45</v>
      </c>
      <c r="S1220" s="24" t="s">
        <v>44</v>
      </c>
      <c r="T1220" s="32" t="s">
        <v>35</v>
      </c>
      <c r="U1220" s="18"/>
      <c r="V1220" s="19"/>
      <c r="W1220" s="33" t="str">
        <f t="shared" si="2"/>
        <v/>
      </c>
      <c r="X1220" s="34" t="str">
        <f t="shared" si="1"/>
        <v/>
      </c>
    </row>
    <row r="1221" spans="1:24" ht="14.25" customHeight="1" x14ac:dyDescent="0.25">
      <c r="A1221" s="22">
        <v>0.35</v>
      </c>
      <c r="B1221" s="23" t="s">
        <v>4201</v>
      </c>
      <c r="C1221" s="24" t="s">
        <v>115</v>
      </c>
      <c r="D1221" s="24"/>
      <c r="E1221" s="25" t="s">
        <v>808</v>
      </c>
      <c r="F1221" s="26" t="s">
        <v>4202</v>
      </c>
      <c r="G1221" s="27" t="s">
        <v>110</v>
      </c>
      <c r="H1221" s="25" t="s">
        <v>84</v>
      </c>
      <c r="I1221" s="28" t="s">
        <v>4203</v>
      </c>
      <c r="J1221" s="29" t="s">
        <v>4204</v>
      </c>
      <c r="K1221" s="53">
        <v>335</v>
      </c>
      <c r="L1221" s="53" t="s">
        <v>31</v>
      </c>
      <c r="M1221" s="31" t="s">
        <v>87</v>
      </c>
      <c r="N1221" s="24" t="s">
        <v>88</v>
      </c>
      <c r="O1221" s="24">
        <v>3</v>
      </c>
      <c r="P1221" s="24"/>
      <c r="Q1221" s="31" t="s">
        <v>34</v>
      </c>
      <c r="R1221" s="24"/>
      <c r="S1221" s="24"/>
      <c r="T1221" s="32" t="s">
        <v>35</v>
      </c>
      <c r="U1221" s="18"/>
      <c r="V1221" s="19"/>
      <c r="W1221" s="33" t="str">
        <f t="shared" si="2"/>
        <v/>
      </c>
      <c r="X1221" s="34" t="str">
        <f t="shared" si="1"/>
        <v/>
      </c>
    </row>
    <row r="1222" spans="1:24" ht="14.25" customHeight="1" x14ac:dyDescent="0.25">
      <c r="A1222" s="22">
        <v>0.49</v>
      </c>
      <c r="B1222" s="23" t="s">
        <v>4205</v>
      </c>
      <c r="C1222" s="24" t="s">
        <v>115</v>
      </c>
      <c r="D1222" s="24"/>
      <c r="E1222" s="25" t="s">
        <v>808</v>
      </c>
      <c r="F1222" s="26" t="s">
        <v>4206</v>
      </c>
      <c r="G1222" s="27" t="s">
        <v>110</v>
      </c>
      <c r="H1222" s="25" t="s">
        <v>84</v>
      </c>
      <c r="I1222" s="28" t="s">
        <v>4207</v>
      </c>
      <c r="J1222" s="29" t="s">
        <v>4208</v>
      </c>
      <c r="K1222" s="53">
        <v>336</v>
      </c>
      <c r="L1222" s="53" t="s">
        <v>31</v>
      </c>
      <c r="M1222" s="31" t="s">
        <v>87</v>
      </c>
      <c r="N1222" s="24" t="s">
        <v>88</v>
      </c>
      <c r="O1222" s="24">
        <v>3</v>
      </c>
      <c r="P1222" s="24"/>
      <c r="Q1222" s="31" t="s">
        <v>34</v>
      </c>
      <c r="R1222" s="24"/>
      <c r="S1222" s="24"/>
      <c r="T1222" s="32" t="s">
        <v>35</v>
      </c>
      <c r="U1222" s="18"/>
      <c r="V1222" s="19"/>
      <c r="W1222" s="33" t="str">
        <f t="shared" si="2"/>
        <v/>
      </c>
      <c r="X1222" s="34" t="str">
        <f t="shared" si="1"/>
        <v/>
      </c>
    </row>
    <row r="1223" spans="1:24" ht="14.25" customHeight="1" x14ac:dyDescent="0.25">
      <c r="A1223" s="40">
        <v>25</v>
      </c>
      <c r="B1223" s="41" t="s">
        <v>4209</v>
      </c>
      <c r="C1223" s="24" t="s">
        <v>728</v>
      </c>
      <c r="D1223" s="24"/>
      <c r="E1223" s="36" t="s">
        <v>79</v>
      </c>
      <c r="F1223" s="37" t="s">
        <v>4210</v>
      </c>
      <c r="G1223" s="31" t="s">
        <v>83</v>
      </c>
      <c r="H1223" s="24" t="s">
        <v>4211</v>
      </c>
      <c r="I1223" s="28" t="s">
        <v>4212</v>
      </c>
      <c r="J1223" s="38" t="s">
        <v>4213</v>
      </c>
      <c r="K1223" s="36">
        <v>776</v>
      </c>
      <c r="L1223" s="36" t="s">
        <v>31</v>
      </c>
      <c r="M1223" s="31" t="s">
        <v>306</v>
      </c>
      <c r="N1223" s="24" t="s">
        <v>88</v>
      </c>
      <c r="O1223" s="24">
        <v>7</v>
      </c>
      <c r="P1223" s="24"/>
      <c r="Q1223" s="31" t="s">
        <v>34</v>
      </c>
      <c r="R1223" s="24"/>
      <c r="S1223" s="24"/>
      <c r="T1223" s="32" t="s">
        <v>35</v>
      </c>
      <c r="U1223" s="18"/>
      <c r="V1223" s="19"/>
      <c r="W1223" s="33" t="str">
        <f t="shared" si="2"/>
        <v/>
      </c>
      <c r="X1223" s="34" t="str">
        <f t="shared" si="1"/>
        <v/>
      </c>
    </row>
    <row r="1224" spans="1:24" ht="14.25" customHeight="1" x14ac:dyDescent="0.25">
      <c r="A1224" s="40">
        <v>7.8E-2</v>
      </c>
      <c r="B1224" s="41">
        <v>0.23749999999999999</v>
      </c>
      <c r="C1224" s="24" t="s">
        <v>24</v>
      </c>
      <c r="D1224" s="24"/>
      <c r="E1224" s="36" t="s">
        <v>79</v>
      </c>
      <c r="F1224" s="37" t="s">
        <v>4214</v>
      </c>
      <c r="G1224" s="31" t="s">
        <v>69</v>
      </c>
      <c r="H1224" s="24" t="s">
        <v>28</v>
      </c>
      <c r="I1224" s="28" t="s">
        <v>4215</v>
      </c>
      <c r="J1224" s="38" t="s">
        <v>4216</v>
      </c>
      <c r="K1224" s="30">
        <v>616</v>
      </c>
      <c r="L1224" s="30" t="s">
        <v>31</v>
      </c>
      <c r="M1224" s="31" t="s">
        <v>103</v>
      </c>
      <c r="N1224" s="24" t="s">
        <v>33</v>
      </c>
      <c r="O1224" s="24">
        <v>7</v>
      </c>
      <c r="P1224" s="24"/>
      <c r="Q1224" s="31" t="s">
        <v>34</v>
      </c>
      <c r="R1224" s="24"/>
      <c r="S1224" s="24"/>
      <c r="T1224" s="32" t="s">
        <v>35</v>
      </c>
      <c r="U1224" s="18"/>
      <c r="V1224" s="19"/>
      <c r="W1224" s="33" t="str">
        <f t="shared" si="2"/>
        <v/>
      </c>
      <c r="X1224" s="34" t="str">
        <f t="shared" si="1"/>
        <v/>
      </c>
    </row>
    <row r="1225" spans="1:24" ht="14.25" customHeight="1" x14ac:dyDescent="0.25">
      <c r="A1225" s="40">
        <v>7.8E-2</v>
      </c>
      <c r="B1225" s="41">
        <v>0.26666666666666666</v>
      </c>
      <c r="C1225" s="24" t="s">
        <v>24</v>
      </c>
      <c r="D1225" s="24"/>
      <c r="E1225" s="24" t="s">
        <v>73</v>
      </c>
      <c r="F1225" s="37" t="s">
        <v>4217</v>
      </c>
      <c r="G1225" s="31" t="s">
        <v>69</v>
      </c>
      <c r="H1225" s="24" t="s">
        <v>28</v>
      </c>
      <c r="I1225" s="28" t="s">
        <v>4215</v>
      </c>
      <c r="J1225" s="38" t="s">
        <v>4216</v>
      </c>
      <c r="K1225" s="35">
        <v>616</v>
      </c>
      <c r="L1225" s="35" t="s">
        <v>47</v>
      </c>
      <c r="M1225" s="31" t="s">
        <v>103</v>
      </c>
      <c r="N1225" s="24" t="s">
        <v>33</v>
      </c>
      <c r="O1225" s="24">
        <v>7</v>
      </c>
      <c r="P1225" s="24"/>
      <c r="Q1225" s="31" t="s">
        <v>34</v>
      </c>
      <c r="R1225" s="24"/>
      <c r="S1225" s="24"/>
      <c r="T1225" s="32" t="s">
        <v>35</v>
      </c>
      <c r="U1225" s="18"/>
      <c r="V1225" s="19"/>
      <c r="W1225" s="33" t="str">
        <f t="shared" si="2"/>
        <v/>
      </c>
      <c r="X1225" s="34" t="str">
        <f t="shared" si="1"/>
        <v/>
      </c>
    </row>
    <row r="1226" spans="1:24" ht="14.25" customHeight="1" x14ac:dyDescent="0.25">
      <c r="A1226" s="40">
        <v>0.55000000000000004</v>
      </c>
      <c r="B1226" s="41" t="s">
        <v>4218</v>
      </c>
      <c r="C1226" s="24" t="s">
        <v>1102</v>
      </c>
      <c r="D1226" s="24"/>
      <c r="E1226" s="36" t="s">
        <v>940</v>
      </c>
      <c r="F1226" s="37" t="s">
        <v>4219</v>
      </c>
      <c r="G1226" s="31" t="s">
        <v>110</v>
      </c>
      <c r="H1226" s="24" t="s">
        <v>84</v>
      </c>
      <c r="I1226" s="28" t="s">
        <v>4220</v>
      </c>
      <c r="J1226" s="38" t="s">
        <v>4221</v>
      </c>
      <c r="K1226" s="36">
        <v>772</v>
      </c>
      <c r="L1226" s="36" t="s">
        <v>31</v>
      </c>
      <c r="M1226" s="62" t="s">
        <v>306</v>
      </c>
      <c r="N1226" s="44" t="s">
        <v>88</v>
      </c>
      <c r="O1226" s="44">
        <v>7</v>
      </c>
      <c r="P1226" s="24"/>
      <c r="Q1226" s="31" t="s">
        <v>34</v>
      </c>
      <c r="R1226" s="24"/>
      <c r="S1226" s="24"/>
      <c r="T1226" s="32" t="s">
        <v>35</v>
      </c>
      <c r="U1226" s="18"/>
      <c r="V1226" s="19"/>
      <c r="W1226" s="33" t="str">
        <f t="shared" si="2"/>
        <v/>
      </c>
      <c r="X1226" s="34" t="str">
        <f t="shared" si="1"/>
        <v/>
      </c>
    </row>
    <row r="1227" spans="1:24" ht="14.25" customHeight="1" x14ac:dyDescent="0.25">
      <c r="A1227" s="40">
        <v>3.5</v>
      </c>
      <c r="B1227" s="41" t="s">
        <v>1879</v>
      </c>
      <c r="C1227" s="24" t="s">
        <v>4222</v>
      </c>
      <c r="D1227" s="24"/>
      <c r="E1227" s="24" t="s">
        <v>122</v>
      </c>
      <c r="F1227" s="37" t="s">
        <v>4223</v>
      </c>
      <c r="G1227" s="31" t="s">
        <v>110</v>
      </c>
      <c r="H1227" s="24" t="s">
        <v>2906</v>
      </c>
      <c r="I1227" s="28" t="s">
        <v>4224</v>
      </c>
      <c r="J1227" s="38" t="s">
        <v>4225</v>
      </c>
      <c r="K1227" s="36">
        <v>773</v>
      </c>
      <c r="L1227" s="36" t="s">
        <v>31</v>
      </c>
      <c r="M1227" s="62" t="s">
        <v>306</v>
      </c>
      <c r="N1227" s="44" t="s">
        <v>88</v>
      </c>
      <c r="O1227" s="44">
        <v>7</v>
      </c>
      <c r="P1227" s="24"/>
      <c r="Q1227" s="31" t="s">
        <v>34</v>
      </c>
      <c r="R1227" s="24"/>
      <c r="S1227" s="24"/>
      <c r="T1227" s="32" t="s">
        <v>35</v>
      </c>
      <c r="U1227" s="18"/>
      <c r="V1227" s="19"/>
      <c r="W1227" s="33" t="str">
        <f t="shared" si="2"/>
        <v/>
      </c>
      <c r="X1227" s="34" t="str">
        <f t="shared" si="1"/>
        <v/>
      </c>
    </row>
    <row r="1228" spans="1:24" ht="14.25" customHeight="1" x14ac:dyDescent="0.25">
      <c r="A1228" s="40">
        <v>10.85</v>
      </c>
      <c r="B1228" s="41" t="s">
        <v>2030</v>
      </c>
      <c r="C1228" s="24" t="s">
        <v>4226</v>
      </c>
      <c r="D1228" s="24"/>
      <c r="E1228" s="24" t="s">
        <v>1446</v>
      </c>
      <c r="F1228" s="37" t="s">
        <v>4227</v>
      </c>
      <c r="G1228" s="31" t="s">
        <v>93</v>
      </c>
      <c r="H1228" s="24" t="s">
        <v>4211</v>
      </c>
      <c r="I1228" s="28" t="s">
        <v>4228</v>
      </c>
      <c r="J1228" s="38" t="s">
        <v>4229</v>
      </c>
      <c r="K1228" s="36">
        <v>774</v>
      </c>
      <c r="L1228" s="36" t="s">
        <v>31</v>
      </c>
      <c r="M1228" s="62" t="s">
        <v>306</v>
      </c>
      <c r="N1228" s="44" t="s">
        <v>88</v>
      </c>
      <c r="O1228" s="44">
        <v>7</v>
      </c>
      <c r="P1228" s="24"/>
      <c r="Q1228" s="31" t="s">
        <v>34</v>
      </c>
      <c r="R1228" s="24"/>
      <c r="S1228" s="24"/>
      <c r="T1228" s="32" t="s">
        <v>35</v>
      </c>
      <c r="U1228" s="18"/>
      <c r="V1228" s="19"/>
      <c r="W1228" s="33" t="str">
        <f t="shared" si="2"/>
        <v/>
      </c>
      <c r="X1228" s="34" t="str">
        <f t="shared" si="1"/>
        <v/>
      </c>
    </row>
    <row r="1229" spans="1:24" ht="14.25" customHeight="1" x14ac:dyDescent="0.25">
      <c r="A1229" s="40">
        <v>4.97</v>
      </c>
      <c r="B1229" s="41" t="s">
        <v>2030</v>
      </c>
      <c r="C1229" s="24" t="s">
        <v>4230</v>
      </c>
      <c r="D1229" s="24"/>
      <c r="E1229" s="24" t="s">
        <v>552</v>
      </c>
      <c r="F1229" s="37" t="s">
        <v>4231</v>
      </c>
      <c r="G1229" s="31" t="s">
        <v>110</v>
      </c>
      <c r="H1229" s="24" t="s">
        <v>4232</v>
      </c>
      <c r="I1229" s="28" t="s">
        <v>4233</v>
      </c>
      <c r="J1229" s="38" t="s">
        <v>4234</v>
      </c>
      <c r="K1229" s="30">
        <v>775</v>
      </c>
      <c r="L1229" s="30" t="s">
        <v>31</v>
      </c>
      <c r="M1229" s="62" t="s">
        <v>306</v>
      </c>
      <c r="N1229" s="44" t="s">
        <v>88</v>
      </c>
      <c r="O1229" s="44">
        <v>7</v>
      </c>
      <c r="P1229" s="24"/>
      <c r="Q1229" s="31" t="s">
        <v>34</v>
      </c>
      <c r="R1229" s="24"/>
      <c r="S1229" s="24"/>
      <c r="T1229" s="32" t="s">
        <v>35</v>
      </c>
      <c r="U1229" s="18"/>
      <c r="V1229" s="19"/>
      <c r="W1229" s="33" t="str">
        <f t="shared" si="2"/>
        <v/>
      </c>
      <c r="X1229" s="34" t="str">
        <f t="shared" si="1"/>
        <v/>
      </c>
    </row>
    <row r="1230" spans="1:24" ht="14.25" customHeight="1" x14ac:dyDescent="0.25">
      <c r="A1230" s="40">
        <v>4.97</v>
      </c>
      <c r="B1230" s="41" t="s">
        <v>4235</v>
      </c>
      <c r="C1230" s="24" t="s">
        <v>997</v>
      </c>
      <c r="D1230" s="24"/>
      <c r="E1230" s="36" t="s">
        <v>4236</v>
      </c>
      <c r="F1230" s="37" t="s">
        <v>4237</v>
      </c>
      <c r="G1230" s="31" t="s">
        <v>83</v>
      </c>
      <c r="H1230" s="24" t="s">
        <v>4232</v>
      </c>
      <c r="I1230" s="28" t="s">
        <v>4233</v>
      </c>
      <c r="J1230" s="38" t="s">
        <v>4234</v>
      </c>
      <c r="K1230" s="35">
        <v>775</v>
      </c>
      <c r="L1230" s="35" t="s">
        <v>47</v>
      </c>
      <c r="M1230" s="62" t="s">
        <v>306</v>
      </c>
      <c r="N1230" s="44" t="s">
        <v>88</v>
      </c>
      <c r="O1230" s="44">
        <v>7</v>
      </c>
      <c r="P1230" s="24"/>
      <c r="Q1230" s="31" t="s">
        <v>34</v>
      </c>
      <c r="R1230" s="24"/>
      <c r="S1230" s="24"/>
      <c r="T1230" s="32" t="s">
        <v>35</v>
      </c>
      <c r="U1230" s="18"/>
      <c r="V1230" s="19"/>
      <c r="W1230" s="33" t="str">
        <f t="shared" si="2"/>
        <v/>
      </c>
      <c r="X1230" s="34" t="str">
        <f t="shared" si="1"/>
        <v/>
      </c>
    </row>
    <row r="1231" spans="1:24" ht="14.25" customHeight="1" x14ac:dyDescent="0.25">
      <c r="A1231" s="40">
        <v>5.5354838709677434</v>
      </c>
      <c r="B1231" s="40">
        <v>9.75</v>
      </c>
      <c r="C1231" s="24" t="s">
        <v>49</v>
      </c>
      <c r="D1231" s="24"/>
      <c r="E1231" s="24" t="s">
        <v>994</v>
      </c>
      <c r="F1231" s="37" t="s">
        <v>4238</v>
      </c>
      <c r="G1231" s="31" t="s">
        <v>46</v>
      </c>
      <c r="H1231" s="24" t="s">
        <v>573</v>
      </c>
      <c r="I1231" s="28" t="s">
        <v>4239</v>
      </c>
      <c r="J1231" s="38" t="s">
        <v>4240</v>
      </c>
      <c r="K1231" s="36">
        <v>359</v>
      </c>
      <c r="L1231" s="36" t="s">
        <v>31</v>
      </c>
      <c r="M1231" s="31" t="s">
        <v>752</v>
      </c>
      <c r="N1231" s="24" t="s">
        <v>33</v>
      </c>
      <c r="O1231" s="24">
        <v>4</v>
      </c>
      <c r="P1231" s="24"/>
      <c r="Q1231" s="31" t="s">
        <v>34</v>
      </c>
      <c r="R1231" s="24"/>
      <c r="S1231" s="24"/>
      <c r="T1231" s="32" t="s">
        <v>35</v>
      </c>
      <c r="U1231" s="18"/>
      <c r="V1231" s="19"/>
      <c r="W1231" s="33" t="str">
        <f t="shared" si="2"/>
        <v/>
      </c>
      <c r="X1231" s="34" t="str">
        <f t="shared" si="1"/>
        <v/>
      </c>
    </row>
    <row r="1232" spans="1:24" ht="14.25" customHeight="1" x14ac:dyDescent="0.25">
      <c r="A1232" s="40">
        <v>0.249</v>
      </c>
      <c r="B1232" s="40" t="s">
        <v>4241</v>
      </c>
      <c r="C1232" s="24" t="s">
        <v>453</v>
      </c>
      <c r="D1232" s="24"/>
      <c r="E1232" s="24" t="s">
        <v>217</v>
      </c>
      <c r="F1232" s="37" t="s">
        <v>4242</v>
      </c>
      <c r="G1232" s="31" t="s">
        <v>83</v>
      </c>
      <c r="H1232" s="24" t="s">
        <v>84</v>
      </c>
      <c r="I1232" s="28" t="s">
        <v>4243</v>
      </c>
      <c r="J1232" s="38" t="s">
        <v>4244</v>
      </c>
      <c r="K1232" s="36">
        <v>506</v>
      </c>
      <c r="L1232" s="36" t="s">
        <v>31</v>
      </c>
      <c r="M1232" s="31" t="s">
        <v>234</v>
      </c>
      <c r="N1232" s="24" t="s">
        <v>88</v>
      </c>
      <c r="O1232" s="24">
        <v>5</v>
      </c>
      <c r="P1232" s="24"/>
      <c r="Q1232" s="31" t="s">
        <v>34</v>
      </c>
      <c r="R1232" s="24"/>
      <c r="S1232" s="24"/>
      <c r="T1232" s="32" t="s">
        <v>35</v>
      </c>
      <c r="U1232" s="18"/>
      <c r="V1232" s="19"/>
      <c r="W1232" s="33" t="str">
        <f t="shared" si="2"/>
        <v/>
      </c>
      <c r="X1232" s="34" t="str">
        <f t="shared" si="1"/>
        <v/>
      </c>
    </row>
    <row r="1233" spans="1:24" ht="14.25" customHeight="1" x14ac:dyDescent="0.25">
      <c r="A1233" s="40">
        <v>0.249</v>
      </c>
      <c r="B1233" s="40" t="s">
        <v>4245</v>
      </c>
      <c r="C1233" s="24" t="s">
        <v>453</v>
      </c>
      <c r="D1233" s="24"/>
      <c r="E1233" s="24" t="s">
        <v>505</v>
      </c>
      <c r="F1233" s="37" t="s">
        <v>4246</v>
      </c>
      <c r="G1233" s="31" t="s">
        <v>83</v>
      </c>
      <c r="H1233" s="24" t="s">
        <v>84</v>
      </c>
      <c r="I1233" s="28" t="s">
        <v>4243</v>
      </c>
      <c r="J1233" s="38" t="s">
        <v>4244</v>
      </c>
      <c r="K1233" s="36">
        <v>506</v>
      </c>
      <c r="L1233" s="36" t="s">
        <v>31</v>
      </c>
      <c r="M1233" s="31" t="s">
        <v>234</v>
      </c>
      <c r="N1233" s="24" t="s">
        <v>88</v>
      </c>
      <c r="O1233" s="24">
        <v>5</v>
      </c>
      <c r="P1233" s="24"/>
      <c r="Q1233" s="31" t="s">
        <v>34</v>
      </c>
      <c r="R1233" s="24"/>
      <c r="S1233" s="24"/>
      <c r="T1233" s="32" t="s">
        <v>35</v>
      </c>
      <c r="U1233" s="18"/>
      <c r="V1233" s="19"/>
      <c r="W1233" s="33" t="str">
        <f t="shared" si="2"/>
        <v/>
      </c>
      <c r="X1233" s="34" t="str">
        <f t="shared" si="1"/>
        <v/>
      </c>
    </row>
    <row r="1234" spans="1:24" ht="14.25" customHeight="1" x14ac:dyDescent="0.25">
      <c r="A1234" s="24">
        <v>0.77</v>
      </c>
      <c r="B1234" s="24" t="s">
        <v>4247</v>
      </c>
      <c r="C1234" s="24" t="s">
        <v>24</v>
      </c>
      <c r="D1234" s="24"/>
      <c r="E1234" s="24" t="s">
        <v>702</v>
      </c>
      <c r="F1234" s="37" t="s">
        <v>4248</v>
      </c>
      <c r="G1234" s="27" t="s">
        <v>39</v>
      </c>
      <c r="H1234" s="24" t="s">
        <v>84</v>
      </c>
      <c r="I1234" s="28" t="s">
        <v>4249</v>
      </c>
      <c r="J1234" s="38" t="s">
        <v>4250</v>
      </c>
      <c r="K1234" s="36">
        <v>212</v>
      </c>
      <c r="L1234" s="36" t="s">
        <v>31</v>
      </c>
      <c r="M1234" s="31" t="s">
        <v>184</v>
      </c>
      <c r="N1234" s="24" t="s">
        <v>185</v>
      </c>
      <c r="O1234" s="24">
        <v>2</v>
      </c>
      <c r="P1234" s="24"/>
      <c r="Q1234" s="31" t="s">
        <v>66</v>
      </c>
      <c r="R1234" s="24"/>
      <c r="S1234" s="24" t="s">
        <v>329</v>
      </c>
      <c r="T1234" s="32" t="s">
        <v>35</v>
      </c>
      <c r="U1234" s="18"/>
      <c r="V1234" s="19"/>
      <c r="W1234" s="33" t="str">
        <f t="shared" si="2"/>
        <v/>
      </c>
      <c r="X1234" s="34" t="str">
        <f t="shared" si="1"/>
        <v/>
      </c>
    </row>
    <row r="1235" spans="1:24" ht="14.25" customHeight="1" x14ac:dyDescent="0.25">
      <c r="A1235" s="40">
        <v>0.3322222222222222</v>
      </c>
      <c r="B1235" s="41">
        <v>2</v>
      </c>
      <c r="C1235" s="24" t="s">
        <v>24</v>
      </c>
      <c r="D1235" s="24"/>
      <c r="E1235" s="24" t="s">
        <v>618</v>
      </c>
      <c r="F1235" s="37" t="s">
        <v>4251</v>
      </c>
      <c r="G1235" s="27" t="s">
        <v>39</v>
      </c>
      <c r="H1235" s="24" t="s">
        <v>28</v>
      </c>
      <c r="I1235" s="28" t="s">
        <v>4252</v>
      </c>
      <c r="J1235" s="38" t="s">
        <v>4253</v>
      </c>
      <c r="K1235" s="36">
        <v>116</v>
      </c>
      <c r="L1235" s="36" t="s">
        <v>31</v>
      </c>
      <c r="M1235" s="31" t="s">
        <v>622</v>
      </c>
      <c r="N1235" s="24" t="s">
        <v>33</v>
      </c>
      <c r="O1235" s="24">
        <v>6</v>
      </c>
      <c r="P1235" s="31" t="s">
        <v>623</v>
      </c>
      <c r="Q1235" s="31" t="s">
        <v>34</v>
      </c>
      <c r="R1235" s="24"/>
      <c r="S1235" s="24" t="s">
        <v>329</v>
      </c>
      <c r="T1235" s="32" t="s">
        <v>35</v>
      </c>
      <c r="U1235" s="18"/>
      <c r="V1235" s="19"/>
      <c r="W1235" s="33" t="str">
        <f t="shared" si="2"/>
        <v/>
      </c>
      <c r="X1235" s="34" t="str">
        <f t="shared" si="1"/>
        <v/>
      </c>
    </row>
    <row r="1236" spans="1:24" ht="14.25" customHeight="1" x14ac:dyDescent="0.25">
      <c r="A1236" s="41">
        <v>1260</v>
      </c>
      <c r="B1236" s="89" t="s">
        <v>491</v>
      </c>
      <c r="C1236" s="24" t="s">
        <v>4254</v>
      </c>
      <c r="D1236" s="24"/>
      <c r="E1236" s="24" t="s">
        <v>4255</v>
      </c>
      <c r="F1236" s="90" t="s">
        <v>4256</v>
      </c>
      <c r="G1236" s="31" t="s">
        <v>1784</v>
      </c>
      <c r="H1236" s="89" t="s">
        <v>207</v>
      </c>
      <c r="I1236" s="91" t="s">
        <v>4257</v>
      </c>
      <c r="J1236" s="92" t="s">
        <v>4258</v>
      </c>
      <c r="K1236" s="36">
        <v>4</v>
      </c>
      <c r="L1236" s="36" t="s">
        <v>31</v>
      </c>
      <c r="M1236" s="82" t="s">
        <v>170</v>
      </c>
      <c r="N1236" s="24" t="s">
        <v>129</v>
      </c>
      <c r="O1236" s="24">
        <v>1</v>
      </c>
      <c r="P1236" s="24"/>
      <c r="Q1236" s="31" t="s">
        <v>34</v>
      </c>
      <c r="R1236" s="24"/>
      <c r="S1236" s="24"/>
      <c r="T1236" s="32" t="s">
        <v>35</v>
      </c>
      <c r="U1236" s="18"/>
      <c r="V1236" s="19"/>
      <c r="W1236" s="33" t="str">
        <f t="shared" si="2"/>
        <v/>
      </c>
      <c r="X1236" s="34" t="str">
        <f t="shared" si="1"/>
        <v/>
      </c>
    </row>
    <row r="1237" spans="1:24" ht="14.25" customHeight="1" x14ac:dyDescent="0.25">
      <c r="A1237" s="23">
        <v>21.6</v>
      </c>
      <c r="B1237" s="24">
        <v>28.2</v>
      </c>
      <c r="C1237" s="24" t="s">
        <v>2788</v>
      </c>
      <c r="D1237" s="24"/>
      <c r="E1237" s="24" t="s">
        <v>2484</v>
      </c>
      <c r="F1237" s="37" t="s">
        <v>4259</v>
      </c>
      <c r="G1237" s="31" t="s">
        <v>110</v>
      </c>
      <c r="H1237" s="31" t="s">
        <v>2791</v>
      </c>
      <c r="I1237" s="28" t="s">
        <v>4260</v>
      </c>
      <c r="J1237" s="38" t="s">
        <v>4261</v>
      </c>
      <c r="K1237" s="36">
        <v>3</v>
      </c>
      <c r="L1237" s="36" t="s">
        <v>31</v>
      </c>
      <c r="M1237" s="31" t="s">
        <v>2794</v>
      </c>
      <c r="N1237" s="24" t="s">
        <v>839</v>
      </c>
      <c r="O1237" s="24"/>
      <c r="P1237" s="24" t="s">
        <v>2795</v>
      </c>
      <c r="Q1237" s="31" t="s">
        <v>1607</v>
      </c>
      <c r="R1237" s="24"/>
      <c r="S1237" s="24" t="s">
        <v>2625</v>
      </c>
      <c r="T1237" s="32" t="s">
        <v>35</v>
      </c>
      <c r="U1237" s="18"/>
      <c r="V1237" s="19"/>
      <c r="W1237" s="33" t="str">
        <f t="shared" si="2"/>
        <v/>
      </c>
      <c r="X1237" s="34" t="str">
        <f t="shared" si="1"/>
        <v/>
      </c>
    </row>
    <row r="1238" spans="1:24" ht="14.25" customHeight="1" x14ac:dyDescent="0.25">
      <c r="A1238" s="23">
        <v>1.49</v>
      </c>
      <c r="B1238" s="24" t="s">
        <v>4262</v>
      </c>
      <c r="C1238" s="24" t="s">
        <v>348</v>
      </c>
      <c r="D1238" s="24"/>
      <c r="E1238" s="31" t="s">
        <v>4263</v>
      </c>
      <c r="F1238" s="37" t="s">
        <v>4264</v>
      </c>
      <c r="G1238" s="31" t="s">
        <v>110</v>
      </c>
      <c r="H1238" s="24" t="s">
        <v>84</v>
      </c>
      <c r="I1238" s="28" t="s">
        <v>4265</v>
      </c>
      <c r="J1238" s="38" t="s">
        <v>4266</v>
      </c>
      <c r="K1238" s="36">
        <v>309</v>
      </c>
      <c r="L1238" s="36" t="s">
        <v>31</v>
      </c>
      <c r="M1238" s="31" t="s">
        <v>87</v>
      </c>
      <c r="N1238" s="24" t="s">
        <v>88</v>
      </c>
      <c r="O1238" s="24">
        <v>3</v>
      </c>
      <c r="P1238" s="24"/>
      <c r="Q1238" s="31" t="s">
        <v>34</v>
      </c>
      <c r="R1238" s="24"/>
      <c r="S1238" s="24"/>
      <c r="T1238" s="32" t="s">
        <v>35</v>
      </c>
      <c r="U1238" s="18"/>
      <c r="V1238" s="19"/>
      <c r="W1238" s="33" t="str">
        <f t="shared" si="2"/>
        <v/>
      </c>
      <c r="X1238" s="34" t="str">
        <f t="shared" si="1"/>
        <v/>
      </c>
    </row>
    <row r="1239" spans="1:24" ht="14.25" customHeight="1" x14ac:dyDescent="0.25">
      <c r="A1239" s="43">
        <v>4.75</v>
      </c>
      <c r="B1239" s="43" t="s">
        <v>4267</v>
      </c>
      <c r="C1239" s="44" t="s">
        <v>4268</v>
      </c>
      <c r="D1239" s="44"/>
      <c r="E1239" s="44" t="s">
        <v>846</v>
      </c>
      <c r="F1239" s="37" t="s">
        <v>4269</v>
      </c>
      <c r="G1239" s="62" t="s">
        <v>110</v>
      </c>
      <c r="H1239" s="44" t="s">
        <v>692</v>
      </c>
      <c r="I1239" s="28" t="s">
        <v>4270</v>
      </c>
      <c r="J1239" s="38" t="s">
        <v>4271</v>
      </c>
      <c r="K1239" s="53">
        <v>388</v>
      </c>
      <c r="L1239" s="53" t="s">
        <v>31</v>
      </c>
      <c r="M1239" s="62" t="s">
        <v>153</v>
      </c>
      <c r="N1239" s="44" t="s">
        <v>88</v>
      </c>
      <c r="O1239" s="44">
        <v>4</v>
      </c>
      <c r="P1239" s="24"/>
      <c r="Q1239" s="31" t="s">
        <v>34</v>
      </c>
      <c r="R1239" s="24"/>
      <c r="S1239" s="24"/>
      <c r="T1239" s="32" t="s">
        <v>35</v>
      </c>
      <c r="U1239" s="18"/>
      <c r="V1239" s="19"/>
      <c r="W1239" s="33" t="str">
        <f t="shared" si="2"/>
        <v/>
      </c>
      <c r="X1239" s="34" t="str">
        <f t="shared" si="1"/>
        <v/>
      </c>
    </row>
    <row r="1240" spans="1:24" ht="14.25" customHeight="1" x14ac:dyDescent="0.25">
      <c r="A1240" s="24">
        <v>0.745</v>
      </c>
      <c r="B1240" s="24" t="s">
        <v>550</v>
      </c>
      <c r="C1240" s="24" t="s">
        <v>97</v>
      </c>
      <c r="D1240" s="24"/>
      <c r="E1240" s="24" t="s">
        <v>122</v>
      </c>
      <c r="F1240" s="37" t="s">
        <v>4272</v>
      </c>
      <c r="G1240" s="27" t="s">
        <v>110</v>
      </c>
      <c r="H1240" s="24" t="s">
        <v>97</v>
      </c>
      <c r="I1240" s="28" t="s">
        <v>4273</v>
      </c>
      <c r="J1240" s="38" t="s">
        <v>4274</v>
      </c>
      <c r="K1240" s="30">
        <v>225</v>
      </c>
      <c r="L1240" s="30" t="s">
        <v>31</v>
      </c>
      <c r="M1240" s="31" t="s">
        <v>128</v>
      </c>
      <c r="N1240" s="24" t="s">
        <v>129</v>
      </c>
      <c r="O1240" s="24">
        <v>2</v>
      </c>
      <c r="P1240" s="24"/>
      <c r="Q1240" s="31" t="s">
        <v>34</v>
      </c>
      <c r="R1240" s="24"/>
      <c r="S1240" s="24"/>
      <c r="T1240" s="32" t="s">
        <v>35</v>
      </c>
      <c r="U1240" s="18"/>
      <c r="V1240" s="19"/>
      <c r="W1240" s="33" t="str">
        <f t="shared" si="2"/>
        <v/>
      </c>
      <c r="X1240" s="34" t="str">
        <f t="shared" si="1"/>
        <v/>
      </c>
    </row>
    <row r="1241" spans="1:24" ht="14.25" customHeight="1" x14ac:dyDescent="0.25">
      <c r="A1241" s="24">
        <v>0.745</v>
      </c>
      <c r="B1241" s="24" t="s">
        <v>1093</v>
      </c>
      <c r="C1241" s="24" t="s">
        <v>97</v>
      </c>
      <c r="D1241" s="24"/>
      <c r="E1241" s="31" t="s">
        <v>603</v>
      </c>
      <c r="F1241" s="37" t="s">
        <v>4275</v>
      </c>
      <c r="G1241" s="27" t="s">
        <v>110</v>
      </c>
      <c r="H1241" s="24" t="s">
        <v>97</v>
      </c>
      <c r="I1241" s="28" t="s">
        <v>4273</v>
      </c>
      <c r="J1241" s="38" t="s">
        <v>4274</v>
      </c>
      <c r="K1241" s="35">
        <v>225</v>
      </c>
      <c r="L1241" s="35" t="s">
        <v>47</v>
      </c>
      <c r="M1241" s="31" t="s">
        <v>128</v>
      </c>
      <c r="N1241" s="24" t="s">
        <v>129</v>
      </c>
      <c r="O1241" s="24">
        <v>2</v>
      </c>
      <c r="P1241" s="24"/>
      <c r="Q1241" s="31" t="s">
        <v>34</v>
      </c>
      <c r="R1241" s="24"/>
      <c r="S1241" s="24"/>
      <c r="T1241" s="32" t="s">
        <v>35</v>
      </c>
      <c r="U1241" s="18"/>
      <c r="V1241" s="19"/>
      <c r="W1241" s="33" t="str">
        <f t="shared" si="2"/>
        <v/>
      </c>
      <c r="X1241" s="34" t="str">
        <f t="shared" si="1"/>
        <v/>
      </c>
    </row>
    <row r="1242" spans="1:24" ht="14.25" customHeight="1" x14ac:dyDescent="0.25">
      <c r="A1242" s="24">
        <v>0.29499999999999998</v>
      </c>
      <c r="B1242" s="24" t="s">
        <v>4276</v>
      </c>
      <c r="C1242" s="24" t="s">
        <v>24</v>
      </c>
      <c r="D1242" s="24"/>
      <c r="E1242" s="31" t="s">
        <v>887</v>
      </c>
      <c r="F1242" s="37" t="s">
        <v>4277</v>
      </c>
      <c r="G1242" s="31" t="s">
        <v>110</v>
      </c>
      <c r="H1242" s="24" t="s">
        <v>84</v>
      </c>
      <c r="I1242" s="28" t="s">
        <v>4273</v>
      </c>
      <c r="J1242" s="38" t="s">
        <v>4278</v>
      </c>
      <c r="K1242" s="36">
        <v>331</v>
      </c>
      <c r="L1242" s="36" t="s">
        <v>31</v>
      </c>
      <c r="M1242" s="31" t="s">
        <v>249</v>
      </c>
      <c r="N1242" s="24" t="s">
        <v>185</v>
      </c>
      <c r="O1242" s="24">
        <v>3</v>
      </c>
      <c r="P1242" s="24"/>
      <c r="Q1242" s="31" t="s">
        <v>66</v>
      </c>
      <c r="R1242" s="24"/>
      <c r="S1242" s="24"/>
      <c r="T1242" s="32" t="s">
        <v>35</v>
      </c>
      <c r="U1242" s="18"/>
      <c r="V1242" s="19"/>
      <c r="W1242" s="33" t="str">
        <f t="shared" si="2"/>
        <v/>
      </c>
      <c r="X1242" s="34" t="str">
        <f t="shared" si="1"/>
        <v/>
      </c>
    </row>
    <row r="1243" spans="1:24" ht="14.25" customHeight="1" x14ac:dyDescent="0.25">
      <c r="A1243" s="109">
        <v>2.7143090476968301</v>
      </c>
      <c r="B1243" s="40">
        <v>4.2857142857142856</v>
      </c>
      <c r="C1243" s="24" t="s">
        <v>24</v>
      </c>
      <c r="D1243" s="24"/>
      <c r="E1243" s="24" t="s">
        <v>4279</v>
      </c>
      <c r="F1243" s="37" t="s">
        <v>4280</v>
      </c>
      <c r="G1243" s="31" t="s">
        <v>61</v>
      </c>
      <c r="H1243" s="24" t="s">
        <v>28</v>
      </c>
      <c r="I1243" s="28" t="s">
        <v>4281</v>
      </c>
      <c r="J1243" s="38" t="s">
        <v>4282</v>
      </c>
      <c r="K1243" s="36">
        <v>74</v>
      </c>
      <c r="L1243" s="36" t="s">
        <v>31</v>
      </c>
      <c r="M1243" s="31" t="s">
        <v>601</v>
      </c>
      <c r="N1243" s="24" t="s">
        <v>78</v>
      </c>
      <c r="O1243" s="24">
        <v>1</v>
      </c>
      <c r="P1243" s="24"/>
      <c r="Q1243" s="31" t="s">
        <v>66</v>
      </c>
      <c r="R1243" s="24"/>
      <c r="S1243" s="24"/>
      <c r="T1243" s="32" t="s">
        <v>35</v>
      </c>
      <c r="U1243" s="18"/>
      <c r="V1243" s="19"/>
      <c r="W1243" s="33" t="str">
        <f t="shared" si="2"/>
        <v/>
      </c>
      <c r="X1243" s="34" t="str">
        <f t="shared" si="1"/>
        <v/>
      </c>
    </row>
    <row r="1244" spans="1:24" ht="14.25" customHeight="1" x14ac:dyDescent="0.25">
      <c r="A1244" s="36">
        <v>2.8</v>
      </c>
      <c r="B1244" s="24" t="s">
        <v>4283</v>
      </c>
      <c r="C1244" s="24" t="s">
        <v>24</v>
      </c>
      <c r="D1244" s="24"/>
      <c r="E1244" s="24" t="s">
        <v>291</v>
      </c>
      <c r="F1244" s="37" t="s">
        <v>4284</v>
      </c>
      <c r="G1244" s="31" t="s">
        <v>293</v>
      </c>
      <c r="H1244" s="24" t="s">
        <v>28</v>
      </c>
      <c r="I1244" s="28" t="s">
        <v>4285</v>
      </c>
      <c r="J1244" s="38" t="s">
        <v>4286</v>
      </c>
      <c r="K1244" s="36">
        <v>69</v>
      </c>
      <c r="L1244" s="36" t="s">
        <v>31</v>
      </c>
      <c r="M1244" s="31" t="s">
        <v>255</v>
      </c>
      <c r="N1244" s="24" t="s">
        <v>185</v>
      </c>
      <c r="O1244" s="24">
        <v>1</v>
      </c>
      <c r="P1244" s="24"/>
      <c r="Q1244" s="31" t="s">
        <v>66</v>
      </c>
      <c r="R1244" s="24"/>
      <c r="S1244" s="24"/>
      <c r="T1244" s="32" t="s">
        <v>35</v>
      </c>
      <c r="U1244" s="18"/>
      <c r="V1244" s="19"/>
      <c r="W1244" s="33" t="str">
        <f t="shared" si="2"/>
        <v/>
      </c>
      <c r="X1244" s="34" t="str">
        <f t="shared" si="1"/>
        <v/>
      </c>
    </row>
    <row r="1245" spans="1:24" ht="14.25" customHeight="1" x14ac:dyDescent="0.25">
      <c r="A1245" s="36">
        <v>11.95</v>
      </c>
      <c r="B1245" s="24" t="s">
        <v>4287</v>
      </c>
      <c r="C1245" s="24" t="s">
        <v>4288</v>
      </c>
      <c r="D1245" s="24"/>
      <c r="E1245" s="31" t="s">
        <v>603</v>
      </c>
      <c r="F1245" s="37" t="s">
        <v>4289</v>
      </c>
      <c r="G1245" s="31" t="s">
        <v>46</v>
      </c>
      <c r="H1245" s="24" t="s">
        <v>207</v>
      </c>
      <c r="I1245" s="28" t="s">
        <v>4290</v>
      </c>
      <c r="J1245" s="38" t="s">
        <v>4291</v>
      </c>
      <c r="K1245" s="36">
        <v>484</v>
      </c>
      <c r="L1245" s="36" t="s">
        <v>31</v>
      </c>
      <c r="M1245" s="31" t="s">
        <v>234</v>
      </c>
      <c r="N1245" s="24" t="s">
        <v>88</v>
      </c>
      <c r="O1245" s="24">
        <v>5</v>
      </c>
      <c r="P1245" s="24"/>
      <c r="Q1245" s="31" t="s">
        <v>34</v>
      </c>
      <c r="R1245" s="24"/>
      <c r="S1245" s="24"/>
      <c r="T1245" s="32" t="s">
        <v>35</v>
      </c>
      <c r="U1245" s="18"/>
      <c r="V1245" s="19"/>
      <c r="W1245" s="33" t="str">
        <f t="shared" si="2"/>
        <v/>
      </c>
      <c r="X1245" s="34" t="str">
        <f t="shared" si="1"/>
        <v/>
      </c>
    </row>
    <row r="1246" spans="1:24" ht="14.25" customHeight="1" x14ac:dyDescent="0.25">
      <c r="A1246" s="40">
        <v>4.4250000000000007</v>
      </c>
      <c r="B1246" s="40">
        <v>7.5</v>
      </c>
      <c r="C1246" s="24" t="s">
        <v>4292</v>
      </c>
      <c r="D1246" s="24"/>
      <c r="E1246" s="31" t="s">
        <v>272</v>
      </c>
      <c r="F1246" s="28" t="s">
        <v>4293</v>
      </c>
      <c r="G1246" s="31" t="s">
        <v>274</v>
      </c>
      <c r="H1246" s="24" t="s">
        <v>40</v>
      </c>
      <c r="I1246" s="28" t="s">
        <v>4294</v>
      </c>
      <c r="J1246" s="38" t="s">
        <v>4295</v>
      </c>
      <c r="K1246" s="36">
        <v>733</v>
      </c>
      <c r="L1246" s="36" t="s">
        <v>31</v>
      </c>
      <c r="M1246" s="31" t="s">
        <v>72</v>
      </c>
      <c r="N1246" s="24" t="s">
        <v>33</v>
      </c>
      <c r="O1246" s="24">
        <v>8</v>
      </c>
      <c r="P1246" s="24"/>
      <c r="Q1246" s="31" t="s">
        <v>34</v>
      </c>
      <c r="R1246" s="24" t="s">
        <v>45</v>
      </c>
      <c r="S1246" s="24"/>
      <c r="T1246" s="32" t="s">
        <v>35</v>
      </c>
      <c r="U1246" s="18"/>
      <c r="V1246" s="19"/>
      <c r="W1246" s="33" t="str">
        <f t="shared" si="2"/>
        <v/>
      </c>
      <c r="X1246" s="34" t="str">
        <f t="shared" si="1"/>
        <v/>
      </c>
    </row>
    <row r="1247" spans="1:24" ht="14.25" customHeight="1" x14ac:dyDescent="0.25">
      <c r="A1247" s="40">
        <v>0.6</v>
      </c>
      <c r="B1247" s="41" t="s">
        <v>4296</v>
      </c>
      <c r="C1247" s="24" t="s">
        <v>4297</v>
      </c>
      <c r="D1247" s="24"/>
      <c r="E1247" s="31" t="s">
        <v>4298</v>
      </c>
      <c r="F1247" s="37" t="s">
        <v>4299</v>
      </c>
      <c r="G1247" s="31" t="s">
        <v>110</v>
      </c>
      <c r="H1247" s="24" t="s">
        <v>111</v>
      </c>
      <c r="I1247" s="28" t="s">
        <v>4300</v>
      </c>
      <c r="J1247" s="38" t="s">
        <v>4301</v>
      </c>
      <c r="K1247" s="36">
        <v>824</v>
      </c>
      <c r="L1247" s="36" t="s">
        <v>31</v>
      </c>
      <c r="M1247" s="31" t="s">
        <v>306</v>
      </c>
      <c r="N1247" s="24" t="s">
        <v>88</v>
      </c>
      <c r="O1247" s="24">
        <v>7</v>
      </c>
      <c r="P1247" s="24"/>
      <c r="Q1247" s="31" t="s">
        <v>34</v>
      </c>
      <c r="R1247" s="24"/>
      <c r="S1247" s="24"/>
      <c r="T1247" s="32" t="s">
        <v>35</v>
      </c>
      <c r="U1247" s="18"/>
      <c r="V1247" s="19"/>
      <c r="W1247" s="33" t="str">
        <f t="shared" si="2"/>
        <v/>
      </c>
      <c r="X1247" s="34" t="str">
        <f t="shared" si="1"/>
        <v/>
      </c>
    </row>
    <row r="1248" spans="1:24" ht="14.25" customHeight="1" x14ac:dyDescent="0.25">
      <c r="A1248" s="43">
        <v>5.0750000000000002</v>
      </c>
      <c r="B1248" s="125">
        <v>11.25</v>
      </c>
      <c r="C1248" s="24" t="s">
        <v>4302</v>
      </c>
      <c r="D1248" s="24"/>
      <c r="E1248" s="31" t="s">
        <v>4303</v>
      </c>
      <c r="F1248" s="37" t="s">
        <v>4304</v>
      </c>
      <c r="G1248" s="27" t="s">
        <v>39</v>
      </c>
      <c r="H1248" s="24" t="s">
        <v>2671</v>
      </c>
      <c r="I1248" s="28" t="s">
        <v>4305</v>
      </c>
      <c r="J1248" s="38" t="s">
        <v>4304</v>
      </c>
      <c r="K1248" s="36">
        <v>177</v>
      </c>
      <c r="L1248" s="36" t="s">
        <v>31</v>
      </c>
      <c r="M1248" s="31" t="s">
        <v>133</v>
      </c>
      <c r="N1248" s="24" t="s">
        <v>134</v>
      </c>
      <c r="O1248" s="24">
        <v>4</v>
      </c>
      <c r="P1248" s="24"/>
      <c r="Q1248" s="31" t="s">
        <v>66</v>
      </c>
      <c r="R1248" s="24"/>
      <c r="S1248" s="24"/>
      <c r="T1248" s="32" t="s">
        <v>35</v>
      </c>
      <c r="U1248" s="18"/>
      <c r="V1248" s="19"/>
      <c r="W1248" s="33" t="str">
        <f t="shared" si="2"/>
        <v/>
      </c>
      <c r="X1248" s="34" t="str">
        <f t="shared" si="1"/>
        <v/>
      </c>
    </row>
    <row r="1249" spans="1:24" ht="14.25" customHeight="1" x14ac:dyDescent="0.25">
      <c r="A1249" s="40">
        <v>4.95</v>
      </c>
      <c r="B1249" s="24" t="s">
        <v>4306</v>
      </c>
      <c r="C1249" s="24" t="s">
        <v>1870</v>
      </c>
      <c r="D1249" s="24"/>
      <c r="E1249" s="24" t="s">
        <v>3511</v>
      </c>
      <c r="F1249" s="37" t="s">
        <v>4307</v>
      </c>
      <c r="G1249" s="31" t="s">
        <v>83</v>
      </c>
      <c r="H1249" s="24" t="s">
        <v>4308</v>
      </c>
      <c r="I1249" s="28" t="s">
        <v>4309</v>
      </c>
      <c r="J1249" s="38" t="s">
        <v>4310</v>
      </c>
      <c r="K1249" s="53">
        <v>518</v>
      </c>
      <c r="L1249" s="53" t="s">
        <v>31</v>
      </c>
      <c r="M1249" s="31" t="s">
        <v>234</v>
      </c>
      <c r="N1249" s="24" t="s">
        <v>88</v>
      </c>
      <c r="O1249" s="24">
        <v>5</v>
      </c>
      <c r="P1249" s="24"/>
      <c r="Q1249" s="31" t="s">
        <v>34</v>
      </c>
      <c r="R1249" s="24"/>
      <c r="S1249" s="24"/>
      <c r="T1249" s="32" t="s">
        <v>35</v>
      </c>
      <c r="U1249" s="18"/>
      <c r="V1249" s="19"/>
      <c r="W1249" s="33" t="str">
        <f t="shared" si="2"/>
        <v/>
      </c>
      <c r="X1249" s="34" t="str">
        <f t="shared" si="1"/>
        <v/>
      </c>
    </row>
    <row r="1250" spans="1:24" ht="14.25" customHeight="1" x14ac:dyDescent="0.25">
      <c r="A1250" s="40">
        <v>3.7</v>
      </c>
      <c r="B1250" s="24" t="s">
        <v>4311</v>
      </c>
      <c r="C1250" s="24" t="s">
        <v>244</v>
      </c>
      <c r="D1250" s="24"/>
      <c r="E1250" s="24" t="s">
        <v>122</v>
      </c>
      <c r="F1250" s="37" t="s">
        <v>4312</v>
      </c>
      <c r="G1250" s="31" t="s">
        <v>93</v>
      </c>
      <c r="H1250" s="24" t="s">
        <v>246</v>
      </c>
      <c r="I1250" s="28" t="s">
        <v>4313</v>
      </c>
      <c r="J1250" s="38" t="s">
        <v>4314</v>
      </c>
      <c r="K1250" s="53">
        <v>519</v>
      </c>
      <c r="L1250" s="53" t="s">
        <v>31</v>
      </c>
      <c r="M1250" s="31" t="s">
        <v>234</v>
      </c>
      <c r="N1250" s="24" t="s">
        <v>88</v>
      </c>
      <c r="O1250" s="24">
        <v>5</v>
      </c>
      <c r="P1250" s="24"/>
      <c r="Q1250" s="31" t="s">
        <v>34</v>
      </c>
      <c r="R1250" s="24"/>
      <c r="S1250" s="24"/>
      <c r="T1250" s="32" t="s">
        <v>35</v>
      </c>
      <c r="U1250" s="18"/>
      <c r="V1250" s="19"/>
      <c r="W1250" s="33" t="str">
        <f t="shared" si="2"/>
        <v/>
      </c>
      <c r="X1250" s="34" t="str">
        <f t="shared" si="1"/>
        <v/>
      </c>
    </row>
    <row r="1251" spans="1:24" ht="14.25" customHeight="1" x14ac:dyDescent="0.25">
      <c r="A1251" s="40">
        <v>0.55000000000000004</v>
      </c>
      <c r="B1251" s="41">
        <v>1.1000000000000001</v>
      </c>
      <c r="C1251" s="24" t="s">
        <v>24</v>
      </c>
      <c r="D1251" s="24"/>
      <c r="E1251" s="24" t="s">
        <v>1167</v>
      </c>
      <c r="F1251" s="37" t="s">
        <v>4315</v>
      </c>
      <c r="G1251" s="31" t="s">
        <v>934</v>
      </c>
      <c r="H1251" s="24" t="s">
        <v>4316</v>
      </c>
      <c r="I1251" s="28" t="s">
        <v>4317</v>
      </c>
      <c r="J1251" s="38" t="s">
        <v>4318</v>
      </c>
      <c r="K1251" s="36">
        <v>118</v>
      </c>
      <c r="L1251" s="36" t="s">
        <v>31</v>
      </c>
      <c r="M1251" s="31" t="s">
        <v>622</v>
      </c>
      <c r="N1251" s="24" t="s">
        <v>33</v>
      </c>
      <c r="O1251" s="24">
        <v>6</v>
      </c>
      <c r="P1251" s="31" t="s">
        <v>623</v>
      </c>
      <c r="Q1251" s="31" t="s">
        <v>34</v>
      </c>
      <c r="R1251" s="24"/>
      <c r="S1251" s="24"/>
      <c r="T1251" s="32" t="s">
        <v>35</v>
      </c>
      <c r="U1251" s="18"/>
      <c r="V1251" s="19"/>
      <c r="W1251" s="33" t="str">
        <f t="shared" si="2"/>
        <v/>
      </c>
      <c r="X1251" s="34" t="str">
        <f t="shared" si="1"/>
        <v/>
      </c>
    </row>
    <row r="1252" spans="1:24" ht="14.25" customHeight="1" x14ac:dyDescent="0.25">
      <c r="A1252" s="40">
        <v>7.7880000000000003</v>
      </c>
      <c r="B1252" s="41">
        <v>12</v>
      </c>
      <c r="C1252" s="24" t="s">
        <v>4319</v>
      </c>
      <c r="D1252" s="24"/>
      <c r="E1252" s="24" t="s">
        <v>477</v>
      </c>
      <c r="F1252" s="37" t="s">
        <v>4320</v>
      </c>
      <c r="G1252" s="27" t="s">
        <v>39</v>
      </c>
      <c r="H1252" s="24" t="s">
        <v>4319</v>
      </c>
      <c r="I1252" s="28" t="s">
        <v>4321</v>
      </c>
      <c r="J1252" s="38" t="s">
        <v>4322</v>
      </c>
      <c r="K1252" s="36">
        <v>119</v>
      </c>
      <c r="L1252" s="36" t="s">
        <v>31</v>
      </c>
      <c r="M1252" s="31" t="s">
        <v>622</v>
      </c>
      <c r="N1252" s="24" t="s">
        <v>33</v>
      </c>
      <c r="O1252" s="24">
        <v>6</v>
      </c>
      <c r="P1252" s="31" t="s">
        <v>623</v>
      </c>
      <c r="Q1252" s="31" t="s">
        <v>34</v>
      </c>
      <c r="R1252" s="24"/>
      <c r="S1252" s="24"/>
      <c r="T1252" s="32" t="s">
        <v>35</v>
      </c>
      <c r="U1252" s="18"/>
      <c r="V1252" s="19"/>
      <c r="W1252" s="33" t="str">
        <f t="shared" si="2"/>
        <v/>
      </c>
      <c r="X1252" s="34" t="str">
        <f t="shared" si="1"/>
        <v/>
      </c>
    </row>
    <row r="1253" spans="1:24" ht="14.25" customHeight="1" x14ac:dyDescent="0.25">
      <c r="A1253" s="113">
        <v>430</v>
      </c>
      <c r="B1253" s="83"/>
      <c r="C1253" s="24" t="s">
        <v>24</v>
      </c>
      <c r="D1253" s="24"/>
      <c r="E1253" s="83" t="s">
        <v>4323</v>
      </c>
      <c r="F1253" s="115" t="s">
        <v>4324</v>
      </c>
      <c r="G1253" s="83" t="s">
        <v>4323</v>
      </c>
      <c r="H1253" s="83" t="s">
        <v>4325</v>
      </c>
      <c r="I1253" s="122" t="s">
        <v>4326</v>
      </c>
      <c r="J1253" s="123" t="s">
        <v>4327</v>
      </c>
      <c r="K1253" s="120">
        <v>1</v>
      </c>
      <c r="L1253" s="37" t="s">
        <v>31</v>
      </c>
      <c r="M1253" s="31" t="s">
        <v>4328</v>
      </c>
      <c r="N1253" s="24" t="s">
        <v>839</v>
      </c>
      <c r="O1253" s="24"/>
      <c r="P1253" s="24" t="s">
        <v>4329</v>
      </c>
      <c r="Q1253" s="31" t="s">
        <v>1607</v>
      </c>
      <c r="R1253" s="24"/>
      <c r="S1253" s="24"/>
      <c r="T1253" s="32" t="s">
        <v>35</v>
      </c>
      <c r="U1253" s="18"/>
      <c r="V1253" s="19"/>
      <c r="W1253" s="33" t="str">
        <f t="shared" si="2"/>
        <v/>
      </c>
      <c r="X1253" s="34" t="str">
        <f t="shared" si="1"/>
        <v/>
      </c>
    </row>
    <row r="1254" spans="1:24" ht="14.25" customHeight="1" x14ac:dyDescent="0.25">
      <c r="A1254" s="113">
        <v>430</v>
      </c>
      <c r="B1254" s="83"/>
      <c r="C1254" s="24" t="s">
        <v>24</v>
      </c>
      <c r="D1254" s="24"/>
      <c r="E1254" s="83" t="s">
        <v>4330</v>
      </c>
      <c r="F1254" s="115" t="s">
        <v>4331</v>
      </c>
      <c r="G1254" s="83" t="s">
        <v>4332</v>
      </c>
      <c r="H1254" s="83" t="s">
        <v>4325</v>
      </c>
      <c r="I1254" s="122" t="s">
        <v>4326</v>
      </c>
      <c r="J1254" s="123" t="s">
        <v>4327</v>
      </c>
      <c r="K1254" s="121">
        <v>1</v>
      </c>
      <c r="L1254" s="42" t="s">
        <v>47</v>
      </c>
      <c r="M1254" s="31" t="s">
        <v>4328</v>
      </c>
      <c r="N1254" s="24" t="s">
        <v>839</v>
      </c>
      <c r="O1254" s="24"/>
      <c r="P1254" s="24" t="s">
        <v>4329</v>
      </c>
      <c r="Q1254" s="31" t="s">
        <v>1607</v>
      </c>
      <c r="R1254" s="24"/>
      <c r="S1254" s="24"/>
      <c r="T1254" s="32" t="s">
        <v>35</v>
      </c>
      <c r="U1254" s="18"/>
      <c r="V1254" s="19"/>
      <c r="W1254" s="33" t="str">
        <f t="shared" si="2"/>
        <v/>
      </c>
      <c r="X1254" s="34" t="str">
        <f t="shared" si="1"/>
        <v/>
      </c>
    </row>
    <row r="1255" spans="1:24" ht="14.25" customHeight="1" x14ac:dyDescent="0.25">
      <c r="A1255" s="113">
        <v>430</v>
      </c>
      <c r="B1255" s="83"/>
      <c r="C1255" s="24" t="s">
        <v>24</v>
      </c>
      <c r="D1255" s="24"/>
      <c r="E1255" s="116" t="s">
        <v>4333</v>
      </c>
      <c r="F1255" s="115" t="s">
        <v>4334</v>
      </c>
      <c r="G1255" s="31" t="s">
        <v>110</v>
      </c>
      <c r="H1255" s="83" t="s">
        <v>4325</v>
      </c>
      <c r="I1255" s="122" t="s">
        <v>4326</v>
      </c>
      <c r="J1255" s="123" t="s">
        <v>4327</v>
      </c>
      <c r="K1255" s="121">
        <v>1</v>
      </c>
      <c r="L1255" s="42" t="s">
        <v>48</v>
      </c>
      <c r="M1255" s="31" t="s">
        <v>4328</v>
      </c>
      <c r="N1255" s="24" t="s">
        <v>839</v>
      </c>
      <c r="O1255" s="24"/>
      <c r="P1255" s="24" t="s">
        <v>4329</v>
      </c>
      <c r="Q1255" s="31" t="s">
        <v>1607</v>
      </c>
      <c r="R1255" s="24"/>
      <c r="S1255" s="24"/>
      <c r="T1255" s="32" t="s">
        <v>35</v>
      </c>
      <c r="U1255" s="18"/>
      <c r="V1255" s="19"/>
      <c r="W1255" s="33" t="str">
        <f t="shared" si="2"/>
        <v/>
      </c>
      <c r="X1255" s="34" t="str">
        <f t="shared" si="1"/>
        <v/>
      </c>
    </row>
    <row r="1256" spans="1:24" ht="14.25" customHeight="1" x14ac:dyDescent="0.25">
      <c r="A1256" s="113">
        <v>430</v>
      </c>
      <c r="B1256" s="83" t="s">
        <v>4335</v>
      </c>
      <c r="C1256" s="24" t="s">
        <v>24</v>
      </c>
      <c r="D1256" s="24"/>
      <c r="E1256" s="116" t="s">
        <v>3946</v>
      </c>
      <c r="F1256" s="115" t="s">
        <v>4336</v>
      </c>
      <c r="G1256" s="116" t="s">
        <v>3946</v>
      </c>
      <c r="H1256" s="83" t="s">
        <v>4325</v>
      </c>
      <c r="I1256" s="122" t="s">
        <v>4326</v>
      </c>
      <c r="J1256" s="123" t="s">
        <v>4327</v>
      </c>
      <c r="K1256" s="121">
        <v>1</v>
      </c>
      <c r="L1256" s="42" t="s">
        <v>425</v>
      </c>
      <c r="M1256" s="31" t="s">
        <v>4328</v>
      </c>
      <c r="N1256" s="24" t="s">
        <v>839</v>
      </c>
      <c r="O1256" s="24"/>
      <c r="P1256" s="24" t="s">
        <v>4329</v>
      </c>
      <c r="Q1256" s="31" t="s">
        <v>1607</v>
      </c>
      <c r="R1256" s="24"/>
      <c r="S1256" s="24"/>
      <c r="T1256" s="32" t="s">
        <v>35</v>
      </c>
      <c r="U1256" s="18"/>
      <c r="V1256" s="19"/>
      <c r="W1256" s="33" t="str">
        <f t="shared" si="2"/>
        <v/>
      </c>
      <c r="X1256" s="34" t="str">
        <f t="shared" si="1"/>
        <v/>
      </c>
    </row>
    <row r="1257" spans="1:24" ht="14.25" customHeight="1" x14ac:dyDescent="0.25">
      <c r="A1257" s="113">
        <v>430</v>
      </c>
      <c r="B1257" s="83" t="s">
        <v>4335</v>
      </c>
      <c r="C1257" s="24" t="s">
        <v>24</v>
      </c>
      <c r="D1257" s="24"/>
      <c r="E1257" s="24" t="s">
        <v>1544</v>
      </c>
      <c r="F1257" s="115" t="s">
        <v>4337</v>
      </c>
      <c r="G1257" s="31" t="s">
        <v>1289</v>
      </c>
      <c r="H1257" s="83" t="s">
        <v>4325</v>
      </c>
      <c r="I1257" s="122" t="s">
        <v>4326</v>
      </c>
      <c r="J1257" s="123" t="s">
        <v>4327</v>
      </c>
      <c r="K1257" s="121">
        <v>1</v>
      </c>
      <c r="L1257" s="42" t="s">
        <v>430</v>
      </c>
      <c r="M1257" s="31" t="s">
        <v>4328</v>
      </c>
      <c r="N1257" s="24" t="s">
        <v>839</v>
      </c>
      <c r="O1257" s="24"/>
      <c r="P1257" s="24" t="s">
        <v>4329</v>
      </c>
      <c r="Q1257" s="31" t="s">
        <v>1607</v>
      </c>
      <c r="R1257" s="24"/>
      <c r="S1257" s="24"/>
      <c r="T1257" s="32" t="s">
        <v>35</v>
      </c>
      <c r="U1257" s="18"/>
      <c r="V1257" s="19"/>
      <c r="W1257" s="33" t="str">
        <f t="shared" si="2"/>
        <v/>
      </c>
      <c r="X1257" s="34" t="str">
        <f t="shared" si="1"/>
        <v/>
      </c>
    </row>
    <row r="1258" spans="1:24" ht="14.25" customHeight="1" x14ac:dyDescent="0.25">
      <c r="A1258" s="113">
        <v>430</v>
      </c>
      <c r="B1258" s="83"/>
      <c r="C1258" s="24" t="s">
        <v>24</v>
      </c>
      <c r="D1258" s="24"/>
      <c r="E1258" s="83" t="s">
        <v>4338</v>
      </c>
      <c r="F1258" s="115" t="s">
        <v>4339</v>
      </c>
      <c r="G1258" s="31" t="s">
        <v>69</v>
      </c>
      <c r="H1258" s="83" t="s">
        <v>4325</v>
      </c>
      <c r="I1258" s="122" t="s">
        <v>4326</v>
      </c>
      <c r="J1258" s="123" t="s">
        <v>4327</v>
      </c>
      <c r="K1258" s="121">
        <v>1</v>
      </c>
      <c r="L1258" s="42" t="s">
        <v>1220</v>
      </c>
      <c r="M1258" s="31" t="s">
        <v>4328</v>
      </c>
      <c r="N1258" s="24" t="s">
        <v>839</v>
      </c>
      <c r="O1258" s="24"/>
      <c r="P1258" s="24" t="s">
        <v>4329</v>
      </c>
      <c r="Q1258" s="31" t="s">
        <v>1607</v>
      </c>
      <c r="R1258" s="24"/>
      <c r="S1258" s="24"/>
      <c r="T1258" s="32" t="s">
        <v>35</v>
      </c>
      <c r="U1258" s="18"/>
      <c r="V1258" s="19"/>
      <c r="W1258" s="33" t="str">
        <f t="shared" si="2"/>
        <v/>
      </c>
      <c r="X1258" s="34" t="str">
        <f t="shared" si="1"/>
        <v/>
      </c>
    </row>
    <row r="1259" spans="1:24" ht="14.25" customHeight="1" x14ac:dyDescent="0.25">
      <c r="A1259" s="113">
        <v>430</v>
      </c>
      <c r="B1259" s="83"/>
      <c r="C1259" s="24" t="s">
        <v>195</v>
      </c>
      <c r="D1259" s="24"/>
      <c r="E1259" s="24" t="s">
        <v>808</v>
      </c>
      <c r="F1259" s="115" t="s">
        <v>4340</v>
      </c>
      <c r="G1259" s="116" t="s">
        <v>46</v>
      </c>
      <c r="H1259" s="83" t="s">
        <v>4325</v>
      </c>
      <c r="I1259" s="122" t="s">
        <v>4326</v>
      </c>
      <c r="J1259" s="123" t="s">
        <v>4327</v>
      </c>
      <c r="K1259" s="121">
        <v>1</v>
      </c>
      <c r="L1259" s="42" t="s">
        <v>1721</v>
      </c>
      <c r="M1259" s="31" t="s">
        <v>4328</v>
      </c>
      <c r="N1259" s="24" t="s">
        <v>839</v>
      </c>
      <c r="O1259" s="24"/>
      <c r="P1259" s="24" t="s">
        <v>4329</v>
      </c>
      <c r="Q1259" s="31" t="s">
        <v>1607</v>
      </c>
      <c r="R1259" s="24"/>
      <c r="S1259" s="24"/>
      <c r="T1259" s="32" t="s">
        <v>35</v>
      </c>
      <c r="U1259" s="18"/>
      <c r="V1259" s="19"/>
      <c r="W1259" s="33" t="str">
        <f t="shared" si="2"/>
        <v/>
      </c>
      <c r="X1259" s="34" t="str">
        <f t="shared" si="1"/>
        <v/>
      </c>
    </row>
    <row r="1260" spans="1:24" ht="14.25" customHeight="1" x14ac:dyDescent="0.25">
      <c r="A1260" s="113">
        <v>430</v>
      </c>
      <c r="B1260" s="83"/>
      <c r="C1260" s="24" t="s">
        <v>24</v>
      </c>
      <c r="D1260" s="24"/>
      <c r="E1260" s="83" t="s">
        <v>130</v>
      </c>
      <c r="F1260" s="115" t="s">
        <v>4341</v>
      </c>
      <c r="G1260" s="116" t="s">
        <v>46</v>
      </c>
      <c r="H1260" s="83" t="s">
        <v>4325</v>
      </c>
      <c r="I1260" s="122" t="s">
        <v>4326</v>
      </c>
      <c r="J1260" s="123" t="s">
        <v>4327</v>
      </c>
      <c r="K1260" s="121">
        <v>1</v>
      </c>
      <c r="L1260" s="42" t="s">
        <v>1724</v>
      </c>
      <c r="M1260" s="31" t="s">
        <v>4328</v>
      </c>
      <c r="N1260" s="24" t="s">
        <v>839</v>
      </c>
      <c r="O1260" s="24"/>
      <c r="P1260" s="24" t="s">
        <v>4329</v>
      </c>
      <c r="Q1260" s="31" t="s">
        <v>1607</v>
      </c>
      <c r="R1260" s="24"/>
      <c r="S1260" s="24"/>
      <c r="T1260" s="32" t="s">
        <v>35</v>
      </c>
      <c r="U1260" s="18"/>
      <c r="V1260" s="19"/>
      <c r="W1260" s="33" t="str">
        <f t="shared" si="2"/>
        <v/>
      </c>
      <c r="X1260" s="34" t="str">
        <f t="shared" si="1"/>
        <v/>
      </c>
    </row>
    <row r="1261" spans="1:24" ht="14.25" customHeight="1" x14ac:dyDescent="0.25">
      <c r="A1261" s="113">
        <v>430</v>
      </c>
      <c r="B1261" s="83"/>
      <c r="C1261" s="24" t="s">
        <v>28</v>
      </c>
      <c r="D1261" s="24"/>
      <c r="E1261" s="24" t="s">
        <v>786</v>
      </c>
      <c r="F1261" s="115" t="s">
        <v>4342</v>
      </c>
      <c r="G1261" s="116" t="s">
        <v>4343</v>
      </c>
      <c r="H1261" s="83" t="s">
        <v>4325</v>
      </c>
      <c r="I1261" s="122" t="s">
        <v>4326</v>
      </c>
      <c r="J1261" s="123" t="s">
        <v>4327</v>
      </c>
      <c r="K1261" s="121">
        <v>1</v>
      </c>
      <c r="L1261" s="42" t="s">
        <v>4344</v>
      </c>
      <c r="M1261" s="31" t="s">
        <v>4328</v>
      </c>
      <c r="N1261" s="24" t="s">
        <v>839</v>
      </c>
      <c r="O1261" s="24"/>
      <c r="P1261" s="24" t="s">
        <v>4329</v>
      </c>
      <c r="Q1261" s="31" t="s">
        <v>1607</v>
      </c>
      <c r="R1261" s="24"/>
      <c r="S1261" s="24"/>
      <c r="T1261" s="32" t="s">
        <v>35</v>
      </c>
      <c r="U1261" s="18"/>
      <c r="V1261" s="19"/>
      <c r="W1261" s="33" t="str">
        <f t="shared" si="2"/>
        <v/>
      </c>
      <c r="X1261" s="34" t="str">
        <f t="shared" si="1"/>
        <v/>
      </c>
    </row>
    <row r="1262" spans="1:24" ht="14.25" customHeight="1" x14ac:dyDescent="0.25">
      <c r="A1262" s="113">
        <v>430</v>
      </c>
      <c r="B1262" s="83"/>
      <c r="C1262" s="24" t="s">
        <v>24</v>
      </c>
      <c r="D1262" s="24"/>
      <c r="E1262" s="83" t="s">
        <v>4345</v>
      </c>
      <c r="F1262" s="115" t="s">
        <v>4346</v>
      </c>
      <c r="G1262" s="116" t="s">
        <v>180</v>
      </c>
      <c r="H1262" s="83" t="s">
        <v>4325</v>
      </c>
      <c r="I1262" s="122" t="s">
        <v>4326</v>
      </c>
      <c r="J1262" s="123" t="s">
        <v>4327</v>
      </c>
      <c r="K1262" s="121">
        <v>1</v>
      </c>
      <c r="L1262" s="42" t="s">
        <v>4347</v>
      </c>
      <c r="M1262" s="31" t="s">
        <v>4328</v>
      </c>
      <c r="N1262" s="24" t="s">
        <v>839</v>
      </c>
      <c r="O1262" s="24"/>
      <c r="P1262" s="24" t="s">
        <v>4329</v>
      </c>
      <c r="Q1262" s="31" t="s">
        <v>1607</v>
      </c>
      <c r="R1262" s="24"/>
      <c r="S1262" s="24"/>
      <c r="T1262" s="32" t="s">
        <v>35</v>
      </c>
      <c r="U1262" s="18"/>
      <c r="V1262" s="19"/>
      <c r="W1262" s="33" t="str">
        <f t="shared" si="2"/>
        <v/>
      </c>
      <c r="X1262" s="34" t="str">
        <f t="shared" si="1"/>
        <v/>
      </c>
    </row>
    <row r="1263" spans="1:24" ht="14.25" customHeight="1" x14ac:dyDescent="0.25">
      <c r="A1263" s="113">
        <v>430</v>
      </c>
      <c r="B1263" s="83" t="s">
        <v>4348</v>
      </c>
      <c r="C1263" s="24" t="s">
        <v>24</v>
      </c>
      <c r="D1263" s="24"/>
      <c r="E1263" s="24" t="s">
        <v>1640</v>
      </c>
      <c r="F1263" s="115" t="s">
        <v>4349</v>
      </c>
      <c r="G1263" s="116" t="s">
        <v>1714</v>
      </c>
      <c r="H1263" s="83" t="s">
        <v>4325</v>
      </c>
      <c r="I1263" s="122" t="s">
        <v>4326</v>
      </c>
      <c r="J1263" s="123" t="s">
        <v>4327</v>
      </c>
      <c r="K1263" s="121">
        <v>1</v>
      </c>
      <c r="L1263" s="42" t="s">
        <v>4350</v>
      </c>
      <c r="M1263" s="31" t="s">
        <v>4328</v>
      </c>
      <c r="N1263" s="24" t="s">
        <v>839</v>
      </c>
      <c r="O1263" s="24"/>
      <c r="P1263" s="24" t="s">
        <v>4329</v>
      </c>
      <c r="Q1263" s="31" t="s">
        <v>1607</v>
      </c>
      <c r="R1263" s="24"/>
      <c r="S1263" s="24"/>
      <c r="T1263" s="32" t="s">
        <v>35</v>
      </c>
      <c r="U1263" s="18"/>
      <c r="V1263" s="19"/>
      <c r="W1263" s="33" t="str">
        <f t="shared" si="2"/>
        <v/>
      </c>
      <c r="X1263" s="34" t="str">
        <f t="shared" si="1"/>
        <v/>
      </c>
    </row>
    <row r="1264" spans="1:24" ht="14.25" customHeight="1" x14ac:dyDescent="0.25">
      <c r="A1264" s="113">
        <v>430</v>
      </c>
      <c r="B1264" s="83"/>
      <c r="C1264" s="24" t="s">
        <v>24</v>
      </c>
      <c r="D1264" s="24"/>
      <c r="E1264" s="24" t="s">
        <v>2981</v>
      </c>
      <c r="F1264" s="115" t="s">
        <v>4351</v>
      </c>
      <c r="G1264" s="31" t="s">
        <v>27</v>
      </c>
      <c r="H1264" s="83" t="s">
        <v>4325</v>
      </c>
      <c r="I1264" s="122" t="s">
        <v>4326</v>
      </c>
      <c r="J1264" s="123" t="s">
        <v>4327</v>
      </c>
      <c r="K1264" s="121">
        <v>1</v>
      </c>
      <c r="L1264" s="42" t="s">
        <v>4352</v>
      </c>
      <c r="M1264" s="31" t="s">
        <v>4328</v>
      </c>
      <c r="N1264" s="24" t="s">
        <v>839</v>
      </c>
      <c r="O1264" s="24"/>
      <c r="P1264" s="24" t="s">
        <v>4329</v>
      </c>
      <c r="Q1264" s="31" t="s">
        <v>1607</v>
      </c>
      <c r="R1264" s="24"/>
      <c r="S1264" s="24"/>
      <c r="T1264" s="32" t="s">
        <v>35</v>
      </c>
      <c r="U1264" s="18"/>
      <c r="V1264" s="19"/>
      <c r="W1264" s="33" t="str">
        <f t="shared" si="2"/>
        <v/>
      </c>
      <c r="X1264" s="34" t="str">
        <f t="shared" si="1"/>
        <v/>
      </c>
    </row>
    <row r="1265" spans="1:24" ht="14.25" customHeight="1" x14ac:dyDescent="0.25">
      <c r="A1265" s="113">
        <v>430</v>
      </c>
      <c r="B1265" s="83"/>
      <c r="C1265" s="24" t="s">
        <v>24</v>
      </c>
      <c r="D1265" s="24"/>
      <c r="E1265" s="116" t="s">
        <v>1719</v>
      </c>
      <c r="F1265" s="115" t="s">
        <v>4353</v>
      </c>
      <c r="G1265" s="116" t="s">
        <v>1719</v>
      </c>
      <c r="H1265" s="83" t="s">
        <v>4325</v>
      </c>
      <c r="I1265" s="122" t="s">
        <v>4326</v>
      </c>
      <c r="J1265" s="123" t="s">
        <v>4327</v>
      </c>
      <c r="K1265" s="121">
        <v>1</v>
      </c>
      <c r="L1265" s="42" t="s">
        <v>4354</v>
      </c>
      <c r="M1265" s="31" t="s">
        <v>4328</v>
      </c>
      <c r="N1265" s="24" t="s">
        <v>839</v>
      </c>
      <c r="O1265" s="24"/>
      <c r="P1265" s="24" t="s">
        <v>4329</v>
      </c>
      <c r="Q1265" s="31" t="s">
        <v>1607</v>
      </c>
      <c r="R1265" s="24"/>
      <c r="S1265" s="24"/>
      <c r="T1265" s="32" t="s">
        <v>35</v>
      </c>
      <c r="U1265" s="18"/>
      <c r="V1265" s="19"/>
      <c r="W1265" s="33" t="str">
        <f t="shared" si="2"/>
        <v/>
      </c>
      <c r="X1265" s="34" t="str">
        <f t="shared" si="1"/>
        <v/>
      </c>
    </row>
    <row r="1266" spans="1:24" ht="14.25" customHeight="1" x14ac:dyDescent="0.25">
      <c r="A1266" s="113">
        <v>430</v>
      </c>
      <c r="B1266" s="83" t="s">
        <v>4335</v>
      </c>
      <c r="C1266" s="24" t="s">
        <v>24</v>
      </c>
      <c r="D1266" s="24"/>
      <c r="E1266" s="83" t="s">
        <v>4355</v>
      </c>
      <c r="F1266" s="115" t="s">
        <v>4356</v>
      </c>
      <c r="G1266" s="116" t="s">
        <v>4357</v>
      </c>
      <c r="H1266" s="83" t="s">
        <v>4325</v>
      </c>
      <c r="I1266" s="122" t="s">
        <v>4326</v>
      </c>
      <c r="J1266" s="123" t="s">
        <v>4327</v>
      </c>
      <c r="K1266" s="121">
        <v>1</v>
      </c>
      <c r="L1266" s="42" t="s">
        <v>4358</v>
      </c>
      <c r="M1266" s="31" t="s">
        <v>4328</v>
      </c>
      <c r="N1266" s="24" t="s">
        <v>839</v>
      </c>
      <c r="O1266" s="24"/>
      <c r="P1266" s="24" t="s">
        <v>4329</v>
      </c>
      <c r="Q1266" s="31" t="s">
        <v>1607</v>
      </c>
      <c r="R1266" s="24"/>
      <c r="S1266" s="24"/>
      <c r="T1266" s="32" t="s">
        <v>35</v>
      </c>
      <c r="U1266" s="18"/>
      <c r="V1266" s="19"/>
      <c r="W1266" s="33" t="str">
        <f t="shared" si="2"/>
        <v/>
      </c>
      <c r="X1266" s="34" t="str">
        <f t="shared" si="1"/>
        <v/>
      </c>
    </row>
    <row r="1267" spans="1:24" ht="14.25" customHeight="1" x14ac:dyDescent="0.25">
      <c r="A1267" s="113">
        <v>430</v>
      </c>
      <c r="B1267" s="83"/>
      <c r="C1267" s="24" t="s">
        <v>24</v>
      </c>
      <c r="D1267" s="24"/>
      <c r="E1267" s="83" t="s">
        <v>1138</v>
      </c>
      <c r="F1267" s="115" t="s">
        <v>4359</v>
      </c>
      <c r="G1267" s="31" t="s">
        <v>934</v>
      </c>
      <c r="H1267" s="83" t="s">
        <v>4325</v>
      </c>
      <c r="I1267" s="122" t="s">
        <v>4326</v>
      </c>
      <c r="J1267" s="123" t="s">
        <v>4327</v>
      </c>
      <c r="K1267" s="121">
        <v>1</v>
      </c>
      <c r="L1267" s="42" t="s">
        <v>4360</v>
      </c>
      <c r="M1267" s="31" t="s">
        <v>4328</v>
      </c>
      <c r="N1267" s="24" t="s">
        <v>839</v>
      </c>
      <c r="O1267" s="24"/>
      <c r="P1267" s="24" t="s">
        <v>4329</v>
      </c>
      <c r="Q1267" s="31" t="s">
        <v>1607</v>
      </c>
      <c r="R1267" s="24"/>
      <c r="S1267" s="24"/>
      <c r="T1267" s="32" t="s">
        <v>35</v>
      </c>
      <c r="U1267" s="18"/>
      <c r="V1267" s="19"/>
      <c r="W1267" s="33" t="str">
        <f t="shared" si="2"/>
        <v/>
      </c>
      <c r="X1267" s="34" t="str">
        <f t="shared" si="1"/>
        <v/>
      </c>
    </row>
    <row r="1268" spans="1:24" ht="14.25" customHeight="1" x14ac:dyDescent="0.25">
      <c r="A1268" s="113">
        <v>430</v>
      </c>
      <c r="B1268" s="83" t="s">
        <v>4361</v>
      </c>
      <c r="C1268" s="24" t="s">
        <v>24</v>
      </c>
      <c r="D1268" s="24"/>
      <c r="E1268" s="83" t="s">
        <v>104</v>
      </c>
      <c r="F1268" s="115" t="s">
        <v>4362</v>
      </c>
      <c r="G1268" s="116" t="s">
        <v>106</v>
      </c>
      <c r="H1268" s="83" t="s">
        <v>4325</v>
      </c>
      <c r="I1268" s="122" t="s">
        <v>4326</v>
      </c>
      <c r="J1268" s="123" t="s">
        <v>4327</v>
      </c>
      <c r="K1268" s="121">
        <v>1</v>
      </c>
      <c r="L1268" s="42" t="s">
        <v>4363</v>
      </c>
      <c r="M1268" s="31" t="s">
        <v>4328</v>
      </c>
      <c r="N1268" s="24" t="s">
        <v>839</v>
      </c>
      <c r="O1268" s="24"/>
      <c r="P1268" s="24" t="s">
        <v>4329</v>
      </c>
      <c r="Q1268" s="31" t="s">
        <v>1607</v>
      </c>
      <c r="R1268" s="24"/>
      <c r="S1268" s="24"/>
      <c r="T1268" s="32" t="s">
        <v>35</v>
      </c>
      <c r="U1268" s="18"/>
      <c r="V1268" s="19"/>
      <c r="W1268" s="33" t="str">
        <f t="shared" si="2"/>
        <v/>
      </c>
      <c r="X1268" s="34" t="str">
        <f t="shared" si="1"/>
        <v/>
      </c>
    </row>
    <row r="1269" spans="1:24" ht="14.25" customHeight="1" x14ac:dyDescent="0.25">
      <c r="A1269" s="113">
        <v>430</v>
      </c>
      <c r="B1269" s="83" t="s">
        <v>4335</v>
      </c>
      <c r="C1269" s="24" t="s">
        <v>24</v>
      </c>
      <c r="D1269" s="24"/>
      <c r="E1269" s="24" t="s">
        <v>4364</v>
      </c>
      <c r="F1269" s="115" t="s">
        <v>4365</v>
      </c>
      <c r="G1269" s="27" t="s">
        <v>39</v>
      </c>
      <c r="H1269" s="83" t="s">
        <v>4325</v>
      </c>
      <c r="I1269" s="122" t="s">
        <v>4326</v>
      </c>
      <c r="J1269" s="123" t="s">
        <v>4327</v>
      </c>
      <c r="K1269" s="121">
        <v>1</v>
      </c>
      <c r="L1269" s="42" t="s">
        <v>4366</v>
      </c>
      <c r="M1269" s="31" t="s">
        <v>4328</v>
      </c>
      <c r="N1269" s="24" t="s">
        <v>839</v>
      </c>
      <c r="O1269" s="24"/>
      <c r="P1269" s="24" t="s">
        <v>4329</v>
      </c>
      <c r="Q1269" s="31" t="s">
        <v>1607</v>
      </c>
      <c r="R1269" s="24"/>
      <c r="S1269" s="24"/>
      <c r="T1269" s="32" t="s">
        <v>35</v>
      </c>
      <c r="U1269" s="18"/>
      <c r="V1269" s="19"/>
      <c r="W1269" s="33" t="str">
        <f t="shared" si="2"/>
        <v/>
      </c>
      <c r="X1269" s="34" t="str">
        <f t="shared" si="1"/>
        <v/>
      </c>
    </row>
    <row r="1270" spans="1:24" ht="14.25" customHeight="1" x14ac:dyDescent="0.25">
      <c r="A1270" s="113">
        <v>430</v>
      </c>
      <c r="B1270" s="83" t="s">
        <v>4335</v>
      </c>
      <c r="C1270" s="24" t="s">
        <v>24</v>
      </c>
      <c r="D1270" s="24"/>
      <c r="E1270" s="31" t="s">
        <v>603</v>
      </c>
      <c r="F1270" s="115" t="s">
        <v>4367</v>
      </c>
      <c r="G1270" s="27" t="s">
        <v>39</v>
      </c>
      <c r="H1270" s="83" t="s">
        <v>4325</v>
      </c>
      <c r="I1270" s="122" t="s">
        <v>4326</v>
      </c>
      <c r="J1270" s="123" t="s">
        <v>4327</v>
      </c>
      <c r="K1270" s="121">
        <v>1</v>
      </c>
      <c r="L1270" s="42" t="s">
        <v>4368</v>
      </c>
      <c r="M1270" s="31" t="s">
        <v>4328</v>
      </c>
      <c r="N1270" s="24" t="s">
        <v>839</v>
      </c>
      <c r="O1270" s="24"/>
      <c r="P1270" s="24" t="s">
        <v>4329</v>
      </c>
      <c r="Q1270" s="31" t="s">
        <v>1607</v>
      </c>
      <c r="R1270" s="24"/>
      <c r="S1270" s="24"/>
      <c r="T1270" s="32" t="s">
        <v>35</v>
      </c>
      <c r="U1270" s="18"/>
      <c r="V1270" s="19"/>
      <c r="W1270" s="33" t="str">
        <f t="shared" si="2"/>
        <v/>
      </c>
      <c r="X1270" s="34" t="str">
        <f t="shared" si="1"/>
        <v/>
      </c>
    </row>
    <row r="1271" spans="1:24" ht="14.25" customHeight="1" x14ac:dyDescent="0.25">
      <c r="A1271" s="113">
        <v>430</v>
      </c>
      <c r="B1271" s="83" t="s">
        <v>4335</v>
      </c>
      <c r="C1271" s="24" t="s">
        <v>24</v>
      </c>
      <c r="D1271" s="24"/>
      <c r="E1271" s="83" t="s">
        <v>1132</v>
      </c>
      <c r="F1271" s="115" t="s">
        <v>4369</v>
      </c>
      <c r="G1271" s="27" t="s">
        <v>39</v>
      </c>
      <c r="H1271" s="83" t="s">
        <v>4325</v>
      </c>
      <c r="I1271" s="122" t="s">
        <v>4326</v>
      </c>
      <c r="J1271" s="123" t="s">
        <v>4327</v>
      </c>
      <c r="K1271" s="121">
        <v>1</v>
      </c>
      <c r="L1271" s="42" t="s">
        <v>4370</v>
      </c>
      <c r="M1271" s="31" t="s">
        <v>4328</v>
      </c>
      <c r="N1271" s="24" t="s">
        <v>839</v>
      </c>
      <c r="O1271" s="24"/>
      <c r="P1271" s="24" t="s">
        <v>4329</v>
      </c>
      <c r="Q1271" s="31" t="s">
        <v>1607</v>
      </c>
      <c r="R1271" s="24"/>
      <c r="S1271" s="24"/>
      <c r="T1271" s="32" t="s">
        <v>35</v>
      </c>
      <c r="U1271" s="18"/>
      <c r="V1271" s="19"/>
      <c r="W1271" s="33" t="str">
        <f t="shared" si="2"/>
        <v/>
      </c>
      <c r="X1271" s="34" t="str">
        <f t="shared" si="1"/>
        <v/>
      </c>
    </row>
    <row r="1272" spans="1:24" ht="14.25" customHeight="1" x14ac:dyDescent="0.25">
      <c r="A1272" s="113">
        <v>430</v>
      </c>
      <c r="B1272" s="83" t="s">
        <v>4335</v>
      </c>
      <c r="C1272" s="24" t="s">
        <v>24</v>
      </c>
      <c r="D1272" s="24"/>
      <c r="E1272" s="83" t="s">
        <v>1701</v>
      </c>
      <c r="F1272" s="115" t="s">
        <v>4371</v>
      </c>
      <c r="G1272" s="27" t="s">
        <v>39</v>
      </c>
      <c r="H1272" s="83" t="s">
        <v>4325</v>
      </c>
      <c r="I1272" s="122" t="s">
        <v>4326</v>
      </c>
      <c r="J1272" s="123" t="s">
        <v>4327</v>
      </c>
      <c r="K1272" s="121">
        <v>1</v>
      </c>
      <c r="L1272" s="42" t="s">
        <v>4372</v>
      </c>
      <c r="M1272" s="31" t="s">
        <v>4328</v>
      </c>
      <c r="N1272" s="24" t="s">
        <v>839</v>
      </c>
      <c r="O1272" s="24"/>
      <c r="P1272" s="24" t="s">
        <v>4329</v>
      </c>
      <c r="Q1272" s="31" t="s">
        <v>1607</v>
      </c>
      <c r="R1272" s="24"/>
      <c r="S1272" s="24"/>
      <c r="T1272" s="32" t="s">
        <v>35</v>
      </c>
      <c r="U1272" s="18"/>
      <c r="V1272" s="19"/>
      <c r="W1272" s="33" t="str">
        <f t="shared" si="2"/>
        <v/>
      </c>
      <c r="X1272" s="34" t="str">
        <f t="shared" si="1"/>
        <v/>
      </c>
    </row>
    <row r="1273" spans="1:24" ht="14.25" customHeight="1" x14ac:dyDescent="0.25">
      <c r="A1273" s="113">
        <v>430</v>
      </c>
      <c r="B1273" s="83" t="s">
        <v>4335</v>
      </c>
      <c r="C1273" s="24" t="s">
        <v>24</v>
      </c>
      <c r="D1273" s="24"/>
      <c r="E1273" s="116" t="s">
        <v>4373</v>
      </c>
      <c r="F1273" s="115" t="s">
        <v>4374</v>
      </c>
      <c r="G1273" s="116" t="s">
        <v>4375</v>
      </c>
      <c r="H1273" s="83" t="s">
        <v>4325</v>
      </c>
      <c r="I1273" s="122" t="s">
        <v>4326</v>
      </c>
      <c r="J1273" s="123" t="s">
        <v>4327</v>
      </c>
      <c r="K1273" s="121">
        <v>1</v>
      </c>
      <c r="L1273" s="42" t="s">
        <v>4376</v>
      </c>
      <c r="M1273" s="31" t="s">
        <v>4328</v>
      </c>
      <c r="N1273" s="24" t="s">
        <v>839</v>
      </c>
      <c r="O1273" s="24"/>
      <c r="P1273" s="24" t="s">
        <v>4329</v>
      </c>
      <c r="Q1273" s="31" t="s">
        <v>1607</v>
      </c>
      <c r="R1273" s="24"/>
      <c r="S1273" s="24"/>
      <c r="T1273" s="32" t="s">
        <v>35</v>
      </c>
      <c r="U1273" s="18"/>
      <c r="V1273" s="19"/>
      <c r="W1273" s="33" t="str">
        <f t="shared" si="2"/>
        <v/>
      </c>
      <c r="X1273" s="34" t="str">
        <f t="shared" si="1"/>
        <v/>
      </c>
    </row>
    <row r="1274" spans="1:24" ht="14.25" customHeight="1" x14ac:dyDescent="0.25">
      <c r="A1274" s="113">
        <v>430</v>
      </c>
      <c r="B1274" s="83"/>
      <c r="C1274" s="24" t="s">
        <v>24</v>
      </c>
      <c r="D1274" s="24"/>
      <c r="E1274" s="24" t="s">
        <v>108</v>
      </c>
      <c r="F1274" s="115" t="s">
        <v>4377</v>
      </c>
      <c r="G1274" s="116" t="s">
        <v>460</v>
      </c>
      <c r="H1274" s="83" t="s">
        <v>4325</v>
      </c>
      <c r="I1274" s="122" t="s">
        <v>4326</v>
      </c>
      <c r="J1274" s="123" t="s">
        <v>4327</v>
      </c>
      <c r="K1274" s="121">
        <v>1</v>
      </c>
      <c r="L1274" s="42" t="s">
        <v>4378</v>
      </c>
      <c r="M1274" s="31" t="s">
        <v>4328</v>
      </c>
      <c r="N1274" s="24" t="s">
        <v>839</v>
      </c>
      <c r="O1274" s="24"/>
      <c r="P1274" s="24" t="s">
        <v>4329</v>
      </c>
      <c r="Q1274" s="31" t="s">
        <v>1607</v>
      </c>
      <c r="R1274" s="24"/>
      <c r="S1274" s="24"/>
      <c r="T1274" s="32" t="s">
        <v>35</v>
      </c>
      <c r="U1274" s="18"/>
      <c r="V1274" s="19"/>
      <c r="W1274" s="33" t="str">
        <f t="shared" si="2"/>
        <v/>
      </c>
      <c r="X1274" s="34" t="str">
        <f t="shared" si="1"/>
        <v/>
      </c>
    </row>
    <row r="1275" spans="1:24" ht="14.25" customHeight="1" x14ac:dyDescent="0.25">
      <c r="A1275" s="113">
        <v>1.385</v>
      </c>
      <c r="B1275" s="83" t="s">
        <v>4379</v>
      </c>
      <c r="C1275" s="24" t="s">
        <v>1183</v>
      </c>
      <c r="D1275" s="24"/>
      <c r="E1275" s="24" t="s">
        <v>808</v>
      </c>
      <c r="F1275" s="115" t="s">
        <v>4380</v>
      </c>
      <c r="G1275" s="116" t="s">
        <v>110</v>
      </c>
      <c r="H1275" s="83" t="s">
        <v>84</v>
      </c>
      <c r="I1275" s="122" t="s">
        <v>4381</v>
      </c>
      <c r="J1275" s="123" t="s">
        <v>4382</v>
      </c>
      <c r="K1275" s="144">
        <v>544</v>
      </c>
      <c r="L1275" s="44" t="s">
        <v>31</v>
      </c>
      <c r="M1275" s="31" t="s">
        <v>234</v>
      </c>
      <c r="N1275" s="24" t="s">
        <v>88</v>
      </c>
      <c r="O1275" s="24">
        <v>5</v>
      </c>
      <c r="P1275" s="24"/>
      <c r="Q1275" s="31" t="s">
        <v>34</v>
      </c>
      <c r="R1275" s="24"/>
      <c r="S1275" s="24"/>
      <c r="T1275" s="32" t="s">
        <v>35</v>
      </c>
      <c r="U1275" s="18"/>
      <c r="V1275" s="19"/>
      <c r="W1275" s="33" t="str">
        <f t="shared" si="2"/>
        <v/>
      </c>
      <c r="X1275" s="34" t="str">
        <f t="shared" si="1"/>
        <v/>
      </c>
    </row>
    <row r="1276" spans="1:24" ht="14.25" customHeight="1" x14ac:dyDescent="0.25">
      <c r="A1276" s="43">
        <v>0.83399999999999985</v>
      </c>
      <c r="B1276" s="43">
        <v>1.45</v>
      </c>
      <c r="C1276" s="24" t="s">
        <v>24</v>
      </c>
      <c r="D1276" s="24"/>
      <c r="E1276" s="24" t="s">
        <v>702</v>
      </c>
      <c r="F1276" s="37" t="s">
        <v>4383</v>
      </c>
      <c r="G1276" s="31" t="s">
        <v>110</v>
      </c>
      <c r="H1276" s="24" t="s">
        <v>28</v>
      </c>
      <c r="I1276" s="28" t="s">
        <v>4384</v>
      </c>
      <c r="J1276" s="38" t="s">
        <v>4385</v>
      </c>
      <c r="K1276" s="30">
        <v>158</v>
      </c>
      <c r="L1276" s="30" t="s">
        <v>31</v>
      </c>
      <c r="M1276" s="31" t="s">
        <v>119</v>
      </c>
      <c r="N1276" s="24" t="s">
        <v>33</v>
      </c>
      <c r="O1276" s="24">
        <v>2</v>
      </c>
      <c r="P1276" s="24"/>
      <c r="Q1276" s="31" t="s">
        <v>34</v>
      </c>
      <c r="R1276" s="24"/>
      <c r="S1276" s="24"/>
      <c r="T1276" s="32" t="s">
        <v>35</v>
      </c>
      <c r="U1276" s="18"/>
      <c r="V1276" s="19"/>
      <c r="W1276" s="33" t="str">
        <f t="shared" si="2"/>
        <v/>
      </c>
      <c r="X1276" s="34" t="str">
        <f t="shared" si="1"/>
        <v/>
      </c>
    </row>
    <row r="1277" spans="1:24" ht="14.25" customHeight="1" x14ac:dyDescent="0.25">
      <c r="A1277" s="43">
        <v>0.83399999999999985</v>
      </c>
      <c r="B1277" s="60">
        <v>0.97499999999999998</v>
      </c>
      <c r="C1277" s="24" t="s">
        <v>24</v>
      </c>
      <c r="D1277" s="24"/>
      <c r="E1277" s="36" t="s">
        <v>517</v>
      </c>
      <c r="F1277" s="37" t="s">
        <v>4386</v>
      </c>
      <c r="G1277" s="27" t="s">
        <v>39</v>
      </c>
      <c r="H1277" s="24" t="s">
        <v>28</v>
      </c>
      <c r="I1277" s="28" t="s">
        <v>4384</v>
      </c>
      <c r="J1277" s="38" t="s">
        <v>4385</v>
      </c>
      <c r="K1277" s="35">
        <v>158</v>
      </c>
      <c r="L1277" s="35" t="s">
        <v>47</v>
      </c>
      <c r="M1277" s="31" t="s">
        <v>119</v>
      </c>
      <c r="N1277" s="24" t="s">
        <v>33</v>
      </c>
      <c r="O1277" s="24">
        <v>2</v>
      </c>
      <c r="P1277" s="24"/>
      <c r="Q1277" s="31" t="s">
        <v>34</v>
      </c>
      <c r="R1277" s="24"/>
      <c r="S1277" s="24"/>
      <c r="T1277" s="32" t="s">
        <v>35</v>
      </c>
      <c r="U1277" s="18"/>
      <c r="V1277" s="19"/>
      <c r="W1277" s="33" t="str">
        <f t="shared" si="2"/>
        <v/>
      </c>
      <c r="X1277" s="34" t="str">
        <f t="shared" si="1"/>
        <v/>
      </c>
    </row>
    <row r="1278" spans="1:24" ht="14.25" customHeight="1" x14ac:dyDescent="0.25">
      <c r="A1278" s="43">
        <v>1.68</v>
      </c>
      <c r="B1278" s="43">
        <v>2.9</v>
      </c>
      <c r="C1278" s="24" t="s">
        <v>24</v>
      </c>
      <c r="D1278" s="24"/>
      <c r="E1278" s="24" t="s">
        <v>477</v>
      </c>
      <c r="F1278" s="37" t="s">
        <v>4387</v>
      </c>
      <c r="G1278" s="31" t="s">
        <v>110</v>
      </c>
      <c r="H1278" s="24" t="s">
        <v>28</v>
      </c>
      <c r="I1278" s="28" t="s">
        <v>4388</v>
      </c>
      <c r="J1278" s="38" t="s">
        <v>4389</v>
      </c>
      <c r="K1278" s="30">
        <v>159</v>
      </c>
      <c r="L1278" s="30" t="s">
        <v>31</v>
      </c>
      <c r="M1278" s="31" t="s">
        <v>119</v>
      </c>
      <c r="N1278" s="24" t="s">
        <v>33</v>
      </c>
      <c r="O1278" s="24">
        <v>2</v>
      </c>
      <c r="P1278" s="24"/>
      <c r="Q1278" s="31" t="s">
        <v>34</v>
      </c>
      <c r="R1278" s="24"/>
      <c r="S1278" s="24"/>
      <c r="T1278" s="32" t="s">
        <v>35</v>
      </c>
      <c r="U1278" s="18"/>
      <c r="V1278" s="19"/>
      <c r="W1278" s="33" t="str">
        <f t="shared" si="2"/>
        <v/>
      </c>
      <c r="X1278" s="34" t="str">
        <f t="shared" si="1"/>
        <v/>
      </c>
    </row>
    <row r="1279" spans="1:24" ht="14.25" customHeight="1" x14ac:dyDescent="0.25">
      <c r="A1279" s="43">
        <v>1.68</v>
      </c>
      <c r="B1279" s="43">
        <v>2.9</v>
      </c>
      <c r="C1279" s="24" t="s">
        <v>24</v>
      </c>
      <c r="D1279" s="24"/>
      <c r="E1279" s="24" t="s">
        <v>702</v>
      </c>
      <c r="F1279" s="37" t="s">
        <v>4390</v>
      </c>
      <c r="G1279" s="31" t="s">
        <v>110</v>
      </c>
      <c r="H1279" s="24" t="s">
        <v>28</v>
      </c>
      <c r="I1279" s="28" t="s">
        <v>4388</v>
      </c>
      <c r="J1279" s="38" t="s">
        <v>4389</v>
      </c>
      <c r="K1279" s="35">
        <v>159</v>
      </c>
      <c r="L1279" s="35" t="s">
        <v>47</v>
      </c>
      <c r="M1279" s="31" t="s">
        <v>119</v>
      </c>
      <c r="N1279" s="24" t="s">
        <v>33</v>
      </c>
      <c r="O1279" s="24">
        <v>2</v>
      </c>
      <c r="P1279" s="24"/>
      <c r="Q1279" s="31" t="s">
        <v>34</v>
      </c>
      <c r="R1279" s="24"/>
      <c r="S1279" s="24"/>
      <c r="T1279" s="32" t="s">
        <v>35</v>
      </c>
      <c r="U1279" s="18"/>
      <c r="V1279" s="19"/>
      <c r="W1279" s="33" t="str">
        <f t="shared" si="2"/>
        <v/>
      </c>
      <c r="X1279" s="34" t="str">
        <f t="shared" si="1"/>
        <v/>
      </c>
    </row>
    <row r="1280" spans="1:24" ht="14.25" customHeight="1" x14ac:dyDescent="0.25">
      <c r="A1280" s="43">
        <v>1.68</v>
      </c>
      <c r="B1280" s="60">
        <v>2.04</v>
      </c>
      <c r="C1280" s="24" t="s">
        <v>24</v>
      </c>
      <c r="D1280" s="24"/>
      <c r="E1280" s="24" t="s">
        <v>297</v>
      </c>
      <c r="F1280" s="37" t="s">
        <v>4391</v>
      </c>
      <c r="G1280" s="31" t="s">
        <v>321</v>
      </c>
      <c r="H1280" s="24" t="s">
        <v>28</v>
      </c>
      <c r="I1280" s="28" t="s">
        <v>4388</v>
      </c>
      <c r="J1280" s="38" t="s">
        <v>4389</v>
      </c>
      <c r="K1280" s="35">
        <v>159</v>
      </c>
      <c r="L1280" s="35" t="s">
        <v>48</v>
      </c>
      <c r="M1280" s="31" t="s">
        <v>119</v>
      </c>
      <c r="N1280" s="24" t="s">
        <v>33</v>
      </c>
      <c r="O1280" s="24">
        <v>2</v>
      </c>
      <c r="P1280" s="24"/>
      <c r="Q1280" s="31" t="s">
        <v>34</v>
      </c>
      <c r="R1280" s="24"/>
      <c r="S1280" s="24"/>
      <c r="T1280" s="32" t="s">
        <v>35</v>
      </c>
      <c r="U1280" s="18"/>
      <c r="V1280" s="19"/>
      <c r="W1280" s="33" t="str">
        <f t="shared" si="2"/>
        <v/>
      </c>
      <c r="X1280" s="34" t="str">
        <f t="shared" si="1"/>
        <v/>
      </c>
    </row>
    <row r="1281" spans="1:24" ht="14.25" customHeight="1" x14ac:dyDescent="0.25">
      <c r="A1281" s="43">
        <v>1.68</v>
      </c>
      <c r="B1281" s="60">
        <v>2.04</v>
      </c>
      <c r="C1281" s="24" t="s">
        <v>24</v>
      </c>
      <c r="D1281" s="24"/>
      <c r="E1281" s="36" t="s">
        <v>517</v>
      </c>
      <c r="F1281" s="37" t="s">
        <v>4392</v>
      </c>
      <c r="G1281" s="27" t="s">
        <v>39</v>
      </c>
      <c r="H1281" s="24" t="s">
        <v>28</v>
      </c>
      <c r="I1281" s="28" t="s">
        <v>4388</v>
      </c>
      <c r="J1281" s="38" t="s">
        <v>4389</v>
      </c>
      <c r="K1281" s="35">
        <v>159</v>
      </c>
      <c r="L1281" s="35" t="s">
        <v>425</v>
      </c>
      <c r="M1281" s="31" t="s">
        <v>119</v>
      </c>
      <c r="N1281" s="24" t="s">
        <v>33</v>
      </c>
      <c r="O1281" s="24">
        <v>2</v>
      </c>
      <c r="P1281" s="24"/>
      <c r="Q1281" s="31" t="s">
        <v>34</v>
      </c>
      <c r="R1281" s="24"/>
      <c r="S1281" s="24"/>
      <c r="T1281" s="32" t="s">
        <v>35</v>
      </c>
      <c r="U1281" s="18"/>
      <c r="V1281" s="19"/>
      <c r="W1281" s="33" t="str">
        <f t="shared" si="2"/>
        <v/>
      </c>
      <c r="X1281" s="34" t="str">
        <f t="shared" si="1"/>
        <v/>
      </c>
    </row>
    <row r="1282" spans="1:24" ht="14.25" customHeight="1" x14ac:dyDescent="0.25">
      <c r="A1282" s="40">
        <v>0.3</v>
      </c>
      <c r="B1282" s="41" t="s">
        <v>4393</v>
      </c>
      <c r="C1282" s="24" t="s">
        <v>24</v>
      </c>
      <c r="D1282" s="24"/>
      <c r="E1282" s="24" t="s">
        <v>267</v>
      </c>
      <c r="F1282" s="37" t="s">
        <v>4394</v>
      </c>
      <c r="G1282" s="27" t="s">
        <v>83</v>
      </c>
      <c r="H1282" s="24" t="s">
        <v>84</v>
      </c>
      <c r="I1282" s="28" t="s">
        <v>4395</v>
      </c>
      <c r="J1282" s="38" t="s">
        <v>4396</v>
      </c>
      <c r="K1282" s="36">
        <v>317</v>
      </c>
      <c r="L1282" s="36" t="s">
        <v>31</v>
      </c>
      <c r="M1282" s="31" t="s">
        <v>87</v>
      </c>
      <c r="N1282" s="24" t="s">
        <v>88</v>
      </c>
      <c r="O1282" s="24">
        <v>3</v>
      </c>
      <c r="P1282" s="24"/>
      <c r="Q1282" s="31" t="s">
        <v>34</v>
      </c>
      <c r="R1282" s="49"/>
      <c r="S1282" s="49"/>
      <c r="T1282" s="32" t="s">
        <v>35</v>
      </c>
      <c r="U1282" s="18"/>
      <c r="V1282" s="19"/>
      <c r="W1282" s="33" t="str">
        <f t="shared" si="2"/>
        <v/>
      </c>
      <c r="X1282" s="34" t="str">
        <f t="shared" si="1"/>
        <v/>
      </c>
    </row>
    <row r="1283" spans="1:24" ht="14.25" customHeight="1" x14ac:dyDescent="0.25">
      <c r="A1283" s="40">
        <v>0.82499999999999996</v>
      </c>
      <c r="B1283" s="41" t="s">
        <v>4397</v>
      </c>
      <c r="C1283" s="24" t="s">
        <v>24</v>
      </c>
      <c r="D1283" s="24"/>
      <c r="E1283" s="24" t="s">
        <v>267</v>
      </c>
      <c r="F1283" s="37" t="s">
        <v>4394</v>
      </c>
      <c r="G1283" s="27" t="s">
        <v>83</v>
      </c>
      <c r="H1283" s="24" t="s">
        <v>84</v>
      </c>
      <c r="I1283" s="28" t="s">
        <v>4398</v>
      </c>
      <c r="J1283" s="38" t="s">
        <v>4399</v>
      </c>
      <c r="K1283" s="36">
        <v>318</v>
      </c>
      <c r="L1283" s="36" t="s">
        <v>31</v>
      </c>
      <c r="M1283" s="31" t="s">
        <v>87</v>
      </c>
      <c r="N1283" s="24" t="s">
        <v>88</v>
      </c>
      <c r="O1283" s="24">
        <v>3</v>
      </c>
      <c r="P1283" s="24"/>
      <c r="Q1283" s="31" t="s">
        <v>34</v>
      </c>
      <c r="R1283" s="49"/>
      <c r="S1283" s="49"/>
      <c r="T1283" s="32" t="s">
        <v>35</v>
      </c>
      <c r="U1283" s="18"/>
      <c r="V1283" s="19"/>
      <c r="W1283" s="33" t="str">
        <f t="shared" si="2"/>
        <v/>
      </c>
      <c r="X1283" s="34" t="str">
        <f t="shared" si="1"/>
        <v/>
      </c>
    </row>
    <row r="1284" spans="1:24" ht="14.25" customHeight="1" x14ac:dyDescent="0.25">
      <c r="A1284" s="36">
        <v>370</v>
      </c>
      <c r="B1284" s="24" t="s">
        <v>4400</v>
      </c>
      <c r="C1284" s="24" t="s">
        <v>90</v>
      </c>
      <c r="D1284" s="24"/>
      <c r="E1284" s="24" t="s">
        <v>98</v>
      </c>
      <c r="F1284" s="37" t="s">
        <v>4401</v>
      </c>
      <c r="G1284" s="31" t="s">
        <v>100</v>
      </c>
      <c r="H1284" s="24" t="s">
        <v>40</v>
      </c>
      <c r="I1284" s="28" t="s">
        <v>4402</v>
      </c>
      <c r="J1284" s="38" t="s">
        <v>4403</v>
      </c>
      <c r="K1284" s="36">
        <v>1</v>
      </c>
      <c r="L1284" s="36" t="s">
        <v>31</v>
      </c>
      <c r="M1284" s="31" t="s">
        <v>4404</v>
      </c>
      <c r="N1284" s="24" t="s">
        <v>185</v>
      </c>
      <c r="O1284" s="24"/>
      <c r="P1284" s="24" t="s">
        <v>4405</v>
      </c>
      <c r="Q1284" s="31" t="s">
        <v>34</v>
      </c>
      <c r="R1284" s="24" t="s">
        <v>45</v>
      </c>
      <c r="S1284" s="24" t="s">
        <v>229</v>
      </c>
      <c r="T1284" s="32" t="s">
        <v>35</v>
      </c>
      <c r="U1284" s="18"/>
      <c r="V1284" s="19"/>
      <c r="W1284" s="33" t="str">
        <f t="shared" si="2"/>
        <v/>
      </c>
      <c r="X1284" s="34" t="str">
        <f t="shared" si="1"/>
        <v/>
      </c>
    </row>
    <row r="1285" spans="1:24" ht="14.25" customHeight="1" x14ac:dyDescent="0.25">
      <c r="A1285" s="40">
        <v>4.4850000000000003</v>
      </c>
      <c r="B1285" s="41">
        <v>5</v>
      </c>
      <c r="C1285" s="24" t="s">
        <v>393</v>
      </c>
      <c r="D1285" s="24"/>
      <c r="E1285" s="24" t="s">
        <v>574</v>
      </c>
      <c r="F1285" s="37" t="s">
        <v>4406</v>
      </c>
      <c r="G1285" s="31" t="s">
        <v>69</v>
      </c>
      <c r="H1285" s="24" t="s">
        <v>393</v>
      </c>
      <c r="I1285" s="28" t="s">
        <v>4407</v>
      </c>
      <c r="J1285" s="38" t="s">
        <v>4408</v>
      </c>
      <c r="K1285" s="36">
        <v>206</v>
      </c>
      <c r="L1285" s="36" t="s">
        <v>31</v>
      </c>
      <c r="M1285" s="31" t="s">
        <v>119</v>
      </c>
      <c r="N1285" s="24" t="s">
        <v>33</v>
      </c>
      <c r="O1285" s="24">
        <v>2</v>
      </c>
      <c r="P1285" s="24"/>
      <c r="Q1285" s="31" t="s">
        <v>34</v>
      </c>
      <c r="R1285" s="24"/>
      <c r="S1285" s="24" t="s">
        <v>2161</v>
      </c>
      <c r="T1285" s="32" t="s">
        <v>35</v>
      </c>
      <c r="U1285" s="18"/>
      <c r="V1285" s="19"/>
      <c r="W1285" s="33" t="str">
        <f t="shared" si="2"/>
        <v/>
      </c>
      <c r="X1285" s="34" t="str">
        <f t="shared" si="1"/>
        <v/>
      </c>
    </row>
    <row r="1286" spans="1:24" ht="14.25" customHeight="1" x14ac:dyDescent="0.25">
      <c r="A1286" s="24">
        <v>4.8</v>
      </c>
      <c r="B1286" s="24" t="s">
        <v>4409</v>
      </c>
      <c r="C1286" s="24" t="s">
        <v>585</v>
      </c>
      <c r="D1286" s="24"/>
      <c r="E1286" s="36" t="s">
        <v>517</v>
      </c>
      <c r="F1286" s="37" t="s">
        <v>4410</v>
      </c>
      <c r="G1286" s="31" t="s">
        <v>110</v>
      </c>
      <c r="H1286" s="24" t="s">
        <v>2906</v>
      </c>
      <c r="I1286" s="28" t="s">
        <v>4411</v>
      </c>
      <c r="J1286" s="38" t="s">
        <v>4412</v>
      </c>
      <c r="K1286" s="36">
        <v>300</v>
      </c>
      <c r="L1286" s="36" t="s">
        <v>31</v>
      </c>
      <c r="M1286" s="31" t="s">
        <v>249</v>
      </c>
      <c r="N1286" s="24" t="s">
        <v>185</v>
      </c>
      <c r="O1286" s="24">
        <v>3</v>
      </c>
      <c r="P1286" s="24"/>
      <c r="Q1286" s="31" t="s">
        <v>66</v>
      </c>
      <c r="R1286" s="24"/>
      <c r="S1286" s="24"/>
      <c r="T1286" s="32" t="s">
        <v>35</v>
      </c>
      <c r="U1286" s="18"/>
      <c r="V1286" s="19"/>
      <c r="W1286" s="33" t="str">
        <f t="shared" si="2"/>
        <v/>
      </c>
      <c r="X1286" s="34" t="str">
        <f t="shared" si="1"/>
        <v/>
      </c>
    </row>
    <row r="1287" spans="1:24" ht="14.25" customHeight="1" x14ac:dyDescent="0.25">
      <c r="A1287" s="24">
        <v>0.189</v>
      </c>
      <c r="B1287" s="24"/>
      <c r="C1287" s="24" t="s">
        <v>24</v>
      </c>
      <c r="D1287" s="24"/>
      <c r="E1287" s="24" t="s">
        <v>297</v>
      </c>
      <c r="F1287" s="37" t="s">
        <v>4413</v>
      </c>
      <c r="G1287" s="27" t="s">
        <v>39</v>
      </c>
      <c r="H1287" s="24" t="s">
        <v>84</v>
      </c>
      <c r="I1287" s="28" t="s">
        <v>4414</v>
      </c>
      <c r="J1287" s="38" t="s">
        <v>4415</v>
      </c>
      <c r="K1287" s="36">
        <v>301</v>
      </c>
      <c r="L1287" s="36" t="s">
        <v>31</v>
      </c>
      <c r="M1287" s="31" t="s">
        <v>249</v>
      </c>
      <c r="N1287" s="24" t="s">
        <v>185</v>
      </c>
      <c r="O1287" s="24">
        <v>3</v>
      </c>
      <c r="P1287" s="24"/>
      <c r="Q1287" s="31" t="s">
        <v>66</v>
      </c>
      <c r="R1287" s="24"/>
      <c r="S1287" s="24"/>
      <c r="T1287" s="32" t="s">
        <v>35</v>
      </c>
      <c r="U1287" s="18"/>
      <c r="V1287" s="19"/>
      <c r="W1287" s="33" t="str">
        <f t="shared" si="2"/>
        <v/>
      </c>
      <c r="X1287" s="34" t="str">
        <f t="shared" si="1"/>
        <v/>
      </c>
    </row>
    <row r="1288" spans="1:24" ht="14.25" customHeight="1" x14ac:dyDescent="0.25">
      <c r="A1288" s="40">
        <v>0.3158653846153846</v>
      </c>
      <c r="B1288" s="41">
        <v>0.6</v>
      </c>
      <c r="C1288" s="24" t="s">
        <v>24</v>
      </c>
      <c r="D1288" s="24"/>
      <c r="E1288" s="24" t="s">
        <v>495</v>
      </c>
      <c r="F1288" s="37" t="s">
        <v>4416</v>
      </c>
      <c r="G1288" s="31" t="s">
        <v>69</v>
      </c>
      <c r="H1288" s="24" t="s">
        <v>28</v>
      </c>
      <c r="I1288" s="28" t="s">
        <v>4417</v>
      </c>
      <c r="J1288" s="38" t="s">
        <v>4418</v>
      </c>
      <c r="K1288" s="36">
        <v>179</v>
      </c>
      <c r="L1288" s="36" t="s">
        <v>31</v>
      </c>
      <c r="M1288" s="31" t="s">
        <v>119</v>
      </c>
      <c r="N1288" s="24" t="s">
        <v>33</v>
      </c>
      <c r="O1288" s="24">
        <v>2</v>
      </c>
      <c r="P1288" s="24"/>
      <c r="Q1288" s="31" t="s">
        <v>34</v>
      </c>
      <c r="R1288" s="24"/>
      <c r="S1288" s="24"/>
      <c r="T1288" s="32" t="s">
        <v>35</v>
      </c>
      <c r="U1288" s="18"/>
      <c r="V1288" s="19"/>
      <c r="W1288" s="33" t="str">
        <f t="shared" si="2"/>
        <v/>
      </c>
      <c r="X1288" s="34" t="str">
        <f t="shared" si="1"/>
        <v/>
      </c>
    </row>
    <row r="1289" spans="1:24" ht="14.25" customHeight="1" x14ac:dyDescent="0.25">
      <c r="A1289" s="40">
        <v>0.94</v>
      </c>
      <c r="B1289" s="40" t="s">
        <v>4419</v>
      </c>
      <c r="C1289" s="24" t="s">
        <v>24</v>
      </c>
      <c r="D1289" s="24"/>
      <c r="E1289" s="24" t="s">
        <v>4420</v>
      </c>
      <c r="F1289" s="37" t="s">
        <v>4421</v>
      </c>
      <c r="G1289" s="31" t="s">
        <v>46</v>
      </c>
      <c r="H1289" s="24" t="s">
        <v>84</v>
      </c>
      <c r="I1289" s="28" t="s">
        <v>4422</v>
      </c>
      <c r="J1289" s="38" t="s">
        <v>4423</v>
      </c>
      <c r="K1289" s="36">
        <v>502</v>
      </c>
      <c r="L1289" s="36" t="s">
        <v>31</v>
      </c>
      <c r="M1289" s="31" t="s">
        <v>234</v>
      </c>
      <c r="N1289" s="24" t="s">
        <v>88</v>
      </c>
      <c r="O1289" s="24">
        <v>5</v>
      </c>
      <c r="P1289" s="24"/>
      <c r="Q1289" s="31" t="s">
        <v>34</v>
      </c>
      <c r="R1289" s="24"/>
      <c r="S1289" s="24"/>
      <c r="T1289" s="32" t="s">
        <v>35</v>
      </c>
      <c r="U1289" s="18"/>
      <c r="V1289" s="19"/>
      <c r="W1289" s="33" t="str">
        <f t="shared" si="2"/>
        <v/>
      </c>
      <c r="X1289" s="34" t="str">
        <f t="shared" si="1"/>
        <v/>
      </c>
    </row>
    <row r="1290" spans="1:24" ht="14.25" customHeight="1" x14ac:dyDescent="0.25">
      <c r="A1290" s="40">
        <v>0.54666666666666675</v>
      </c>
      <c r="B1290" s="41">
        <v>0.8</v>
      </c>
      <c r="C1290" s="24" t="s">
        <v>24</v>
      </c>
      <c r="D1290" s="24"/>
      <c r="E1290" s="24" t="s">
        <v>477</v>
      </c>
      <c r="F1290" s="37" t="s">
        <v>4424</v>
      </c>
      <c r="G1290" s="31" t="s">
        <v>110</v>
      </c>
      <c r="H1290" s="24" t="s">
        <v>28</v>
      </c>
      <c r="I1290" s="28" t="s">
        <v>4425</v>
      </c>
      <c r="J1290" s="38" t="s">
        <v>4426</v>
      </c>
      <c r="K1290" s="36">
        <v>120</v>
      </c>
      <c r="L1290" s="36" t="s">
        <v>31</v>
      </c>
      <c r="M1290" s="31" t="s">
        <v>622</v>
      </c>
      <c r="N1290" s="24" t="s">
        <v>33</v>
      </c>
      <c r="O1290" s="24">
        <v>6</v>
      </c>
      <c r="P1290" s="31" t="s">
        <v>623</v>
      </c>
      <c r="Q1290" s="31" t="s">
        <v>34</v>
      </c>
      <c r="R1290" s="24"/>
      <c r="S1290" s="24" t="s">
        <v>329</v>
      </c>
      <c r="T1290" s="32" t="s">
        <v>35</v>
      </c>
      <c r="U1290" s="18"/>
      <c r="V1290" s="19"/>
      <c r="W1290" s="33" t="str">
        <f t="shared" si="2"/>
        <v/>
      </c>
      <c r="X1290" s="34" t="str">
        <f t="shared" si="1"/>
        <v/>
      </c>
    </row>
    <row r="1291" spans="1:24" ht="14.25" customHeight="1" x14ac:dyDescent="0.25">
      <c r="A1291" s="40">
        <v>0.2</v>
      </c>
      <c r="B1291" s="41">
        <v>0.26666666666666666</v>
      </c>
      <c r="C1291" s="24" t="s">
        <v>24</v>
      </c>
      <c r="D1291" s="24"/>
      <c r="E1291" s="24" t="s">
        <v>477</v>
      </c>
      <c r="F1291" s="37" t="s">
        <v>4427</v>
      </c>
      <c r="G1291" s="31" t="s">
        <v>110</v>
      </c>
      <c r="H1291" s="24" t="s">
        <v>28</v>
      </c>
      <c r="I1291" s="28" t="s">
        <v>4428</v>
      </c>
      <c r="J1291" s="38" t="s">
        <v>4429</v>
      </c>
      <c r="K1291" s="36">
        <v>121</v>
      </c>
      <c r="L1291" s="36" t="s">
        <v>31</v>
      </c>
      <c r="M1291" s="31" t="s">
        <v>622</v>
      </c>
      <c r="N1291" s="24" t="s">
        <v>33</v>
      </c>
      <c r="O1291" s="24">
        <v>6</v>
      </c>
      <c r="P1291" s="31" t="s">
        <v>623</v>
      </c>
      <c r="Q1291" s="31" t="s">
        <v>34</v>
      </c>
      <c r="R1291" s="24"/>
      <c r="S1291" s="24" t="s">
        <v>329</v>
      </c>
      <c r="T1291" s="32" t="s">
        <v>35</v>
      </c>
      <c r="U1291" s="18"/>
      <c r="V1291" s="19"/>
      <c r="W1291" s="33" t="str">
        <f t="shared" si="2"/>
        <v/>
      </c>
      <c r="X1291" s="34" t="str">
        <f t="shared" si="1"/>
        <v/>
      </c>
    </row>
    <row r="1292" spans="1:24" ht="14.25" customHeight="1" x14ac:dyDescent="0.25">
      <c r="A1292" s="40">
        <v>0.47</v>
      </c>
      <c r="B1292" s="41" t="s">
        <v>4430</v>
      </c>
      <c r="C1292" s="24" t="s">
        <v>115</v>
      </c>
      <c r="D1292" s="24"/>
      <c r="E1292" s="24" t="s">
        <v>1212</v>
      </c>
      <c r="F1292" s="37" t="s">
        <v>4431</v>
      </c>
      <c r="G1292" s="31" t="s">
        <v>110</v>
      </c>
      <c r="H1292" s="24" t="s">
        <v>84</v>
      </c>
      <c r="I1292" s="28" t="s">
        <v>4432</v>
      </c>
      <c r="J1292" s="38" t="s">
        <v>4433</v>
      </c>
      <c r="K1292" s="30">
        <v>510</v>
      </c>
      <c r="L1292" s="30" t="s">
        <v>31</v>
      </c>
      <c r="M1292" s="31" t="s">
        <v>234</v>
      </c>
      <c r="N1292" s="24" t="s">
        <v>88</v>
      </c>
      <c r="O1292" s="24">
        <v>5</v>
      </c>
      <c r="P1292" s="24"/>
      <c r="Q1292" s="31" t="s">
        <v>34</v>
      </c>
      <c r="R1292" s="24"/>
      <c r="S1292" s="24"/>
      <c r="T1292" s="32" t="s">
        <v>35</v>
      </c>
      <c r="U1292" s="18"/>
      <c r="V1292" s="19"/>
      <c r="W1292" s="33" t="str">
        <f t="shared" si="2"/>
        <v/>
      </c>
      <c r="X1292" s="34" t="str">
        <f t="shared" si="1"/>
        <v/>
      </c>
    </row>
    <row r="1293" spans="1:24" ht="14.25" customHeight="1" x14ac:dyDescent="0.25">
      <c r="A1293" s="40">
        <v>0.47</v>
      </c>
      <c r="B1293" s="41" t="s">
        <v>4434</v>
      </c>
      <c r="C1293" s="24" t="s">
        <v>24</v>
      </c>
      <c r="D1293" s="24"/>
      <c r="E1293" s="24" t="s">
        <v>4435</v>
      </c>
      <c r="F1293" s="37"/>
      <c r="G1293" s="31" t="s">
        <v>93</v>
      </c>
      <c r="H1293" s="24" t="s">
        <v>84</v>
      </c>
      <c r="I1293" s="28" t="s">
        <v>4432</v>
      </c>
      <c r="J1293" s="38" t="s">
        <v>4433</v>
      </c>
      <c r="K1293" s="35">
        <v>510</v>
      </c>
      <c r="L1293" s="35" t="s">
        <v>47</v>
      </c>
      <c r="M1293" s="31" t="s">
        <v>234</v>
      </c>
      <c r="N1293" s="24" t="s">
        <v>88</v>
      </c>
      <c r="O1293" s="24">
        <v>5</v>
      </c>
      <c r="P1293" s="24"/>
      <c r="Q1293" s="31" t="s">
        <v>34</v>
      </c>
      <c r="R1293" s="24"/>
      <c r="S1293" s="24"/>
      <c r="T1293" s="32" t="s">
        <v>35</v>
      </c>
      <c r="U1293" s="18"/>
      <c r="V1293" s="19"/>
      <c r="W1293" s="33" t="str">
        <f t="shared" si="2"/>
        <v/>
      </c>
      <c r="X1293" s="34" t="str">
        <f t="shared" si="1"/>
        <v/>
      </c>
    </row>
    <row r="1294" spans="1:24" ht="14.25" customHeight="1" x14ac:dyDescent="0.25">
      <c r="A1294" s="36">
        <v>7.2</v>
      </c>
      <c r="B1294" s="24" t="s">
        <v>4436</v>
      </c>
      <c r="C1294" s="24" t="s">
        <v>24</v>
      </c>
      <c r="D1294" s="24"/>
      <c r="E1294" s="24" t="s">
        <v>792</v>
      </c>
      <c r="F1294" s="37" t="s">
        <v>4437</v>
      </c>
      <c r="G1294" s="31" t="s">
        <v>110</v>
      </c>
      <c r="H1294" s="24" t="s">
        <v>28</v>
      </c>
      <c r="I1294" s="28" t="s">
        <v>4438</v>
      </c>
      <c r="J1294" s="38" t="s">
        <v>4439</v>
      </c>
      <c r="K1294" s="36">
        <v>25</v>
      </c>
      <c r="L1294" s="36" t="s">
        <v>31</v>
      </c>
      <c r="M1294" s="31" t="s">
        <v>255</v>
      </c>
      <c r="N1294" s="24" t="s">
        <v>185</v>
      </c>
      <c r="O1294" s="24">
        <v>1</v>
      </c>
      <c r="P1294" s="24"/>
      <c r="Q1294" s="31" t="s">
        <v>66</v>
      </c>
      <c r="R1294" s="24"/>
      <c r="S1294" s="24"/>
      <c r="T1294" s="32" t="s">
        <v>35</v>
      </c>
      <c r="U1294" s="18"/>
      <c r="V1294" s="19"/>
      <c r="W1294" s="33" t="str">
        <f t="shared" si="2"/>
        <v/>
      </c>
      <c r="X1294" s="34" t="str">
        <f t="shared" si="1"/>
        <v/>
      </c>
    </row>
    <row r="1295" spans="1:24" ht="14.25" customHeight="1" x14ac:dyDescent="0.25">
      <c r="A1295" s="36">
        <v>3.2250000000000001</v>
      </c>
      <c r="B1295" s="24" t="s">
        <v>4440</v>
      </c>
      <c r="C1295" s="24" t="s">
        <v>115</v>
      </c>
      <c r="D1295" s="24"/>
      <c r="E1295" s="24" t="s">
        <v>4154</v>
      </c>
      <c r="F1295" s="37" t="s">
        <v>4441</v>
      </c>
      <c r="G1295" s="31" t="s">
        <v>46</v>
      </c>
      <c r="H1295" s="24" t="s">
        <v>84</v>
      </c>
      <c r="I1295" s="28" t="s">
        <v>4442</v>
      </c>
      <c r="J1295" s="38" t="s">
        <v>4443</v>
      </c>
      <c r="K1295" s="36">
        <v>36</v>
      </c>
      <c r="L1295" s="36" t="s">
        <v>31</v>
      </c>
      <c r="M1295" s="31" t="s">
        <v>170</v>
      </c>
      <c r="N1295" s="24" t="s">
        <v>129</v>
      </c>
      <c r="O1295" s="24">
        <v>1</v>
      </c>
      <c r="P1295" s="24"/>
      <c r="Q1295" s="31" t="s">
        <v>34</v>
      </c>
      <c r="R1295" s="24"/>
      <c r="S1295" s="24"/>
      <c r="T1295" s="32" t="s">
        <v>35</v>
      </c>
      <c r="U1295" s="18"/>
      <c r="V1295" s="19"/>
      <c r="W1295" s="33" t="str">
        <f t="shared" si="2"/>
        <v/>
      </c>
      <c r="X1295" s="34" t="str">
        <f t="shared" si="1"/>
        <v/>
      </c>
    </row>
    <row r="1296" spans="1:24" ht="14.25" customHeight="1" x14ac:dyDescent="0.25">
      <c r="A1296" s="22">
        <v>72.36</v>
      </c>
      <c r="B1296" s="24">
        <f>5750/28</f>
        <v>205.35714285714286</v>
      </c>
      <c r="C1296" s="24" t="s">
        <v>24</v>
      </c>
      <c r="D1296" s="24"/>
      <c r="E1296" s="24" t="s">
        <v>608</v>
      </c>
      <c r="F1296" s="37" t="s">
        <v>4444</v>
      </c>
      <c r="G1296" s="31" t="s">
        <v>610</v>
      </c>
      <c r="H1296" s="24" t="s">
        <v>84</v>
      </c>
      <c r="I1296" s="37"/>
      <c r="J1296" s="38" t="s">
        <v>4445</v>
      </c>
      <c r="K1296" s="36">
        <v>41</v>
      </c>
      <c r="L1296" s="36" t="s">
        <v>31</v>
      </c>
      <c r="M1296" s="31" t="s">
        <v>859</v>
      </c>
      <c r="N1296" s="24">
        <v>2018</v>
      </c>
      <c r="O1296" s="24">
        <v>50</v>
      </c>
      <c r="P1296" s="24" t="s">
        <v>44</v>
      </c>
      <c r="Q1296" s="31" t="s">
        <v>34</v>
      </c>
      <c r="R1296" s="24" t="s">
        <v>45</v>
      </c>
      <c r="S1296" s="24" t="s">
        <v>44</v>
      </c>
      <c r="T1296" s="32" t="s">
        <v>35</v>
      </c>
      <c r="U1296" s="18"/>
      <c r="V1296" s="19"/>
      <c r="W1296" s="33" t="str">
        <f t="shared" si="2"/>
        <v/>
      </c>
      <c r="X1296" s="34" t="str">
        <f t="shared" si="1"/>
        <v/>
      </c>
    </row>
    <row r="1297" spans="1:24" ht="14.25" customHeight="1" x14ac:dyDescent="0.25">
      <c r="A1297" s="22">
        <v>289.43</v>
      </c>
      <c r="B1297" s="24">
        <f>20400/28</f>
        <v>728.57142857142856</v>
      </c>
      <c r="C1297" s="24" t="s">
        <v>24</v>
      </c>
      <c r="D1297" s="24"/>
      <c r="E1297" s="24" t="s">
        <v>608</v>
      </c>
      <c r="F1297" s="37" t="s">
        <v>4446</v>
      </c>
      <c r="G1297" s="31" t="s">
        <v>610</v>
      </c>
      <c r="H1297" s="24" t="s">
        <v>84</v>
      </c>
      <c r="I1297" s="37"/>
      <c r="J1297" s="38" t="s">
        <v>4447</v>
      </c>
      <c r="K1297" s="36">
        <v>42</v>
      </c>
      <c r="L1297" s="36" t="s">
        <v>31</v>
      </c>
      <c r="M1297" s="31" t="s">
        <v>859</v>
      </c>
      <c r="N1297" s="24">
        <v>2018</v>
      </c>
      <c r="O1297" s="24">
        <v>50</v>
      </c>
      <c r="P1297" s="24" t="s">
        <v>44</v>
      </c>
      <c r="Q1297" s="31" t="s">
        <v>34</v>
      </c>
      <c r="R1297" s="24" t="s">
        <v>45</v>
      </c>
      <c r="S1297" s="24" t="s">
        <v>44</v>
      </c>
      <c r="T1297" s="32" t="s">
        <v>35</v>
      </c>
      <c r="U1297" s="18"/>
      <c r="V1297" s="19"/>
      <c r="W1297" s="33" t="str">
        <f t="shared" si="2"/>
        <v/>
      </c>
      <c r="X1297" s="34" t="str">
        <f t="shared" si="1"/>
        <v/>
      </c>
    </row>
    <row r="1298" spans="1:24" ht="14.25" customHeight="1" x14ac:dyDescent="0.25">
      <c r="A1298" s="24">
        <v>6.75</v>
      </c>
      <c r="B1298" s="24" t="s">
        <v>4448</v>
      </c>
      <c r="C1298" s="24" t="s">
        <v>3612</v>
      </c>
      <c r="D1298" s="24"/>
      <c r="E1298" s="24" t="s">
        <v>1715</v>
      </c>
      <c r="F1298" s="37" t="s">
        <v>4449</v>
      </c>
      <c r="G1298" s="31" t="s">
        <v>27</v>
      </c>
      <c r="H1298" s="24" t="s">
        <v>40</v>
      </c>
      <c r="I1298" s="28" t="s">
        <v>4450</v>
      </c>
      <c r="J1298" s="38" t="s">
        <v>4451</v>
      </c>
      <c r="K1298" s="36">
        <v>141</v>
      </c>
      <c r="L1298" s="36" t="s">
        <v>31</v>
      </c>
      <c r="M1298" s="31" t="s">
        <v>184</v>
      </c>
      <c r="N1298" s="24" t="s">
        <v>185</v>
      </c>
      <c r="O1298" s="24">
        <v>2</v>
      </c>
      <c r="P1298" s="24"/>
      <c r="Q1298" s="31" t="s">
        <v>66</v>
      </c>
      <c r="R1298" s="24"/>
      <c r="S1298" s="24"/>
      <c r="T1298" s="32" t="s">
        <v>35</v>
      </c>
      <c r="U1298" s="18"/>
      <c r="V1298" s="19"/>
      <c r="W1298" s="33" t="str">
        <f t="shared" si="2"/>
        <v/>
      </c>
      <c r="X1298" s="34" t="str">
        <f t="shared" si="1"/>
        <v/>
      </c>
    </row>
    <row r="1299" spans="1:24" ht="14.25" customHeight="1" x14ac:dyDescent="0.25">
      <c r="A1299" s="24">
        <v>5.6269999999999998</v>
      </c>
      <c r="B1299" s="24" t="s">
        <v>4452</v>
      </c>
      <c r="C1299" s="24" t="s">
        <v>3612</v>
      </c>
      <c r="D1299" s="24"/>
      <c r="E1299" s="24" t="s">
        <v>1715</v>
      </c>
      <c r="F1299" s="37" t="s">
        <v>4453</v>
      </c>
      <c r="G1299" s="31" t="s">
        <v>27</v>
      </c>
      <c r="H1299" s="24" t="s">
        <v>40</v>
      </c>
      <c r="I1299" s="28" t="s">
        <v>4454</v>
      </c>
      <c r="J1299" s="38" t="s">
        <v>4455</v>
      </c>
      <c r="K1299" s="36">
        <v>142</v>
      </c>
      <c r="L1299" s="36" t="s">
        <v>31</v>
      </c>
      <c r="M1299" s="31" t="s">
        <v>184</v>
      </c>
      <c r="N1299" s="24" t="s">
        <v>185</v>
      </c>
      <c r="O1299" s="24">
        <v>2</v>
      </c>
      <c r="P1299" s="24"/>
      <c r="Q1299" s="31" t="s">
        <v>66</v>
      </c>
      <c r="R1299" s="24"/>
      <c r="S1299" s="24"/>
      <c r="T1299" s="32" t="s">
        <v>35</v>
      </c>
      <c r="U1299" s="18"/>
      <c r="V1299" s="19"/>
      <c r="W1299" s="33" t="str">
        <f t="shared" si="2"/>
        <v/>
      </c>
      <c r="X1299" s="34" t="str">
        <f t="shared" si="1"/>
        <v/>
      </c>
    </row>
    <row r="1300" spans="1:24" ht="14.25" customHeight="1" x14ac:dyDescent="0.25">
      <c r="A1300" s="36">
        <v>4.5999999999999996</v>
      </c>
      <c r="B1300" s="24" t="s">
        <v>4456</v>
      </c>
      <c r="C1300" s="24" t="s">
        <v>36</v>
      </c>
      <c r="D1300" s="24"/>
      <c r="E1300" s="24" t="s">
        <v>1390</v>
      </c>
      <c r="F1300" s="37" t="s">
        <v>4457</v>
      </c>
      <c r="G1300" s="31" t="s">
        <v>69</v>
      </c>
      <c r="H1300" s="24" t="s">
        <v>40</v>
      </c>
      <c r="I1300" s="28" t="s">
        <v>4458</v>
      </c>
      <c r="J1300" s="38" t="s">
        <v>4459</v>
      </c>
      <c r="K1300" s="36">
        <v>8</v>
      </c>
      <c r="L1300" s="36" t="s">
        <v>31</v>
      </c>
      <c r="M1300" s="31" t="s">
        <v>255</v>
      </c>
      <c r="N1300" s="24" t="s">
        <v>185</v>
      </c>
      <c r="O1300" s="24">
        <v>1</v>
      </c>
      <c r="P1300" s="24"/>
      <c r="Q1300" s="31" t="s">
        <v>66</v>
      </c>
      <c r="R1300" s="24"/>
      <c r="S1300" s="24"/>
      <c r="T1300" s="32" t="s">
        <v>35</v>
      </c>
      <c r="U1300" s="18"/>
      <c r="V1300" s="19"/>
      <c r="W1300" s="33" t="str">
        <f t="shared" si="2"/>
        <v/>
      </c>
      <c r="X1300" s="34" t="str">
        <f t="shared" si="1"/>
        <v/>
      </c>
    </row>
    <row r="1301" spans="1:24" ht="14.25" customHeight="1" x14ac:dyDescent="0.25">
      <c r="A1301" s="24">
        <v>5.7</v>
      </c>
      <c r="B1301" s="24"/>
      <c r="C1301" s="24" t="s">
        <v>4460</v>
      </c>
      <c r="D1301" s="24"/>
      <c r="E1301" s="24" t="s">
        <v>297</v>
      </c>
      <c r="F1301" s="37" t="s">
        <v>4461</v>
      </c>
      <c r="G1301" s="27" t="s">
        <v>39</v>
      </c>
      <c r="H1301" s="24" t="s">
        <v>144</v>
      </c>
      <c r="I1301" s="28" t="s">
        <v>4462</v>
      </c>
      <c r="J1301" s="38" t="s">
        <v>4463</v>
      </c>
      <c r="K1301" s="36">
        <v>343</v>
      </c>
      <c r="L1301" s="36" t="s">
        <v>31</v>
      </c>
      <c r="M1301" s="31" t="s">
        <v>249</v>
      </c>
      <c r="N1301" s="24" t="s">
        <v>185</v>
      </c>
      <c r="O1301" s="24">
        <v>3</v>
      </c>
      <c r="P1301" s="24"/>
      <c r="Q1301" s="31" t="s">
        <v>66</v>
      </c>
      <c r="R1301" s="24"/>
      <c r="S1301" s="24"/>
      <c r="T1301" s="32" t="s">
        <v>35</v>
      </c>
      <c r="U1301" s="18"/>
      <c r="V1301" s="19"/>
      <c r="W1301" s="33" t="str">
        <f t="shared" si="2"/>
        <v/>
      </c>
      <c r="X1301" s="34" t="str">
        <f t="shared" si="1"/>
        <v/>
      </c>
    </row>
    <row r="1302" spans="1:24" ht="14.25" customHeight="1" x14ac:dyDescent="0.25">
      <c r="A1302" s="36">
        <v>10.34</v>
      </c>
      <c r="B1302" s="24" t="s">
        <v>1158</v>
      </c>
      <c r="C1302" s="24" t="s">
        <v>235</v>
      </c>
      <c r="D1302" s="24"/>
      <c r="E1302" s="24" t="s">
        <v>1725</v>
      </c>
      <c r="F1302" s="37" t="s">
        <v>4464</v>
      </c>
      <c r="G1302" s="31" t="s">
        <v>1727</v>
      </c>
      <c r="H1302" s="24" t="s">
        <v>235</v>
      </c>
      <c r="I1302" s="28" t="s">
        <v>4465</v>
      </c>
      <c r="J1302" s="38" t="s">
        <v>4466</v>
      </c>
      <c r="K1302" s="36">
        <v>26</v>
      </c>
      <c r="L1302" s="36" t="s">
        <v>31</v>
      </c>
      <c r="M1302" s="31" t="s">
        <v>255</v>
      </c>
      <c r="N1302" s="24" t="s">
        <v>185</v>
      </c>
      <c r="O1302" s="24">
        <v>1</v>
      </c>
      <c r="P1302" s="24"/>
      <c r="Q1302" s="31" t="s">
        <v>66</v>
      </c>
      <c r="R1302" s="24"/>
      <c r="S1302" s="24"/>
      <c r="T1302" s="32" t="s">
        <v>35</v>
      </c>
      <c r="U1302" s="18"/>
      <c r="V1302" s="19"/>
      <c r="W1302" s="33" t="str">
        <f t="shared" si="2"/>
        <v/>
      </c>
      <c r="X1302" s="34" t="str">
        <f t="shared" si="1"/>
        <v/>
      </c>
    </row>
    <row r="1303" spans="1:24" ht="14.25" customHeight="1" x14ac:dyDescent="0.25">
      <c r="A1303" s="24">
        <v>4.95</v>
      </c>
      <c r="B1303" s="24" t="s">
        <v>4467</v>
      </c>
      <c r="C1303" s="24" t="s">
        <v>141</v>
      </c>
      <c r="D1303" s="24"/>
      <c r="E1303" s="36" t="s">
        <v>517</v>
      </c>
      <c r="F1303" s="37" t="s">
        <v>4468</v>
      </c>
      <c r="G1303" s="31" t="s">
        <v>110</v>
      </c>
      <c r="H1303" s="24" t="s">
        <v>144</v>
      </c>
      <c r="I1303" s="28" t="s">
        <v>4469</v>
      </c>
      <c r="J1303" s="38" t="s">
        <v>4470</v>
      </c>
      <c r="K1303" s="36">
        <v>345</v>
      </c>
      <c r="L1303" s="36" t="s">
        <v>31</v>
      </c>
      <c r="M1303" s="31" t="s">
        <v>249</v>
      </c>
      <c r="N1303" s="24" t="s">
        <v>185</v>
      </c>
      <c r="O1303" s="24">
        <v>3</v>
      </c>
      <c r="P1303" s="24"/>
      <c r="Q1303" s="31" t="s">
        <v>66</v>
      </c>
      <c r="R1303" s="24"/>
      <c r="S1303" s="24"/>
      <c r="T1303" s="32" t="s">
        <v>35</v>
      </c>
      <c r="U1303" s="18"/>
      <c r="V1303" s="19"/>
      <c r="W1303" s="33" t="str">
        <f t="shared" si="2"/>
        <v/>
      </c>
      <c r="X1303" s="34" t="str">
        <f t="shared" si="1"/>
        <v/>
      </c>
    </row>
    <row r="1304" spans="1:24" ht="14.25" customHeight="1" x14ac:dyDescent="0.25">
      <c r="A1304" s="40">
        <v>5.97</v>
      </c>
      <c r="B1304" s="40" t="s">
        <v>442</v>
      </c>
      <c r="C1304" s="24" t="s">
        <v>235</v>
      </c>
      <c r="D1304" s="24"/>
      <c r="E1304" s="24" t="s">
        <v>122</v>
      </c>
      <c r="F1304" s="37" t="s">
        <v>4471</v>
      </c>
      <c r="G1304" s="31" t="s">
        <v>93</v>
      </c>
      <c r="H1304" s="24" t="s">
        <v>144</v>
      </c>
      <c r="I1304" s="28" t="s">
        <v>4472</v>
      </c>
      <c r="J1304" s="38" t="s">
        <v>4473</v>
      </c>
      <c r="K1304" s="36">
        <v>822</v>
      </c>
      <c r="L1304" s="36" t="s">
        <v>31</v>
      </c>
      <c r="M1304" s="31" t="s">
        <v>306</v>
      </c>
      <c r="N1304" s="24" t="s">
        <v>88</v>
      </c>
      <c r="O1304" s="24">
        <v>7</v>
      </c>
      <c r="P1304" s="24"/>
      <c r="Q1304" s="31" t="s">
        <v>34</v>
      </c>
      <c r="R1304" s="24"/>
      <c r="S1304" s="24"/>
      <c r="T1304" s="32" t="s">
        <v>35</v>
      </c>
      <c r="U1304" s="18"/>
      <c r="V1304" s="19"/>
      <c r="W1304" s="33" t="str">
        <f t="shared" si="2"/>
        <v/>
      </c>
      <c r="X1304" s="34" t="str">
        <f t="shared" si="1"/>
        <v/>
      </c>
    </row>
    <row r="1305" spans="1:24" ht="14.25" customHeight="1" x14ac:dyDescent="0.25">
      <c r="A1305" s="40">
        <v>4.403225806451613</v>
      </c>
      <c r="B1305" s="40">
        <v>9.75</v>
      </c>
      <c r="C1305" s="24" t="s">
        <v>235</v>
      </c>
      <c r="D1305" s="24"/>
      <c r="E1305" s="24" t="s">
        <v>1167</v>
      </c>
      <c r="F1305" s="37" t="s">
        <v>4474</v>
      </c>
      <c r="G1305" s="31" t="s">
        <v>934</v>
      </c>
      <c r="H1305" s="24" t="s">
        <v>235</v>
      </c>
      <c r="I1305" s="28" t="s">
        <v>4475</v>
      </c>
      <c r="J1305" s="38" t="s">
        <v>4476</v>
      </c>
      <c r="K1305" s="36">
        <v>755</v>
      </c>
      <c r="L1305" s="36" t="s">
        <v>31</v>
      </c>
      <c r="M1305" s="31" t="s">
        <v>72</v>
      </c>
      <c r="N1305" s="24" t="s">
        <v>33</v>
      </c>
      <c r="O1305" s="24">
        <v>8</v>
      </c>
      <c r="P1305" s="24"/>
      <c r="Q1305" s="31" t="s">
        <v>34</v>
      </c>
      <c r="R1305" s="24"/>
      <c r="S1305" s="24"/>
      <c r="T1305" s="32" t="s">
        <v>35</v>
      </c>
      <c r="U1305" s="18"/>
      <c r="V1305" s="19"/>
      <c r="W1305" s="33" t="str">
        <f t="shared" si="2"/>
        <v/>
      </c>
      <c r="X1305" s="34" t="str">
        <f t="shared" si="1"/>
        <v/>
      </c>
    </row>
    <row r="1306" spans="1:24" ht="14.25" customHeight="1" x14ac:dyDescent="0.25">
      <c r="A1306" s="40">
        <v>0.3</v>
      </c>
      <c r="B1306" s="45" t="s">
        <v>4477</v>
      </c>
      <c r="C1306" s="24" t="s">
        <v>115</v>
      </c>
      <c r="D1306" s="24"/>
      <c r="E1306" s="24" t="s">
        <v>98</v>
      </c>
      <c r="F1306" s="37" t="s">
        <v>4478</v>
      </c>
      <c r="G1306" s="31" t="s">
        <v>100</v>
      </c>
      <c r="H1306" s="24" t="s">
        <v>84</v>
      </c>
      <c r="I1306" s="28" t="s">
        <v>4479</v>
      </c>
      <c r="J1306" s="38" t="s">
        <v>4480</v>
      </c>
      <c r="K1306" s="36">
        <v>804</v>
      </c>
      <c r="L1306" s="36" t="s">
        <v>31</v>
      </c>
      <c r="M1306" s="31" t="s">
        <v>306</v>
      </c>
      <c r="N1306" s="24" t="s">
        <v>88</v>
      </c>
      <c r="O1306" s="24">
        <v>7</v>
      </c>
      <c r="P1306" s="24"/>
      <c r="Q1306" s="31" t="s">
        <v>34</v>
      </c>
      <c r="R1306" s="24"/>
      <c r="S1306" s="24"/>
      <c r="T1306" s="32" t="s">
        <v>35</v>
      </c>
      <c r="U1306" s="18"/>
      <c r="V1306" s="19"/>
      <c r="W1306" s="33" t="str">
        <f t="shared" si="2"/>
        <v/>
      </c>
      <c r="X1306" s="34" t="str">
        <f t="shared" si="1"/>
        <v/>
      </c>
    </row>
    <row r="1307" spans="1:24" ht="14.25" customHeight="1" x14ac:dyDescent="0.25">
      <c r="A1307" s="40">
        <v>0.5</v>
      </c>
      <c r="B1307" s="40" t="s">
        <v>4481</v>
      </c>
      <c r="C1307" s="24"/>
      <c r="D1307" s="24"/>
      <c r="E1307" s="36" t="s">
        <v>505</v>
      </c>
      <c r="F1307" s="37" t="s">
        <v>4482</v>
      </c>
      <c r="G1307" s="31" t="s">
        <v>83</v>
      </c>
      <c r="H1307" s="24" t="s">
        <v>84</v>
      </c>
      <c r="I1307" s="28" t="s">
        <v>4483</v>
      </c>
      <c r="J1307" s="38" t="s">
        <v>4484</v>
      </c>
      <c r="K1307" s="30">
        <v>35</v>
      </c>
      <c r="L1307" s="30" t="s">
        <v>31</v>
      </c>
      <c r="M1307" s="31" t="s">
        <v>170</v>
      </c>
      <c r="N1307" s="24" t="s">
        <v>129</v>
      </c>
      <c r="O1307" s="24">
        <v>1</v>
      </c>
      <c r="P1307" s="24"/>
      <c r="Q1307" s="31" t="s">
        <v>34</v>
      </c>
      <c r="R1307" s="24"/>
      <c r="S1307" s="24"/>
      <c r="T1307" s="32" t="s">
        <v>35</v>
      </c>
      <c r="U1307" s="18"/>
      <c r="V1307" s="19"/>
      <c r="W1307" s="33" t="str">
        <f t="shared" si="2"/>
        <v/>
      </c>
      <c r="X1307" s="34" t="str">
        <f t="shared" si="1"/>
        <v/>
      </c>
    </row>
    <row r="1308" spans="1:24" ht="14.25" customHeight="1" x14ac:dyDescent="0.25">
      <c r="A1308" s="40">
        <v>0.5</v>
      </c>
      <c r="B1308" s="40" t="s">
        <v>4485</v>
      </c>
      <c r="C1308" s="24" t="s">
        <v>24</v>
      </c>
      <c r="D1308" s="24"/>
      <c r="E1308" s="36" t="s">
        <v>79</v>
      </c>
      <c r="F1308" s="37" t="s">
        <v>4486</v>
      </c>
      <c r="G1308" s="31" t="s">
        <v>83</v>
      </c>
      <c r="H1308" s="24" t="s">
        <v>84</v>
      </c>
      <c r="I1308" s="28" t="s">
        <v>4483</v>
      </c>
      <c r="J1308" s="38" t="s">
        <v>4484</v>
      </c>
      <c r="K1308" s="35">
        <v>35</v>
      </c>
      <c r="L1308" s="35" t="s">
        <v>47</v>
      </c>
      <c r="M1308" s="31" t="s">
        <v>170</v>
      </c>
      <c r="N1308" s="24" t="s">
        <v>129</v>
      </c>
      <c r="O1308" s="24">
        <v>1</v>
      </c>
      <c r="P1308" s="24"/>
      <c r="Q1308" s="31" t="s">
        <v>34</v>
      </c>
      <c r="R1308" s="24"/>
      <c r="S1308" s="24"/>
      <c r="T1308" s="32" t="s">
        <v>35</v>
      </c>
      <c r="U1308" s="18"/>
      <c r="V1308" s="19"/>
      <c r="W1308" s="33" t="str">
        <f t="shared" si="2"/>
        <v/>
      </c>
      <c r="X1308" s="34" t="str">
        <f t="shared" si="1"/>
        <v/>
      </c>
    </row>
    <row r="1309" spans="1:24" ht="14.25" customHeight="1" x14ac:dyDescent="0.25">
      <c r="A1309" s="40">
        <v>0.08</v>
      </c>
      <c r="B1309" s="40" t="s">
        <v>283</v>
      </c>
      <c r="C1309" s="24" t="s">
        <v>24</v>
      </c>
      <c r="D1309" s="24"/>
      <c r="E1309" s="24" t="s">
        <v>67</v>
      </c>
      <c r="F1309" s="37" t="s">
        <v>4487</v>
      </c>
      <c r="G1309" s="31" t="s">
        <v>69</v>
      </c>
      <c r="H1309" s="24" t="s">
        <v>28</v>
      </c>
      <c r="I1309" s="28" t="s">
        <v>4488</v>
      </c>
      <c r="J1309" s="38" t="s">
        <v>4489</v>
      </c>
      <c r="K1309" s="36">
        <v>760</v>
      </c>
      <c r="L1309" s="36" t="s">
        <v>31</v>
      </c>
      <c r="M1309" s="31" t="s">
        <v>72</v>
      </c>
      <c r="N1309" s="24" t="s">
        <v>33</v>
      </c>
      <c r="O1309" s="24">
        <v>8</v>
      </c>
      <c r="P1309" s="24"/>
      <c r="Q1309" s="31" t="s">
        <v>34</v>
      </c>
      <c r="R1309" s="24"/>
      <c r="S1309" s="24"/>
      <c r="T1309" s="32" t="s">
        <v>35</v>
      </c>
      <c r="U1309" s="18"/>
      <c r="V1309" s="19"/>
      <c r="W1309" s="33" t="str">
        <f t="shared" si="2"/>
        <v/>
      </c>
      <c r="X1309" s="34" t="str">
        <f t="shared" si="1"/>
        <v/>
      </c>
    </row>
    <row r="1310" spans="1:24" ht="14.25" customHeight="1" x14ac:dyDescent="0.25">
      <c r="A1310" s="40">
        <v>0.96</v>
      </c>
      <c r="B1310" s="41" t="s">
        <v>4490</v>
      </c>
      <c r="C1310" s="24"/>
      <c r="D1310" s="24"/>
      <c r="E1310" s="31" t="s">
        <v>3316</v>
      </c>
      <c r="F1310" s="37" t="s">
        <v>4491</v>
      </c>
      <c r="G1310" s="31" t="s">
        <v>27</v>
      </c>
      <c r="H1310" s="24" t="s">
        <v>84</v>
      </c>
      <c r="I1310" s="28" t="s">
        <v>4492</v>
      </c>
      <c r="J1310" s="38" t="s">
        <v>4493</v>
      </c>
      <c r="K1310" s="53">
        <v>291</v>
      </c>
      <c r="L1310" s="53" t="s">
        <v>31</v>
      </c>
      <c r="M1310" s="31" t="s">
        <v>87</v>
      </c>
      <c r="N1310" s="24" t="s">
        <v>88</v>
      </c>
      <c r="O1310" s="24">
        <v>3</v>
      </c>
      <c r="P1310" s="24"/>
      <c r="Q1310" s="31" t="s">
        <v>34</v>
      </c>
      <c r="R1310" s="49"/>
      <c r="S1310" s="49"/>
      <c r="T1310" s="32" t="s">
        <v>35</v>
      </c>
      <c r="U1310" s="18"/>
      <c r="V1310" s="19"/>
      <c r="W1310" s="33" t="str">
        <f t="shared" si="2"/>
        <v/>
      </c>
      <c r="X1310" s="34" t="str">
        <f t="shared" si="1"/>
        <v/>
      </c>
    </row>
    <row r="1311" spans="1:24" ht="14.25" customHeight="1" x14ac:dyDescent="0.25">
      <c r="A1311" s="40">
        <v>0.26800000000000002</v>
      </c>
      <c r="B1311" s="52" t="s">
        <v>4494</v>
      </c>
      <c r="C1311" s="24" t="s">
        <v>24</v>
      </c>
      <c r="D1311" s="24"/>
      <c r="E1311" s="24" t="s">
        <v>178</v>
      </c>
      <c r="F1311" s="37" t="s">
        <v>4495</v>
      </c>
      <c r="G1311" s="31" t="s">
        <v>180</v>
      </c>
      <c r="H1311" s="24" t="s">
        <v>84</v>
      </c>
      <c r="I1311" s="28" t="s">
        <v>4496</v>
      </c>
      <c r="J1311" s="38" t="s">
        <v>4497</v>
      </c>
      <c r="K1311" s="53">
        <v>292</v>
      </c>
      <c r="L1311" s="53" t="s">
        <v>31</v>
      </c>
      <c r="M1311" s="31" t="s">
        <v>87</v>
      </c>
      <c r="N1311" s="24" t="s">
        <v>88</v>
      </c>
      <c r="O1311" s="24">
        <v>3</v>
      </c>
      <c r="P1311" s="24"/>
      <c r="Q1311" s="31" t="s">
        <v>34</v>
      </c>
      <c r="R1311" s="49"/>
      <c r="S1311" s="49"/>
      <c r="T1311" s="32" t="s">
        <v>35</v>
      </c>
      <c r="U1311" s="18"/>
      <c r="V1311" s="19"/>
      <c r="W1311" s="33" t="str">
        <f t="shared" si="2"/>
        <v/>
      </c>
      <c r="X1311" s="34" t="str">
        <f t="shared" si="1"/>
        <v/>
      </c>
    </row>
    <row r="1312" spans="1:24" ht="14.25" customHeight="1" x14ac:dyDescent="0.25">
      <c r="A1312" s="40">
        <v>20.65</v>
      </c>
      <c r="B1312" s="41">
        <v>21.7</v>
      </c>
      <c r="C1312" s="24" t="s">
        <v>195</v>
      </c>
      <c r="D1312" s="24"/>
      <c r="E1312" s="24" t="s">
        <v>4498</v>
      </c>
      <c r="F1312" s="37" t="s">
        <v>4499</v>
      </c>
      <c r="G1312" s="31" t="s">
        <v>69</v>
      </c>
      <c r="H1312" s="24" t="s">
        <v>28</v>
      </c>
      <c r="I1312" s="28" t="s">
        <v>4500</v>
      </c>
      <c r="J1312" s="38" t="s">
        <v>4501</v>
      </c>
      <c r="K1312" s="36">
        <v>122</v>
      </c>
      <c r="L1312" s="36" t="s">
        <v>31</v>
      </c>
      <c r="M1312" s="31" t="s">
        <v>622</v>
      </c>
      <c r="N1312" s="24" t="s">
        <v>33</v>
      </c>
      <c r="O1312" s="24">
        <v>6</v>
      </c>
      <c r="P1312" s="31" t="s">
        <v>623</v>
      </c>
      <c r="Q1312" s="31" t="s">
        <v>34</v>
      </c>
      <c r="R1312" s="24"/>
      <c r="S1312" s="24"/>
      <c r="T1312" s="32" t="s">
        <v>35</v>
      </c>
      <c r="U1312" s="18"/>
      <c r="V1312" s="19"/>
      <c r="W1312" s="33" t="str">
        <f t="shared" si="2"/>
        <v/>
      </c>
      <c r="X1312" s="34" t="str">
        <f t="shared" si="1"/>
        <v/>
      </c>
    </row>
    <row r="1313" spans="1:24" ht="14.25" customHeight="1" x14ac:dyDescent="0.25">
      <c r="A1313" s="22">
        <v>0.45</v>
      </c>
      <c r="B1313" s="24" t="s">
        <v>296</v>
      </c>
      <c r="C1313" s="24" t="s">
        <v>24</v>
      </c>
      <c r="D1313" s="31" t="s">
        <v>171</v>
      </c>
      <c r="E1313" s="36" t="s">
        <v>517</v>
      </c>
      <c r="F1313" s="37" t="s">
        <v>4502</v>
      </c>
      <c r="G1313" s="31" t="s">
        <v>110</v>
      </c>
      <c r="H1313" s="24" t="s">
        <v>84</v>
      </c>
      <c r="I1313" s="28" t="s">
        <v>4503</v>
      </c>
      <c r="J1313" s="29" t="s">
        <v>4504</v>
      </c>
      <c r="K1313" s="30">
        <v>49</v>
      </c>
      <c r="L1313" s="30" t="s">
        <v>31</v>
      </c>
      <c r="M1313" s="31" t="s">
        <v>43</v>
      </c>
      <c r="N1313" s="24">
        <v>2018</v>
      </c>
      <c r="O1313" s="24">
        <v>51</v>
      </c>
      <c r="P1313" s="24" t="s">
        <v>44</v>
      </c>
      <c r="Q1313" s="31" t="s">
        <v>34</v>
      </c>
      <c r="R1313" s="24"/>
      <c r="S1313" s="24" t="s">
        <v>44</v>
      </c>
      <c r="T1313" s="32" t="s">
        <v>35</v>
      </c>
      <c r="U1313" s="18"/>
      <c r="V1313" s="19"/>
      <c r="W1313" s="33" t="str">
        <f t="shared" si="2"/>
        <v/>
      </c>
      <c r="X1313" s="34" t="str">
        <f t="shared" si="1"/>
        <v/>
      </c>
    </row>
    <row r="1314" spans="1:24" ht="14.25" customHeight="1" x14ac:dyDescent="0.25">
      <c r="A1314" s="22">
        <v>0.45</v>
      </c>
      <c r="B1314" s="24" t="s">
        <v>4505</v>
      </c>
      <c r="C1314" s="24"/>
      <c r="D1314" s="24"/>
      <c r="E1314" s="31" t="s">
        <v>903</v>
      </c>
      <c r="F1314" s="37" t="s">
        <v>4506</v>
      </c>
      <c r="G1314" s="31" t="s">
        <v>293</v>
      </c>
      <c r="H1314" s="24" t="s">
        <v>84</v>
      </c>
      <c r="I1314" s="28" t="s">
        <v>4503</v>
      </c>
      <c r="J1314" s="29" t="s">
        <v>4504</v>
      </c>
      <c r="K1314" s="35">
        <v>49</v>
      </c>
      <c r="L1314" s="35" t="s">
        <v>47</v>
      </c>
      <c r="M1314" s="31" t="s">
        <v>43</v>
      </c>
      <c r="N1314" s="24">
        <v>2018</v>
      </c>
      <c r="O1314" s="24">
        <v>51</v>
      </c>
      <c r="P1314" s="24" t="s">
        <v>44</v>
      </c>
      <c r="Q1314" s="31" t="s">
        <v>34</v>
      </c>
      <c r="R1314" s="24"/>
      <c r="S1314" s="24" t="s">
        <v>44</v>
      </c>
      <c r="T1314" s="32" t="s">
        <v>35</v>
      </c>
      <c r="U1314" s="18"/>
      <c r="V1314" s="19"/>
      <c r="W1314" s="33" t="str">
        <f t="shared" si="2"/>
        <v/>
      </c>
      <c r="X1314" s="34" t="str">
        <f t="shared" si="1"/>
        <v/>
      </c>
    </row>
    <row r="1315" spans="1:24" ht="14.25" customHeight="1" x14ac:dyDescent="0.25">
      <c r="A1315" s="36">
        <v>0.69799999999999995</v>
      </c>
      <c r="B1315" s="24" t="s">
        <v>4507</v>
      </c>
      <c r="C1315" s="24" t="s">
        <v>195</v>
      </c>
      <c r="D1315" s="24"/>
      <c r="E1315" s="24" t="s">
        <v>808</v>
      </c>
      <c r="F1315" s="37" t="s">
        <v>4508</v>
      </c>
      <c r="G1315" s="27" t="s">
        <v>39</v>
      </c>
      <c r="H1315" s="24" t="s">
        <v>28</v>
      </c>
      <c r="I1315" s="28" t="s">
        <v>4509</v>
      </c>
      <c r="J1315" s="38" t="s">
        <v>4510</v>
      </c>
      <c r="K1315" s="36">
        <v>67</v>
      </c>
      <c r="L1315" s="36" t="s">
        <v>31</v>
      </c>
      <c r="M1315" s="31" t="s">
        <v>255</v>
      </c>
      <c r="N1315" s="24" t="s">
        <v>185</v>
      </c>
      <c r="O1315" s="24">
        <v>1</v>
      </c>
      <c r="P1315" s="24"/>
      <c r="Q1315" s="31" t="s">
        <v>66</v>
      </c>
      <c r="R1315" s="24"/>
      <c r="S1315" s="24"/>
      <c r="T1315" s="32" t="s">
        <v>35</v>
      </c>
      <c r="U1315" s="18"/>
      <c r="V1315" s="19"/>
      <c r="W1315" s="33" t="str">
        <f t="shared" si="2"/>
        <v/>
      </c>
      <c r="X1315" s="34" t="str">
        <f t="shared" si="1"/>
        <v/>
      </c>
    </row>
    <row r="1316" spans="1:24" ht="14.25" customHeight="1" x14ac:dyDescent="0.25">
      <c r="A1316" s="36">
        <v>6.59</v>
      </c>
      <c r="B1316" s="24" t="s">
        <v>535</v>
      </c>
      <c r="C1316" s="24" t="s">
        <v>747</v>
      </c>
      <c r="D1316" s="24"/>
      <c r="E1316" s="24" t="s">
        <v>841</v>
      </c>
      <c r="F1316" s="37" t="s">
        <v>4511</v>
      </c>
      <c r="G1316" s="27" t="s">
        <v>93</v>
      </c>
      <c r="H1316" s="24" t="s">
        <v>899</v>
      </c>
      <c r="I1316" s="28" t="s">
        <v>4512</v>
      </c>
      <c r="J1316" s="38" t="s">
        <v>4513</v>
      </c>
      <c r="K1316" s="36">
        <v>421</v>
      </c>
      <c r="L1316" s="36" t="s">
        <v>31</v>
      </c>
      <c r="M1316" s="31" t="s">
        <v>153</v>
      </c>
      <c r="N1316" s="24" t="s">
        <v>88</v>
      </c>
      <c r="O1316" s="24">
        <v>4</v>
      </c>
      <c r="P1316" s="24"/>
      <c r="Q1316" s="31" t="s">
        <v>34</v>
      </c>
      <c r="R1316" s="24"/>
      <c r="S1316" s="24"/>
      <c r="T1316" s="32" t="s">
        <v>35</v>
      </c>
      <c r="U1316" s="18"/>
      <c r="V1316" s="19"/>
      <c r="W1316" s="33" t="str">
        <f t="shared" si="2"/>
        <v/>
      </c>
      <c r="X1316" s="34" t="str">
        <f t="shared" si="1"/>
        <v/>
      </c>
    </row>
    <row r="1317" spans="1:24" ht="14.25" customHeight="1" x14ac:dyDescent="0.25">
      <c r="A1317" s="40">
        <v>20.483000000000001</v>
      </c>
      <c r="B1317" s="40">
        <v>23.215</v>
      </c>
      <c r="C1317" s="24" t="s">
        <v>195</v>
      </c>
      <c r="D1317" s="24"/>
      <c r="E1317" s="24" t="s">
        <v>4514</v>
      </c>
      <c r="F1317" s="37" t="s">
        <v>4515</v>
      </c>
      <c r="G1317" s="31" t="s">
        <v>69</v>
      </c>
      <c r="H1317" s="24" t="s">
        <v>28</v>
      </c>
      <c r="I1317" s="28" t="s">
        <v>4516</v>
      </c>
      <c r="J1317" s="38" t="s">
        <v>4517</v>
      </c>
      <c r="K1317" s="36">
        <v>832</v>
      </c>
      <c r="L1317" s="36" t="s">
        <v>31</v>
      </c>
      <c r="M1317" s="31" t="s">
        <v>4518</v>
      </c>
      <c r="N1317" s="24" t="s">
        <v>58</v>
      </c>
      <c r="O1317" s="24">
        <v>8</v>
      </c>
      <c r="P1317" s="24" t="s">
        <v>44</v>
      </c>
      <c r="Q1317" s="31" t="s">
        <v>34</v>
      </c>
      <c r="R1317" s="24"/>
      <c r="S1317" s="24" t="s">
        <v>44</v>
      </c>
      <c r="T1317" s="32" t="s">
        <v>35</v>
      </c>
      <c r="U1317" s="18"/>
      <c r="V1317" s="19"/>
      <c r="W1317" s="33" t="str">
        <f t="shared" si="2"/>
        <v/>
      </c>
      <c r="X1317" s="34" t="str">
        <f t="shared" si="1"/>
        <v/>
      </c>
    </row>
    <row r="1318" spans="1:24" ht="14.25" customHeight="1" x14ac:dyDescent="0.25">
      <c r="A1318" s="22">
        <v>549.79999999999995</v>
      </c>
      <c r="B1318" s="24">
        <f>3199/5</f>
        <v>639.79999999999995</v>
      </c>
      <c r="C1318" s="24" t="s">
        <v>195</v>
      </c>
      <c r="D1318" s="24"/>
      <c r="E1318" s="24" t="s">
        <v>4519</v>
      </c>
      <c r="F1318" s="37" t="s">
        <v>4520</v>
      </c>
      <c r="G1318" s="31" t="s">
        <v>69</v>
      </c>
      <c r="H1318" s="24" t="s">
        <v>84</v>
      </c>
      <c r="I1318" s="28" t="s">
        <v>4521</v>
      </c>
      <c r="J1318" s="38" t="s">
        <v>4522</v>
      </c>
      <c r="K1318" s="36">
        <v>43</v>
      </c>
      <c r="L1318" s="36" t="s">
        <v>31</v>
      </c>
      <c r="M1318" s="31" t="s">
        <v>859</v>
      </c>
      <c r="N1318" s="24">
        <v>2018</v>
      </c>
      <c r="O1318" s="31" t="s">
        <v>860</v>
      </c>
      <c r="P1318" s="24" t="s">
        <v>44</v>
      </c>
      <c r="Q1318" s="31" t="s">
        <v>34</v>
      </c>
      <c r="R1318" s="24"/>
      <c r="S1318" s="24" t="s">
        <v>44</v>
      </c>
      <c r="T1318" s="32" t="s">
        <v>35</v>
      </c>
      <c r="U1318" s="18"/>
      <c r="V1318" s="19"/>
      <c r="W1318" s="33" t="str">
        <f t="shared" si="2"/>
        <v/>
      </c>
      <c r="X1318" s="34" t="str">
        <f t="shared" si="1"/>
        <v/>
      </c>
    </row>
    <row r="1319" spans="1:24" ht="14.25" customHeight="1" x14ac:dyDescent="0.25">
      <c r="A1319" s="22">
        <v>1366</v>
      </c>
      <c r="B1319" s="24">
        <f>7280/5</f>
        <v>1456</v>
      </c>
      <c r="C1319" s="24" t="s">
        <v>195</v>
      </c>
      <c r="D1319" s="24"/>
      <c r="E1319" s="24" t="s">
        <v>4519</v>
      </c>
      <c r="F1319" s="37" t="s">
        <v>4523</v>
      </c>
      <c r="G1319" s="31" t="s">
        <v>69</v>
      </c>
      <c r="H1319" s="24" t="s">
        <v>84</v>
      </c>
      <c r="I1319" s="28" t="s">
        <v>4524</v>
      </c>
      <c r="J1319" s="38" t="s">
        <v>4525</v>
      </c>
      <c r="K1319" s="36">
        <v>44</v>
      </c>
      <c r="L1319" s="36" t="s">
        <v>31</v>
      </c>
      <c r="M1319" s="31" t="s">
        <v>859</v>
      </c>
      <c r="N1319" s="24">
        <v>2018</v>
      </c>
      <c r="O1319" s="31" t="s">
        <v>860</v>
      </c>
      <c r="P1319" s="24" t="s">
        <v>44</v>
      </c>
      <c r="Q1319" s="31" t="s">
        <v>34</v>
      </c>
      <c r="R1319" s="24"/>
      <c r="S1319" s="24" t="s">
        <v>44</v>
      </c>
      <c r="T1319" s="32" t="s">
        <v>35</v>
      </c>
      <c r="U1319" s="18"/>
      <c r="V1319" s="19"/>
      <c r="W1319" s="33" t="str">
        <f t="shared" si="2"/>
        <v/>
      </c>
      <c r="X1319" s="34" t="str">
        <f t="shared" si="1"/>
        <v/>
      </c>
    </row>
    <row r="1320" spans="1:24" ht="14.25" customHeight="1" x14ac:dyDescent="0.25">
      <c r="A1320" s="40">
        <v>5.3</v>
      </c>
      <c r="B1320" s="41" t="s">
        <v>4526</v>
      </c>
      <c r="C1320" s="24" t="s">
        <v>882</v>
      </c>
      <c r="D1320" s="24"/>
      <c r="E1320" s="24" t="s">
        <v>2092</v>
      </c>
      <c r="F1320" s="37" t="s">
        <v>4527</v>
      </c>
      <c r="G1320" s="31" t="s">
        <v>293</v>
      </c>
      <c r="H1320" s="24" t="s">
        <v>84</v>
      </c>
      <c r="I1320" s="28" t="s">
        <v>4528</v>
      </c>
      <c r="J1320" s="38" t="s">
        <v>4529</v>
      </c>
      <c r="K1320" s="36">
        <v>214</v>
      </c>
      <c r="L1320" s="36" t="s">
        <v>31</v>
      </c>
      <c r="M1320" s="31" t="s">
        <v>128</v>
      </c>
      <c r="N1320" s="24" t="s">
        <v>129</v>
      </c>
      <c r="O1320" s="24">
        <v>2</v>
      </c>
      <c r="P1320" s="24"/>
      <c r="Q1320" s="31" t="s">
        <v>34</v>
      </c>
      <c r="R1320" s="24"/>
      <c r="S1320" s="24"/>
      <c r="T1320" s="32" t="s">
        <v>35</v>
      </c>
      <c r="U1320" s="18"/>
      <c r="V1320" s="19"/>
      <c r="W1320" s="33" t="str">
        <f t="shared" si="2"/>
        <v/>
      </c>
      <c r="X1320" s="34" t="str">
        <f t="shared" si="1"/>
        <v/>
      </c>
    </row>
    <row r="1321" spans="1:24" ht="14.25" customHeight="1" x14ac:dyDescent="0.25">
      <c r="A1321" s="40">
        <v>2.4700000000000002</v>
      </c>
      <c r="B1321" s="40" t="s">
        <v>550</v>
      </c>
      <c r="C1321" s="24" t="s">
        <v>1548</v>
      </c>
      <c r="D1321" s="24"/>
      <c r="E1321" s="24" t="s">
        <v>841</v>
      </c>
      <c r="F1321" s="37" t="s">
        <v>4530</v>
      </c>
      <c r="G1321" s="31" t="s">
        <v>110</v>
      </c>
      <c r="H1321" s="24" t="s">
        <v>899</v>
      </c>
      <c r="I1321" s="28" t="s">
        <v>4531</v>
      </c>
      <c r="J1321" s="38" t="s">
        <v>4532</v>
      </c>
      <c r="K1321" s="36">
        <v>382</v>
      </c>
      <c r="L1321" s="36" t="s">
        <v>31</v>
      </c>
      <c r="M1321" s="31" t="s">
        <v>153</v>
      </c>
      <c r="N1321" s="24" t="s">
        <v>88</v>
      </c>
      <c r="O1321" s="24">
        <v>4</v>
      </c>
      <c r="P1321" s="24"/>
      <c r="Q1321" s="31" t="s">
        <v>34</v>
      </c>
      <c r="R1321" s="24"/>
      <c r="S1321" s="24"/>
      <c r="T1321" s="32" t="s">
        <v>35</v>
      </c>
      <c r="U1321" s="18"/>
      <c r="V1321" s="19"/>
      <c r="W1321" s="33" t="str">
        <f t="shared" si="2"/>
        <v/>
      </c>
      <c r="X1321" s="34" t="str">
        <f t="shared" si="1"/>
        <v/>
      </c>
    </row>
    <row r="1322" spans="1:24" ht="14.25" customHeight="1" x14ac:dyDescent="0.25">
      <c r="A1322" s="40">
        <v>3.3600000000000003</v>
      </c>
      <c r="B1322" s="41">
        <v>6.75</v>
      </c>
      <c r="C1322" s="24" t="s">
        <v>4533</v>
      </c>
      <c r="D1322" s="24"/>
      <c r="E1322" s="24" t="s">
        <v>98</v>
      </c>
      <c r="F1322" s="37" t="s">
        <v>4534</v>
      </c>
      <c r="G1322" s="31" t="s">
        <v>100</v>
      </c>
      <c r="H1322" s="24" t="s">
        <v>585</v>
      </c>
      <c r="I1322" s="28" t="s">
        <v>4535</v>
      </c>
      <c r="J1322" s="38" t="s">
        <v>4536</v>
      </c>
      <c r="K1322" s="36">
        <v>622</v>
      </c>
      <c r="L1322" s="36" t="s">
        <v>31</v>
      </c>
      <c r="M1322" s="31" t="s">
        <v>103</v>
      </c>
      <c r="N1322" s="24" t="s">
        <v>33</v>
      </c>
      <c r="O1322" s="24">
        <v>7</v>
      </c>
      <c r="P1322" s="24"/>
      <c r="Q1322" s="31" t="s">
        <v>34</v>
      </c>
      <c r="R1322" s="24"/>
      <c r="S1322" s="24"/>
      <c r="T1322" s="32" t="s">
        <v>35</v>
      </c>
      <c r="U1322" s="18"/>
      <c r="V1322" s="19"/>
      <c r="W1322" s="33" t="str">
        <f t="shared" si="2"/>
        <v/>
      </c>
      <c r="X1322" s="34" t="str">
        <f t="shared" si="1"/>
        <v/>
      </c>
    </row>
    <row r="1323" spans="1:24" ht="14.25" customHeight="1" x14ac:dyDescent="0.25">
      <c r="A1323" s="24">
        <v>0.185</v>
      </c>
      <c r="B1323" s="24" t="s">
        <v>400</v>
      </c>
      <c r="C1323" s="24" t="s">
        <v>24</v>
      </c>
      <c r="D1323" s="24"/>
      <c r="E1323" s="24" t="s">
        <v>98</v>
      </c>
      <c r="F1323" s="37" t="s">
        <v>4534</v>
      </c>
      <c r="G1323" s="31" t="s">
        <v>100</v>
      </c>
      <c r="H1323" s="24" t="s">
        <v>84</v>
      </c>
      <c r="I1323" s="28" t="s">
        <v>4537</v>
      </c>
      <c r="J1323" s="38" t="s">
        <v>4538</v>
      </c>
      <c r="K1323" s="36">
        <v>278</v>
      </c>
      <c r="L1323" s="36" t="s">
        <v>31</v>
      </c>
      <c r="M1323" s="31" t="s">
        <v>249</v>
      </c>
      <c r="N1323" s="24" t="s">
        <v>185</v>
      </c>
      <c r="O1323" s="24">
        <v>3</v>
      </c>
      <c r="P1323" s="24"/>
      <c r="Q1323" s="31" t="s">
        <v>66</v>
      </c>
      <c r="R1323" s="24"/>
      <c r="S1323" s="24"/>
      <c r="T1323" s="32" t="s">
        <v>35</v>
      </c>
      <c r="U1323" s="18"/>
      <c r="V1323" s="19"/>
      <c r="W1323" s="33" t="str">
        <f t="shared" si="2"/>
        <v/>
      </c>
      <c r="X1323" s="34" t="str">
        <f t="shared" si="1"/>
        <v/>
      </c>
    </row>
    <row r="1324" spans="1:24" ht="14.25" customHeight="1" x14ac:dyDescent="0.25">
      <c r="A1324" s="40">
        <v>7.3500000000000005</v>
      </c>
      <c r="B1324" s="24">
        <v>12</v>
      </c>
      <c r="C1324" s="24" t="s">
        <v>2604</v>
      </c>
      <c r="D1324" s="24"/>
      <c r="E1324" s="24" t="s">
        <v>67</v>
      </c>
      <c r="F1324" s="37" t="s">
        <v>4539</v>
      </c>
      <c r="G1324" s="31" t="s">
        <v>69</v>
      </c>
      <c r="H1324" s="24" t="s">
        <v>40</v>
      </c>
      <c r="I1324" s="28" t="s">
        <v>4540</v>
      </c>
      <c r="J1324" s="38" t="s">
        <v>4541</v>
      </c>
      <c r="K1324" s="36">
        <v>542</v>
      </c>
      <c r="L1324" s="36" t="s">
        <v>31</v>
      </c>
      <c r="M1324" s="31" t="s">
        <v>1730</v>
      </c>
      <c r="N1324" s="24" t="s">
        <v>78</v>
      </c>
      <c r="O1324" s="24">
        <v>5</v>
      </c>
      <c r="P1324" s="24"/>
      <c r="Q1324" s="31" t="s">
        <v>34</v>
      </c>
      <c r="R1324" s="24"/>
      <c r="S1324" s="24"/>
      <c r="T1324" s="32" t="s">
        <v>35</v>
      </c>
      <c r="U1324" s="18"/>
      <c r="V1324" s="19"/>
      <c r="W1324" s="33" t="str">
        <f t="shared" si="2"/>
        <v/>
      </c>
      <c r="X1324" s="34" t="str">
        <f t="shared" si="1"/>
        <v/>
      </c>
    </row>
    <row r="1325" spans="1:24" ht="14.25" customHeight="1" x14ac:dyDescent="0.25">
      <c r="A1325" s="40">
        <v>18.600000000000001</v>
      </c>
      <c r="B1325" s="24" t="s">
        <v>4542</v>
      </c>
      <c r="C1325" s="24" t="s">
        <v>36</v>
      </c>
      <c r="D1325" s="24"/>
      <c r="E1325" s="24" t="s">
        <v>1083</v>
      </c>
      <c r="F1325" s="37" t="s">
        <v>4543</v>
      </c>
      <c r="G1325" s="31" t="s">
        <v>110</v>
      </c>
      <c r="H1325" s="24" t="s">
        <v>40</v>
      </c>
      <c r="I1325" s="28" t="s">
        <v>4544</v>
      </c>
      <c r="J1325" s="38" t="s">
        <v>4545</v>
      </c>
      <c r="K1325" s="36">
        <v>377</v>
      </c>
      <c r="L1325" s="36" t="s">
        <v>31</v>
      </c>
      <c r="M1325" s="31" t="s">
        <v>982</v>
      </c>
      <c r="N1325" s="24" t="s">
        <v>58</v>
      </c>
      <c r="O1325" s="24">
        <v>4</v>
      </c>
      <c r="P1325" s="24"/>
      <c r="Q1325" s="31" t="s">
        <v>34</v>
      </c>
      <c r="R1325" s="24"/>
      <c r="S1325" s="24"/>
      <c r="T1325" s="32" t="s">
        <v>35</v>
      </c>
      <c r="U1325" s="18"/>
      <c r="V1325" s="19"/>
      <c r="W1325" s="33" t="str">
        <f t="shared" si="2"/>
        <v/>
      </c>
      <c r="X1325" s="34" t="str">
        <f t="shared" si="1"/>
        <v/>
      </c>
    </row>
    <row r="1326" spans="1:24" ht="14.25" customHeight="1" x14ac:dyDescent="0.25">
      <c r="A1326" s="40">
        <v>2.5499999999999998</v>
      </c>
      <c r="B1326" s="40" t="s">
        <v>2418</v>
      </c>
      <c r="C1326" s="24" t="s">
        <v>747</v>
      </c>
      <c r="D1326" s="24"/>
      <c r="E1326" s="24" t="s">
        <v>122</v>
      </c>
      <c r="F1326" s="37" t="s">
        <v>4546</v>
      </c>
      <c r="G1326" s="31" t="s">
        <v>110</v>
      </c>
      <c r="H1326" s="24" t="s">
        <v>899</v>
      </c>
      <c r="I1326" s="28" t="s">
        <v>4547</v>
      </c>
      <c r="J1326" s="38" t="s">
        <v>4548</v>
      </c>
      <c r="K1326" s="36">
        <v>392</v>
      </c>
      <c r="L1326" s="36" t="s">
        <v>31</v>
      </c>
      <c r="M1326" s="31" t="s">
        <v>153</v>
      </c>
      <c r="N1326" s="24" t="s">
        <v>88</v>
      </c>
      <c r="O1326" s="24">
        <v>4</v>
      </c>
      <c r="P1326" s="24"/>
      <c r="Q1326" s="31" t="s">
        <v>34</v>
      </c>
      <c r="R1326" s="24"/>
      <c r="S1326" s="24"/>
      <c r="T1326" s="32" t="s">
        <v>35</v>
      </c>
      <c r="U1326" s="18"/>
      <c r="V1326" s="19"/>
      <c r="W1326" s="33" t="str">
        <f t="shared" si="2"/>
        <v/>
      </c>
      <c r="X1326" s="34" t="str">
        <f t="shared" si="1"/>
        <v/>
      </c>
    </row>
    <row r="1327" spans="1:24" ht="14.25" customHeight="1" x14ac:dyDescent="0.25">
      <c r="A1327" s="40">
        <v>0.23499999999999999</v>
      </c>
      <c r="B1327" s="24">
        <v>0.3</v>
      </c>
      <c r="C1327" s="24" t="s">
        <v>195</v>
      </c>
      <c r="D1327" s="24"/>
      <c r="E1327" s="24" t="s">
        <v>98</v>
      </c>
      <c r="F1327" s="37" t="s">
        <v>4549</v>
      </c>
      <c r="G1327" s="31" t="s">
        <v>100</v>
      </c>
      <c r="H1327" s="24" t="s">
        <v>28</v>
      </c>
      <c r="I1327" s="28" t="s">
        <v>4550</v>
      </c>
      <c r="J1327" s="38" t="s">
        <v>4551</v>
      </c>
      <c r="K1327" s="36">
        <v>98</v>
      </c>
      <c r="L1327" s="36" t="s">
        <v>31</v>
      </c>
      <c r="M1327" s="31" t="s">
        <v>880</v>
      </c>
      <c r="N1327" s="24" t="s">
        <v>134</v>
      </c>
      <c r="O1327" s="24">
        <v>3</v>
      </c>
      <c r="P1327" s="24"/>
      <c r="Q1327" s="31" t="s">
        <v>66</v>
      </c>
      <c r="R1327" s="24"/>
      <c r="S1327" s="24"/>
      <c r="T1327" s="32" t="s">
        <v>35</v>
      </c>
      <c r="U1327" s="18"/>
      <c r="V1327" s="19"/>
      <c r="W1327" s="33" t="str">
        <f t="shared" si="2"/>
        <v/>
      </c>
      <c r="X1327" s="34" t="str">
        <f t="shared" si="1"/>
        <v/>
      </c>
    </row>
    <row r="1328" spans="1:24" ht="14.25" customHeight="1" x14ac:dyDescent="0.25">
      <c r="A1328" s="24">
        <v>4.0999999999999996</v>
      </c>
      <c r="B1328" s="24" t="s">
        <v>4552</v>
      </c>
      <c r="C1328" s="24" t="s">
        <v>997</v>
      </c>
      <c r="D1328" s="24"/>
      <c r="E1328" s="24" t="s">
        <v>73</v>
      </c>
      <c r="F1328" s="37" t="s">
        <v>4553</v>
      </c>
      <c r="G1328" s="31" t="s">
        <v>69</v>
      </c>
      <c r="H1328" s="24" t="s">
        <v>4554</v>
      </c>
      <c r="I1328" s="28" t="s">
        <v>4555</v>
      </c>
      <c r="J1328" s="38" t="s">
        <v>4556</v>
      </c>
      <c r="K1328" s="36">
        <v>272</v>
      </c>
      <c r="L1328" s="36" t="s">
        <v>31</v>
      </c>
      <c r="M1328" s="31" t="s">
        <v>249</v>
      </c>
      <c r="N1328" s="24" t="s">
        <v>185</v>
      </c>
      <c r="O1328" s="24">
        <v>3</v>
      </c>
      <c r="P1328" s="24"/>
      <c r="Q1328" s="31" t="s">
        <v>66</v>
      </c>
      <c r="R1328" s="24"/>
      <c r="S1328" s="24"/>
      <c r="T1328" s="32" t="s">
        <v>35</v>
      </c>
      <c r="U1328" s="18"/>
      <c r="V1328" s="19"/>
      <c r="W1328" s="33" t="str">
        <f t="shared" si="2"/>
        <v/>
      </c>
      <c r="X1328" s="34" t="str">
        <f t="shared" si="1"/>
        <v/>
      </c>
    </row>
    <row r="1329" spans="1:24" ht="14.25" customHeight="1" x14ac:dyDescent="0.25">
      <c r="A1329" s="40">
        <v>11.28</v>
      </c>
      <c r="B1329" s="24">
        <v>16.5</v>
      </c>
      <c r="C1329" s="24" t="s">
        <v>4557</v>
      </c>
      <c r="D1329" s="24"/>
      <c r="E1329" s="24" t="s">
        <v>4558</v>
      </c>
      <c r="F1329" s="37" t="s">
        <v>4559</v>
      </c>
      <c r="G1329" s="31" t="s">
        <v>61</v>
      </c>
      <c r="H1329" s="24" t="s">
        <v>244</v>
      </c>
      <c r="I1329" s="28" t="s">
        <v>4560</v>
      </c>
      <c r="J1329" s="38" t="s">
        <v>4561</v>
      </c>
      <c r="K1329" s="36">
        <v>48</v>
      </c>
      <c r="L1329" s="36" t="s">
        <v>31</v>
      </c>
      <c r="M1329" s="31" t="s">
        <v>880</v>
      </c>
      <c r="N1329" s="24" t="s">
        <v>134</v>
      </c>
      <c r="O1329" s="24">
        <v>3</v>
      </c>
      <c r="P1329" s="24"/>
      <c r="Q1329" s="31" t="s">
        <v>66</v>
      </c>
      <c r="R1329" s="24"/>
      <c r="S1329" s="24"/>
      <c r="T1329" s="32" t="s">
        <v>35</v>
      </c>
      <c r="U1329" s="18"/>
      <c r="V1329" s="19"/>
      <c r="W1329" s="33" t="str">
        <f t="shared" si="2"/>
        <v/>
      </c>
      <c r="X1329" s="34" t="str">
        <f t="shared" si="1"/>
        <v/>
      </c>
    </row>
    <row r="1330" spans="1:24" ht="14.25" customHeight="1" x14ac:dyDescent="0.25">
      <c r="A1330" s="24">
        <v>0.8</v>
      </c>
      <c r="B1330" s="24" t="s">
        <v>4562</v>
      </c>
      <c r="C1330" s="24" t="s">
        <v>24</v>
      </c>
      <c r="D1330" s="24"/>
      <c r="E1330" s="24" t="s">
        <v>786</v>
      </c>
      <c r="F1330" s="37" t="s">
        <v>4563</v>
      </c>
      <c r="G1330" s="31" t="s">
        <v>110</v>
      </c>
      <c r="H1330" s="24" t="s">
        <v>84</v>
      </c>
      <c r="I1330" s="28" t="s">
        <v>4564</v>
      </c>
      <c r="J1330" s="38" t="s">
        <v>4565</v>
      </c>
      <c r="K1330" s="30">
        <v>194</v>
      </c>
      <c r="L1330" s="30" t="s">
        <v>31</v>
      </c>
      <c r="M1330" s="31" t="s">
        <v>184</v>
      </c>
      <c r="N1330" s="24" t="s">
        <v>185</v>
      </c>
      <c r="O1330" s="24">
        <v>2</v>
      </c>
      <c r="P1330" s="24"/>
      <c r="Q1330" s="31" t="s">
        <v>66</v>
      </c>
      <c r="R1330" s="24"/>
      <c r="S1330" s="24"/>
      <c r="T1330" s="32" t="s">
        <v>35</v>
      </c>
      <c r="U1330" s="18"/>
      <c r="V1330" s="19"/>
      <c r="W1330" s="33" t="str">
        <f t="shared" si="2"/>
        <v/>
      </c>
      <c r="X1330" s="34" t="str">
        <f t="shared" si="1"/>
        <v/>
      </c>
    </row>
    <row r="1331" spans="1:24" ht="14.25" customHeight="1" x14ac:dyDescent="0.25">
      <c r="A1331" s="24">
        <v>0.8</v>
      </c>
      <c r="B1331" s="24" t="s">
        <v>4566</v>
      </c>
      <c r="C1331" s="24" t="s">
        <v>24</v>
      </c>
      <c r="D1331" s="24"/>
      <c r="E1331" s="24" t="s">
        <v>4567</v>
      </c>
      <c r="F1331" s="37" t="s">
        <v>4568</v>
      </c>
      <c r="G1331" s="31" t="s">
        <v>69</v>
      </c>
      <c r="H1331" s="24" t="s">
        <v>84</v>
      </c>
      <c r="I1331" s="28" t="s">
        <v>4564</v>
      </c>
      <c r="J1331" s="38" t="s">
        <v>4565</v>
      </c>
      <c r="K1331" s="35">
        <v>194</v>
      </c>
      <c r="L1331" s="35" t="s">
        <v>47</v>
      </c>
      <c r="M1331" s="31" t="s">
        <v>184</v>
      </c>
      <c r="N1331" s="24" t="s">
        <v>185</v>
      </c>
      <c r="O1331" s="24">
        <v>2</v>
      </c>
      <c r="P1331" s="24"/>
      <c r="Q1331" s="31" t="s">
        <v>66</v>
      </c>
      <c r="R1331" s="24"/>
      <c r="S1331" s="24"/>
      <c r="T1331" s="32" t="s">
        <v>35</v>
      </c>
      <c r="U1331" s="18"/>
      <c r="V1331" s="19"/>
      <c r="W1331" s="33" t="str">
        <f t="shared" si="2"/>
        <v/>
      </c>
      <c r="X1331" s="34" t="str">
        <f t="shared" si="1"/>
        <v/>
      </c>
    </row>
    <row r="1332" spans="1:24" ht="14.25" customHeight="1" x14ac:dyDescent="0.25">
      <c r="A1332" s="24">
        <v>0.8</v>
      </c>
      <c r="B1332" s="24" t="s">
        <v>4569</v>
      </c>
      <c r="C1332" s="24" t="s">
        <v>195</v>
      </c>
      <c r="D1332" s="24"/>
      <c r="E1332" s="24" t="s">
        <v>808</v>
      </c>
      <c r="F1332" s="37" t="s">
        <v>4570</v>
      </c>
      <c r="G1332" s="27" t="s">
        <v>39</v>
      </c>
      <c r="H1332" s="24" t="s">
        <v>84</v>
      </c>
      <c r="I1332" s="28" t="s">
        <v>4564</v>
      </c>
      <c r="J1332" s="38" t="s">
        <v>4565</v>
      </c>
      <c r="K1332" s="35">
        <v>194</v>
      </c>
      <c r="L1332" s="35" t="s">
        <v>48</v>
      </c>
      <c r="M1332" s="31" t="s">
        <v>184</v>
      </c>
      <c r="N1332" s="24" t="s">
        <v>185</v>
      </c>
      <c r="O1332" s="24">
        <v>2</v>
      </c>
      <c r="P1332" s="24"/>
      <c r="Q1332" s="31" t="s">
        <v>66</v>
      </c>
      <c r="R1332" s="24"/>
      <c r="S1332" s="24"/>
      <c r="T1332" s="32" t="s">
        <v>35</v>
      </c>
      <c r="U1332" s="18"/>
      <c r="V1332" s="19"/>
      <c r="W1332" s="33" t="str">
        <f t="shared" si="2"/>
        <v/>
      </c>
      <c r="X1332" s="34" t="str">
        <f t="shared" si="1"/>
        <v/>
      </c>
    </row>
    <row r="1333" spans="1:24" ht="14.25" customHeight="1" x14ac:dyDescent="0.25">
      <c r="A1333" s="24">
        <v>1.35</v>
      </c>
      <c r="B1333" s="24" t="s">
        <v>4571</v>
      </c>
      <c r="C1333" s="24" t="s">
        <v>24</v>
      </c>
      <c r="D1333" s="24"/>
      <c r="E1333" s="24" t="s">
        <v>4567</v>
      </c>
      <c r="F1333" s="37" t="s">
        <v>4572</v>
      </c>
      <c r="G1333" s="31" t="s">
        <v>69</v>
      </c>
      <c r="H1333" s="24" t="s">
        <v>84</v>
      </c>
      <c r="I1333" s="28" t="s">
        <v>4573</v>
      </c>
      <c r="J1333" s="38" t="s">
        <v>4574</v>
      </c>
      <c r="K1333" s="30">
        <v>195</v>
      </c>
      <c r="L1333" s="30" t="s">
        <v>31</v>
      </c>
      <c r="M1333" s="31" t="s">
        <v>184</v>
      </c>
      <c r="N1333" s="24" t="s">
        <v>185</v>
      </c>
      <c r="O1333" s="24">
        <v>2</v>
      </c>
      <c r="P1333" s="24"/>
      <c r="Q1333" s="31" t="s">
        <v>66</v>
      </c>
      <c r="R1333" s="24"/>
      <c r="S1333" s="24"/>
      <c r="T1333" s="32" t="s">
        <v>35</v>
      </c>
      <c r="U1333" s="18"/>
      <c r="V1333" s="19"/>
      <c r="W1333" s="33" t="str">
        <f t="shared" si="2"/>
        <v/>
      </c>
      <c r="X1333" s="34" t="str">
        <f t="shared" si="1"/>
        <v/>
      </c>
    </row>
    <row r="1334" spans="1:24" ht="14.25" customHeight="1" x14ac:dyDescent="0.25">
      <c r="A1334" s="24">
        <v>1.35</v>
      </c>
      <c r="B1334" s="24" t="s">
        <v>4575</v>
      </c>
      <c r="C1334" s="24" t="s">
        <v>24</v>
      </c>
      <c r="D1334" s="24"/>
      <c r="E1334" s="24" t="s">
        <v>1640</v>
      </c>
      <c r="F1334" s="37" t="s">
        <v>4576</v>
      </c>
      <c r="G1334" s="31" t="s">
        <v>46</v>
      </c>
      <c r="H1334" s="24" t="s">
        <v>84</v>
      </c>
      <c r="I1334" s="28" t="s">
        <v>4573</v>
      </c>
      <c r="J1334" s="38" t="s">
        <v>4574</v>
      </c>
      <c r="K1334" s="35">
        <v>195</v>
      </c>
      <c r="L1334" s="35" t="s">
        <v>47</v>
      </c>
      <c r="M1334" s="31" t="s">
        <v>184</v>
      </c>
      <c r="N1334" s="24" t="s">
        <v>185</v>
      </c>
      <c r="O1334" s="24">
        <v>2</v>
      </c>
      <c r="P1334" s="24"/>
      <c r="Q1334" s="31" t="s">
        <v>66</v>
      </c>
      <c r="R1334" s="24"/>
      <c r="S1334" s="24"/>
      <c r="T1334" s="32" t="s">
        <v>35</v>
      </c>
      <c r="U1334" s="18"/>
      <c r="V1334" s="19"/>
      <c r="W1334" s="33" t="str">
        <f t="shared" si="2"/>
        <v/>
      </c>
      <c r="X1334" s="34" t="str">
        <f t="shared" si="1"/>
        <v/>
      </c>
    </row>
    <row r="1335" spans="1:24" ht="14.25" customHeight="1" x14ac:dyDescent="0.25">
      <c r="A1335" s="24">
        <v>1.35</v>
      </c>
      <c r="B1335" s="24" t="s">
        <v>4577</v>
      </c>
      <c r="C1335" s="24" t="s">
        <v>195</v>
      </c>
      <c r="D1335" s="24"/>
      <c r="E1335" s="24" t="s">
        <v>808</v>
      </c>
      <c r="F1335" s="37" t="s">
        <v>4578</v>
      </c>
      <c r="G1335" s="27" t="s">
        <v>39</v>
      </c>
      <c r="H1335" s="24" t="s">
        <v>84</v>
      </c>
      <c r="I1335" s="28" t="s">
        <v>4573</v>
      </c>
      <c r="J1335" s="38" t="s">
        <v>4574</v>
      </c>
      <c r="K1335" s="35">
        <v>195</v>
      </c>
      <c r="L1335" s="35" t="s">
        <v>48</v>
      </c>
      <c r="M1335" s="31" t="s">
        <v>184</v>
      </c>
      <c r="N1335" s="24" t="s">
        <v>185</v>
      </c>
      <c r="O1335" s="24">
        <v>2</v>
      </c>
      <c r="P1335" s="24"/>
      <c r="Q1335" s="31" t="s">
        <v>66</v>
      </c>
      <c r="R1335" s="24"/>
      <c r="S1335" s="24"/>
      <c r="T1335" s="32" t="s">
        <v>35</v>
      </c>
      <c r="U1335" s="18"/>
      <c r="V1335" s="19"/>
      <c r="W1335" s="33" t="str">
        <f t="shared" si="2"/>
        <v/>
      </c>
      <c r="X1335" s="34" t="str">
        <f t="shared" si="1"/>
        <v/>
      </c>
    </row>
    <row r="1336" spans="1:24" ht="14.25" customHeight="1" x14ac:dyDescent="0.25">
      <c r="A1336" s="24">
        <v>1.35</v>
      </c>
      <c r="B1336" s="24" t="s">
        <v>4579</v>
      </c>
      <c r="C1336" s="24" t="s">
        <v>195</v>
      </c>
      <c r="D1336" s="24"/>
      <c r="E1336" s="24" t="s">
        <v>4580</v>
      </c>
      <c r="F1336" s="37" t="s">
        <v>4581</v>
      </c>
      <c r="G1336" s="31" t="s">
        <v>934</v>
      </c>
      <c r="H1336" s="24" t="s">
        <v>84</v>
      </c>
      <c r="I1336" s="28" t="s">
        <v>4573</v>
      </c>
      <c r="J1336" s="38" t="s">
        <v>4574</v>
      </c>
      <c r="K1336" s="35">
        <v>195</v>
      </c>
      <c r="L1336" s="35" t="s">
        <v>425</v>
      </c>
      <c r="M1336" s="31" t="s">
        <v>184</v>
      </c>
      <c r="N1336" s="24" t="s">
        <v>185</v>
      </c>
      <c r="O1336" s="24">
        <v>2</v>
      </c>
      <c r="P1336" s="24"/>
      <c r="Q1336" s="31" t="s">
        <v>66</v>
      </c>
      <c r="R1336" s="24"/>
      <c r="S1336" s="24"/>
      <c r="T1336" s="32" t="s">
        <v>35</v>
      </c>
      <c r="U1336" s="18"/>
      <c r="V1336" s="19"/>
      <c r="W1336" s="33" t="str">
        <f t="shared" si="2"/>
        <v/>
      </c>
      <c r="X1336" s="34" t="str">
        <f t="shared" si="1"/>
        <v/>
      </c>
    </row>
    <row r="1337" spans="1:24" ht="14.25" customHeight="1" x14ac:dyDescent="0.25">
      <c r="A1337" s="24">
        <v>7.5</v>
      </c>
      <c r="B1337" s="24" t="s">
        <v>1901</v>
      </c>
      <c r="C1337" s="24" t="s">
        <v>585</v>
      </c>
      <c r="D1337" s="24"/>
      <c r="E1337" s="24" t="s">
        <v>477</v>
      </c>
      <c r="F1337" s="37" t="s">
        <v>4582</v>
      </c>
      <c r="G1337" s="31" t="s">
        <v>110</v>
      </c>
      <c r="H1337" s="24" t="s">
        <v>2906</v>
      </c>
      <c r="I1337" s="28" t="s">
        <v>4583</v>
      </c>
      <c r="J1337" s="38" t="s">
        <v>4584</v>
      </c>
      <c r="K1337" s="36">
        <v>320</v>
      </c>
      <c r="L1337" s="36" t="s">
        <v>31</v>
      </c>
      <c r="M1337" s="31" t="s">
        <v>249</v>
      </c>
      <c r="N1337" s="24" t="s">
        <v>185</v>
      </c>
      <c r="O1337" s="24">
        <v>3</v>
      </c>
      <c r="P1337" s="24"/>
      <c r="Q1337" s="31" t="s">
        <v>66</v>
      </c>
      <c r="R1337" s="24"/>
      <c r="S1337" s="24"/>
      <c r="T1337" s="32" t="s">
        <v>35</v>
      </c>
      <c r="U1337" s="18"/>
      <c r="V1337" s="19"/>
      <c r="W1337" s="33" t="str">
        <f t="shared" si="2"/>
        <v/>
      </c>
      <c r="X1337" s="34" t="str">
        <f t="shared" si="1"/>
        <v/>
      </c>
    </row>
    <row r="1338" spans="1:24" ht="14.25" customHeight="1" x14ac:dyDescent="0.25">
      <c r="A1338" s="40">
        <v>0.873</v>
      </c>
      <c r="B1338" s="24">
        <v>1.5</v>
      </c>
      <c r="C1338" s="24" t="s">
        <v>311</v>
      </c>
      <c r="D1338" s="24"/>
      <c r="E1338" s="24" t="s">
        <v>98</v>
      </c>
      <c r="F1338" s="37" t="s">
        <v>4585</v>
      </c>
      <c r="G1338" s="31" t="s">
        <v>100</v>
      </c>
      <c r="H1338" s="24" t="s">
        <v>311</v>
      </c>
      <c r="I1338" s="28" t="s">
        <v>4586</v>
      </c>
      <c r="J1338" s="38" t="s">
        <v>4587</v>
      </c>
      <c r="K1338" s="36">
        <v>480</v>
      </c>
      <c r="L1338" s="36" t="s">
        <v>31</v>
      </c>
      <c r="M1338" s="31" t="s">
        <v>1730</v>
      </c>
      <c r="N1338" s="24" t="s">
        <v>78</v>
      </c>
      <c r="O1338" s="24">
        <v>5</v>
      </c>
      <c r="P1338" s="24"/>
      <c r="Q1338" s="31" t="s">
        <v>34</v>
      </c>
      <c r="R1338" s="24"/>
      <c r="S1338" s="24"/>
      <c r="T1338" s="32" t="s">
        <v>35</v>
      </c>
      <c r="U1338" s="18"/>
      <c r="V1338" s="19"/>
      <c r="W1338" s="33" t="str">
        <f t="shared" si="2"/>
        <v/>
      </c>
      <c r="X1338" s="34" t="str">
        <f t="shared" si="1"/>
        <v/>
      </c>
    </row>
    <row r="1339" spans="1:24" ht="14.25" customHeight="1" x14ac:dyDescent="0.25">
      <c r="A1339" s="40">
        <v>0.2475</v>
      </c>
      <c r="B1339" s="40">
        <v>0.48899999999999999</v>
      </c>
      <c r="C1339" s="24" t="s">
        <v>24</v>
      </c>
      <c r="D1339" s="24"/>
      <c r="E1339" s="24" t="s">
        <v>618</v>
      </c>
      <c r="F1339" s="37" t="s">
        <v>4588</v>
      </c>
      <c r="G1339" s="31" t="s">
        <v>110</v>
      </c>
      <c r="H1339" s="24" t="s">
        <v>28</v>
      </c>
      <c r="I1339" s="28" t="s">
        <v>4589</v>
      </c>
      <c r="J1339" s="38" t="s">
        <v>4590</v>
      </c>
      <c r="K1339" s="36">
        <v>448</v>
      </c>
      <c r="L1339" s="36" t="s">
        <v>31</v>
      </c>
      <c r="M1339" s="31" t="s">
        <v>32</v>
      </c>
      <c r="N1339" s="24" t="s">
        <v>33</v>
      </c>
      <c r="O1339" s="24">
        <v>5</v>
      </c>
      <c r="P1339" s="24"/>
      <c r="Q1339" s="31" t="s">
        <v>34</v>
      </c>
      <c r="R1339" s="24"/>
      <c r="S1339" s="24"/>
      <c r="T1339" s="32" t="s">
        <v>35</v>
      </c>
      <c r="U1339" s="18"/>
      <c r="V1339" s="19"/>
      <c r="W1339" s="33" t="str">
        <f t="shared" si="2"/>
        <v/>
      </c>
      <c r="X1339" s="34" t="str">
        <f t="shared" si="1"/>
        <v/>
      </c>
    </row>
    <row r="1340" spans="1:24" ht="14.25" customHeight="1" x14ac:dyDescent="0.25">
      <c r="A1340" s="40">
        <v>1.9</v>
      </c>
      <c r="B1340" s="40" t="s">
        <v>4591</v>
      </c>
      <c r="C1340" s="24" t="s">
        <v>36</v>
      </c>
      <c r="D1340" s="24"/>
      <c r="E1340" s="24" t="s">
        <v>3666</v>
      </c>
      <c r="F1340" s="37" t="s">
        <v>4592</v>
      </c>
      <c r="G1340" s="31" t="s">
        <v>110</v>
      </c>
      <c r="H1340" s="24" t="s">
        <v>40</v>
      </c>
      <c r="I1340" s="28" t="s">
        <v>4593</v>
      </c>
      <c r="J1340" s="38" t="s">
        <v>4594</v>
      </c>
      <c r="K1340" s="36">
        <v>514</v>
      </c>
      <c r="L1340" s="36" t="s">
        <v>31</v>
      </c>
      <c r="M1340" s="31" t="s">
        <v>234</v>
      </c>
      <c r="N1340" s="24" t="s">
        <v>88</v>
      </c>
      <c r="O1340" s="24">
        <v>5</v>
      </c>
      <c r="P1340" s="24"/>
      <c r="Q1340" s="31" t="s">
        <v>34</v>
      </c>
      <c r="R1340" s="24"/>
      <c r="S1340" s="24"/>
      <c r="T1340" s="32" t="s">
        <v>35</v>
      </c>
      <c r="U1340" s="18"/>
      <c r="V1340" s="19"/>
      <c r="W1340" s="33" t="str">
        <f t="shared" si="2"/>
        <v/>
      </c>
      <c r="X1340" s="34" t="str">
        <f t="shared" si="1"/>
        <v/>
      </c>
    </row>
    <row r="1341" spans="1:24" ht="14.25" customHeight="1" x14ac:dyDescent="0.25">
      <c r="A1341" s="40">
        <v>6.6000000000000005</v>
      </c>
      <c r="B1341" s="40">
        <v>12.6</v>
      </c>
      <c r="C1341" s="24" t="s">
        <v>4595</v>
      </c>
      <c r="D1341" s="24"/>
      <c r="E1341" s="24" t="s">
        <v>562</v>
      </c>
      <c r="F1341" s="37" t="s">
        <v>4596</v>
      </c>
      <c r="G1341" s="31" t="s">
        <v>110</v>
      </c>
      <c r="H1341" s="24" t="s">
        <v>4597</v>
      </c>
      <c r="I1341" s="28" t="s">
        <v>4598</v>
      </c>
      <c r="J1341" s="38" t="s">
        <v>4599</v>
      </c>
      <c r="K1341" s="36">
        <v>713</v>
      </c>
      <c r="L1341" s="36" t="s">
        <v>31</v>
      </c>
      <c r="M1341" s="31" t="s">
        <v>72</v>
      </c>
      <c r="N1341" s="24" t="s">
        <v>33</v>
      </c>
      <c r="O1341" s="24">
        <v>8</v>
      </c>
      <c r="P1341" s="24"/>
      <c r="Q1341" s="31" t="s">
        <v>34</v>
      </c>
      <c r="R1341" s="24"/>
      <c r="S1341" s="24"/>
      <c r="T1341" s="32" t="s">
        <v>35</v>
      </c>
      <c r="U1341" s="18"/>
      <c r="V1341" s="19"/>
      <c r="W1341" s="33" t="str">
        <f t="shared" si="2"/>
        <v/>
      </c>
      <c r="X1341" s="34" t="str">
        <f t="shared" si="1"/>
        <v/>
      </c>
    </row>
    <row r="1342" spans="1:24" ht="14.25" customHeight="1" x14ac:dyDescent="0.25">
      <c r="A1342" s="40">
        <v>3.7112903225806448</v>
      </c>
      <c r="B1342" s="40">
        <v>9.75</v>
      </c>
      <c r="C1342" s="24" t="s">
        <v>681</v>
      </c>
      <c r="D1342" s="24"/>
      <c r="E1342" s="24" t="s">
        <v>178</v>
      </c>
      <c r="F1342" s="37" t="s">
        <v>4600</v>
      </c>
      <c r="G1342" s="31" t="s">
        <v>180</v>
      </c>
      <c r="H1342" s="24" t="s">
        <v>681</v>
      </c>
      <c r="I1342" s="28" t="s">
        <v>4601</v>
      </c>
      <c r="J1342" s="38" t="s">
        <v>4602</v>
      </c>
      <c r="K1342" s="36">
        <v>712</v>
      </c>
      <c r="L1342" s="36" t="s">
        <v>31</v>
      </c>
      <c r="M1342" s="31" t="s">
        <v>72</v>
      </c>
      <c r="N1342" s="24" t="s">
        <v>33</v>
      </c>
      <c r="O1342" s="24">
        <v>8</v>
      </c>
      <c r="P1342" s="24"/>
      <c r="Q1342" s="31" t="s">
        <v>34</v>
      </c>
      <c r="R1342" s="24"/>
      <c r="S1342" s="24"/>
      <c r="T1342" s="32" t="s">
        <v>35</v>
      </c>
      <c r="U1342" s="18"/>
      <c r="V1342" s="19"/>
      <c r="W1342" s="33" t="str">
        <f t="shared" si="2"/>
        <v/>
      </c>
      <c r="X1342" s="34" t="str">
        <f t="shared" si="1"/>
        <v/>
      </c>
    </row>
    <row r="1343" spans="1:24" ht="14.25" customHeight="1" x14ac:dyDescent="0.25">
      <c r="A1343" s="40">
        <v>0.68799999999999994</v>
      </c>
      <c r="B1343" s="40" t="s">
        <v>4603</v>
      </c>
      <c r="C1343" s="24" t="s">
        <v>24</v>
      </c>
      <c r="D1343" s="24"/>
      <c r="E1343" s="36" t="s">
        <v>514</v>
      </c>
      <c r="F1343" s="37" t="s">
        <v>4604</v>
      </c>
      <c r="G1343" s="27" t="s">
        <v>93</v>
      </c>
      <c r="H1343" s="24" t="s">
        <v>84</v>
      </c>
      <c r="I1343" s="28" t="s">
        <v>4605</v>
      </c>
      <c r="J1343" s="38" t="s">
        <v>4606</v>
      </c>
      <c r="K1343" s="36">
        <v>522</v>
      </c>
      <c r="L1343" s="36" t="s">
        <v>31</v>
      </c>
      <c r="M1343" s="31" t="s">
        <v>234</v>
      </c>
      <c r="N1343" s="24" t="s">
        <v>88</v>
      </c>
      <c r="O1343" s="24">
        <v>5</v>
      </c>
      <c r="P1343" s="24"/>
      <c r="Q1343" s="31" t="s">
        <v>34</v>
      </c>
      <c r="R1343" s="24"/>
      <c r="S1343" s="24"/>
      <c r="T1343" s="32" t="s">
        <v>35</v>
      </c>
      <c r="U1343" s="18"/>
      <c r="V1343" s="19"/>
      <c r="W1343" s="33" t="str">
        <f t="shared" si="2"/>
        <v/>
      </c>
      <c r="X1343" s="34" t="str">
        <f t="shared" si="1"/>
        <v/>
      </c>
    </row>
    <row r="1344" spans="1:24" ht="14.25" customHeight="1" x14ac:dyDescent="0.25">
      <c r="A1344" s="40">
        <v>7.7880000000000003</v>
      </c>
      <c r="B1344" s="41">
        <v>12.6</v>
      </c>
      <c r="C1344" s="24" t="s">
        <v>573</v>
      </c>
      <c r="D1344" s="24"/>
      <c r="E1344" s="24" t="s">
        <v>59</v>
      </c>
      <c r="F1344" s="37" t="s">
        <v>4607</v>
      </c>
      <c r="G1344" s="31" t="s">
        <v>110</v>
      </c>
      <c r="H1344" s="24" t="s">
        <v>573</v>
      </c>
      <c r="I1344" s="28" t="s">
        <v>4608</v>
      </c>
      <c r="J1344" s="38" t="s">
        <v>4609</v>
      </c>
      <c r="K1344" s="36">
        <v>669</v>
      </c>
      <c r="L1344" s="36" t="s">
        <v>31</v>
      </c>
      <c r="M1344" s="31" t="s">
        <v>103</v>
      </c>
      <c r="N1344" s="24" t="s">
        <v>33</v>
      </c>
      <c r="O1344" s="24">
        <v>7</v>
      </c>
      <c r="P1344" s="24"/>
      <c r="Q1344" s="31" t="s">
        <v>34</v>
      </c>
      <c r="R1344" s="24"/>
      <c r="S1344" s="24"/>
      <c r="T1344" s="32" t="s">
        <v>35</v>
      </c>
      <c r="U1344" s="18"/>
      <c r="V1344" s="19"/>
      <c r="W1344" s="33" t="str">
        <f t="shared" si="2"/>
        <v/>
      </c>
      <c r="X1344" s="34" t="str">
        <f t="shared" si="1"/>
        <v/>
      </c>
    </row>
    <row r="1345" spans="1:24" ht="14.25" customHeight="1" x14ac:dyDescent="0.25">
      <c r="A1345" s="40">
        <v>2.9789789789789789</v>
      </c>
      <c r="B1345" s="24">
        <v>4</v>
      </c>
      <c r="C1345" s="24" t="s">
        <v>4610</v>
      </c>
      <c r="D1345" s="24"/>
      <c r="E1345" s="24" t="s">
        <v>608</v>
      </c>
      <c r="F1345" s="37" t="s">
        <v>4611</v>
      </c>
      <c r="G1345" s="31" t="s">
        <v>610</v>
      </c>
      <c r="H1345" s="24" t="s">
        <v>2857</v>
      </c>
      <c r="I1345" s="28" t="s">
        <v>4612</v>
      </c>
      <c r="J1345" s="38" t="s">
        <v>4613</v>
      </c>
      <c r="K1345" s="36">
        <v>732</v>
      </c>
      <c r="L1345" s="36" t="s">
        <v>31</v>
      </c>
      <c r="M1345" s="31" t="s">
        <v>937</v>
      </c>
      <c r="N1345" s="24" t="s">
        <v>78</v>
      </c>
      <c r="O1345" s="24">
        <v>7</v>
      </c>
      <c r="P1345" s="24"/>
      <c r="Q1345" s="31" t="s">
        <v>34</v>
      </c>
      <c r="R1345" s="24"/>
      <c r="S1345" s="24"/>
      <c r="T1345" s="32" t="s">
        <v>35</v>
      </c>
      <c r="U1345" s="18"/>
      <c r="V1345" s="19"/>
      <c r="W1345" s="33" t="str">
        <f t="shared" si="2"/>
        <v/>
      </c>
      <c r="X1345" s="34" t="str">
        <f t="shared" si="1"/>
        <v/>
      </c>
    </row>
    <row r="1346" spans="1:24" ht="14.25" customHeight="1" x14ac:dyDescent="0.25">
      <c r="A1346" s="36">
        <v>0.49</v>
      </c>
      <c r="B1346" s="24" t="s">
        <v>4614</v>
      </c>
      <c r="C1346" s="24" t="s">
        <v>24</v>
      </c>
      <c r="D1346" s="24"/>
      <c r="E1346" s="24" t="s">
        <v>4615</v>
      </c>
      <c r="F1346" s="37" t="s">
        <v>4616</v>
      </c>
      <c r="G1346" s="31" t="s">
        <v>46</v>
      </c>
      <c r="H1346" s="24" t="s">
        <v>28</v>
      </c>
      <c r="I1346" s="28" t="s">
        <v>4617</v>
      </c>
      <c r="J1346" s="38" t="s">
        <v>4618</v>
      </c>
      <c r="K1346" s="36">
        <v>31</v>
      </c>
      <c r="L1346" s="36" t="s">
        <v>31</v>
      </c>
      <c r="M1346" s="31" t="s">
        <v>255</v>
      </c>
      <c r="N1346" s="24" t="s">
        <v>185</v>
      </c>
      <c r="O1346" s="24">
        <v>1</v>
      </c>
      <c r="P1346" s="24"/>
      <c r="Q1346" s="31" t="s">
        <v>66</v>
      </c>
      <c r="R1346" s="24"/>
      <c r="S1346" s="24"/>
      <c r="T1346" s="32" t="s">
        <v>35</v>
      </c>
      <c r="U1346" s="18"/>
      <c r="V1346" s="19"/>
      <c r="W1346" s="33" t="str">
        <f t="shared" si="2"/>
        <v/>
      </c>
      <c r="X1346" s="34" t="str">
        <f t="shared" si="1"/>
        <v/>
      </c>
    </row>
    <row r="1347" spans="1:24" ht="14.25" customHeight="1" x14ac:dyDescent="0.25">
      <c r="A1347" s="40">
        <v>0.33</v>
      </c>
      <c r="B1347" s="40">
        <v>0.65</v>
      </c>
      <c r="C1347" s="24" t="s">
        <v>24</v>
      </c>
      <c r="D1347" s="24"/>
      <c r="E1347" s="24" t="s">
        <v>25</v>
      </c>
      <c r="F1347" s="28" t="s">
        <v>4619</v>
      </c>
      <c r="G1347" s="31" t="s">
        <v>110</v>
      </c>
      <c r="H1347" s="24" t="s">
        <v>28</v>
      </c>
      <c r="I1347" s="28" t="s">
        <v>4620</v>
      </c>
      <c r="J1347" s="38" t="s">
        <v>4621</v>
      </c>
      <c r="K1347" s="36">
        <v>24</v>
      </c>
      <c r="L1347" s="36" t="s">
        <v>31</v>
      </c>
      <c r="M1347" s="31" t="s">
        <v>601</v>
      </c>
      <c r="N1347" s="24" t="s">
        <v>78</v>
      </c>
      <c r="O1347" s="24">
        <v>1</v>
      </c>
      <c r="P1347" s="24"/>
      <c r="Q1347" s="31" t="s">
        <v>66</v>
      </c>
      <c r="R1347" s="24"/>
      <c r="S1347" s="24"/>
      <c r="T1347" s="32" t="s">
        <v>35</v>
      </c>
      <c r="U1347" s="18"/>
      <c r="V1347" s="19"/>
      <c r="W1347" s="33" t="str">
        <f t="shared" si="2"/>
        <v/>
      </c>
      <c r="X1347" s="34" t="str">
        <f t="shared" si="1"/>
        <v/>
      </c>
    </row>
    <row r="1348" spans="1:24" ht="14.25" customHeight="1" x14ac:dyDescent="0.25">
      <c r="A1348" s="40">
        <v>9.2250000000000014</v>
      </c>
      <c r="B1348" s="40">
        <v>15</v>
      </c>
      <c r="C1348" s="24" t="s">
        <v>4622</v>
      </c>
      <c r="D1348" s="24"/>
      <c r="E1348" s="24" t="s">
        <v>2873</v>
      </c>
      <c r="F1348" s="37" t="s">
        <v>4623</v>
      </c>
      <c r="G1348" s="31" t="s">
        <v>180</v>
      </c>
      <c r="H1348" s="24" t="s">
        <v>1814</v>
      </c>
      <c r="I1348" s="28" t="s">
        <v>4624</v>
      </c>
      <c r="J1348" s="38" t="s">
        <v>4625</v>
      </c>
      <c r="K1348" s="36">
        <v>711</v>
      </c>
      <c r="L1348" s="36" t="s">
        <v>31</v>
      </c>
      <c r="M1348" s="31" t="s">
        <v>72</v>
      </c>
      <c r="N1348" s="24" t="s">
        <v>33</v>
      </c>
      <c r="O1348" s="24">
        <v>8</v>
      </c>
      <c r="P1348" s="24"/>
      <c r="Q1348" s="31" t="s">
        <v>34</v>
      </c>
      <c r="R1348" s="24"/>
      <c r="S1348" s="24"/>
      <c r="T1348" s="32" t="s">
        <v>35</v>
      </c>
      <c r="U1348" s="18"/>
      <c r="V1348" s="19"/>
      <c r="W1348" s="33" t="str">
        <f t="shared" si="2"/>
        <v/>
      </c>
      <c r="X1348" s="34" t="str">
        <f t="shared" si="1"/>
        <v/>
      </c>
    </row>
    <row r="1349" spans="1:24" ht="14.25" customHeight="1" x14ac:dyDescent="0.25">
      <c r="A1349" s="40">
        <v>2.9550000000000001</v>
      </c>
      <c r="B1349" s="40" t="s">
        <v>283</v>
      </c>
      <c r="C1349" s="24" t="s">
        <v>681</v>
      </c>
      <c r="D1349" s="24"/>
      <c r="E1349" s="24" t="s">
        <v>562</v>
      </c>
      <c r="F1349" s="37" t="s">
        <v>4626</v>
      </c>
      <c r="G1349" s="31" t="s">
        <v>46</v>
      </c>
      <c r="H1349" s="24" t="s">
        <v>681</v>
      </c>
      <c r="I1349" s="28" t="s">
        <v>4627</v>
      </c>
      <c r="J1349" s="38" t="s">
        <v>4628</v>
      </c>
      <c r="K1349" s="36">
        <v>703</v>
      </c>
      <c r="L1349" s="36" t="s">
        <v>31</v>
      </c>
      <c r="M1349" s="31" t="s">
        <v>72</v>
      </c>
      <c r="N1349" s="24" t="s">
        <v>33</v>
      </c>
      <c r="O1349" s="24">
        <v>8</v>
      </c>
      <c r="P1349" s="24"/>
      <c r="Q1349" s="31" t="s">
        <v>34</v>
      </c>
      <c r="R1349" s="24"/>
      <c r="S1349" s="24"/>
      <c r="T1349" s="32" t="s">
        <v>35</v>
      </c>
      <c r="U1349" s="18"/>
      <c r="V1349" s="19"/>
      <c r="W1349" s="33" t="str">
        <f t="shared" si="2"/>
        <v/>
      </c>
      <c r="X1349" s="34" t="str">
        <f t="shared" si="1"/>
        <v/>
      </c>
    </row>
    <row r="1350" spans="1:24" ht="14.25" customHeight="1" x14ac:dyDescent="0.25">
      <c r="A1350" s="40">
        <v>6</v>
      </c>
      <c r="B1350" s="40">
        <v>9.75</v>
      </c>
      <c r="C1350" s="24" t="s">
        <v>1395</v>
      </c>
      <c r="D1350" s="24"/>
      <c r="E1350" s="24" t="s">
        <v>178</v>
      </c>
      <c r="F1350" s="37" t="s">
        <v>4629</v>
      </c>
      <c r="G1350" s="31" t="s">
        <v>180</v>
      </c>
      <c r="H1350" s="24" t="s">
        <v>1397</v>
      </c>
      <c r="I1350" s="28" t="s">
        <v>4630</v>
      </c>
      <c r="J1350" s="38" t="s">
        <v>4631</v>
      </c>
      <c r="K1350" s="36">
        <v>704</v>
      </c>
      <c r="L1350" s="36" t="s">
        <v>31</v>
      </c>
      <c r="M1350" s="31" t="s">
        <v>72</v>
      </c>
      <c r="N1350" s="24" t="s">
        <v>33</v>
      </c>
      <c r="O1350" s="24">
        <v>8</v>
      </c>
      <c r="P1350" s="24"/>
      <c r="Q1350" s="31" t="s">
        <v>34</v>
      </c>
      <c r="R1350" s="24"/>
      <c r="S1350" s="24"/>
      <c r="T1350" s="32" t="s">
        <v>35</v>
      </c>
      <c r="U1350" s="18"/>
      <c r="V1350" s="19"/>
      <c r="W1350" s="33" t="str">
        <f t="shared" si="2"/>
        <v/>
      </c>
      <c r="X1350" s="34" t="str">
        <f t="shared" si="1"/>
        <v/>
      </c>
    </row>
    <row r="1351" spans="1:24" ht="14.25" customHeight="1" x14ac:dyDescent="0.25">
      <c r="A1351" s="40">
        <v>0.64285714285714302</v>
      </c>
      <c r="B1351" s="41">
        <v>0.9</v>
      </c>
      <c r="C1351" s="24" t="s">
        <v>24</v>
      </c>
      <c r="D1351" s="24"/>
      <c r="E1351" s="24" t="s">
        <v>702</v>
      </c>
      <c r="F1351" s="37" t="s">
        <v>4632</v>
      </c>
      <c r="G1351" s="31" t="s">
        <v>110</v>
      </c>
      <c r="H1351" s="24" t="s">
        <v>28</v>
      </c>
      <c r="I1351" s="28" t="s">
        <v>4633</v>
      </c>
      <c r="J1351" s="38" t="s">
        <v>4634</v>
      </c>
      <c r="K1351" s="30">
        <v>124</v>
      </c>
      <c r="L1351" s="30" t="s">
        <v>31</v>
      </c>
      <c r="M1351" s="31" t="s">
        <v>622</v>
      </c>
      <c r="N1351" s="24" t="s">
        <v>33</v>
      </c>
      <c r="O1351" s="24">
        <v>6</v>
      </c>
      <c r="P1351" s="31" t="s">
        <v>623</v>
      </c>
      <c r="Q1351" s="31" t="s">
        <v>34</v>
      </c>
      <c r="R1351" s="24"/>
      <c r="S1351" s="24"/>
      <c r="T1351" s="32" t="s">
        <v>35</v>
      </c>
      <c r="U1351" s="18"/>
      <c r="V1351" s="19"/>
      <c r="W1351" s="33" t="str">
        <f t="shared" si="2"/>
        <v/>
      </c>
      <c r="X1351" s="34" t="str">
        <f t="shared" si="1"/>
        <v/>
      </c>
    </row>
    <row r="1352" spans="1:24" ht="14.25" customHeight="1" x14ac:dyDescent="0.25">
      <c r="A1352" s="40">
        <v>0.64285714285714302</v>
      </c>
      <c r="B1352" s="41">
        <v>1.7</v>
      </c>
      <c r="C1352" s="24" t="s">
        <v>24</v>
      </c>
      <c r="D1352" s="24"/>
      <c r="E1352" s="24" t="s">
        <v>4567</v>
      </c>
      <c r="F1352" s="37" t="s">
        <v>4635</v>
      </c>
      <c r="G1352" s="31" t="s">
        <v>69</v>
      </c>
      <c r="H1352" s="24" t="s">
        <v>28</v>
      </c>
      <c r="I1352" s="28" t="s">
        <v>4633</v>
      </c>
      <c r="J1352" s="38" t="s">
        <v>4634</v>
      </c>
      <c r="K1352" s="35">
        <v>124</v>
      </c>
      <c r="L1352" s="35" t="s">
        <v>47</v>
      </c>
      <c r="M1352" s="31" t="s">
        <v>622</v>
      </c>
      <c r="N1352" s="24" t="s">
        <v>33</v>
      </c>
      <c r="O1352" s="24">
        <v>6</v>
      </c>
      <c r="P1352" s="31" t="s">
        <v>623</v>
      </c>
      <c r="Q1352" s="31" t="s">
        <v>34</v>
      </c>
      <c r="R1352" s="24"/>
      <c r="S1352" s="24"/>
      <c r="T1352" s="32" t="s">
        <v>35</v>
      </c>
      <c r="U1352" s="18"/>
      <c r="V1352" s="19"/>
      <c r="W1352" s="33" t="str">
        <f t="shared" si="2"/>
        <v/>
      </c>
      <c r="X1352" s="34" t="str">
        <f t="shared" si="1"/>
        <v/>
      </c>
    </row>
    <row r="1353" spans="1:24" ht="14.25" customHeight="1" x14ac:dyDescent="0.25">
      <c r="A1353" s="40">
        <v>0.35</v>
      </c>
      <c r="B1353" s="41" t="s">
        <v>4636</v>
      </c>
      <c r="C1353" s="24" t="s">
        <v>115</v>
      </c>
      <c r="D1353" s="24"/>
      <c r="E1353" s="24" t="s">
        <v>808</v>
      </c>
      <c r="F1353" s="37" t="s">
        <v>4637</v>
      </c>
      <c r="G1353" s="31" t="s">
        <v>110</v>
      </c>
      <c r="H1353" s="24" t="s">
        <v>84</v>
      </c>
      <c r="I1353" s="28" t="s">
        <v>4638</v>
      </c>
      <c r="J1353" s="38" t="s">
        <v>4639</v>
      </c>
      <c r="K1353" s="36">
        <v>322</v>
      </c>
      <c r="L1353" s="36" t="s">
        <v>31</v>
      </c>
      <c r="M1353" s="31" t="s">
        <v>87</v>
      </c>
      <c r="N1353" s="24" t="s">
        <v>88</v>
      </c>
      <c r="O1353" s="24">
        <v>3</v>
      </c>
      <c r="P1353" s="24"/>
      <c r="Q1353" s="31" t="s">
        <v>34</v>
      </c>
      <c r="R1353" s="49"/>
      <c r="S1353" s="49"/>
      <c r="T1353" s="32" t="s">
        <v>35</v>
      </c>
      <c r="U1353" s="18"/>
      <c r="V1353" s="19"/>
      <c r="W1353" s="33" t="str">
        <f t="shared" si="2"/>
        <v/>
      </c>
      <c r="X1353" s="34" t="str">
        <f t="shared" si="1"/>
        <v/>
      </c>
    </row>
    <row r="1354" spans="1:24" ht="14.25" customHeight="1" x14ac:dyDescent="0.25">
      <c r="A1354" s="40">
        <v>0.5</v>
      </c>
      <c r="B1354" s="41" t="s">
        <v>4640</v>
      </c>
      <c r="C1354" s="24" t="s">
        <v>115</v>
      </c>
      <c r="D1354" s="24"/>
      <c r="E1354" s="24" t="s">
        <v>808</v>
      </c>
      <c r="F1354" s="37" t="s">
        <v>4641</v>
      </c>
      <c r="G1354" s="31" t="s">
        <v>110</v>
      </c>
      <c r="H1354" s="24" t="s">
        <v>84</v>
      </c>
      <c r="I1354" s="28" t="s">
        <v>4642</v>
      </c>
      <c r="J1354" s="38" t="s">
        <v>4643</v>
      </c>
      <c r="K1354" s="36">
        <v>323</v>
      </c>
      <c r="L1354" s="36" t="s">
        <v>31</v>
      </c>
      <c r="M1354" s="31" t="s">
        <v>87</v>
      </c>
      <c r="N1354" s="24" t="s">
        <v>88</v>
      </c>
      <c r="O1354" s="24">
        <v>3</v>
      </c>
      <c r="P1354" s="24"/>
      <c r="Q1354" s="31" t="s">
        <v>34</v>
      </c>
      <c r="R1354" s="49"/>
      <c r="S1354" s="49"/>
      <c r="T1354" s="32" t="s">
        <v>35</v>
      </c>
      <c r="U1354" s="18"/>
      <c r="V1354" s="19"/>
      <c r="W1354" s="33" t="str">
        <f t="shared" si="2"/>
        <v/>
      </c>
      <c r="X1354" s="34" t="str">
        <f t="shared" si="1"/>
        <v/>
      </c>
    </row>
    <row r="1355" spans="1:24" ht="14.25" customHeight="1" x14ac:dyDescent="0.25">
      <c r="A1355" s="40">
        <v>16.39</v>
      </c>
      <c r="B1355" s="40">
        <v>18.625</v>
      </c>
      <c r="C1355" s="24" t="s">
        <v>4644</v>
      </c>
      <c r="D1355" s="24"/>
      <c r="E1355" s="24" t="s">
        <v>278</v>
      </c>
      <c r="F1355" s="37" t="s">
        <v>4645</v>
      </c>
      <c r="G1355" s="31" t="s">
        <v>69</v>
      </c>
      <c r="H1355" s="24" t="s">
        <v>40</v>
      </c>
      <c r="I1355" s="28" t="s">
        <v>4646</v>
      </c>
      <c r="J1355" s="38" t="s">
        <v>4647</v>
      </c>
      <c r="K1355" s="36">
        <v>778</v>
      </c>
      <c r="L1355" s="36" t="s">
        <v>31</v>
      </c>
      <c r="M1355" s="31" t="s">
        <v>72</v>
      </c>
      <c r="N1355" s="24" t="s">
        <v>33</v>
      </c>
      <c r="O1355" s="24">
        <v>8</v>
      </c>
      <c r="P1355" s="24"/>
      <c r="Q1355" s="31" t="s">
        <v>34</v>
      </c>
      <c r="R1355" s="24"/>
      <c r="S1355" s="24"/>
      <c r="T1355" s="32" t="s">
        <v>35</v>
      </c>
      <c r="U1355" s="18"/>
      <c r="V1355" s="19"/>
      <c r="W1355" s="33" t="str">
        <f t="shared" si="2"/>
        <v/>
      </c>
      <c r="X1355" s="34" t="str">
        <f t="shared" si="1"/>
        <v/>
      </c>
    </row>
    <row r="1356" spans="1:24" ht="14.25" customHeight="1" x14ac:dyDescent="0.25">
      <c r="A1356" s="43">
        <v>0.34499999999999997</v>
      </c>
      <c r="B1356" s="43" t="s">
        <v>4648</v>
      </c>
      <c r="C1356" s="44" t="s">
        <v>195</v>
      </c>
      <c r="D1356" s="44"/>
      <c r="E1356" s="44" t="s">
        <v>618</v>
      </c>
      <c r="F1356" s="37" t="s">
        <v>4649</v>
      </c>
      <c r="G1356" s="62" t="s">
        <v>83</v>
      </c>
      <c r="H1356" s="44" t="s">
        <v>84</v>
      </c>
      <c r="I1356" s="28" t="s">
        <v>4650</v>
      </c>
      <c r="J1356" s="38" t="s">
        <v>4651</v>
      </c>
      <c r="K1356" s="53">
        <v>15</v>
      </c>
      <c r="L1356" s="53" t="s">
        <v>31</v>
      </c>
      <c r="M1356" s="62" t="s">
        <v>170</v>
      </c>
      <c r="N1356" s="44" t="s">
        <v>129</v>
      </c>
      <c r="O1356" s="44">
        <v>1</v>
      </c>
      <c r="P1356" s="44"/>
      <c r="Q1356" s="62" t="s">
        <v>34</v>
      </c>
      <c r="R1356" s="44"/>
      <c r="S1356" s="44"/>
      <c r="T1356" s="65" t="s">
        <v>35</v>
      </c>
      <c r="U1356" s="18"/>
      <c r="V1356" s="19"/>
      <c r="W1356" s="33" t="str">
        <f t="shared" si="2"/>
        <v/>
      </c>
      <c r="X1356" s="34" t="str">
        <f t="shared" si="1"/>
        <v/>
      </c>
    </row>
    <row r="1357" spans="1:24" ht="14.25" customHeight="1" x14ac:dyDescent="0.25">
      <c r="A1357" s="43">
        <v>0.65</v>
      </c>
      <c r="B1357" s="43" t="s">
        <v>3893</v>
      </c>
      <c r="C1357" s="44" t="s">
        <v>24</v>
      </c>
      <c r="D1357" s="44"/>
      <c r="E1357" s="44" t="s">
        <v>4652</v>
      </c>
      <c r="F1357" s="37" t="s">
        <v>4649</v>
      </c>
      <c r="G1357" s="62" t="s">
        <v>83</v>
      </c>
      <c r="H1357" s="44" t="s">
        <v>84</v>
      </c>
      <c r="I1357" s="28" t="s">
        <v>4653</v>
      </c>
      <c r="J1357" s="38" t="s">
        <v>4654</v>
      </c>
      <c r="K1357" s="53">
        <v>16</v>
      </c>
      <c r="L1357" s="53" t="s">
        <v>31</v>
      </c>
      <c r="M1357" s="62" t="s">
        <v>170</v>
      </c>
      <c r="N1357" s="44" t="s">
        <v>129</v>
      </c>
      <c r="O1357" s="44">
        <v>1</v>
      </c>
      <c r="P1357" s="44"/>
      <c r="Q1357" s="62" t="s">
        <v>34</v>
      </c>
      <c r="R1357" s="44"/>
      <c r="S1357" s="44"/>
      <c r="T1357" s="65" t="s">
        <v>35</v>
      </c>
      <c r="U1357" s="18"/>
      <c r="V1357" s="19"/>
      <c r="W1357" s="33" t="str">
        <f t="shared" si="2"/>
        <v/>
      </c>
      <c r="X1357" s="34" t="str">
        <f t="shared" si="1"/>
        <v/>
      </c>
    </row>
    <row r="1358" spans="1:24" ht="14.25" customHeight="1" x14ac:dyDescent="0.25">
      <c r="A1358" s="40">
        <v>1.4896441848114714</v>
      </c>
      <c r="B1358" s="40">
        <v>2.5500000000000003</v>
      </c>
      <c r="C1358" s="24" t="s">
        <v>36</v>
      </c>
      <c r="D1358" s="31" t="s">
        <v>171</v>
      </c>
      <c r="E1358" s="24" t="s">
        <v>618</v>
      </c>
      <c r="F1358" s="37" t="s">
        <v>4655</v>
      </c>
      <c r="G1358" s="31" t="s">
        <v>69</v>
      </c>
      <c r="H1358" s="24" t="s">
        <v>36</v>
      </c>
      <c r="I1358" s="28" t="s">
        <v>4653</v>
      </c>
      <c r="J1358" s="38" t="s">
        <v>4654</v>
      </c>
      <c r="K1358" s="36">
        <v>15</v>
      </c>
      <c r="L1358" s="36" t="s">
        <v>31</v>
      </c>
      <c r="M1358" s="31" t="s">
        <v>175</v>
      </c>
      <c r="N1358" s="24" t="s">
        <v>33</v>
      </c>
      <c r="O1358" s="24">
        <v>1</v>
      </c>
      <c r="P1358" s="24"/>
      <c r="Q1358" s="31" t="s">
        <v>34</v>
      </c>
      <c r="R1358" s="24"/>
      <c r="S1358" s="24"/>
      <c r="T1358" s="32" t="s">
        <v>35</v>
      </c>
      <c r="U1358" s="18"/>
      <c r="V1358" s="19"/>
      <c r="W1358" s="33" t="str">
        <f t="shared" si="2"/>
        <v/>
      </c>
      <c r="X1358" s="34" t="str">
        <f t="shared" si="1"/>
        <v/>
      </c>
    </row>
    <row r="1359" spans="1:24" ht="14.25" customHeight="1" x14ac:dyDescent="0.25">
      <c r="A1359" s="40">
        <v>1.2464999999999999</v>
      </c>
      <c r="B1359" s="40">
        <v>1.625</v>
      </c>
      <c r="C1359" s="24" t="s">
        <v>24</v>
      </c>
      <c r="D1359" s="31" t="s">
        <v>171</v>
      </c>
      <c r="E1359" s="24" t="s">
        <v>4656</v>
      </c>
      <c r="F1359" s="37" t="s">
        <v>4657</v>
      </c>
      <c r="G1359" s="31" t="s">
        <v>69</v>
      </c>
      <c r="H1359" s="24" t="s">
        <v>28</v>
      </c>
      <c r="I1359" s="28" t="s">
        <v>4658</v>
      </c>
      <c r="J1359" s="38" t="s">
        <v>4659</v>
      </c>
      <c r="K1359" s="36">
        <v>13</v>
      </c>
      <c r="L1359" s="36" t="s">
        <v>31</v>
      </c>
      <c r="M1359" s="31" t="s">
        <v>175</v>
      </c>
      <c r="N1359" s="24" t="s">
        <v>33</v>
      </c>
      <c r="O1359" s="24">
        <v>1</v>
      </c>
      <c r="P1359" s="24"/>
      <c r="Q1359" s="31" t="s">
        <v>34</v>
      </c>
      <c r="R1359" s="24"/>
      <c r="S1359" s="24"/>
      <c r="T1359" s="32" t="s">
        <v>35</v>
      </c>
      <c r="U1359" s="18"/>
      <c r="V1359" s="19"/>
      <c r="W1359" s="33" t="str">
        <f t="shared" si="2"/>
        <v/>
      </c>
      <c r="X1359" s="34" t="str">
        <f t="shared" si="1"/>
        <v/>
      </c>
    </row>
    <row r="1360" spans="1:24" ht="14.25" customHeight="1" x14ac:dyDescent="0.25">
      <c r="A1360" s="40">
        <v>1.4969999999999999</v>
      </c>
      <c r="B1360" s="40">
        <v>1.9</v>
      </c>
      <c r="C1360" s="24" t="s">
        <v>24</v>
      </c>
      <c r="D1360" s="31" t="s">
        <v>171</v>
      </c>
      <c r="E1360" s="24" t="s">
        <v>4656</v>
      </c>
      <c r="F1360" s="37" t="s">
        <v>4657</v>
      </c>
      <c r="G1360" s="31" t="s">
        <v>69</v>
      </c>
      <c r="H1360" s="24" t="s">
        <v>28</v>
      </c>
      <c r="I1360" s="28" t="s">
        <v>4660</v>
      </c>
      <c r="J1360" s="38" t="s">
        <v>4661</v>
      </c>
      <c r="K1360" s="36">
        <v>14</v>
      </c>
      <c r="L1360" s="36" t="s">
        <v>31</v>
      </c>
      <c r="M1360" s="31" t="s">
        <v>175</v>
      </c>
      <c r="N1360" s="24" t="s">
        <v>33</v>
      </c>
      <c r="O1360" s="24">
        <v>1</v>
      </c>
      <c r="P1360" s="24"/>
      <c r="Q1360" s="31" t="s">
        <v>34</v>
      </c>
      <c r="R1360" s="24"/>
      <c r="S1360" s="24"/>
      <c r="T1360" s="32" t="s">
        <v>35</v>
      </c>
      <c r="U1360" s="18"/>
      <c r="V1360" s="19"/>
      <c r="W1360" s="33" t="str">
        <f t="shared" si="2"/>
        <v/>
      </c>
      <c r="X1360" s="34" t="str">
        <f t="shared" si="1"/>
        <v/>
      </c>
    </row>
    <row r="1361" spans="1:24" ht="14.25" customHeight="1" x14ac:dyDescent="0.25">
      <c r="A1361" s="36">
        <v>0.33</v>
      </c>
      <c r="B1361" s="24">
        <f>9.5/6</f>
        <v>1.5833333333333333</v>
      </c>
      <c r="C1361" s="24" t="s">
        <v>311</v>
      </c>
      <c r="D1361" s="24"/>
      <c r="E1361" s="24" t="s">
        <v>2534</v>
      </c>
      <c r="F1361" s="37" t="s">
        <v>4662</v>
      </c>
      <c r="G1361" s="31" t="s">
        <v>69</v>
      </c>
      <c r="H1361" s="24" t="s">
        <v>311</v>
      </c>
      <c r="I1361" s="28" t="s">
        <v>4653</v>
      </c>
      <c r="J1361" s="38" t="s">
        <v>4663</v>
      </c>
      <c r="K1361" s="36">
        <v>243</v>
      </c>
      <c r="L1361" s="36" t="s">
        <v>31</v>
      </c>
      <c r="M1361" s="31" t="s">
        <v>57</v>
      </c>
      <c r="N1361" s="24" t="s">
        <v>58</v>
      </c>
      <c r="O1361" s="24">
        <v>3</v>
      </c>
      <c r="P1361" s="24"/>
      <c r="Q1361" s="31" t="s">
        <v>34</v>
      </c>
      <c r="R1361" s="24"/>
      <c r="S1361" s="24"/>
      <c r="T1361" s="32" t="s">
        <v>35</v>
      </c>
      <c r="U1361" s="18"/>
      <c r="V1361" s="19"/>
      <c r="W1361" s="33" t="str">
        <f t="shared" si="2"/>
        <v/>
      </c>
      <c r="X1361" s="34" t="str">
        <f t="shared" si="1"/>
        <v/>
      </c>
    </row>
    <row r="1362" spans="1:24" ht="14.25" customHeight="1" x14ac:dyDescent="0.25">
      <c r="A1362" s="40">
        <v>0.94399999999999995</v>
      </c>
      <c r="B1362" s="41" t="s">
        <v>4664</v>
      </c>
      <c r="C1362" s="24" t="s">
        <v>348</v>
      </c>
      <c r="D1362" s="24"/>
      <c r="E1362" s="24" t="s">
        <v>841</v>
      </c>
      <c r="F1362" s="37" t="s">
        <v>4665</v>
      </c>
      <c r="G1362" s="31" t="s">
        <v>110</v>
      </c>
      <c r="H1362" s="24" t="s">
        <v>84</v>
      </c>
      <c r="I1362" s="28" t="s">
        <v>4666</v>
      </c>
      <c r="J1362" s="38" t="s">
        <v>4667</v>
      </c>
      <c r="K1362" s="53">
        <v>366</v>
      </c>
      <c r="L1362" s="53" t="s">
        <v>31</v>
      </c>
      <c r="M1362" s="62" t="s">
        <v>87</v>
      </c>
      <c r="N1362" s="24" t="s">
        <v>88</v>
      </c>
      <c r="O1362" s="24">
        <v>3</v>
      </c>
      <c r="P1362" s="24"/>
      <c r="Q1362" s="31" t="s">
        <v>34</v>
      </c>
      <c r="R1362" s="49"/>
      <c r="S1362" s="49"/>
      <c r="T1362" s="32" t="s">
        <v>35</v>
      </c>
      <c r="U1362" s="18"/>
      <c r="V1362" s="19"/>
      <c r="W1362" s="33" t="str">
        <f t="shared" si="2"/>
        <v/>
      </c>
      <c r="X1362" s="34" t="str">
        <f t="shared" si="1"/>
        <v/>
      </c>
    </row>
    <row r="1363" spans="1:24" ht="14.25" customHeight="1" x14ac:dyDescent="0.25">
      <c r="A1363" s="40">
        <v>4.95</v>
      </c>
      <c r="B1363" s="41" t="s">
        <v>4668</v>
      </c>
      <c r="C1363" s="24" t="s">
        <v>669</v>
      </c>
      <c r="D1363" s="24"/>
      <c r="E1363" s="24" t="s">
        <v>808</v>
      </c>
      <c r="F1363" s="37" t="s">
        <v>4669</v>
      </c>
      <c r="G1363" s="31" t="s">
        <v>110</v>
      </c>
      <c r="H1363" s="24" t="s">
        <v>40</v>
      </c>
      <c r="I1363" s="28" t="s">
        <v>4666</v>
      </c>
      <c r="J1363" s="38" t="s">
        <v>4667</v>
      </c>
      <c r="K1363" s="36">
        <v>367</v>
      </c>
      <c r="L1363" s="36" t="s">
        <v>31</v>
      </c>
      <c r="M1363" s="31" t="s">
        <v>87</v>
      </c>
      <c r="N1363" s="24" t="s">
        <v>88</v>
      </c>
      <c r="O1363" s="24">
        <v>3</v>
      </c>
      <c r="P1363" s="24"/>
      <c r="Q1363" s="31" t="s">
        <v>34</v>
      </c>
      <c r="R1363" s="49" t="s">
        <v>45</v>
      </c>
      <c r="S1363" s="49"/>
      <c r="T1363" s="32" t="s">
        <v>35</v>
      </c>
      <c r="U1363" s="18"/>
      <c r="V1363" s="19"/>
      <c r="W1363" s="33" t="str">
        <f t="shared" si="2"/>
        <v/>
      </c>
      <c r="X1363" s="34" t="str">
        <f t="shared" si="1"/>
        <v/>
      </c>
    </row>
    <row r="1364" spans="1:24" ht="14.25" customHeight="1" x14ac:dyDescent="0.25">
      <c r="A1364" s="40">
        <v>23941</v>
      </c>
      <c r="B1364" s="41" t="s">
        <v>4670</v>
      </c>
      <c r="C1364" s="24" t="s">
        <v>3605</v>
      </c>
      <c r="D1364" s="24"/>
      <c r="E1364" s="24" t="s">
        <v>3606</v>
      </c>
      <c r="F1364" s="37" t="s">
        <v>4671</v>
      </c>
      <c r="G1364" s="31" t="s">
        <v>83</v>
      </c>
      <c r="H1364" s="24" t="s">
        <v>4195</v>
      </c>
      <c r="I1364" s="28" t="s">
        <v>4672</v>
      </c>
      <c r="J1364" s="38" t="s">
        <v>4673</v>
      </c>
      <c r="K1364" s="30">
        <v>1</v>
      </c>
      <c r="L1364" s="30" t="s">
        <v>31</v>
      </c>
      <c r="M1364" s="31" t="s">
        <v>3610</v>
      </c>
      <c r="N1364" s="24">
        <v>2019</v>
      </c>
      <c r="O1364" s="24"/>
      <c r="P1364" s="24"/>
      <c r="Q1364" s="31" t="s">
        <v>34</v>
      </c>
      <c r="R1364" s="49"/>
      <c r="S1364" s="49"/>
      <c r="T1364" s="32" t="s">
        <v>35</v>
      </c>
      <c r="U1364" s="18"/>
      <c r="V1364" s="19"/>
      <c r="W1364" s="33" t="str">
        <f t="shared" si="2"/>
        <v/>
      </c>
      <c r="X1364" s="34" t="str">
        <f t="shared" si="1"/>
        <v/>
      </c>
    </row>
    <row r="1365" spans="1:24" ht="14.25" customHeight="1" x14ac:dyDescent="0.25">
      <c r="A1365" s="40">
        <v>23941</v>
      </c>
      <c r="B1365" s="41" t="s">
        <v>4670</v>
      </c>
      <c r="C1365" s="24" t="s">
        <v>3605</v>
      </c>
      <c r="D1365" s="24"/>
      <c r="E1365" s="24" t="s">
        <v>3606</v>
      </c>
      <c r="F1365" s="37" t="s">
        <v>4671</v>
      </c>
      <c r="G1365" s="31" t="s">
        <v>93</v>
      </c>
      <c r="H1365" s="24" t="s">
        <v>4195</v>
      </c>
      <c r="I1365" s="28" t="s">
        <v>4672</v>
      </c>
      <c r="J1365" s="38" t="s">
        <v>4673</v>
      </c>
      <c r="K1365" s="35">
        <v>1</v>
      </c>
      <c r="L1365" s="35" t="s">
        <v>47</v>
      </c>
      <c r="M1365" s="31" t="s">
        <v>3610</v>
      </c>
      <c r="N1365" s="24">
        <v>2019</v>
      </c>
      <c r="O1365" s="24"/>
      <c r="P1365" s="24"/>
      <c r="Q1365" s="31" t="s">
        <v>34</v>
      </c>
      <c r="R1365" s="49"/>
      <c r="S1365" s="49"/>
      <c r="T1365" s="32" t="s">
        <v>35</v>
      </c>
      <c r="U1365" s="18"/>
      <c r="V1365" s="19"/>
      <c r="W1365" s="33" t="str">
        <f t="shared" si="2"/>
        <v/>
      </c>
      <c r="X1365" s="34" t="str">
        <f t="shared" si="1"/>
        <v/>
      </c>
    </row>
    <row r="1366" spans="1:24" ht="14.25" customHeight="1" x14ac:dyDescent="0.25">
      <c r="A1366" s="22">
        <v>11445</v>
      </c>
      <c r="B1366" s="23">
        <v>11905</v>
      </c>
      <c r="C1366" s="24"/>
      <c r="D1366" s="24"/>
      <c r="E1366" s="25" t="s">
        <v>813</v>
      </c>
      <c r="F1366" s="26" t="s">
        <v>4674</v>
      </c>
      <c r="G1366" s="31" t="s">
        <v>69</v>
      </c>
      <c r="H1366" s="25" t="s">
        <v>4675</v>
      </c>
      <c r="I1366" s="28" t="s">
        <v>4676</v>
      </c>
      <c r="J1366" s="29" t="s">
        <v>4677</v>
      </c>
      <c r="K1366" s="30">
        <v>50</v>
      </c>
      <c r="L1366" s="30" t="s">
        <v>31</v>
      </c>
      <c r="M1366" s="31" t="s">
        <v>43</v>
      </c>
      <c r="N1366" s="24">
        <v>2018</v>
      </c>
      <c r="O1366" s="24">
        <v>51</v>
      </c>
      <c r="P1366" s="24" t="s">
        <v>44</v>
      </c>
      <c r="Q1366" s="31" t="s">
        <v>34</v>
      </c>
      <c r="R1366" s="24" t="s">
        <v>45</v>
      </c>
      <c r="S1366" s="24" t="s">
        <v>44</v>
      </c>
      <c r="T1366" s="32" t="s">
        <v>35</v>
      </c>
      <c r="U1366" s="18"/>
      <c r="V1366" s="19"/>
      <c r="W1366" s="33" t="str">
        <f t="shared" si="2"/>
        <v/>
      </c>
      <c r="X1366" s="34" t="str">
        <f t="shared" si="1"/>
        <v/>
      </c>
    </row>
    <row r="1367" spans="1:24" ht="14.25" customHeight="1" x14ac:dyDescent="0.25">
      <c r="A1367" s="22">
        <v>11445</v>
      </c>
      <c r="B1367" s="23">
        <v>11905</v>
      </c>
      <c r="C1367" s="24"/>
      <c r="D1367" s="24"/>
      <c r="E1367" s="25" t="s">
        <v>813</v>
      </c>
      <c r="F1367" s="26" t="s">
        <v>4674</v>
      </c>
      <c r="G1367" s="27" t="s">
        <v>39</v>
      </c>
      <c r="H1367" s="25" t="s">
        <v>4675</v>
      </c>
      <c r="I1367" s="28" t="s">
        <v>4676</v>
      </c>
      <c r="J1367" s="29" t="s">
        <v>4677</v>
      </c>
      <c r="K1367" s="35">
        <v>50</v>
      </c>
      <c r="L1367" s="35" t="s">
        <v>47</v>
      </c>
      <c r="M1367" s="31" t="s">
        <v>43</v>
      </c>
      <c r="N1367" s="24">
        <v>2018</v>
      </c>
      <c r="O1367" s="24">
        <v>51</v>
      </c>
      <c r="P1367" s="24" t="s">
        <v>44</v>
      </c>
      <c r="Q1367" s="31" t="s">
        <v>34</v>
      </c>
      <c r="R1367" s="24" t="s">
        <v>45</v>
      </c>
      <c r="S1367" s="24" t="s">
        <v>44</v>
      </c>
      <c r="T1367" s="32" t="s">
        <v>35</v>
      </c>
      <c r="U1367" s="18"/>
      <c r="V1367" s="19"/>
      <c r="W1367" s="33" t="str">
        <f t="shared" si="2"/>
        <v/>
      </c>
      <c r="X1367" s="34" t="str">
        <f t="shared" si="1"/>
        <v/>
      </c>
    </row>
    <row r="1368" spans="1:24" ht="14.25" customHeight="1" x14ac:dyDescent="0.25">
      <c r="A1368" s="24">
        <v>29.9</v>
      </c>
      <c r="B1368" s="24" t="s">
        <v>4678</v>
      </c>
      <c r="C1368" s="24" t="s">
        <v>4679</v>
      </c>
      <c r="D1368" s="24"/>
      <c r="E1368" s="24" t="s">
        <v>4680</v>
      </c>
      <c r="F1368" s="37" t="s">
        <v>4681</v>
      </c>
      <c r="G1368" s="31" t="s">
        <v>110</v>
      </c>
      <c r="H1368" s="24" t="s">
        <v>4682</v>
      </c>
      <c r="I1368" s="28" t="s">
        <v>4683</v>
      </c>
      <c r="J1368" s="38" t="s">
        <v>4684</v>
      </c>
      <c r="K1368" s="36">
        <v>179</v>
      </c>
      <c r="L1368" s="36" t="s">
        <v>31</v>
      </c>
      <c r="M1368" s="31" t="s">
        <v>184</v>
      </c>
      <c r="N1368" s="24" t="s">
        <v>185</v>
      </c>
      <c r="O1368" s="24">
        <v>2</v>
      </c>
      <c r="P1368" s="24"/>
      <c r="Q1368" s="31" t="s">
        <v>66</v>
      </c>
      <c r="R1368" s="24"/>
      <c r="S1368" s="24"/>
      <c r="T1368" s="32" t="s">
        <v>35</v>
      </c>
      <c r="U1368" s="18"/>
      <c r="V1368" s="19"/>
      <c r="W1368" s="33" t="str">
        <f t="shared" si="2"/>
        <v/>
      </c>
      <c r="X1368" s="34" t="str">
        <f t="shared" si="1"/>
        <v/>
      </c>
    </row>
    <row r="1369" spans="1:24" ht="14.25" customHeight="1" x14ac:dyDescent="0.25">
      <c r="A1369" s="24">
        <v>0.29399999999999998</v>
      </c>
      <c r="B1369" s="24" t="s">
        <v>4685</v>
      </c>
      <c r="C1369" s="24" t="s">
        <v>24</v>
      </c>
      <c r="D1369" s="24"/>
      <c r="E1369" s="24" t="s">
        <v>178</v>
      </c>
      <c r="F1369" s="37" t="s">
        <v>4686</v>
      </c>
      <c r="G1369" s="31" t="s">
        <v>180</v>
      </c>
      <c r="H1369" s="24" t="s">
        <v>84</v>
      </c>
      <c r="I1369" s="28" t="s">
        <v>4687</v>
      </c>
      <c r="J1369" s="38" t="s">
        <v>4688</v>
      </c>
      <c r="K1369" s="36">
        <v>207</v>
      </c>
      <c r="L1369" s="36" t="s">
        <v>31</v>
      </c>
      <c r="M1369" s="31" t="s">
        <v>184</v>
      </c>
      <c r="N1369" s="24" t="s">
        <v>185</v>
      </c>
      <c r="O1369" s="24">
        <v>2</v>
      </c>
      <c r="P1369" s="24"/>
      <c r="Q1369" s="31" t="s">
        <v>66</v>
      </c>
      <c r="R1369" s="24"/>
      <c r="S1369" s="24" t="s">
        <v>329</v>
      </c>
      <c r="T1369" s="32" t="s">
        <v>35</v>
      </c>
      <c r="U1369" s="18"/>
      <c r="V1369" s="19"/>
      <c r="W1369" s="33" t="str">
        <f t="shared" si="2"/>
        <v/>
      </c>
      <c r="X1369" s="34" t="str">
        <f t="shared" si="1"/>
        <v/>
      </c>
    </row>
    <row r="1370" spans="1:24" ht="14.25" customHeight="1" x14ac:dyDescent="0.25">
      <c r="A1370" s="24">
        <v>0.42</v>
      </c>
      <c r="B1370" s="24" t="s">
        <v>4689</v>
      </c>
      <c r="C1370" s="24" t="s">
        <v>882</v>
      </c>
      <c r="D1370" s="24"/>
      <c r="E1370" s="24" t="s">
        <v>4690</v>
      </c>
      <c r="F1370" s="37" t="s">
        <v>4691</v>
      </c>
      <c r="G1370" s="31" t="s">
        <v>110</v>
      </c>
      <c r="H1370" s="24" t="s">
        <v>84</v>
      </c>
      <c r="I1370" s="28" t="s">
        <v>4692</v>
      </c>
      <c r="J1370" s="38" t="s">
        <v>4693</v>
      </c>
      <c r="K1370" s="36">
        <v>811</v>
      </c>
      <c r="L1370" s="36" t="s">
        <v>31</v>
      </c>
      <c r="M1370" s="31" t="s">
        <v>306</v>
      </c>
      <c r="N1370" s="24" t="s">
        <v>88</v>
      </c>
      <c r="O1370" s="24">
        <v>7</v>
      </c>
      <c r="P1370" s="24"/>
      <c r="Q1370" s="31" t="s">
        <v>34</v>
      </c>
      <c r="R1370" s="24"/>
      <c r="S1370" s="24"/>
      <c r="T1370" s="32" t="s">
        <v>35</v>
      </c>
      <c r="U1370" s="18"/>
      <c r="V1370" s="19"/>
      <c r="W1370" s="33" t="str">
        <f t="shared" si="2"/>
        <v/>
      </c>
      <c r="X1370" s="34" t="str">
        <f t="shared" si="1"/>
        <v/>
      </c>
    </row>
    <row r="1371" spans="1:24" ht="14.25" customHeight="1" x14ac:dyDescent="0.25">
      <c r="A1371" s="40">
        <v>7.97</v>
      </c>
      <c r="B1371" s="24" t="s">
        <v>4694</v>
      </c>
      <c r="C1371" s="24" t="s">
        <v>4695</v>
      </c>
      <c r="D1371" s="24"/>
      <c r="E1371" s="24" t="s">
        <v>940</v>
      </c>
      <c r="F1371" s="37" t="s">
        <v>4696</v>
      </c>
      <c r="G1371" s="31" t="s">
        <v>110</v>
      </c>
      <c r="H1371" s="24" t="s">
        <v>40</v>
      </c>
      <c r="I1371" s="28" t="s">
        <v>4697</v>
      </c>
      <c r="J1371" s="38" t="s">
        <v>4698</v>
      </c>
      <c r="K1371" s="30">
        <v>812</v>
      </c>
      <c r="L1371" s="30" t="s">
        <v>31</v>
      </c>
      <c r="M1371" s="31" t="s">
        <v>306</v>
      </c>
      <c r="N1371" s="24" t="s">
        <v>88</v>
      </c>
      <c r="O1371" s="24">
        <v>7</v>
      </c>
      <c r="P1371" s="24"/>
      <c r="Q1371" s="31" t="s">
        <v>34</v>
      </c>
      <c r="R1371" s="24"/>
      <c r="S1371" s="24"/>
      <c r="T1371" s="32" t="s">
        <v>35</v>
      </c>
      <c r="U1371" s="18"/>
      <c r="V1371" s="19"/>
      <c r="W1371" s="33" t="str">
        <f t="shared" si="2"/>
        <v/>
      </c>
      <c r="X1371" s="34" t="str">
        <f t="shared" si="1"/>
        <v/>
      </c>
    </row>
    <row r="1372" spans="1:24" ht="14.25" customHeight="1" x14ac:dyDescent="0.25">
      <c r="A1372" s="40">
        <v>7.97</v>
      </c>
      <c r="B1372" s="24" t="s">
        <v>2390</v>
      </c>
      <c r="C1372" s="24" t="s">
        <v>4699</v>
      </c>
      <c r="D1372" s="24"/>
      <c r="E1372" s="24" t="s">
        <v>1143</v>
      </c>
      <c r="F1372" s="37" t="s">
        <v>4700</v>
      </c>
      <c r="G1372" s="31" t="s">
        <v>110</v>
      </c>
      <c r="H1372" s="24" t="s">
        <v>40</v>
      </c>
      <c r="I1372" s="28" t="s">
        <v>4697</v>
      </c>
      <c r="J1372" s="38" t="s">
        <v>4698</v>
      </c>
      <c r="K1372" s="35">
        <v>812</v>
      </c>
      <c r="L1372" s="35" t="s">
        <v>47</v>
      </c>
      <c r="M1372" s="31" t="s">
        <v>306</v>
      </c>
      <c r="N1372" s="24" t="s">
        <v>88</v>
      </c>
      <c r="O1372" s="24">
        <v>7</v>
      </c>
      <c r="P1372" s="24"/>
      <c r="Q1372" s="31" t="s">
        <v>34</v>
      </c>
      <c r="R1372" s="24"/>
      <c r="S1372" s="24"/>
      <c r="T1372" s="32" t="s">
        <v>35</v>
      </c>
      <c r="U1372" s="18"/>
      <c r="V1372" s="19"/>
      <c r="W1372" s="33" t="str">
        <f t="shared" si="2"/>
        <v/>
      </c>
      <c r="X1372" s="34" t="str">
        <f t="shared" si="1"/>
        <v/>
      </c>
    </row>
    <row r="1373" spans="1:24" ht="14.25" customHeight="1" x14ac:dyDescent="0.25">
      <c r="A1373" s="40">
        <v>9.6000000000000002E-2</v>
      </c>
      <c r="B1373" s="41">
        <v>0.26500000000000001</v>
      </c>
      <c r="C1373" s="24" t="s">
        <v>24</v>
      </c>
      <c r="D1373" s="24"/>
      <c r="E1373" s="24" t="s">
        <v>325</v>
      </c>
      <c r="F1373" s="37" t="s">
        <v>4701</v>
      </c>
      <c r="G1373" s="31" t="s">
        <v>69</v>
      </c>
      <c r="H1373" s="24" t="s">
        <v>28</v>
      </c>
      <c r="I1373" s="28" t="s">
        <v>4702</v>
      </c>
      <c r="J1373" s="38" t="s">
        <v>4703</v>
      </c>
      <c r="K1373" s="36">
        <v>126</v>
      </c>
      <c r="L1373" s="36" t="s">
        <v>31</v>
      </c>
      <c r="M1373" s="31" t="s">
        <v>622</v>
      </c>
      <c r="N1373" s="24" t="s">
        <v>33</v>
      </c>
      <c r="O1373" s="24">
        <v>6</v>
      </c>
      <c r="P1373" s="31" t="s">
        <v>623</v>
      </c>
      <c r="Q1373" s="31" t="s">
        <v>34</v>
      </c>
      <c r="R1373" s="24"/>
      <c r="S1373" s="24" t="s">
        <v>329</v>
      </c>
      <c r="T1373" s="32" t="s">
        <v>35</v>
      </c>
      <c r="U1373" s="18"/>
      <c r="V1373" s="19"/>
      <c r="W1373" s="33" t="str">
        <f t="shared" si="2"/>
        <v/>
      </c>
      <c r="X1373" s="34" t="str">
        <f t="shared" si="1"/>
        <v/>
      </c>
    </row>
    <row r="1374" spans="1:24" ht="14.25" customHeight="1" x14ac:dyDescent="0.25">
      <c r="A1374" s="40">
        <v>0.11099999999999999</v>
      </c>
      <c r="B1374" s="41">
        <v>0.27500000000000002</v>
      </c>
      <c r="C1374" s="24" t="s">
        <v>24</v>
      </c>
      <c r="D1374" s="24"/>
      <c r="E1374" s="24" t="s">
        <v>325</v>
      </c>
      <c r="F1374" s="37" t="s">
        <v>4701</v>
      </c>
      <c r="G1374" s="31" t="s">
        <v>69</v>
      </c>
      <c r="H1374" s="24" t="s">
        <v>28</v>
      </c>
      <c r="I1374" s="28" t="s">
        <v>4704</v>
      </c>
      <c r="J1374" s="38" t="s">
        <v>4705</v>
      </c>
      <c r="K1374" s="36">
        <v>127</v>
      </c>
      <c r="L1374" s="36" t="s">
        <v>31</v>
      </c>
      <c r="M1374" s="31" t="s">
        <v>622</v>
      </c>
      <c r="N1374" s="24" t="s">
        <v>33</v>
      </c>
      <c r="O1374" s="24">
        <v>6</v>
      </c>
      <c r="P1374" s="31" t="s">
        <v>623</v>
      </c>
      <c r="Q1374" s="31" t="s">
        <v>34</v>
      </c>
      <c r="R1374" s="24"/>
      <c r="S1374" s="24" t="s">
        <v>329</v>
      </c>
      <c r="T1374" s="32" t="s">
        <v>35</v>
      </c>
      <c r="U1374" s="18"/>
      <c r="V1374" s="19"/>
      <c r="W1374" s="33" t="str">
        <f t="shared" si="2"/>
        <v/>
      </c>
      <c r="X1374" s="34" t="str">
        <f t="shared" si="1"/>
        <v/>
      </c>
    </row>
    <row r="1375" spans="1:24" ht="14.25" customHeight="1" x14ac:dyDescent="0.25">
      <c r="A1375" s="40">
        <v>0.41250000000000003</v>
      </c>
      <c r="B1375" s="41">
        <v>1.05</v>
      </c>
      <c r="C1375" s="24" t="s">
        <v>24</v>
      </c>
      <c r="D1375" s="24"/>
      <c r="E1375" s="24" t="s">
        <v>2981</v>
      </c>
      <c r="F1375" s="37" t="s">
        <v>4706</v>
      </c>
      <c r="G1375" s="31" t="s">
        <v>27</v>
      </c>
      <c r="H1375" s="24" t="s">
        <v>28</v>
      </c>
      <c r="I1375" s="28" t="s">
        <v>4707</v>
      </c>
      <c r="J1375" s="38" t="s">
        <v>4708</v>
      </c>
      <c r="K1375" s="30">
        <v>128</v>
      </c>
      <c r="L1375" s="30" t="s">
        <v>31</v>
      </c>
      <c r="M1375" s="31" t="s">
        <v>622</v>
      </c>
      <c r="N1375" s="24" t="s">
        <v>33</v>
      </c>
      <c r="O1375" s="24">
        <v>6</v>
      </c>
      <c r="P1375" s="31" t="s">
        <v>623</v>
      </c>
      <c r="Q1375" s="31" t="s">
        <v>34</v>
      </c>
      <c r="R1375" s="24"/>
      <c r="S1375" s="24"/>
      <c r="T1375" s="32" t="s">
        <v>35</v>
      </c>
      <c r="U1375" s="18"/>
      <c r="V1375" s="19"/>
      <c r="W1375" s="33" t="str">
        <f t="shared" si="2"/>
        <v/>
      </c>
      <c r="X1375" s="34" t="str">
        <f t="shared" si="1"/>
        <v/>
      </c>
    </row>
    <row r="1376" spans="1:24" ht="14.25" customHeight="1" x14ac:dyDescent="0.25">
      <c r="A1376" s="40">
        <v>0.41250000000000003</v>
      </c>
      <c r="B1376" s="41">
        <v>1.0416666666666667</v>
      </c>
      <c r="C1376" s="24" t="s">
        <v>24</v>
      </c>
      <c r="D1376" s="24"/>
      <c r="E1376" s="24" t="s">
        <v>25</v>
      </c>
      <c r="F1376" s="28" t="s">
        <v>4709</v>
      </c>
      <c r="G1376" s="31" t="s">
        <v>27</v>
      </c>
      <c r="H1376" s="24" t="s">
        <v>28</v>
      </c>
      <c r="I1376" s="28" t="s">
        <v>4707</v>
      </c>
      <c r="J1376" s="38" t="s">
        <v>4708</v>
      </c>
      <c r="K1376" s="35">
        <v>128</v>
      </c>
      <c r="L1376" s="35" t="s">
        <v>47</v>
      </c>
      <c r="M1376" s="31" t="s">
        <v>622</v>
      </c>
      <c r="N1376" s="24" t="s">
        <v>33</v>
      </c>
      <c r="O1376" s="24">
        <v>6</v>
      </c>
      <c r="P1376" s="31" t="s">
        <v>623</v>
      </c>
      <c r="Q1376" s="31" t="s">
        <v>34</v>
      </c>
      <c r="R1376" s="24"/>
      <c r="S1376" s="24"/>
      <c r="T1376" s="32" t="s">
        <v>35</v>
      </c>
      <c r="U1376" s="18"/>
      <c r="V1376" s="19"/>
      <c r="W1376" s="33" t="str">
        <f t="shared" si="2"/>
        <v/>
      </c>
      <c r="X1376" s="34" t="str">
        <f t="shared" si="1"/>
        <v/>
      </c>
    </row>
    <row r="1377" spans="1:24" ht="14.25" customHeight="1" x14ac:dyDescent="0.25">
      <c r="A1377" s="40">
        <v>0.495</v>
      </c>
      <c r="B1377" s="41">
        <v>1.2</v>
      </c>
      <c r="C1377" s="24" t="s">
        <v>24</v>
      </c>
      <c r="D1377" s="24"/>
      <c r="E1377" s="24" t="s">
        <v>2981</v>
      </c>
      <c r="F1377" s="37" t="s">
        <v>4710</v>
      </c>
      <c r="G1377" s="31" t="s">
        <v>27</v>
      </c>
      <c r="H1377" s="24" t="s">
        <v>28</v>
      </c>
      <c r="I1377" s="28" t="s">
        <v>4711</v>
      </c>
      <c r="J1377" s="38" t="s">
        <v>4712</v>
      </c>
      <c r="K1377" s="30">
        <v>129</v>
      </c>
      <c r="L1377" s="30" t="s">
        <v>31</v>
      </c>
      <c r="M1377" s="31" t="s">
        <v>622</v>
      </c>
      <c r="N1377" s="24" t="s">
        <v>33</v>
      </c>
      <c r="O1377" s="24">
        <v>6</v>
      </c>
      <c r="P1377" s="31" t="s">
        <v>623</v>
      </c>
      <c r="Q1377" s="31" t="s">
        <v>34</v>
      </c>
      <c r="R1377" s="24"/>
      <c r="S1377" s="24"/>
      <c r="T1377" s="32" t="s">
        <v>35</v>
      </c>
      <c r="U1377" s="18"/>
      <c r="V1377" s="19"/>
      <c r="W1377" s="33" t="str">
        <f t="shared" si="2"/>
        <v/>
      </c>
      <c r="X1377" s="34" t="str">
        <f t="shared" si="1"/>
        <v/>
      </c>
    </row>
    <row r="1378" spans="1:24" ht="14.25" customHeight="1" x14ac:dyDescent="0.25">
      <c r="A1378" s="40">
        <v>0.495</v>
      </c>
      <c r="B1378" s="41">
        <v>1.2</v>
      </c>
      <c r="C1378" s="24" t="s">
        <v>24</v>
      </c>
      <c r="D1378" s="24"/>
      <c r="E1378" s="24" t="s">
        <v>25</v>
      </c>
      <c r="F1378" s="28" t="s">
        <v>4713</v>
      </c>
      <c r="G1378" s="31" t="s">
        <v>27</v>
      </c>
      <c r="H1378" s="24" t="s">
        <v>28</v>
      </c>
      <c r="I1378" s="28" t="s">
        <v>4711</v>
      </c>
      <c r="J1378" s="38" t="s">
        <v>4712</v>
      </c>
      <c r="K1378" s="35">
        <v>129</v>
      </c>
      <c r="L1378" s="35" t="s">
        <v>47</v>
      </c>
      <c r="M1378" s="31" t="s">
        <v>622</v>
      </c>
      <c r="N1378" s="24" t="s">
        <v>33</v>
      </c>
      <c r="O1378" s="24">
        <v>6</v>
      </c>
      <c r="P1378" s="31" t="s">
        <v>623</v>
      </c>
      <c r="Q1378" s="31" t="s">
        <v>34</v>
      </c>
      <c r="R1378" s="24"/>
      <c r="S1378" s="24"/>
      <c r="T1378" s="32" t="s">
        <v>35</v>
      </c>
      <c r="U1378" s="18"/>
      <c r="V1378" s="19"/>
      <c r="W1378" s="33" t="str">
        <f t="shared" si="2"/>
        <v/>
      </c>
      <c r="X1378" s="34" t="str">
        <f t="shared" si="1"/>
        <v/>
      </c>
    </row>
    <row r="1379" spans="1:24" ht="14.25" customHeight="1" x14ac:dyDescent="0.25">
      <c r="A1379" s="125">
        <v>0.15166666666666664</v>
      </c>
      <c r="B1379" s="142">
        <v>0.46666666666666667</v>
      </c>
      <c r="C1379" s="103" t="s">
        <v>24</v>
      </c>
      <c r="D1379" s="103"/>
      <c r="E1379" s="103" t="s">
        <v>239</v>
      </c>
      <c r="F1379" s="37" t="s">
        <v>4714</v>
      </c>
      <c r="G1379" s="107" t="s">
        <v>110</v>
      </c>
      <c r="H1379" s="103" t="s">
        <v>28</v>
      </c>
      <c r="I1379" s="28" t="s">
        <v>4715</v>
      </c>
      <c r="J1379" s="38" t="s">
        <v>4716</v>
      </c>
      <c r="K1379" s="106">
        <v>295</v>
      </c>
      <c r="L1379" s="106" t="s">
        <v>31</v>
      </c>
      <c r="M1379" s="107" t="s">
        <v>318</v>
      </c>
      <c r="N1379" s="103" t="s">
        <v>33</v>
      </c>
      <c r="O1379" s="103">
        <v>3</v>
      </c>
      <c r="P1379" s="103"/>
      <c r="Q1379" s="107" t="s">
        <v>34</v>
      </c>
      <c r="R1379" s="145"/>
      <c r="S1379" s="145"/>
      <c r="T1379" s="108" t="s">
        <v>35</v>
      </c>
      <c r="U1379" s="18"/>
      <c r="V1379" s="19"/>
      <c r="W1379" s="33" t="str">
        <f t="shared" si="2"/>
        <v/>
      </c>
      <c r="X1379" s="34" t="str">
        <f t="shared" si="1"/>
        <v/>
      </c>
    </row>
    <row r="1380" spans="1:24" ht="14.25" customHeight="1" x14ac:dyDescent="0.25">
      <c r="A1380" s="125">
        <v>0.15166666666666664</v>
      </c>
      <c r="B1380" s="142">
        <v>0.45</v>
      </c>
      <c r="C1380" s="103" t="s">
        <v>24</v>
      </c>
      <c r="D1380" s="103"/>
      <c r="E1380" s="103" t="s">
        <v>104</v>
      </c>
      <c r="F1380" s="37" t="s">
        <v>4717</v>
      </c>
      <c r="G1380" s="107" t="s">
        <v>106</v>
      </c>
      <c r="H1380" s="103" t="s">
        <v>28</v>
      </c>
      <c r="I1380" s="28" t="s">
        <v>4715</v>
      </c>
      <c r="J1380" s="38" t="s">
        <v>4716</v>
      </c>
      <c r="K1380" s="106">
        <v>295</v>
      </c>
      <c r="L1380" s="106" t="s">
        <v>47</v>
      </c>
      <c r="M1380" s="107" t="s">
        <v>318</v>
      </c>
      <c r="N1380" s="103" t="s">
        <v>33</v>
      </c>
      <c r="O1380" s="103">
        <v>3</v>
      </c>
      <c r="P1380" s="103"/>
      <c r="Q1380" s="107" t="s">
        <v>34</v>
      </c>
      <c r="R1380" s="145"/>
      <c r="S1380" s="145"/>
      <c r="T1380" s="108" t="s">
        <v>2767</v>
      </c>
      <c r="U1380" s="18"/>
      <c r="V1380" s="19"/>
      <c r="W1380" s="33" t="str">
        <f t="shared" si="2"/>
        <v/>
      </c>
      <c r="X1380" s="34" t="str">
        <f t="shared" si="1"/>
        <v/>
      </c>
    </row>
    <row r="1381" spans="1:24" ht="14.25" customHeight="1" x14ac:dyDescent="0.25">
      <c r="A1381" s="40">
        <v>5.3249999999999993</v>
      </c>
      <c r="B1381" s="40">
        <v>9</v>
      </c>
      <c r="C1381" s="24" t="s">
        <v>561</v>
      </c>
      <c r="D1381" s="24"/>
      <c r="E1381" s="24" t="s">
        <v>73</v>
      </c>
      <c r="F1381" s="37" t="s">
        <v>4718</v>
      </c>
      <c r="G1381" s="31" t="s">
        <v>69</v>
      </c>
      <c r="H1381" s="24" t="s">
        <v>561</v>
      </c>
      <c r="I1381" s="28" t="s">
        <v>4719</v>
      </c>
      <c r="J1381" s="38" t="s">
        <v>4720</v>
      </c>
      <c r="K1381" s="36">
        <v>688</v>
      </c>
      <c r="L1381" s="36" t="s">
        <v>31</v>
      </c>
      <c r="M1381" s="31" t="s">
        <v>72</v>
      </c>
      <c r="N1381" s="24" t="s">
        <v>33</v>
      </c>
      <c r="O1381" s="24">
        <v>8</v>
      </c>
      <c r="P1381" s="24"/>
      <c r="Q1381" s="31" t="s">
        <v>34</v>
      </c>
      <c r="R1381" s="24"/>
      <c r="S1381" s="24"/>
      <c r="T1381" s="32" t="s">
        <v>35</v>
      </c>
      <c r="U1381" s="18"/>
      <c r="V1381" s="19"/>
      <c r="W1381" s="33" t="str">
        <f t="shared" si="2"/>
        <v/>
      </c>
      <c r="X1381" s="34" t="str">
        <f t="shared" si="1"/>
        <v/>
      </c>
    </row>
    <row r="1382" spans="1:24" ht="14.25" customHeight="1" x14ac:dyDescent="0.25">
      <c r="A1382" s="40">
        <v>7.875</v>
      </c>
      <c r="B1382" s="40">
        <v>11</v>
      </c>
      <c r="C1382" s="24" t="s">
        <v>561</v>
      </c>
      <c r="D1382" s="24"/>
      <c r="E1382" s="24" t="s">
        <v>73</v>
      </c>
      <c r="F1382" s="37" t="s">
        <v>4718</v>
      </c>
      <c r="G1382" s="31" t="s">
        <v>69</v>
      </c>
      <c r="H1382" s="24" t="s">
        <v>561</v>
      </c>
      <c r="I1382" s="28" t="s">
        <v>4721</v>
      </c>
      <c r="J1382" s="38" t="s">
        <v>4722</v>
      </c>
      <c r="K1382" s="36">
        <v>689</v>
      </c>
      <c r="L1382" s="36" t="s">
        <v>31</v>
      </c>
      <c r="M1382" s="31" t="s">
        <v>72</v>
      </c>
      <c r="N1382" s="24" t="s">
        <v>33</v>
      </c>
      <c r="O1382" s="24">
        <v>8</v>
      </c>
      <c r="P1382" s="24"/>
      <c r="Q1382" s="31" t="s">
        <v>34</v>
      </c>
      <c r="R1382" s="24"/>
      <c r="S1382" s="24"/>
      <c r="T1382" s="32" t="s">
        <v>35</v>
      </c>
      <c r="U1382" s="18"/>
      <c r="V1382" s="19"/>
      <c r="W1382" s="33" t="str">
        <f t="shared" si="2"/>
        <v/>
      </c>
      <c r="X1382" s="34" t="str">
        <f t="shared" si="1"/>
        <v/>
      </c>
    </row>
    <row r="1383" spans="1:24" ht="14.25" customHeight="1" x14ac:dyDescent="0.25">
      <c r="A1383" s="40">
        <v>2.97</v>
      </c>
      <c r="B1383" s="40" t="s">
        <v>2518</v>
      </c>
      <c r="C1383" s="24" t="s">
        <v>4123</v>
      </c>
      <c r="D1383" s="24"/>
      <c r="E1383" s="24" t="s">
        <v>841</v>
      </c>
      <c r="F1383" s="37" t="s">
        <v>4723</v>
      </c>
      <c r="G1383" s="31" t="s">
        <v>110</v>
      </c>
      <c r="H1383" s="24" t="s">
        <v>692</v>
      </c>
      <c r="I1383" s="28" t="s">
        <v>4724</v>
      </c>
      <c r="J1383" s="38" t="s">
        <v>4725</v>
      </c>
      <c r="K1383" s="36">
        <v>411</v>
      </c>
      <c r="L1383" s="36" t="s">
        <v>31</v>
      </c>
      <c r="M1383" s="31" t="s">
        <v>153</v>
      </c>
      <c r="N1383" s="24" t="s">
        <v>88</v>
      </c>
      <c r="O1383" s="24">
        <v>4</v>
      </c>
      <c r="P1383" s="24"/>
      <c r="Q1383" s="31" t="s">
        <v>34</v>
      </c>
      <c r="R1383" s="24"/>
      <c r="S1383" s="24"/>
      <c r="T1383" s="32" t="s">
        <v>35</v>
      </c>
      <c r="U1383" s="18"/>
      <c r="V1383" s="19"/>
      <c r="W1383" s="33" t="str">
        <f t="shared" si="2"/>
        <v/>
      </c>
      <c r="X1383" s="34" t="str">
        <f t="shared" si="1"/>
        <v/>
      </c>
    </row>
    <row r="1384" spans="1:24" ht="14.25" customHeight="1" x14ac:dyDescent="0.25">
      <c r="A1384" s="40">
        <v>0.89999999999999991</v>
      </c>
      <c r="B1384" s="24">
        <v>1.44</v>
      </c>
      <c r="C1384" s="24" t="s">
        <v>195</v>
      </c>
      <c r="D1384" s="24"/>
      <c r="E1384" s="36" t="s">
        <v>517</v>
      </c>
      <c r="F1384" s="37" t="s">
        <v>4726</v>
      </c>
      <c r="G1384" s="31" t="s">
        <v>110</v>
      </c>
      <c r="H1384" s="24" t="s">
        <v>28</v>
      </c>
      <c r="I1384" s="28" t="s">
        <v>4727</v>
      </c>
      <c r="J1384" s="38" t="s">
        <v>4728</v>
      </c>
      <c r="K1384" s="36">
        <v>495</v>
      </c>
      <c r="L1384" s="36" t="s">
        <v>31</v>
      </c>
      <c r="M1384" s="31" t="s">
        <v>1730</v>
      </c>
      <c r="N1384" s="24" t="s">
        <v>78</v>
      </c>
      <c r="O1384" s="24">
        <v>5</v>
      </c>
      <c r="P1384" s="24"/>
      <c r="Q1384" s="31" t="s">
        <v>34</v>
      </c>
      <c r="R1384" s="24"/>
      <c r="S1384" s="24"/>
      <c r="T1384" s="32" t="s">
        <v>35</v>
      </c>
      <c r="U1384" s="18"/>
      <c r="V1384" s="19"/>
      <c r="W1384" s="33" t="str">
        <f t="shared" si="2"/>
        <v/>
      </c>
      <c r="X1384" s="34" t="str">
        <f t="shared" si="1"/>
        <v/>
      </c>
    </row>
    <row r="1385" spans="1:24" ht="14.25" customHeight="1" x14ac:dyDescent="0.25">
      <c r="A1385" s="40">
        <v>0.33</v>
      </c>
      <c r="B1385" s="41">
        <v>0.97499999999999998</v>
      </c>
      <c r="C1385" s="24" t="s">
        <v>24</v>
      </c>
      <c r="D1385" s="24"/>
      <c r="E1385" s="24" t="s">
        <v>1725</v>
      </c>
      <c r="F1385" s="37" t="s">
        <v>4729</v>
      </c>
      <c r="G1385" s="31" t="s">
        <v>1727</v>
      </c>
      <c r="H1385" s="24" t="s">
        <v>28</v>
      </c>
      <c r="I1385" s="28" t="s">
        <v>4730</v>
      </c>
      <c r="J1385" s="38" t="s">
        <v>4731</v>
      </c>
      <c r="K1385" s="36">
        <v>130</v>
      </c>
      <c r="L1385" s="36" t="s">
        <v>31</v>
      </c>
      <c r="M1385" s="31" t="s">
        <v>622</v>
      </c>
      <c r="N1385" s="24" t="s">
        <v>33</v>
      </c>
      <c r="O1385" s="24">
        <v>6</v>
      </c>
      <c r="P1385" s="31" t="s">
        <v>623</v>
      </c>
      <c r="Q1385" s="31" t="s">
        <v>34</v>
      </c>
      <c r="R1385" s="24"/>
      <c r="S1385" s="24"/>
      <c r="T1385" s="32" t="s">
        <v>35</v>
      </c>
      <c r="U1385" s="18"/>
      <c r="V1385" s="19"/>
      <c r="W1385" s="33" t="str">
        <f t="shared" si="2"/>
        <v/>
      </c>
      <c r="X1385" s="34" t="str">
        <f t="shared" si="1"/>
        <v/>
      </c>
    </row>
    <row r="1386" spans="1:24" ht="14.25" customHeight="1" x14ac:dyDescent="0.25">
      <c r="A1386" s="40">
        <v>8</v>
      </c>
      <c r="B1386" s="24">
        <v>13</v>
      </c>
      <c r="C1386" s="24" t="s">
        <v>4732</v>
      </c>
      <c r="D1386" s="24"/>
      <c r="E1386" s="24" t="s">
        <v>73</v>
      </c>
      <c r="F1386" s="37" t="s">
        <v>4733</v>
      </c>
      <c r="G1386" s="31" t="s">
        <v>69</v>
      </c>
      <c r="H1386" s="24" t="s">
        <v>4732</v>
      </c>
      <c r="I1386" s="28" t="s">
        <v>4734</v>
      </c>
      <c r="J1386" s="38" t="s">
        <v>4735</v>
      </c>
      <c r="K1386" s="36">
        <v>655</v>
      </c>
      <c r="L1386" s="36" t="s">
        <v>31</v>
      </c>
      <c r="M1386" s="31" t="s">
        <v>1563</v>
      </c>
      <c r="N1386" s="24" t="s">
        <v>78</v>
      </c>
      <c r="O1386" s="24">
        <v>6</v>
      </c>
      <c r="P1386" s="24"/>
      <c r="Q1386" s="31" t="s">
        <v>34</v>
      </c>
      <c r="R1386" s="24"/>
      <c r="S1386" s="24"/>
      <c r="T1386" s="32" t="s">
        <v>35</v>
      </c>
      <c r="U1386" s="18"/>
      <c r="V1386" s="19"/>
      <c r="W1386" s="33" t="str">
        <f t="shared" si="2"/>
        <v/>
      </c>
      <c r="X1386" s="34" t="str">
        <f t="shared" si="1"/>
        <v/>
      </c>
    </row>
    <row r="1387" spans="1:24" ht="14.25" customHeight="1" x14ac:dyDescent="0.25">
      <c r="A1387" s="40">
        <v>0.40320000000000006</v>
      </c>
      <c r="B1387" s="41">
        <v>2.4</v>
      </c>
      <c r="C1387" s="24" t="s">
        <v>195</v>
      </c>
      <c r="D1387" s="24"/>
      <c r="E1387" s="24" t="s">
        <v>1496</v>
      </c>
      <c r="F1387" s="28" t="s">
        <v>4736</v>
      </c>
      <c r="G1387" s="27" t="s">
        <v>39</v>
      </c>
      <c r="H1387" s="24" t="s">
        <v>28</v>
      </c>
      <c r="I1387" s="28" t="s">
        <v>4737</v>
      </c>
      <c r="J1387" s="38" t="s">
        <v>4738</v>
      </c>
      <c r="K1387" s="36">
        <v>273</v>
      </c>
      <c r="L1387" s="36" t="s">
        <v>31</v>
      </c>
      <c r="M1387" s="31" t="s">
        <v>318</v>
      </c>
      <c r="N1387" s="24" t="s">
        <v>33</v>
      </c>
      <c r="O1387" s="24">
        <v>3</v>
      </c>
      <c r="P1387" s="24"/>
      <c r="Q1387" s="31" t="s">
        <v>34</v>
      </c>
      <c r="R1387" s="49"/>
      <c r="S1387" s="49"/>
      <c r="T1387" s="32" t="s">
        <v>35</v>
      </c>
      <c r="U1387" s="18"/>
      <c r="V1387" s="19"/>
      <c r="W1387" s="33" t="str">
        <f t="shared" si="2"/>
        <v/>
      </c>
      <c r="X1387" s="34" t="str">
        <f t="shared" si="1"/>
        <v/>
      </c>
    </row>
    <row r="1388" spans="1:24" ht="14.25" customHeight="1" x14ac:dyDescent="0.25">
      <c r="A1388" s="40">
        <v>0.99</v>
      </c>
      <c r="B1388" s="41" t="s">
        <v>4739</v>
      </c>
      <c r="C1388" s="24" t="s">
        <v>115</v>
      </c>
      <c r="D1388" s="24"/>
      <c r="E1388" s="31" t="s">
        <v>603</v>
      </c>
      <c r="F1388" s="37" t="s">
        <v>4740</v>
      </c>
      <c r="G1388" s="31" t="s">
        <v>110</v>
      </c>
      <c r="H1388" s="24" t="s">
        <v>84</v>
      </c>
      <c r="I1388" s="28" t="s">
        <v>4741</v>
      </c>
      <c r="J1388" s="38" t="s">
        <v>4742</v>
      </c>
      <c r="K1388" s="53">
        <v>276</v>
      </c>
      <c r="L1388" s="53" t="s">
        <v>31</v>
      </c>
      <c r="M1388" s="62" t="s">
        <v>87</v>
      </c>
      <c r="N1388" s="24" t="s">
        <v>88</v>
      </c>
      <c r="O1388" s="24">
        <v>3</v>
      </c>
      <c r="P1388" s="24"/>
      <c r="Q1388" s="31" t="s">
        <v>34</v>
      </c>
      <c r="R1388" s="49"/>
      <c r="S1388" s="49"/>
      <c r="T1388" s="32" t="s">
        <v>35</v>
      </c>
      <c r="U1388" s="18"/>
      <c r="V1388" s="19"/>
      <c r="W1388" s="33" t="str">
        <f t="shared" si="2"/>
        <v/>
      </c>
      <c r="X1388" s="34" t="str">
        <f t="shared" si="1"/>
        <v/>
      </c>
    </row>
    <row r="1389" spans="1:24" ht="14.25" customHeight="1" x14ac:dyDescent="0.25">
      <c r="A1389" s="40">
        <v>0.95</v>
      </c>
      <c r="B1389" s="41" t="s">
        <v>4743</v>
      </c>
      <c r="C1389" s="24" t="s">
        <v>348</v>
      </c>
      <c r="D1389" s="24"/>
      <c r="E1389" s="24" t="s">
        <v>846</v>
      </c>
      <c r="F1389" s="37" t="s">
        <v>4744</v>
      </c>
      <c r="G1389" s="31" t="s">
        <v>110</v>
      </c>
      <c r="H1389" s="24" t="s">
        <v>84</v>
      </c>
      <c r="I1389" s="28" t="s">
        <v>4745</v>
      </c>
      <c r="J1389" s="38" t="s">
        <v>4746</v>
      </c>
      <c r="K1389" s="53">
        <v>277</v>
      </c>
      <c r="L1389" s="53" t="s">
        <v>31</v>
      </c>
      <c r="M1389" s="62" t="s">
        <v>87</v>
      </c>
      <c r="N1389" s="24" t="s">
        <v>88</v>
      </c>
      <c r="O1389" s="24">
        <v>3</v>
      </c>
      <c r="P1389" s="24"/>
      <c r="Q1389" s="31" t="s">
        <v>34</v>
      </c>
      <c r="R1389" s="49"/>
      <c r="S1389" s="49"/>
      <c r="T1389" s="32" t="s">
        <v>35</v>
      </c>
      <c r="U1389" s="18"/>
      <c r="V1389" s="19"/>
      <c r="W1389" s="33" t="str">
        <f t="shared" si="2"/>
        <v/>
      </c>
      <c r="X1389" s="34" t="str">
        <f t="shared" si="1"/>
        <v/>
      </c>
    </row>
    <row r="1390" spans="1:24" ht="14.25" customHeight="1" x14ac:dyDescent="0.25">
      <c r="A1390" s="40">
        <v>0.99</v>
      </c>
      <c r="B1390" s="41" t="s">
        <v>4747</v>
      </c>
      <c r="C1390" s="24" t="s">
        <v>24</v>
      </c>
      <c r="D1390" s="24"/>
      <c r="E1390" s="24" t="s">
        <v>3562</v>
      </c>
      <c r="F1390" s="37" t="s">
        <v>4748</v>
      </c>
      <c r="G1390" s="31" t="s">
        <v>83</v>
      </c>
      <c r="H1390" s="24" t="s">
        <v>84</v>
      </c>
      <c r="I1390" s="28" t="s">
        <v>4749</v>
      </c>
      <c r="J1390" s="38" t="s">
        <v>4750</v>
      </c>
      <c r="K1390" s="36">
        <v>278</v>
      </c>
      <c r="L1390" s="36" t="s">
        <v>31</v>
      </c>
      <c r="M1390" s="31" t="s">
        <v>87</v>
      </c>
      <c r="N1390" s="24" t="s">
        <v>88</v>
      </c>
      <c r="O1390" s="24">
        <v>3</v>
      </c>
      <c r="P1390" s="24"/>
      <c r="Q1390" s="31" t="s">
        <v>34</v>
      </c>
      <c r="R1390" s="49"/>
      <c r="S1390" s="49"/>
      <c r="T1390" s="32" t="s">
        <v>35</v>
      </c>
      <c r="U1390" s="18"/>
      <c r="V1390" s="19"/>
      <c r="W1390" s="33" t="str">
        <f t="shared" si="2"/>
        <v/>
      </c>
      <c r="X1390" s="34" t="str">
        <f t="shared" si="1"/>
        <v/>
      </c>
    </row>
    <row r="1391" spans="1:24" ht="14.25" customHeight="1" x14ac:dyDescent="0.25">
      <c r="A1391" s="40">
        <v>0.47499999999999998</v>
      </c>
      <c r="B1391" s="41" t="s">
        <v>4751</v>
      </c>
      <c r="C1391" s="24" t="s">
        <v>24</v>
      </c>
      <c r="D1391" s="24"/>
      <c r="E1391" s="24" t="s">
        <v>3562</v>
      </c>
      <c r="F1391" s="37" t="s">
        <v>4752</v>
      </c>
      <c r="G1391" s="27" t="s">
        <v>83</v>
      </c>
      <c r="H1391" s="24" t="s">
        <v>84</v>
      </c>
      <c r="I1391" s="28" t="s">
        <v>4753</v>
      </c>
      <c r="J1391" s="38" t="s">
        <v>4754</v>
      </c>
      <c r="K1391" s="36">
        <v>273</v>
      </c>
      <c r="L1391" s="36" t="s">
        <v>31</v>
      </c>
      <c r="M1391" s="31" t="s">
        <v>87</v>
      </c>
      <c r="N1391" s="24" t="s">
        <v>88</v>
      </c>
      <c r="O1391" s="24">
        <v>3</v>
      </c>
      <c r="P1391" s="24"/>
      <c r="Q1391" s="31" t="s">
        <v>34</v>
      </c>
      <c r="R1391" s="49"/>
      <c r="S1391" s="49"/>
      <c r="T1391" s="32" t="s">
        <v>35</v>
      </c>
      <c r="U1391" s="18"/>
      <c r="V1391" s="19"/>
      <c r="W1391" s="33" t="str">
        <f t="shared" si="2"/>
        <v/>
      </c>
      <c r="X1391" s="34" t="str">
        <f t="shared" si="1"/>
        <v/>
      </c>
    </row>
    <row r="1392" spans="1:24" ht="14.25" customHeight="1" x14ac:dyDescent="0.25">
      <c r="A1392" s="40">
        <v>1.071</v>
      </c>
      <c r="B1392" s="41" t="s">
        <v>4755</v>
      </c>
      <c r="C1392" s="24" t="s">
        <v>348</v>
      </c>
      <c r="D1392" s="24"/>
      <c r="E1392" s="31" t="s">
        <v>1124</v>
      </c>
      <c r="F1392" s="37" t="s">
        <v>4756</v>
      </c>
      <c r="G1392" s="31" t="s">
        <v>27</v>
      </c>
      <c r="H1392" s="24" t="s">
        <v>84</v>
      </c>
      <c r="I1392" s="28" t="s">
        <v>4757</v>
      </c>
      <c r="J1392" s="38" t="s">
        <v>4758</v>
      </c>
      <c r="K1392" s="36">
        <v>275</v>
      </c>
      <c r="L1392" s="36" t="s">
        <v>31</v>
      </c>
      <c r="M1392" s="31" t="s">
        <v>87</v>
      </c>
      <c r="N1392" s="24" t="s">
        <v>88</v>
      </c>
      <c r="O1392" s="24">
        <v>3</v>
      </c>
      <c r="P1392" s="24"/>
      <c r="Q1392" s="31" t="s">
        <v>34</v>
      </c>
      <c r="R1392" s="49"/>
      <c r="S1392" s="49"/>
      <c r="T1392" s="32" t="s">
        <v>35</v>
      </c>
      <c r="U1392" s="18"/>
      <c r="V1392" s="19"/>
      <c r="W1392" s="33" t="str">
        <f t="shared" si="2"/>
        <v/>
      </c>
      <c r="X1392" s="34" t="str">
        <f t="shared" si="1"/>
        <v/>
      </c>
    </row>
    <row r="1393" spans="1:24" ht="14.25" customHeight="1" x14ac:dyDescent="0.25">
      <c r="A1393" s="40">
        <v>24.6</v>
      </c>
      <c r="B1393" s="41" t="s">
        <v>114</v>
      </c>
      <c r="C1393" s="24" t="s">
        <v>49</v>
      </c>
      <c r="D1393" s="24"/>
      <c r="E1393" s="31" t="s">
        <v>4759</v>
      </c>
      <c r="F1393" s="37" t="s">
        <v>4760</v>
      </c>
      <c r="G1393" s="27" t="s">
        <v>93</v>
      </c>
      <c r="H1393" s="24" t="s">
        <v>40</v>
      </c>
      <c r="I1393" s="28" t="s">
        <v>4761</v>
      </c>
      <c r="J1393" s="38" t="s">
        <v>4762</v>
      </c>
      <c r="K1393" s="36">
        <v>179</v>
      </c>
      <c r="L1393" s="36" t="s">
        <v>31</v>
      </c>
      <c r="M1393" s="31" t="s">
        <v>128</v>
      </c>
      <c r="N1393" s="24" t="s">
        <v>129</v>
      </c>
      <c r="O1393" s="24">
        <v>2</v>
      </c>
      <c r="P1393" s="24"/>
      <c r="Q1393" s="31" t="s">
        <v>34</v>
      </c>
      <c r="R1393" s="24" t="s">
        <v>45</v>
      </c>
      <c r="S1393" s="24"/>
      <c r="T1393" s="32" t="s">
        <v>35</v>
      </c>
      <c r="U1393" s="18"/>
      <c r="V1393" s="19"/>
      <c r="W1393" s="33" t="str">
        <f t="shared" si="2"/>
        <v/>
      </c>
      <c r="X1393" s="34" t="str">
        <f t="shared" si="1"/>
        <v/>
      </c>
    </row>
    <row r="1394" spans="1:24" ht="14.25" customHeight="1" x14ac:dyDescent="0.25">
      <c r="A1394" s="40">
        <v>15.84</v>
      </c>
      <c r="B1394" s="40">
        <v>18</v>
      </c>
      <c r="C1394" s="24" t="s">
        <v>36</v>
      </c>
      <c r="D1394" s="24"/>
      <c r="E1394" s="24" t="s">
        <v>4763</v>
      </c>
      <c r="F1394" s="37" t="s">
        <v>4764</v>
      </c>
      <c r="G1394" s="31" t="s">
        <v>934</v>
      </c>
      <c r="H1394" s="24" t="s">
        <v>40</v>
      </c>
      <c r="I1394" s="28" t="s">
        <v>4765</v>
      </c>
      <c r="J1394" s="38" t="s">
        <v>4766</v>
      </c>
      <c r="K1394" s="36">
        <v>821</v>
      </c>
      <c r="L1394" s="36" t="s">
        <v>31</v>
      </c>
      <c r="M1394" s="31" t="s">
        <v>2186</v>
      </c>
      <c r="N1394" s="24" t="s">
        <v>58</v>
      </c>
      <c r="O1394" s="24">
        <v>8</v>
      </c>
      <c r="P1394" s="24"/>
      <c r="Q1394" s="31" t="s">
        <v>34</v>
      </c>
      <c r="R1394" s="24"/>
      <c r="S1394" s="24"/>
      <c r="T1394" s="32" t="s">
        <v>35</v>
      </c>
      <c r="U1394" s="18"/>
      <c r="V1394" s="19"/>
      <c r="W1394" s="33" t="str">
        <f t="shared" si="2"/>
        <v/>
      </c>
      <c r="X1394" s="34" t="str">
        <f t="shared" si="1"/>
        <v/>
      </c>
    </row>
    <row r="1395" spans="1:24" ht="14.25" customHeight="1" x14ac:dyDescent="0.25">
      <c r="A1395" s="40">
        <v>0.62901098901098906</v>
      </c>
      <c r="B1395" s="41">
        <v>1.5428571428571429</v>
      </c>
      <c r="C1395" s="24" t="s">
        <v>24</v>
      </c>
      <c r="D1395" s="24"/>
      <c r="E1395" s="24" t="s">
        <v>297</v>
      </c>
      <c r="F1395" s="37" t="s">
        <v>4767</v>
      </c>
      <c r="G1395" s="31" t="s">
        <v>321</v>
      </c>
      <c r="H1395" s="24" t="s">
        <v>28</v>
      </c>
      <c r="I1395" s="28" t="s">
        <v>4768</v>
      </c>
      <c r="J1395" s="38" t="s">
        <v>4769</v>
      </c>
      <c r="K1395" s="36">
        <v>132</v>
      </c>
      <c r="L1395" s="36" t="s">
        <v>31</v>
      </c>
      <c r="M1395" s="31" t="s">
        <v>622</v>
      </c>
      <c r="N1395" s="24" t="s">
        <v>33</v>
      </c>
      <c r="O1395" s="24">
        <v>6</v>
      </c>
      <c r="P1395" s="31" t="s">
        <v>623</v>
      </c>
      <c r="Q1395" s="31" t="s">
        <v>34</v>
      </c>
      <c r="R1395" s="24"/>
      <c r="S1395" s="24" t="s">
        <v>329</v>
      </c>
      <c r="T1395" s="32" t="s">
        <v>35</v>
      </c>
      <c r="U1395" s="18"/>
      <c r="V1395" s="19"/>
      <c r="W1395" s="33" t="str">
        <f t="shared" si="2"/>
        <v/>
      </c>
      <c r="X1395" s="34" t="str">
        <f t="shared" si="1"/>
        <v/>
      </c>
    </row>
    <row r="1396" spans="1:24" ht="14.25" customHeight="1" x14ac:dyDescent="0.25">
      <c r="A1396" s="40">
        <v>1.7954285714285716</v>
      </c>
      <c r="B1396" s="41">
        <v>3.4285714285714284</v>
      </c>
      <c r="C1396" s="24" t="s">
        <v>195</v>
      </c>
      <c r="D1396" s="24"/>
      <c r="E1396" s="24" t="s">
        <v>2981</v>
      </c>
      <c r="F1396" s="37" t="s">
        <v>4770</v>
      </c>
      <c r="G1396" s="31" t="s">
        <v>27</v>
      </c>
      <c r="H1396" s="24" t="s">
        <v>28</v>
      </c>
      <c r="I1396" s="28" t="s">
        <v>4771</v>
      </c>
      <c r="J1396" s="38" t="s">
        <v>4772</v>
      </c>
      <c r="K1396" s="36">
        <v>133</v>
      </c>
      <c r="L1396" s="36" t="s">
        <v>31</v>
      </c>
      <c r="M1396" s="31" t="s">
        <v>622</v>
      </c>
      <c r="N1396" s="24" t="s">
        <v>33</v>
      </c>
      <c r="O1396" s="24">
        <v>6</v>
      </c>
      <c r="P1396" s="31" t="s">
        <v>623</v>
      </c>
      <c r="Q1396" s="31" t="s">
        <v>34</v>
      </c>
      <c r="R1396" s="24"/>
      <c r="S1396" s="24" t="s">
        <v>329</v>
      </c>
      <c r="T1396" s="32" t="s">
        <v>35</v>
      </c>
      <c r="U1396" s="18"/>
      <c r="V1396" s="19"/>
      <c r="W1396" s="33" t="str">
        <f t="shared" si="2"/>
        <v/>
      </c>
      <c r="X1396" s="34" t="str">
        <f t="shared" si="1"/>
        <v/>
      </c>
    </row>
    <row r="1397" spans="1:24" ht="14.25" customHeight="1" x14ac:dyDescent="0.25">
      <c r="A1397" s="41">
        <v>0.26900000000000002</v>
      </c>
      <c r="B1397" s="40" t="s">
        <v>4773</v>
      </c>
      <c r="C1397" s="24" t="s">
        <v>115</v>
      </c>
      <c r="D1397" s="24"/>
      <c r="E1397" s="24" t="s">
        <v>122</v>
      </c>
      <c r="F1397" s="37" t="s">
        <v>4774</v>
      </c>
      <c r="G1397" s="31" t="s">
        <v>93</v>
      </c>
      <c r="H1397" s="24" t="s">
        <v>84</v>
      </c>
      <c r="I1397" s="28" t="s">
        <v>4775</v>
      </c>
      <c r="J1397" s="38" t="s">
        <v>4776</v>
      </c>
      <c r="K1397" s="36">
        <v>254</v>
      </c>
      <c r="L1397" s="36" t="s">
        <v>31</v>
      </c>
      <c r="M1397" s="31" t="s">
        <v>838</v>
      </c>
      <c r="N1397" s="24" t="s">
        <v>839</v>
      </c>
      <c r="O1397" s="24">
        <v>3</v>
      </c>
      <c r="P1397" s="24"/>
      <c r="Q1397" s="31" t="s">
        <v>34</v>
      </c>
      <c r="R1397" s="49"/>
      <c r="S1397" s="49"/>
      <c r="T1397" s="32" t="s">
        <v>35</v>
      </c>
      <c r="U1397" s="18"/>
      <c r="V1397" s="19"/>
      <c r="W1397" s="33" t="str">
        <f t="shared" si="2"/>
        <v/>
      </c>
      <c r="X1397" s="34" t="str">
        <f t="shared" si="1"/>
        <v/>
      </c>
    </row>
    <row r="1398" spans="1:24" ht="14.25" customHeight="1" x14ac:dyDescent="0.25">
      <c r="A1398" s="40">
        <v>1.0900000000000001</v>
      </c>
      <c r="B1398" s="41" t="s">
        <v>491</v>
      </c>
      <c r="C1398" s="24" t="s">
        <v>348</v>
      </c>
      <c r="D1398" s="24"/>
      <c r="E1398" s="24" t="s">
        <v>122</v>
      </c>
      <c r="F1398" s="37" t="s">
        <v>4777</v>
      </c>
      <c r="G1398" s="31" t="s">
        <v>110</v>
      </c>
      <c r="H1398" s="24" t="s">
        <v>84</v>
      </c>
      <c r="I1398" s="28" t="s">
        <v>4778</v>
      </c>
      <c r="J1398" s="38" t="s">
        <v>4779</v>
      </c>
      <c r="K1398" s="36">
        <v>255</v>
      </c>
      <c r="L1398" s="36" t="s">
        <v>31</v>
      </c>
      <c r="M1398" s="31" t="s">
        <v>838</v>
      </c>
      <c r="N1398" s="24" t="s">
        <v>839</v>
      </c>
      <c r="O1398" s="24">
        <v>3</v>
      </c>
      <c r="P1398" s="24"/>
      <c r="Q1398" s="31" t="s">
        <v>34</v>
      </c>
      <c r="R1398" s="49"/>
      <c r="S1398" s="49"/>
      <c r="T1398" s="32" t="s">
        <v>35</v>
      </c>
      <c r="U1398" s="18"/>
      <c r="V1398" s="19"/>
      <c r="W1398" s="33" t="str">
        <f t="shared" si="2"/>
        <v/>
      </c>
      <c r="X1398" s="34" t="str">
        <f t="shared" si="1"/>
        <v/>
      </c>
    </row>
    <row r="1399" spans="1:24" ht="14.25" customHeight="1" x14ac:dyDescent="0.25">
      <c r="A1399" s="36">
        <v>2.9</v>
      </c>
      <c r="B1399" s="24" t="s">
        <v>4780</v>
      </c>
      <c r="C1399" s="24" t="s">
        <v>36</v>
      </c>
      <c r="D1399" s="24"/>
      <c r="E1399" s="24" t="s">
        <v>79</v>
      </c>
      <c r="F1399" s="37" t="s">
        <v>4781</v>
      </c>
      <c r="G1399" s="31" t="s">
        <v>69</v>
      </c>
      <c r="H1399" s="24" t="s">
        <v>40</v>
      </c>
      <c r="I1399" s="28" t="s">
        <v>4782</v>
      </c>
      <c r="J1399" s="38" t="s">
        <v>4783</v>
      </c>
      <c r="K1399" s="36">
        <v>60</v>
      </c>
      <c r="L1399" s="36" t="s">
        <v>31</v>
      </c>
      <c r="M1399" s="31" t="s">
        <v>255</v>
      </c>
      <c r="N1399" s="24" t="s">
        <v>185</v>
      </c>
      <c r="O1399" s="24">
        <v>1</v>
      </c>
      <c r="P1399" s="24"/>
      <c r="Q1399" s="31" t="s">
        <v>66</v>
      </c>
      <c r="R1399" s="24" t="s">
        <v>45</v>
      </c>
      <c r="S1399" s="24"/>
      <c r="T1399" s="32" t="s">
        <v>35</v>
      </c>
      <c r="U1399" s="18"/>
      <c r="V1399" s="19"/>
      <c r="W1399" s="33" t="str">
        <f t="shared" si="2"/>
        <v/>
      </c>
      <c r="X1399" s="34" t="str">
        <f t="shared" si="1"/>
        <v/>
      </c>
    </row>
    <row r="1400" spans="1:24" ht="14.25" customHeight="1" x14ac:dyDescent="0.25">
      <c r="A1400" s="22">
        <v>55</v>
      </c>
      <c r="B1400" s="24">
        <v>60</v>
      </c>
      <c r="C1400" s="24" t="s">
        <v>854</v>
      </c>
      <c r="D1400" s="31" t="s">
        <v>818</v>
      </c>
      <c r="E1400" s="24" t="s">
        <v>483</v>
      </c>
      <c r="F1400" s="37" t="s">
        <v>4784</v>
      </c>
      <c r="G1400" s="31" t="s">
        <v>856</v>
      </c>
      <c r="H1400" s="24" t="s">
        <v>40</v>
      </c>
      <c r="I1400" s="28" t="s">
        <v>4785</v>
      </c>
      <c r="J1400" s="38" t="s">
        <v>4786</v>
      </c>
      <c r="K1400" s="36">
        <v>45</v>
      </c>
      <c r="L1400" s="36" t="s">
        <v>31</v>
      </c>
      <c r="M1400" s="31" t="s">
        <v>859</v>
      </c>
      <c r="N1400" s="24">
        <v>2018</v>
      </c>
      <c r="O1400" s="31" t="s">
        <v>860</v>
      </c>
      <c r="P1400" s="24" t="s">
        <v>44</v>
      </c>
      <c r="Q1400" s="31" t="s">
        <v>34</v>
      </c>
      <c r="R1400" s="24" t="s">
        <v>45</v>
      </c>
      <c r="S1400" s="24" t="s">
        <v>44</v>
      </c>
      <c r="T1400" s="32" t="s">
        <v>35</v>
      </c>
      <c r="U1400" s="18"/>
      <c r="V1400" s="19"/>
      <c r="W1400" s="33" t="str">
        <f t="shared" si="2"/>
        <v/>
      </c>
      <c r="X1400" s="34" t="str">
        <f t="shared" si="1"/>
        <v/>
      </c>
    </row>
    <row r="1401" spans="1:24" ht="14.25" customHeight="1" x14ac:dyDescent="0.25">
      <c r="A1401" s="22">
        <v>28</v>
      </c>
      <c r="B1401" s="23">
        <v>28.799999237060501</v>
      </c>
      <c r="C1401" s="24" t="s">
        <v>49</v>
      </c>
      <c r="D1401" s="31" t="s">
        <v>171</v>
      </c>
      <c r="E1401" s="25" t="s">
        <v>37</v>
      </c>
      <c r="F1401" s="26" t="s">
        <v>4787</v>
      </c>
      <c r="G1401" s="27" t="s">
        <v>39</v>
      </c>
      <c r="H1401" s="25" t="s">
        <v>40</v>
      </c>
      <c r="I1401" s="28" t="s">
        <v>4788</v>
      </c>
      <c r="J1401" s="29" t="s">
        <v>4789</v>
      </c>
      <c r="K1401" s="30">
        <v>51</v>
      </c>
      <c r="L1401" s="30" t="s">
        <v>31</v>
      </c>
      <c r="M1401" s="31" t="s">
        <v>43</v>
      </c>
      <c r="N1401" s="24">
        <v>2018</v>
      </c>
      <c r="O1401" s="24">
        <v>51</v>
      </c>
      <c r="P1401" s="24" t="s">
        <v>44</v>
      </c>
      <c r="Q1401" s="31" t="s">
        <v>34</v>
      </c>
      <c r="R1401" s="24" t="s">
        <v>45</v>
      </c>
      <c r="S1401" s="24" t="s">
        <v>44</v>
      </c>
      <c r="T1401" s="32" t="s">
        <v>35</v>
      </c>
      <c r="U1401" s="18"/>
      <c r="V1401" s="19"/>
      <c r="W1401" s="33" t="str">
        <f t="shared" si="2"/>
        <v/>
      </c>
      <c r="X1401" s="34" t="str">
        <f t="shared" si="1"/>
        <v/>
      </c>
    </row>
    <row r="1402" spans="1:24" ht="14.25" customHeight="1" x14ac:dyDescent="0.25">
      <c r="A1402" s="22">
        <v>28</v>
      </c>
      <c r="B1402" s="23">
        <v>28.799999237060501</v>
      </c>
      <c r="C1402" s="24" t="s">
        <v>49</v>
      </c>
      <c r="D1402" s="31" t="s">
        <v>171</v>
      </c>
      <c r="E1402" s="25" t="s">
        <v>37</v>
      </c>
      <c r="F1402" s="26" t="s">
        <v>4787</v>
      </c>
      <c r="G1402" s="27" t="s">
        <v>46</v>
      </c>
      <c r="H1402" s="25" t="s">
        <v>40</v>
      </c>
      <c r="I1402" s="28" t="s">
        <v>4788</v>
      </c>
      <c r="J1402" s="29" t="s">
        <v>4789</v>
      </c>
      <c r="K1402" s="35">
        <v>51</v>
      </c>
      <c r="L1402" s="35" t="s">
        <v>47</v>
      </c>
      <c r="M1402" s="31" t="s">
        <v>43</v>
      </c>
      <c r="N1402" s="24">
        <v>2018</v>
      </c>
      <c r="O1402" s="24">
        <v>51</v>
      </c>
      <c r="P1402" s="24" t="s">
        <v>44</v>
      </c>
      <c r="Q1402" s="31" t="s">
        <v>34</v>
      </c>
      <c r="R1402" s="24" t="s">
        <v>45</v>
      </c>
      <c r="S1402" s="24" t="s">
        <v>44</v>
      </c>
      <c r="T1402" s="32" t="s">
        <v>35</v>
      </c>
      <c r="U1402" s="18"/>
      <c r="V1402" s="19"/>
      <c r="W1402" s="33" t="str">
        <f t="shared" si="2"/>
        <v/>
      </c>
      <c r="X1402" s="34" t="str">
        <f t="shared" si="1"/>
        <v/>
      </c>
    </row>
    <row r="1403" spans="1:24" ht="14.25" customHeight="1" x14ac:dyDescent="0.25">
      <c r="A1403" s="22">
        <v>28</v>
      </c>
      <c r="B1403" s="23">
        <v>28.799999237060501</v>
      </c>
      <c r="C1403" s="24" t="s">
        <v>49</v>
      </c>
      <c r="D1403" s="31" t="s">
        <v>171</v>
      </c>
      <c r="E1403" s="25" t="s">
        <v>37</v>
      </c>
      <c r="F1403" s="26" t="s">
        <v>4787</v>
      </c>
      <c r="G1403" s="31" t="s">
        <v>27</v>
      </c>
      <c r="H1403" s="25" t="s">
        <v>40</v>
      </c>
      <c r="I1403" s="28" t="s">
        <v>4788</v>
      </c>
      <c r="J1403" s="29" t="s">
        <v>4789</v>
      </c>
      <c r="K1403" s="35">
        <v>51</v>
      </c>
      <c r="L1403" s="35" t="s">
        <v>48</v>
      </c>
      <c r="M1403" s="31" t="s">
        <v>43</v>
      </c>
      <c r="N1403" s="24">
        <v>2018</v>
      </c>
      <c r="O1403" s="24">
        <v>51</v>
      </c>
      <c r="P1403" s="24" t="s">
        <v>44</v>
      </c>
      <c r="Q1403" s="31" t="s">
        <v>34</v>
      </c>
      <c r="R1403" s="24" t="s">
        <v>45</v>
      </c>
      <c r="S1403" s="24" t="s">
        <v>44</v>
      </c>
      <c r="T1403" s="32" t="s">
        <v>35</v>
      </c>
      <c r="U1403" s="18"/>
      <c r="V1403" s="19"/>
      <c r="W1403" s="33" t="str">
        <f t="shared" si="2"/>
        <v/>
      </c>
      <c r="X1403" s="34" t="str">
        <f t="shared" si="1"/>
        <v/>
      </c>
    </row>
    <row r="1404" spans="1:24" ht="14.25" customHeight="1" x14ac:dyDescent="0.25">
      <c r="A1404" s="22">
        <v>274</v>
      </c>
      <c r="B1404" s="24" t="s">
        <v>4790</v>
      </c>
      <c r="C1404" s="24" t="s">
        <v>4791</v>
      </c>
      <c r="D1404" s="31" t="s">
        <v>818</v>
      </c>
      <c r="E1404" s="24" t="s">
        <v>4792</v>
      </c>
      <c r="F1404" s="37" t="s">
        <v>4793</v>
      </c>
      <c r="G1404" s="31" t="s">
        <v>69</v>
      </c>
      <c r="H1404" s="24" t="s">
        <v>40</v>
      </c>
      <c r="I1404" s="28" t="s">
        <v>4794</v>
      </c>
      <c r="J1404" s="38" t="s">
        <v>4795</v>
      </c>
      <c r="K1404" s="36">
        <v>46</v>
      </c>
      <c r="L1404" s="36" t="s">
        <v>31</v>
      </c>
      <c r="M1404" s="31" t="s">
        <v>859</v>
      </c>
      <c r="N1404" s="24">
        <v>2018</v>
      </c>
      <c r="O1404" s="24">
        <v>50</v>
      </c>
      <c r="P1404" s="24" t="s">
        <v>44</v>
      </c>
      <c r="Q1404" s="31" t="s">
        <v>34</v>
      </c>
      <c r="R1404" s="24" t="s">
        <v>45</v>
      </c>
      <c r="S1404" s="24" t="s">
        <v>44</v>
      </c>
      <c r="T1404" s="32" t="s">
        <v>35</v>
      </c>
      <c r="U1404" s="18"/>
      <c r="V1404" s="19"/>
      <c r="W1404" s="33" t="str">
        <f t="shared" si="2"/>
        <v/>
      </c>
      <c r="X1404" s="34" t="str">
        <f t="shared" si="1"/>
        <v/>
      </c>
    </row>
    <row r="1405" spans="1:24" ht="14.25" customHeight="1" x14ac:dyDescent="0.25">
      <c r="A1405" s="22">
        <v>714</v>
      </c>
      <c r="B1405" s="31" t="s">
        <v>4796</v>
      </c>
      <c r="C1405" s="24" t="s">
        <v>4797</v>
      </c>
      <c r="D1405" s="24"/>
      <c r="E1405" s="24" t="s">
        <v>4792</v>
      </c>
      <c r="F1405" s="37" t="s">
        <v>4798</v>
      </c>
      <c r="G1405" s="31" t="s">
        <v>69</v>
      </c>
      <c r="H1405" s="24" t="s">
        <v>84</v>
      </c>
      <c r="I1405" s="37"/>
      <c r="J1405" s="38" t="s">
        <v>4799</v>
      </c>
      <c r="K1405" s="36">
        <v>47</v>
      </c>
      <c r="L1405" s="36" t="s">
        <v>31</v>
      </c>
      <c r="M1405" s="31" t="s">
        <v>859</v>
      </c>
      <c r="N1405" s="24">
        <v>2018</v>
      </c>
      <c r="O1405" s="24">
        <v>50</v>
      </c>
      <c r="P1405" s="24" t="s">
        <v>44</v>
      </c>
      <c r="Q1405" s="31" t="s">
        <v>34</v>
      </c>
      <c r="R1405" s="24" t="s">
        <v>45</v>
      </c>
      <c r="S1405" s="24" t="s">
        <v>44</v>
      </c>
      <c r="T1405" s="32" t="s">
        <v>35</v>
      </c>
      <c r="U1405" s="18"/>
      <c r="V1405" s="19"/>
      <c r="W1405" s="33" t="str">
        <f t="shared" si="2"/>
        <v/>
      </c>
      <c r="X1405" s="34" t="str">
        <f t="shared" si="1"/>
        <v/>
      </c>
    </row>
    <row r="1406" spans="1:24" ht="14.25" customHeight="1" x14ac:dyDescent="0.25">
      <c r="A1406" s="22">
        <v>1088.8499999999999</v>
      </c>
      <c r="B1406" s="31" t="s">
        <v>4800</v>
      </c>
      <c r="C1406" s="24" t="s">
        <v>4797</v>
      </c>
      <c r="D1406" s="24"/>
      <c r="E1406" s="24" t="s">
        <v>4792</v>
      </c>
      <c r="F1406" s="37" t="s">
        <v>4801</v>
      </c>
      <c r="G1406" s="31" t="s">
        <v>69</v>
      </c>
      <c r="H1406" s="24" t="s">
        <v>84</v>
      </c>
      <c r="I1406" s="37"/>
      <c r="J1406" s="38" t="s">
        <v>4802</v>
      </c>
      <c r="K1406" s="36">
        <v>48</v>
      </c>
      <c r="L1406" s="36" t="s">
        <v>31</v>
      </c>
      <c r="M1406" s="31" t="s">
        <v>859</v>
      </c>
      <c r="N1406" s="24">
        <v>2018</v>
      </c>
      <c r="O1406" s="24">
        <v>50</v>
      </c>
      <c r="P1406" s="24" t="s">
        <v>44</v>
      </c>
      <c r="Q1406" s="31" t="s">
        <v>34</v>
      </c>
      <c r="R1406" s="24" t="s">
        <v>45</v>
      </c>
      <c r="S1406" s="24" t="s">
        <v>44</v>
      </c>
      <c r="T1406" s="32" t="s">
        <v>35</v>
      </c>
      <c r="U1406" s="18"/>
      <c r="V1406" s="19"/>
      <c r="W1406" s="33" t="str">
        <f t="shared" si="2"/>
        <v/>
      </c>
      <c r="X1406" s="34" t="str">
        <f t="shared" si="1"/>
        <v/>
      </c>
    </row>
    <row r="1407" spans="1:24" ht="14.25" customHeight="1" x14ac:dyDescent="0.25">
      <c r="A1407" s="22">
        <v>825</v>
      </c>
      <c r="B1407" s="24" t="s">
        <v>4803</v>
      </c>
      <c r="C1407" s="24" t="s">
        <v>4804</v>
      </c>
      <c r="D1407" s="31" t="s">
        <v>818</v>
      </c>
      <c r="E1407" s="24" t="s">
        <v>4792</v>
      </c>
      <c r="F1407" s="37" t="s">
        <v>4805</v>
      </c>
      <c r="G1407" s="31" t="s">
        <v>69</v>
      </c>
      <c r="H1407" s="24" t="s">
        <v>40</v>
      </c>
      <c r="I1407" s="28" t="s">
        <v>4806</v>
      </c>
      <c r="J1407" s="38" t="s">
        <v>4807</v>
      </c>
      <c r="K1407" s="36">
        <v>49</v>
      </c>
      <c r="L1407" s="36" t="s">
        <v>31</v>
      </c>
      <c r="M1407" s="31" t="s">
        <v>859</v>
      </c>
      <c r="N1407" s="24">
        <v>2018</v>
      </c>
      <c r="O1407" s="24">
        <v>50</v>
      </c>
      <c r="P1407" s="24" t="s">
        <v>44</v>
      </c>
      <c r="Q1407" s="31" t="s">
        <v>34</v>
      </c>
      <c r="R1407" s="24" t="s">
        <v>45</v>
      </c>
      <c r="S1407" s="24" t="s">
        <v>44</v>
      </c>
      <c r="T1407" s="32" t="s">
        <v>35</v>
      </c>
      <c r="U1407" s="18"/>
      <c r="V1407" s="19"/>
      <c r="W1407" s="33" t="str">
        <f t="shared" si="2"/>
        <v/>
      </c>
      <c r="X1407" s="34" t="str">
        <f t="shared" si="1"/>
        <v/>
      </c>
    </row>
    <row r="1408" spans="1:24" ht="14.25" customHeight="1" x14ac:dyDescent="0.25">
      <c r="A1408" s="132">
        <v>1.335</v>
      </c>
      <c r="B1408" s="132">
        <v>4</v>
      </c>
      <c r="C1408" s="24" t="s">
        <v>36</v>
      </c>
      <c r="D1408" s="51"/>
      <c r="E1408" s="24" t="s">
        <v>217</v>
      </c>
      <c r="F1408" s="87" t="s">
        <v>4808</v>
      </c>
      <c r="G1408" s="31" t="s">
        <v>69</v>
      </c>
      <c r="H1408" s="51" t="s">
        <v>40</v>
      </c>
      <c r="I1408" s="54" t="s">
        <v>4809</v>
      </c>
      <c r="J1408" s="55" t="s">
        <v>4810</v>
      </c>
      <c r="K1408" s="146">
        <v>752</v>
      </c>
      <c r="L1408" s="146" t="s">
        <v>31</v>
      </c>
      <c r="M1408" s="84" t="s">
        <v>72</v>
      </c>
      <c r="N1408" s="51" t="s">
        <v>33</v>
      </c>
      <c r="O1408" s="51">
        <v>8</v>
      </c>
      <c r="P1408" s="51"/>
      <c r="Q1408" s="84" t="s">
        <v>34</v>
      </c>
      <c r="R1408" s="51"/>
      <c r="S1408" s="51"/>
      <c r="T1408" s="141" t="s">
        <v>35</v>
      </c>
      <c r="U1408" s="18"/>
      <c r="V1408" s="19"/>
      <c r="W1408" s="33" t="str">
        <f t="shared" si="2"/>
        <v/>
      </c>
      <c r="X1408" s="34" t="str">
        <f t="shared" si="1"/>
        <v/>
      </c>
    </row>
    <row r="1409" spans="1:24" ht="14.25" customHeight="1" x14ac:dyDescent="0.25">
      <c r="A1409" s="40">
        <v>1.335</v>
      </c>
      <c r="B1409" s="40">
        <v>2.7</v>
      </c>
      <c r="C1409" s="24" t="s">
        <v>36</v>
      </c>
      <c r="D1409" s="24"/>
      <c r="E1409" s="24" t="s">
        <v>1390</v>
      </c>
      <c r="F1409" s="37" t="s">
        <v>4811</v>
      </c>
      <c r="G1409" s="31" t="s">
        <v>69</v>
      </c>
      <c r="H1409" s="24" t="s">
        <v>40</v>
      </c>
      <c r="I1409" s="28" t="s">
        <v>4809</v>
      </c>
      <c r="J1409" s="38" t="s">
        <v>4810</v>
      </c>
      <c r="K1409" s="35">
        <v>752</v>
      </c>
      <c r="L1409" s="35" t="s">
        <v>47</v>
      </c>
      <c r="M1409" s="31" t="s">
        <v>72</v>
      </c>
      <c r="N1409" s="24" t="s">
        <v>33</v>
      </c>
      <c r="O1409" s="24">
        <v>8</v>
      </c>
      <c r="P1409" s="24"/>
      <c r="Q1409" s="31" t="s">
        <v>34</v>
      </c>
      <c r="R1409" s="24"/>
      <c r="S1409" s="24"/>
      <c r="T1409" s="32" t="s">
        <v>35</v>
      </c>
      <c r="U1409" s="18"/>
      <c r="V1409" s="19"/>
      <c r="W1409" s="33" t="str">
        <f t="shared" si="2"/>
        <v/>
      </c>
      <c r="X1409" s="34" t="str">
        <f t="shared" si="1"/>
        <v/>
      </c>
    </row>
    <row r="1410" spans="1:24" ht="14.25" customHeight="1" x14ac:dyDescent="0.25">
      <c r="A1410" s="40">
        <v>0.2445</v>
      </c>
      <c r="B1410" s="40">
        <v>0.6333333333333333</v>
      </c>
      <c r="C1410" s="24" t="s">
        <v>24</v>
      </c>
      <c r="D1410" s="24"/>
      <c r="E1410" s="24" t="s">
        <v>477</v>
      </c>
      <c r="F1410" s="37" t="s">
        <v>4812</v>
      </c>
      <c r="G1410" s="31" t="s">
        <v>110</v>
      </c>
      <c r="H1410" s="24" t="s">
        <v>28</v>
      </c>
      <c r="I1410" s="28" t="s">
        <v>4813</v>
      </c>
      <c r="J1410" s="38" t="s">
        <v>4810</v>
      </c>
      <c r="K1410" s="36">
        <v>753</v>
      </c>
      <c r="L1410" s="36" t="s">
        <v>31</v>
      </c>
      <c r="M1410" s="31" t="s">
        <v>72</v>
      </c>
      <c r="N1410" s="24" t="s">
        <v>33</v>
      </c>
      <c r="O1410" s="24">
        <v>8</v>
      </c>
      <c r="P1410" s="24"/>
      <c r="Q1410" s="31" t="s">
        <v>34</v>
      </c>
      <c r="R1410" s="24"/>
      <c r="S1410" s="24"/>
      <c r="T1410" s="32" t="s">
        <v>35</v>
      </c>
      <c r="U1410" s="18"/>
      <c r="V1410" s="19"/>
      <c r="W1410" s="33" t="str">
        <f t="shared" si="2"/>
        <v/>
      </c>
      <c r="X1410" s="34" t="str">
        <f t="shared" si="1"/>
        <v/>
      </c>
    </row>
    <row r="1411" spans="1:24" ht="14.25" customHeight="1" x14ac:dyDescent="0.25">
      <c r="A1411" s="40">
        <v>0.21749999999999997</v>
      </c>
      <c r="B1411" s="40">
        <v>0.25</v>
      </c>
      <c r="C1411" s="24" t="s">
        <v>195</v>
      </c>
      <c r="D1411" s="24"/>
      <c r="E1411" s="24" t="s">
        <v>325</v>
      </c>
      <c r="F1411" s="37" t="s">
        <v>4814</v>
      </c>
      <c r="G1411" s="31" t="s">
        <v>69</v>
      </c>
      <c r="H1411" s="24" t="s">
        <v>28</v>
      </c>
      <c r="I1411" s="28" t="s">
        <v>4815</v>
      </c>
      <c r="J1411" s="38" t="s">
        <v>4816</v>
      </c>
      <c r="K1411" s="36">
        <v>757</v>
      </c>
      <c r="L1411" s="36" t="s">
        <v>31</v>
      </c>
      <c r="M1411" s="31" t="s">
        <v>72</v>
      </c>
      <c r="N1411" s="24" t="s">
        <v>33</v>
      </c>
      <c r="O1411" s="24">
        <v>8</v>
      </c>
      <c r="P1411" s="24"/>
      <c r="Q1411" s="31" t="s">
        <v>34</v>
      </c>
      <c r="R1411" s="24"/>
      <c r="S1411" s="24"/>
      <c r="T1411" s="32" t="s">
        <v>35</v>
      </c>
      <c r="U1411" s="18"/>
      <c r="V1411" s="19"/>
      <c r="W1411" s="33" t="str">
        <f t="shared" si="2"/>
        <v/>
      </c>
      <c r="X1411" s="34" t="str">
        <f t="shared" si="1"/>
        <v/>
      </c>
    </row>
    <row r="1412" spans="1:24" ht="14.25" customHeight="1" x14ac:dyDescent="0.25">
      <c r="A1412" s="40">
        <v>1.0050000000000001</v>
      </c>
      <c r="B1412" s="40">
        <v>4</v>
      </c>
      <c r="C1412" s="24" t="s">
        <v>36</v>
      </c>
      <c r="D1412" s="24"/>
      <c r="E1412" s="24" t="s">
        <v>291</v>
      </c>
      <c r="F1412" s="37" t="s">
        <v>4817</v>
      </c>
      <c r="G1412" s="31" t="s">
        <v>293</v>
      </c>
      <c r="H1412" s="24" t="s">
        <v>40</v>
      </c>
      <c r="I1412" s="28" t="s">
        <v>4818</v>
      </c>
      <c r="J1412" s="38" t="s">
        <v>4819</v>
      </c>
      <c r="K1412" s="36">
        <v>756</v>
      </c>
      <c r="L1412" s="36" t="s">
        <v>31</v>
      </c>
      <c r="M1412" s="31" t="s">
        <v>72</v>
      </c>
      <c r="N1412" s="24" t="s">
        <v>33</v>
      </c>
      <c r="O1412" s="24">
        <v>8</v>
      </c>
      <c r="P1412" s="24"/>
      <c r="Q1412" s="31" t="s">
        <v>34</v>
      </c>
      <c r="R1412" s="24"/>
      <c r="S1412" s="24"/>
      <c r="T1412" s="32" t="s">
        <v>35</v>
      </c>
      <c r="U1412" s="18"/>
      <c r="V1412" s="19"/>
      <c r="W1412" s="33" t="str">
        <f t="shared" si="2"/>
        <v/>
      </c>
      <c r="X1412" s="34" t="str">
        <f t="shared" si="1"/>
        <v/>
      </c>
    </row>
    <row r="1413" spans="1:24" ht="14.25" customHeight="1" x14ac:dyDescent="0.25">
      <c r="A1413" s="40">
        <v>0.29985000000000001</v>
      </c>
      <c r="B1413" s="40">
        <v>0.75</v>
      </c>
      <c r="C1413" s="24" t="s">
        <v>24</v>
      </c>
      <c r="D1413" s="24"/>
      <c r="E1413" s="24" t="s">
        <v>1544</v>
      </c>
      <c r="F1413" s="37" t="s">
        <v>4817</v>
      </c>
      <c r="G1413" s="31" t="s">
        <v>293</v>
      </c>
      <c r="H1413" s="24" t="s">
        <v>28</v>
      </c>
      <c r="I1413" s="28" t="s">
        <v>4820</v>
      </c>
      <c r="J1413" s="38" t="s">
        <v>4821</v>
      </c>
      <c r="K1413" s="36">
        <v>754</v>
      </c>
      <c r="L1413" s="36" t="s">
        <v>31</v>
      </c>
      <c r="M1413" s="31" t="s">
        <v>72</v>
      </c>
      <c r="N1413" s="24" t="s">
        <v>33</v>
      </c>
      <c r="O1413" s="24">
        <v>8</v>
      </c>
      <c r="P1413" s="24"/>
      <c r="Q1413" s="31" t="s">
        <v>34</v>
      </c>
      <c r="R1413" s="24"/>
      <c r="S1413" s="24"/>
      <c r="T1413" s="32" t="s">
        <v>35</v>
      </c>
      <c r="U1413" s="18"/>
      <c r="V1413" s="19"/>
      <c r="W1413" s="33" t="str">
        <f t="shared" si="2"/>
        <v/>
      </c>
      <c r="X1413" s="34" t="str">
        <f t="shared" si="1"/>
        <v/>
      </c>
    </row>
    <row r="1414" spans="1:24" ht="14.25" customHeight="1" x14ac:dyDescent="0.25">
      <c r="A1414" s="40">
        <v>0.20700000000000002</v>
      </c>
      <c r="B1414" s="40">
        <v>0.4</v>
      </c>
      <c r="C1414" s="24" t="s">
        <v>24</v>
      </c>
      <c r="D1414" s="24"/>
      <c r="E1414" s="24" t="s">
        <v>325</v>
      </c>
      <c r="F1414" s="37" t="s">
        <v>4822</v>
      </c>
      <c r="G1414" s="31" t="s">
        <v>69</v>
      </c>
      <c r="H1414" s="24" t="s">
        <v>28</v>
      </c>
      <c r="I1414" s="28" t="s">
        <v>4823</v>
      </c>
      <c r="J1414" s="38" t="s">
        <v>4824</v>
      </c>
      <c r="K1414" s="36">
        <v>766</v>
      </c>
      <c r="L1414" s="36" t="s">
        <v>31</v>
      </c>
      <c r="M1414" s="31" t="s">
        <v>72</v>
      </c>
      <c r="N1414" s="24" t="s">
        <v>33</v>
      </c>
      <c r="O1414" s="24">
        <v>8</v>
      </c>
      <c r="P1414" s="24"/>
      <c r="Q1414" s="31" t="s">
        <v>34</v>
      </c>
      <c r="R1414" s="24"/>
      <c r="S1414" s="24"/>
      <c r="T1414" s="32" t="s">
        <v>35</v>
      </c>
      <c r="U1414" s="18"/>
      <c r="V1414" s="19"/>
      <c r="W1414" s="33" t="str">
        <f t="shared" si="2"/>
        <v/>
      </c>
      <c r="X1414" s="34" t="str">
        <f t="shared" si="1"/>
        <v/>
      </c>
    </row>
    <row r="1415" spans="1:24" ht="14.25" customHeight="1" x14ac:dyDescent="0.25">
      <c r="A1415" s="24">
        <v>0.44900000000000001</v>
      </c>
      <c r="B1415" s="24" t="s">
        <v>4825</v>
      </c>
      <c r="C1415" s="24" t="s">
        <v>24</v>
      </c>
      <c r="D1415" s="24"/>
      <c r="E1415" s="24" t="s">
        <v>319</v>
      </c>
      <c r="F1415" s="37" t="s">
        <v>4826</v>
      </c>
      <c r="G1415" s="31" t="s">
        <v>69</v>
      </c>
      <c r="H1415" s="24" t="s">
        <v>84</v>
      </c>
      <c r="I1415" s="28" t="s">
        <v>4827</v>
      </c>
      <c r="J1415" s="38" t="s">
        <v>4828</v>
      </c>
      <c r="K1415" s="36">
        <v>342</v>
      </c>
      <c r="L1415" s="36" t="s">
        <v>31</v>
      </c>
      <c r="M1415" s="31" t="s">
        <v>249</v>
      </c>
      <c r="N1415" s="24" t="s">
        <v>185</v>
      </c>
      <c r="O1415" s="24">
        <v>3</v>
      </c>
      <c r="P1415" s="24"/>
      <c r="Q1415" s="31" t="s">
        <v>66</v>
      </c>
      <c r="R1415" s="24"/>
      <c r="S1415" s="24"/>
      <c r="T1415" s="32" t="s">
        <v>35</v>
      </c>
      <c r="U1415" s="18"/>
      <c r="V1415" s="19"/>
      <c r="W1415" s="33" t="str">
        <f t="shared" si="2"/>
        <v/>
      </c>
      <c r="X1415" s="34" t="str">
        <f t="shared" si="1"/>
        <v/>
      </c>
    </row>
    <row r="1416" spans="1:24" ht="14.25" customHeight="1" x14ac:dyDescent="0.25">
      <c r="A1416" s="24">
        <v>0.95</v>
      </c>
      <c r="B1416" s="24" t="s">
        <v>4829</v>
      </c>
      <c r="C1416" s="24" t="s">
        <v>195</v>
      </c>
      <c r="D1416" s="24"/>
      <c r="E1416" s="24" t="s">
        <v>98</v>
      </c>
      <c r="F1416" s="37" t="s">
        <v>4830</v>
      </c>
      <c r="G1416" s="31" t="s">
        <v>100</v>
      </c>
      <c r="H1416" s="24" t="s">
        <v>84</v>
      </c>
      <c r="I1416" s="28" t="s">
        <v>4831</v>
      </c>
      <c r="J1416" s="38" t="s">
        <v>4832</v>
      </c>
      <c r="K1416" s="36">
        <v>191</v>
      </c>
      <c r="L1416" s="36" t="s">
        <v>31</v>
      </c>
      <c r="M1416" s="31" t="s">
        <v>184</v>
      </c>
      <c r="N1416" s="24" t="s">
        <v>185</v>
      </c>
      <c r="O1416" s="24">
        <v>2</v>
      </c>
      <c r="P1416" s="24"/>
      <c r="Q1416" s="31" t="s">
        <v>66</v>
      </c>
      <c r="R1416" s="24"/>
      <c r="S1416" s="24"/>
      <c r="T1416" s="32" t="s">
        <v>35</v>
      </c>
      <c r="U1416" s="18"/>
      <c r="V1416" s="19"/>
      <c r="W1416" s="33" t="str">
        <f t="shared" si="2"/>
        <v/>
      </c>
      <c r="X1416" s="34" t="str">
        <f t="shared" si="1"/>
        <v/>
      </c>
    </row>
    <row r="1417" spans="1:24" ht="14.25" customHeight="1" x14ac:dyDescent="0.25">
      <c r="A1417" s="24">
        <v>0.57999999999999996</v>
      </c>
      <c r="B1417" s="24" t="s">
        <v>4833</v>
      </c>
      <c r="C1417" s="24" t="s">
        <v>195</v>
      </c>
      <c r="D1417" s="24"/>
      <c r="E1417" s="24" t="s">
        <v>319</v>
      </c>
      <c r="F1417" s="37" t="s">
        <v>4834</v>
      </c>
      <c r="G1417" s="31" t="s">
        <v>69</v>
      </c>
      <c r="H1417" s="24" t="s">
        <v>84</v>
      </c>
      <c r="I1417" s="28" t="s">
        <v>4835</v>
      </c>
      <c r="J1417" s="38" t="s">
        <v>4836</v>
      </c>
      <c r="K1417" s="30">
        <v>190</v>
      </c>
      <c r="L1417" s="30" t="s">
        <v>31</v>
      </c>
      <c r="M1417" s="31" t="s">
        <v>184</v>
      </c>
      <c r="N1417" s="24" t="s">
        <v>185</v>
      </c>
      <c r="O1417" s="24">
        <v>2</v>
      </c>
      <c r="P1417" s="24"/>
      <c r="Q1417" s="31" t="s">
        <v>66</v>
      </c>
      <c r="R1417" s="24"/>
      <c r="S1417" s="24"/>
      <c r="T1417" s="32" t="s">
        <v>35</v>
      </c>
      <c r="U1417" s="18"/>
      <c r="V1417" s="19"/>
      <c r="W1417" s="33" t="str">
        <f t="shared" si="2"/>
        <v/>
      </c>
      <c r="X1417" s="34" t="str">
        <f t="shared" si="1"/>
        <v/>
      </c>
    </row>
    <row r="1418" spans="1:24" ht="14.25" customHeight="1" x14ac:dyDescent="0.25">
      <c r="A1418" s="24">
        <v>0.57999999999999996</v>
      </c>
      <c r="B1418" s="24" t="s">
        <v>4837</v>
      </c>
      <c r="C1418" s="24" t="s">
        <v>195</v>
      </c>
      <c r="D1418" s="24"/>
      <c r="E1418" s="24" t="s">
        <v>552</v>
      </c>
      <c r="F1418" s="37" t="s">
        <v>4838</v>
      </c>
      <c r="G1418" s="31" t="s">
        <v>106</v>
      </c>
      <c r="H1418" s="24" t="s">
        <v>84</v>
      </c>
      <c r="I1418" s="28" t="s">
        <v>4835</v>
      </c>
      <c r="J1418" s="38" t="s">
        <v>4836</v>
      </c>
      <c r="K1418" s="35">
        <v>190</v>
      </c>
      <c r="L1418" s="35" t="s">
        <v>47</v>
      </c>
      <c r="M1418" s="31" t="s">
        <v>184</v>
      </c>
      <c r="N1418" s="24" t="s">
        <v>185</v>
      </c>
      <c r="O1418" s="24">
        <v>2</v>
      </c>
      <c r="P1418" s="24"/>
      <c r="Q1418" s="31" t="s">
        <v>66</v>
      </c>
      <c r="R1418" s="24"/>
      <c r="S1418" s="24"/>
      <c r="T1418" s="32" t="s">
        <v>35</v>
      </c>
      <c r="U1418" s="18"/>
      <c r="V1418" s="19"/>
      <c r="W1418" s="33" t="str">
        <f t="shared" si="2"/>
        <v/>
      </c>
      <c r="X1418" s="34" t="str">
        <f t="shared" si="1"/>
        <v/>
      </c>
    </row>
    <row r="1419" spans="1:24" ht="14.25" customHeight="1" x14ac:dyDescent="0.25">
      <c r="A1419" s="40">
        <v>8.6099999999999996E-2</v>
      </c>
      <c r="B1419" s="41">
        <v>0.11749999999999999</v>
      </c>
      <c r="C1419" s="24" t="s">
        <v>24</v>
      </c>
      <c r="D1419" s="24"/>
      <c r="E1419" s="24" t="s">
        <v>495</v>
      </c>
      <c r="F1419" s="37" t="s">
        <v>4839</v>
      </c>
      <c r="G1419" s="31" t="s">
        <v>69</v>
      </c>
      <c r="H1419" s="24" t="s">
        <v>28</v>
      </c>
      <c r="I1419" s="28" t="s">
        <v>4840</v>
      </c>
      <c r="J1419" s="38" t="s">
        <v>4841</v>
      </c>
      <c r="K1419" s="36">
        <v>324</v>
      </c>
      <c r="L1419" s="36" t="s">
        <v>31</v>
      </c>
      <c r="M1419" s="31" t="s">
        <v>318</v>
      </c>
      <c r="N1419" s="24" t="s">
        <v>33</v>
      </c>
      <c r="O1419" s="24">
        <v>3</v>
      </c>
      <c r="P1419" s="24"/>
      <c r="Q1419" s="31" t="s">
        <v>34</v>
      </c>
      <c r="R1419" s="49"/>
      <c r="S1419" s="49"/>
      <c r="T1419" s="32" t="s">
        <v>35</v>
      </c>
      <c r="U1419" s="18"/>
      <c r="V1419" s="19"/>
      <c r="W1419" s="33" t="str">
        <f t="shared" si="2"/>
        <v/>
      </c>
      <c r="X1419" s="34" t="str">
        <f t="shared" si="1"/>
        <v/>
      </c>
    </row>
    <row r="1420" spans="1:24" ht="14.25" customHeight="1" x14ac:dyDescent="0.25">
      <c r="A1420" s="40">
        <v>6.9500000000000006E-2</v>
      </c>
      <c r="B1420" s="41" t="s">
        <v>4842</v>
      </c>
      <c r="C1420" s="24" t="s">
        <v>882</v>
      </c>
      <c r="D1420" s="24"/>
      <c r="E1420" s="24" t="s">
        <v>792</v>
      </c>
      <c r="F1420" s="37" t="s">
        <v>4843</v>
      </c>
      <c r="G1420" s="31" t="s">
        <v>110</v>
      </c>
      <c r="H1420" s="24" t="s">
        <v>84</v>
      </c>
      <c r="I1420" s="28" t="s">
        <v>4844</v>
      </c>
      <c r="J1420" s="38" t="s">
        <v>4845</v>
      </c>
      <c r="K1420" s="36">
        <v>354</v>
      </c>
      <c r="L1420" s="36" t="s">
        <v>31</v>
      </c>
      <c r="M1420" s="31" t="s">
        <v>87</v>
      </c>
      <c r="N1420" s="24" t="s">
        <v>88</v>
      </c>
      <c r="O1420" s="24">
        <v>3</v>
      </c>
      <c r="P1420" s="24"/>
      <c r="Q1420" s="31" t="s">
        <v>34</v>
      </c>
      <c r="R1420" s="49"/>
      <c r="S1420" s="49"/>
      <c r="T1420" s="32" t="s">
        <v>35</v>
      </c>
      <c r="U1420" s="18"/>
      <c r="V1420" s="19"/>
      <c r="W1420" s="33" t="str">
        <f t="shared" si="2"/>
        <v/>
      </c>
      <c r="X1420" s="34" t="str">
        <f t="shared" si="1"/>
        <v/>
      </c>
    </row>
    <row r="1421" spans="1:24" ht="14.25" customHeight="1" x14ac:dyDescent="0.25">
      <c r="A1421" s="40">
        <v>0.16</v>
      </c>
      <c r="B1421" s="41" t="s">
        <v>4846</v>
      </c>
      <c r="C1421" s="24" t="s">
        <v>24</v>
      </c>
      <c r="D1421" s="24"/>
      <c r="E1421" s="44" t="s">
        <v>505</v>
      </c>
      <c r="F1421" s="37" t="s">
        <v>4847</v>
      </c>
      <c r="G1421" s="31" t="s">
        <v>83</v>
      </c>
      <c r="H1421" s="24" t="s">
        <v>84</v>
      </c>
      <c r="I1421" s="28" t="s">
        <v>4848</v>
      </c>
      <c r="J1421" s="38" t="s">
        <v>4849</v>
      </c>
      <c r="K1421" s="36">
        <v>356</v>
      </c>
      <c r="L1421" s="36" t="s">
        <v>31</v>
      </c>
      <c r="M1421" s="31" t="s">
        <v>87</v>
      </c>
      <c r="N1421" s="24" t="s">
        <v>88</v>
      </c>
      <c r="O1421" s="24">
        <v>3</v>
      </c>
      <c r="P1421" s="24"/>
      <c r="Q1421" s="31" t="s">
        <v>34</v>
      </c>
      <c r="R1421" s="49"/>
      <c r="S1421" s="49"/>
      <c r="T1421" s="32" t="s">
        <v>35</v>
      </c>
      <c r="U1421" s="18"/>
      <c r="V1421" s="19"/>
      <c r="W1421" s="33" t="str">
        <f t="shared" si="2"/>
        <v/>
      </c>
      <c r="X1421" s="34" t="str">
        <f t="shared" si="1"/>
        <v/>
      </c>
    </row>
    <row r="1422" spans="1:24" ht="14.25" customHeight="1" x14ac:dyDescent="0.25">
      <c r="A1422" s="40">
        <v>0.19</v>
      </c>
      <c r="B1422" s="41" t="s">
        <v>4850</v>
      </c>
      <c r="C1422" s="24" t="s">
        <v>24</v>
      </c>
      <c r="D1422" s="24"/>
      <c r="E1422" s="24" t="s">
        <v>505</v>
      </c>
      <c r="F1422" s="37" t="s">
        <v>4847</v>
      </c>
      <c r="G1422" s="31" t="s">
        <v>83</v>
      </c>
      <c r="H1422" s="24" t="s">
        <v>84</v>
      </c>
      <c r="I1422" s="28" t="s">
        <v>4851</v>
      </c>
      <c r="J1422" s="38" t="s">
        <v>4852</v>
      </c>
      <c r="K1422" s="30">
        <v>357</v>
      </c>
      <c r="L1422" s="30" t="s">
        <v>31</v>
      </c>
      <c r="M1422" s="31" t="s">
        <v>87</v>
      </c>
      <c r="N1422" s="24" t="s">
        <v>88</v>
      </c>
      <c r="O1422" s="24">
        <v>3</v>
      </c>
      <c r="P1422" s="24"/>
      <c r="Q1422" s="31" t="s">
        <v>34</v>
      </c>
      <c r="R1422" s="49"/>
      <c r="S1422" s="49"/>
      <c r="T1422" s="32" t="s">
        <v>35</v>
      </c>
      <c r="U1422" s="18"/>
      <c r="V1422" s="19"/>
      <c r="W1422" s="33" t="str">
        <f t="shared" si="2"/>
        <v/>
      </c>
      <c r="X1422" s="34" t="str">
        <f t="shared" si="1"/>
        <v/>
      </c>
    </row>
    <row r="1423" spans="1:24" ht="14.25" customHeight="1" x14ac:dyDescent="0.25">
      <c r="A1423" s="40">
        <v>0.19</v>
      </c>
      <c r="B1423" s="41" t="s">
        <v>4853</v>
      </c>
      <c r="C1423" s="24" t="s">
        <v>24</v>
      </c>
      <c r="D1423" s="24"/>
      <c r="E1423" s="24" t="s">
        <v>1409</v>
      </c>
      <c r="F1423" s="37" t="s">
        <v>4839</v>
      </c>
      <c r="G1423" s="31" t="s">
        <v>83</v>
      </c>
      <c r="H1423" s="24" t="s">
        <v>84</v>
      </c>
      <c r="I1423" s="28" t="s">
        <v>4851</v>
      </c>
      <c r="J1423" s="38" t="s">
        <v>4852</v>
      </c>
      <c r="K1423" s="35">
        <v>357</v>
      </c>
      <c r="L1423" s="35" t="s">
        <v>47</v>
      </c>
      <c r="M1423" s="31" t="s">
        <v>87</v>
      </c>
      <c r="N1423" s="24" t="s">
        <v>88</v>
      </c>
      <c r="O1423" s="24">
        <v>3</v>
      </c>
      <c r="P1423" s="24"/>
      <c r="Q1423" s="31" t="s">
        <v>34</v>
      </c>
      <c r="R1423" s="49"/>
      <c r="S1423" s="49"/>
      <c r="T1423" s="32" t="s">
        <v>35</v>
      </c>
      <c r="U1423" s="18"/>
      <c r="V1423" s="19"/>
      <c r="W1423" s="33" t="str">
        <f t="shared" si="2"/>
        <v/>
      </c>
      <c r="X1423" s="34" t="str">
        <f t="shared" si="1"/>
        <v/>
      </c>
    </row>
    <row r="1424" spans="1:24" ht="14.25" customHeight="1" x14ac:dyDescent="0.25">
      <c r="A1424" s="43">
        <v>27.837613636363638</v>
      </c>
      <c r="B1424" s="43">
        <v>31.65</v>
      </c>
      <c r="C1424" s="24" t="s">
        <v>49</v>
      </c>
      <c r="D1424" s="24"/>
      <c r="E1424" s="24" t="s">
        <v>278</v>
      </c>
      <c r="F1424" s="37" t="s">
        <v>4854</v>
      </c>
      <c r="G1424" s="31" t="s">
        <v>69</v>
      </c>
      <c r="H1424" s="24" t="s">
        <v>1006</v>
      </c>
      <c r="I1424" s="28" t="s">
        <v>4855</v>
      </c>
      <c r="J1424" s="38" t="s">
        <v>4856</v>
      </c>
      <c r="K1424" s="36">
        <v>179</v>
      </c>
      <c r="L1424" s="36" t="s">
        <v>31</v>
      </c>
      <c r="M1424" s="31" t="s">
        <v>133</v>
      </c>
      <c r="N1424" s="24" t="s">
        <v>134</v>
      </c>
      <c r="O1424" s="24">
        <v>4</v>
      </c>
      <c r="P1424" s="24"/>
      <c r="Q1424" s="31" t="s">
        <v>66</v>
      </c>
      <c r="R1424" s="24"/>
      <c r="S1424" s="24"/>
      <c r="T1424" s="32" t="s">
        <v>35</v>
      </c>
      <c r="U1424" s="18"/>
      <c r="V1424" s="19"/>
      <c r="W1424" s="33" t="str">
        <f t="shared" si="2"/>
        <v/>
      </c>
      <c r="X1424" s="34" t="str">
        <f t="shared" si="1"/>
        <v/>
      </c>
    </row>
    <row r="1425" spans="1:24" ht="14.25" customHeight="1" x14ac:dyDescent="0.25">
      <c r="A1425" s="43">
        <v>3.39</v>
      </c>
      <c r="B1425" s="44">
        <v>6</v>
      </c>
      <c r="C1425" s="24" t="s">
        <v>24</v>
      </c>
      <c r="D1425" s="24"/>
      <c r="E1425" s="24" t="s">
        <v>1640</v>
      </c>
      <c r="F1425" s="28" t="s">
        <v>4857</v>
      </c>
      <c r="G1425" s="31" t="s">
        <v>27</v>
      </c>
      <c r="H1425" s="24" t="s">
        <v>28</v>
      </c>
      <c r="I1425" s="28" t="s">
        <v>4858</v>
      </c>
      <c r="J1425" s="38" t="s">
        <v>4859</v>
      </c>
      <c r="K1425" s="36">
        <v>220</v>
      </c>
      <c r="L1425" s="36" t="s">
        <v>31</v>
      </c>
      <c r="M1425" s="31" t="s">
        <v>1506</v>
      </c>
      <c r="N1425" s="24" t="s">
        <v>78</v>
      </c>
      <c r="O1425" s="24">
        <v>2</v>
      </c>
      <c r="P1425" s="24"/>
      <c r="Q1425" s="31" t="s">
        <v>34</v>
      </c>
      <c r="R1425" s="24"/>
      <c r="S1425" s="24"/>
      <c r="T1425" s="32" t="s">
        <v>35</v>
      </c>
      <c r="U1425" s="18"/>
      <c r="V1425" s="19"/>
      <c r="W1425" s="33" t="str">
        <f t="shared" si="2"/>
        <v/>
      </c>
      <c r="X1425" s="34" t="str">
        <f t="shared" si="1"/>
        <v/>
      </c>
    </row>
    <row r="1426" spans="1:24" ht="14.25" customHeight="1" x14ac:dyDescent="0.25">
      <c r="A1426" s="40">
        <v>4.25</v>
      </c>
      <c r="B1426" s="40">
        <v>5.5</v>
      </c>
      <c r="C1426" s="24" t="s">
        <v>538</v>
      </c>
      <c r="D1426" s="24"/>
      <c r="E1426" s="36" t="s">
        <v>517</v>
      </c>
      <c r="F1426" s="30" t="s">
        <v>4860</v>
      </c>
      <c r="G1426" s="31" t="s">
        <v>4861</v>
      </c>
      <c r="H1426" s="24" t="s">
        <v>538</v>
      </c>
      <c r="I1426" s="88" t="s">
        <v>4862</v>
      </c>
      <c r="J1426" s="81" t="s">
        <v>4863</v>
      </c>
      <c r="K1426" s="36">
        <v>380</v>
      </c>
      <c r="L1426" s="36" t="s">
        <v>31</v>
      </c>
      <c r="M1426" s="31" t="s">
        <v>3168</v>
      </c>
      <c r="N1426" s="24" t="s">
        <v>78</v>
      </c>
      <c r="O1426" s="24">
        <v>4</v>
      </c>
      <c r="P1426" s="24"/>
      <c r="Q1426" s="31" t="s">
        <v>34</v>
      </c>
      <c r="R1426" s="24"/>
      <c r="S1426" s="24"/>
      <c r="T1426" s="32" t="s">
        <v>35</v>
      </c>
      <c r="U1426" s="18"/>
      <c r="V1426" s="19"/>
      <c r="W1426" s="33" t="str">
        <f t="shared" si="2"/>
        <v/>
      </c>
      <c r="X1426" s="34" t="str">
        <f t="shared" si="1"/>
        <v/>
      </c>
    </row>
    <row r="1427" spans="1:24" ht="14.25" customHeight="1" x14ac:dyDescent="0.25">
      <c r="A1427" s="22">
        <v>480</v>
      </c>
      <c r="B1427" s="24">
        <v>650</v>
      </c>
      <c r="C1427" s="24" t="s">
        <v>4804</v>
      </c>
      <c r="D1427" s="24"/>
      <c r="E1427" s="24" t="s">
        <v>4864</v>
      </c>
      <c r="F1427" s="37" t="s">
        <v>4865</v>
      </c>
      <c r="G1427" s="31" t="s">
        <v>27</v>
      </c>
      <c r="H1427" s="24" t="s">
        <v>40</v>
      </c>
      <c r="I1427" s="37"/>
      <c r="J1427" s="38" t="s">
        <v>4866</v>
      </c>
      <c r="K1427" s="36">
        <v>50</v>
      </c>
      <c r="L1427" s="36" t="s">
        <v>31</v>
      </c>
      <c r="M1427" s="31" t="s">
        <v>859</v>
      </c>
      <c r="N1427" s="24">
        <v>2018</v>
      </c>
      <c r="O1427" s="24">
        <v>50</v>
      </c>
      <c r="P1427" s="24" t="s">
        <v>44</v>
      </c>
      <c r="Q1427" s="31" t="s">
        <v>34</v>
      </c>
      <c r="R1427" s="24"/>
      <c r="S1427" s="24" t="s">
        <v>44</v>
      </c>
      <c r="T1427" s="32" t="s">
        <v>35</v>
      </c>
      <c r="U1427" s="18"/>
      <c r="V1427" s="19"/>
      <c r="W1427" s="33" t="str">
        <f t="shared" si="2"/>
        <v/>
      </c>
      <c r="X1427" s="34" t="str">
        <f t="shared" si="1"/>
        <v/>
      </c>
    </row>
    <row r="1428" spans="1:24" ht="14.25" customHeight="1" x14ac:dyDescent="0.25">
      <c r="A1428" s="40">
        <v>35.244</v>
      </c>
      <c r="B1428" s="41">
        <v>40.049999999999997</v>
      </c>
      <c r="C1428" s="24" t="s">
        <v>36</v>
      </c>
      <c r="D1428" s="24"/>
      <c r="E1428" s="24" t="s">
        <v>2315</v>
      </c>
      <c r="F1428" s="37" t="s">
        <v>4867</v>
      </c>
      <c r="G1428" s="31" t="s">
        <v>934</v>
      </c>
      <c r="H1428" s="24" t="s">
        <v>40</v>
      </c>
      <c r="I1428" s="28" t="s">
        <v>4868</v>
      </c>
      <c r="J1428" s="38" t="s">
        <v>4869</v>
      </c>
      <c r="K1428" s="36">
        <v>134</v>
      </c>
      <c r="L1428" s="36" t="s">
        <v>31</v>
      </c>
      <c r="M1428" s="31" t="s">
        <v>622</v>
      </c>
      <c r="N1428" s="24" t="s">
        <v>33</v>
      </c>
      <c r="O1428" s="24">
        <v>6</v>
      </c>
      <c r="P1428" s="31" t="s">
        <v>623</v>
      </c>
      <c r="Q1428" s="31" t="s">
        <v>34</v>
      </c>
      <c r="R1428" s="24"/>
      <c r="S1428" s="24" t="s">
        <v>329</v>
      </c>
      <c r="T1428" s="32" t="s">
        <v>35</v>
      </c>
      <c r="U1428" s="18"/>
      <c r="V1428" s="19"/>
      <c r="W1428" s="33" t="str">
        <f t="shared" si="2"/>
        <v/>
      </c>
      <c r="X1428" s="34" t="str">
        <f t="shared" si="1"/>
        <v/>
      </c>
    </row>
    <row r="1429" spans="1:24" ht="14.25" customHeight="1" x14ac:dyDescent="0.25">
      <c r="A1429" s="40">
        <v>39.423999999999999</v>
      </c>
      <c r="B1429" s="41">
        <v>44.8</v>
      </c>
      <c r="C1429" s="24" t="s">
        <v>36</v>
      </c>
      <c r="D1429" s="24"/>
      <c r="E1429" s="24" t="s">
        <v>2315</v>
      </c>
      <c r="F1429" s="37" t="s">
        <v>4870</v>
      </c>
      <c r="G1429" s="31" t="s">
        <v>934</v>
      </c>
      <c r="H1429" s="24" t="s">
        <v>40</v>
      </c>
      <c r="I1429" s="28" t="s">
        <v>4871</v>
      </c>
      <c r="J1429" s="38" t="s">
        <v>4872</v>
      </c>
      <c r="K1429" s="36">
        <v>135</v>
      </c>
      <c r="L1429" s="36" t="s">
        <v>31</v>
      </c>
      <c r="M1429" s="31" t="s">
        <v>622</v>
      </c>
      <c r="N1429" s="24" t="s">
        <v>33</v>
      </c>
      <c r="O1429" s="24">
        <v>6</v>
      </c>
      <c r="P1429" s="31" t="s">
        <v>623</v>
      </c>
      <c r="Q1429" s="31" t="s">
        <v>34</v>
      </c>
      <c r="R1429" s="24"/>
      <c r="S1429" s="24" t="s">
        <v>329</v>
      </c>
      <c r="T1429" s="32" t="s">
        <v>35</v>
      </c>
      <c r="U1429" s="18"/>
      <c r="V1429" s="19"/>
      <c r="W1429" s="33" t="str">
        <f t="shared" si="2"/>
        <v/>
      </c>
      <c r="X1429" s="34" t="str">
        <f t="shared" si="1"/>
        <v/>
      </c>
    </row>
    <row r="1430" spans="1:24" ht="14.25" customHeight="1" x14ac:dyDescent="0.25">
      <c r="A1430" s="44">
        <v>4.0949999999999998</v>
      </c>
      <c r="B1430" s="40" t="s">
        <v>283</v>
      </c>
      <c r="C1430" s="44" t="s">
        <v>4873</v>
      </c>
      <c r="D1430" s="24"/>
      <c r="E1430" s="24" t="s">
        <v>104</v>
      </c>
      <c r="F1430" s="37" t="s">
        <v>4874</v>
      </c>
      <c r="G1430" s="31" t="s">
        <v>106</v>
      </c>
      <c r="H1430" s="44" t="s">
        <v>4873</v>
      </c>
      <c r="I1430" s="28" t="s">
        <v>4875</v>
      </c>
      <c r="J1430" s="38"/>
      <c r="K1430" s="30">
        <v>1</v>
      </c>
      <c r="L1430" s="30" t="s">
        <v>31</v>
      </c>
      <c r="M1430" s="31" t="s">
        <v>4876</v>
      </c>
      <c r="N1430" s="24">
        <v>2015</v>
      </c>
      <c r="O1430" s="24"/>
      <c r="P1430" s="31" t="s">
        <v>4877</v>
      </c>
      <c r="Q1430" s="31" t="s">
        <v>34</v>
      </c>
      <c r="R1430" s="24" t="s">
        <v>45</v>
      </c>
      <c r="S1430" s="24"/>
      <c r="T1430" s="32" t="s">
        <v>35</v>
      </c>
      <c r="U1430" s="18"/>
      <c r="V1430" s="19"/>
      <c r="W1430" s="33" t="str">
        <f t="shared" si="2"/>
        <v/>
      </c>
      <c r="X1430" s="34" t="str">
        <f t="shared" si="1"/>
        <v/>
      </c>
    </row>
    <row r="1431" spans="1:24" ht="14.25" customHeight="1" x14ac:dyDescent="0.25">
      <c r="A1431" s="61"/>
      <c r="B1431" s="61">
        <v>5</v>
      </c>
      <c r="C1431" s="61" t="s">
        <v>4873</v>
      </c>
      <c r="D1431" s="51"/>
      <c r="E1431" s="51" t="s">
        <v>67</v>
      </c>
      <c r="F1431" s="87" t="s">
        <v>4878</v>
      </c>
      <c r="G1431" s="84" t="s">
        <v>69</v>
      </c>
      <c r="H1431" s="61" t="s">
        <v>4873</v>
      </c>
      <c r="I1431" s="54" t="s">
        <v>4875</v>
      </c>
      <c r="J1431" s="55"/>
      <c r="K1431" s="59">
        <v>1</v>
      </c>
      <c r="L1431" s="59" t="s">
        <v>47</v>
      </c>
      <c r="M1431" s="84" t="s">
        <v>4876</v>
      </c>
      <c r="N1431" s="51">
        <v>2015</v>
      </c>
      <c r="O1431" s="51"/>
      <c r="P1431" s="84" t="s">
        <v>4877</v>
      </c>
      <c r="Q1431" s="84" t="s">
        <v>34</v>
      </c>
      <c r="R1431" s="51" t="s">
        <v>45</v>
      </c>
      <c r="S1431" s="51"/>
      <c r="T1431" s="141" t="s">
        <v>35</v>
      </c>
      <c r="U1431" s="18"/>
      <c r="V1431" s="19"/>
      <c r="W1431" s="33" t="str">
        <f t="shared" si="2"/>
        <v/>
      </c>
      <c r="X1431" s="34" t="str">
        <f t="shared" si="1"/>
        <v/>
      </c>
    </row>
    <row r="1432" spans="1:24" ht="14.25" customHeight="1" x14ac:dyDescent="0.25">
      <c r="A1432" s="44"/>
      <c r="B1432" s="40" t="s">
        <v>283</v>
      </c>
      <c r="C1432" s="44" t="s">
        <v>4873</v>
      </c>
      <c r="D1432" s="24"/>
      <c r="E1432" s="24" t="s">
        <v>297</v>
      </c>
      <c r="F1432" s="37" t="s">
        <v>4879</v>
      </c>
      <c r="G1432" s="31" t="s">
        <v>110</v>
      </c>
      <c r="H1432" s="44" t="s">
        <v>4873</v>
      </c>
      <c r="I1432" s="28" t="s">
        <v>4875</v>
      </c>
      <c r="J1432" s="38"/>
      <c r="K1432" s="35">
        <v>1</v>
      </c>
      <c r="L1432" s="35" t="s">
        <v>48</v>
      </c>
      <c r="M1432" s="31" t="s">
        <v>4876</v>
      </c>
      <c r="N1432" s="24">
        <v>2015</v>
      </c>
      <c r="O1432" s="24"/>
      <c r="P1432" s="31" t="s">
        <v>4877</v>
      </c>
      <c r="Q1432" s="31" t="s">
        <v>34</v>
      </c>
      <c r="R1432" s="24" t="s">
        <v>45</v>
      </c>
      <c r="S1432" s="51"/>
      <c r="T1432" s="141" t="s">
        <v>35</v>
      </c>
      <c r="U1432" s="18"/>
      <c r="V1432" s="19"/>
      <c r="W1432" s="33" t="str">
        <f t="shared" si="2"/>
        <v/>
      </c>
      <c r="X1432" s="34" t="str">
        <f t="shared" si="1"/>
        <v/>
      </c>
    </row>
    <row r="1433" spans="1:24" ht="14.25" customHeight="1" x14ac:dyDescent="0.25">
      <c r="A1433" s="44"/>
      <c r="B1433" s="44">
        <v>7.25</v>
      </c>
      <c r="C1433" s="44" t="s">
        <v>4873</v>
      </c>
      <c r="D1433" s="24"/>
      <c r="E1433" s="24" t="s">
        <v>98</v>
      </c>
      <c r="F1433" s="28" t="s">
        <v>4880</v>
      </c>
      <c r="G1433" s="31" t="s">
        <v>110</v>
      </c>
      <c r="H1433" s="44" t="s">
        <v>4873</v>
      </c>
      <c r="I1433" s="28" t="s">
        <v>4875</v>
      </c>
      <c r="J1433" s="38"/>
      <c r="K1433" s="35">
        <v>1</v>
      </c>
      <c r="L1433" s="35" t="s">
        <v>425</v>
      </c>
      <c r="M1433" s="31" t="s">
        <v>4876</v>
      </c>
      <c r="N1433" s="24">
        <v>2015</v>
      </c>
      <c r="O1433" s="24"/>
      <c r="P1433" s="31" t="s">
        <v>4877</v>
      </c>
      <c r="Q1433" s="31" t="s">
        <v>34</v>
      </c>
      <c r="R1433" s="24" t="s">
        <v>45</v>
      </c>
      <c r="S1433" s="51"/>
      <c r="T1433" s="141" t="s">
        <v>35</v>
      </c>
      <c r="U1433" s="18"/>
      <c r="V1433" s="19"/>
      <c r="W1433" s="33" t="str">
        <f t="shared" si="2"/>
        <v/>
      </c>
      <c r="X1433" s="34" t="str">
        <f t="shared" si="1"/>
        <v/>
      </c>
    </row>
    <row r="1434" spans="1:24" ht="14.25" customHeight="1" x14ac:dyDescent="0.25">
      <c r="A1434" s="44">
        <v>5.58</v>
      </c>
      <c r="B1434" s="44">
        <v>9.75</v>
      </c>
      <c r="C1434" s="44" t="s">
        <v>2671</v>
      </c>
      <c r="D1434" s="24"/>
      <c r="E1434" s="24" t="s">
        <v>495</v>
      </c>
      <c r="F1434" s="37" t="s">
        <v>4881</v>
      </c>
      <c r="G1434" s="31" t="s">
        <v>69</v>
      </c>
      <c r="H1434" s="44" t="s">
        <v>2671</v>
      </c>
      <c r="I1434" s="28" t="s">
        <v>4882</v>
      </c>
      <c r="J1434" s="38"/>
      <c r="K1434" s="30">
        <v>2</v>
      </c>
      <c r="L1434" s="30" t="s">
        <v>31</v>
      </c>
      <c r="M1434" s="31" t="s">
        <v>4876</v>
      </c>
      <c r="N1434" s="24">
        <v>2015</v>
      </c>
      <c r="O1434" s="24"/>
      <c r="P1434" s="31" t="s">
        <v>4877</v>
      </c>
      <c r="Q1434" s="31" t="s">
        <v>34</v>
      </c>
      <c r="R1434" s="24" t="s">
        <v>45</v>
      </c>
      <c r="S1434" s="51"/>
      <c r="T1434" s="141" t="s">
        <v>35</v>
      </c>
      <c r="U1434" s="18"/>
      <c r="V1434" s="19"/>
      <c r="W1434" s="33" t="str">
        <f t="shared" si="2"/>
        <v/>
      </c>
      <c r="X1434" s="34" t="str">
        <f t="shared" si="1"/>
        <v/>
      </c>
    </row>
    <row r="1435" spans="1:24" ht="14.25" customHeight="1" x14ac:dyDescent="0.25">
      <c r="A1435" s="44"/>
      <c r="B1435" s="44">
        <v>11.25</v>
      </c>
      <c r="C1435" s="44" t="s">
        <v>2671</v>
      </c>
      <c r="D1435" s="24"/>
      <c r="E1435" s="24" t="s">
        <v>4883</v>
      </c>
      <c r="F1435" s="37" t="s">
        <v>4884</v>
      </c>
      <c r="G1435" s="31" t="s">
        <v>274</v>
      </c>
      <c r="H1435" s="44" t="s">
        <v>2671</v>
      </c>
      <c r="I1435" s="28" t="s">
        <v>4882</v>
      </c>
      <c r="J1435" s="38"/>
      <c r="K1435" s="35">
        <v>2</v>
      </c>
      <c r="L1435" s="35" t="s">
        <v>47</v>
      </c>
      <c r="M1435" s="31" t="s">
        <v>4876</v>
      </c>
      <c r="N1435" s="24">
        <v>2015</v>
      </c>
      <c r="O1435" s="24"/>
      <c r="P1435" s="31" t="s">
        <v>4877</v>
      </c>
      <c r="Q1435" s="31" t="s">
        <v>34</v>
      </c>
      <c r="R1435" s="24" t="s">
        <v>45</v>
      </c>
      <c r="S1435" s="51"/>
      <c r="T1435" s="141" t="s">
        <v>35</v>
      </c>
      <c r="U1435" s="18"/>
      <c r="V1435" s="19"/>
      <c r="W1435" s="33" t="str">
        <f t="shared" si="2"/>
        <v/>
      </c>
      <c r="X1435" s="34" t="str">
        <f t="shared" si="1"/>
        <v/>
      </c>
    </row>
    <row r="1436" spans="1:24" ht="14.25" customHeight="1" x14ac:dyDescent="0.25">
      <c r="A1436" s="44">
        <v>6.3699999999999992</v>
      </c>
      <c r="B1436" s="40" t="s">
        <v>283</v>
      </c>
      <c r="C1436" s="44" t="s">
        <v>474</v>
      </c>
      <c r="D1436" s="24"/>
      <c r="E1436" s="24" t="s">
        <v>104</v>
      </c>
      <c r="F1436" s="37" t="s">
        <v>4885</v>
      </c>
      <c r="G1436" s="31" t="s">
        <v>106</v>
      </c>
      <c r="H1436" s="44" t="s">
        <v>474</v>
      </c>
      <c r="I1436" s="28" t="s">
        <v>4886</v>
      </c>
      <c r="J1436" s="38"/>
      <c r="K1436" s="30">
        <v>3</v>
      </c>
      <c r="L1436" s="30" t="s">
        <v>31</v>
      </c>
      <c r="M1436" s="31" t="s">
        <v>4876</v>
      </c>
      <c r="N1436" s="24">
        <v>2015</v>
      </c>
      <c r="O1436" s="24"/>
      <c r="P1436" s="31" t="s">
        <v>4877</v>
      </c>
      <c r="Q1436" s="31" t="s">
        <v>34</v>
      </c>
      <c r="R1436" s="24"/>
      <c r="S1436" s="51"/>
      <c r="T1436" s="141" t="s">
        <v>35</v>
      </c>
      <c r="U1436" s="18"/>
      <c r="V1436" s="19"/>
      <c r="W1436" s="33" t="str">
        <f t="shared" si="2"/>
        <v/>
      </c>
      <c r="X1436" s="34" t="str">
        <f t="shared" si="1"/>
        <v/>
      </c>
    </row>
    <row r="1437" spans="1:24" ht="14.25" customHeight="1" x14ac:dyDescent="0.25">
      <c r="A1437" s="44"/>
      <c r="B1437" s="44">
        <v>7</v>
      </c>
      <c r="C1437" s="44" t="s">
        <v>474</v>
      </c>
      <c r="D1437" s="24"/>
      <c r="E1437" s="24" t="s">
        <v>67</v>
      </c>
      <c r="F1437" s="37" t="s">
        <v>4887</v>
      </c>
      <c r="G1437" s="31" t="s">
        <v>69</v>
      </c>
      <c r="H1437" s="44" t="s">
        <v>474</v>
      </c>
      <c r="I1437" s="28" t="s">
        <v>4886</v>
      </c>
      <c r="J1437" s="38"/>
      <c r="K1437" s="35">
        <v>3</v>
      </c>
      <c r="L1437" s="35" t="s">
        <v>47</v>
      </c>
      <c r="M1437" s="31" t="s">
        <v>4876</v>
      </c>
      <c r="N1437" s="24">
        <v>2015</v>
      </c>
      <c r="O1437" s="24"/>
      <c r="P1437" s="31" t="s">
        <v>4877</v>
      </c>
      <c r="Q1437" s="31" t="s">
        <v>34</v>
      </c>
      <c r="R1437" s="24"/>
      <c r="S1437" s="51"/>
      <c r="T1437" s="141" t="s">
        <v>35</v>
      </c>
      <c r="U1437" s="18"/>
      <c r="V1437" s="19"/>
      <c r="W1437" s="33" t="str">
        <f t="shared" si="2"/>
        <v/>
      </c>
      <c r="X1437" s="34" t="str">
        <f t="shared" si="1"/>
        <v/>
      </c>
    </row>
    <row r="1438" spans="1:24" ht="14.25" customHeight="1" x14ac:dyDescent="0.25">
      <c r="A1438" s="40">
        <v>7.8125</v>
      </c>
      <c r="B1438" s="44">
        <v>9</v>
      </c>
      <c r="C1438" s="44" t="s">
        <v>474</v>
      </c>
      <c r="D1438" s="24"/>
      <c r="E1438" s="24" t="s">
        <v>104</v>
      </c>
      <c r="F1438" s="37" t="s">
        <v>4888</v>
      </c>
      <c r="G1438" s="31" t="s">
        <v>106</v>
      </c>
      <c r="H1438" s="44" t="s">
        <v>474</v>
      </c>
      <c r="I1438" s="28" t="s">
        <v>4889</v>
      </c>
      <c r="J1438" s="38"/>
      <c r="K1438" s="30">
        <v>4</v>
      </c>
      <c r="L1438" s="30" t="s">
        <v>31</v>
      </c>
      <c r="M1438" s="31" t="s">
        <v>4876</v>
      </c>
      <c r="N1438" s="24">
        <v>2015</v>
      </c>
      <c r="O1438" s="24"/>
      <c r="P1438" s="31" t="s">
        <v>4877</v>
      </c>
      <c r="Q1438" s="31" t="s">
        <v>34</v>
      </c>
      <c r="R1438" s="24"/>
      <c r="S1438" s="51"/>
      <c r="T1438" s="141" t="s">
        <v>35</v>
      </c>
      <c r="U1438" s="18"/>
      <c r="V1438" s="19"/>
      <c r="W1438" s="33" t="str">
        <f t="shared" si="2"/>
        <v/>
      </c>
      <c r="X1438" s="34" t="str">
        <f t="shared" si="1"/>
        <v/>
      </c>
    </row>
    <row r="1439" spans="1:24" ht="14.25" customHeight="1" x14ac:dyDescent="0.25">
      <c r="A1439" s="132"/>
      <c r="B1439" s="51">
        <v>10</v>
      </c>
      <c r="C1439" s="61" t="s">
        <v>474</v>
      </c>
      <c r="D1439" s="51"/>
      <c r="E1439" s="51" t="s">
        <v>67</v>
      </c>
      <c r="F1439" s="87" t="s">
        <v>4890</v>
      </c>
      <c r="G1439" s="84" t="s">
        <v>69</v>
      </c>
      <c r="H1439" s="61" t="s">
        <v>474</v>
      </c>
      <c r="I1439" s="54" t="s">
        <v>4889</v>
      </c>
      <c r="J1439" s="55"/>
      <c r="K1439" s="59">
        <v>4</v>
      </c>
      <c r="L1439" s="59" t="s">
        <v>47</v>
      </c>
      <c r="M1439" s="84" t="s">
        <v>4876</v>
      </c>
      <c r="N1439" s="51">
        <v>2015</v>
      </c>
      <c r="O1439" s="51"/>
      <c r="P1439" s="84" t="s">
        <v>4877</v>
      </c>
      <c r="Q1439" s="84" t="s">
        <v>34</v>
      </c>
      <c r="R1439" s="51"/>
      <c r="S1439" s="51"/>
      <c r="T1439" s="141" t="s">
        <v>35</v>
      </c>
      <c r="U1439" s="18"/>
      <c r="V1439" s="19"/>
      <c r="W1439" s="33" t="str">
        <f t="shared" si="2"/>
        <v/>
      </c>
      <c r="X1439" s="34" t="str">
        <f t="shared" si="1"/>
        <v/>
      </c>
    </row>
    <row r="1440" spans="1:24" ht="14.25" customHeight="1" x14ac:dyDescent="0.25">
      <c r="A1440" s="113">
        <v>19</v>
      </c>
      <c r="B1440" s="83" t="s">
        <v>4891</v>
      </c>
      <c r="C1440" s="83" t="s">
        <v>90</v>
      </c>
      <c r="D1440" s="24"/>
      <c r="E1440" s="83" t="s">
        <v>1974</v>
      </c>
      <c r="F1440" s="115" t="s">
        <v>4892</v>
      </c>
      <c r="G1440" s="116" t="s">
        <v>93</v>
      </c>
      <c r="H1440" s="83" t="s">
        <v>40</v>
      </c>
      <c r="I1440" s="122" t="s">
        <v>4893</v>
      </c>
      <c r="J1440" s="123" t="s">
        <v>4894</v>
      </c>
      <c r="K1440" s="113">
        <v>2</v>
      </c>
      <c r="L1440" s="24" t="s">
        <v>31</v>
      </c>
      <c r="M1440" s="31" t="s">
        <v>4895</v>
      </c>
      <c r="N1440" s="24">
        <v>2016</v>
      </c>
      <c r="O1440" s="24"/>
      <c r="P1440" s="24"/>
      <c r="Q1440" s="31" t="s">
        <v>34</v>
      </c>
      <c r="R1440" s="24" t="s">
        <v>45</v>
      </c>
      <c r="S1440" s="24"/>
      <c r="T1440" s="32" t="s">
        <v>35</v>
      </c>
      <c r="U1440" s="18"/>
      <c r="V1440" s="19"/>
      <c r="W1440" s="33" t="str">
        <f t="shared" si="2"/>
        <v/>
      </c>
      <c r="X1440" s="34" t="str">
        <f t="shared" si="1"/>
        <v/>
      </c>
    </row>
    <row r="1441" spans="1:24" ht="14.25" customHeight="1" x14ac:dyDescent="0.25">
      <c r="A1441" s="147">
        <v>32</v>
      </c>
      <c r="B1441" s="148" t="s">
        <v>4896</v>
      </c>
      <c r="C1441" s="148" t="s">
        <v>482</v>
      </c>
      <c r="D1441" s="149"/>
      <c r="E1441" s="148" t="s">
        <v>1974</v>
      </c>
      <c r="F1441" s="150" t="s">
        <v>4897</v>
      </c>
      <c r="G1441" s="151" t="s">
        <v>93</v>
      </c>
      <c r="H1441" s="148" t="s">
        <v>40</v>
      </c>
      <c r="I1441" s="152" t="s">
        <v>4898</v>
      </c>
      <c r="J1441" s="153" t="s">
        <v>4899</v>
      </c>
      <c r="K1441" s="147">
        <v>5</v>
      </c>
      <c r="L1441" s="149" t="s">
        <v>31</v>
      </c>
      <c r="M1441" s="154" t="s">
        <v>4900</v>
      </c>
      <c r="N1441" s="149">
        <v>2016</v>
      </c>
      <c r="O1441" s="149"/>
      <c r="P1441" s="149"/>
      <c r="Q1441" s="154" t="s">
        <v>34</v>
      </c>
      <c r="R1441" s="149"/>
      <c r="S1441" s="149"/>
      <c r="T1441" s="155" t="s">
        <v>35</v>
      </c>
      <c r="U1441" s="18"/>
      <c r="V1441" s="19"/>
      <c r="W1441" s="156" t="str">
        <f t="shared" si="2"/>
        <v/>
      </c>
      <c r="X1441" s="157" t="str">
        <f t="shared" si="1"/>
        <v/>
      </c>
    </row>
    <row r="1442" spans="1:24" ht="15" customHeight="1" x14ac:dyDescent="0.25">
      <c r="F1442" s="158"/>
      <c r="I1442" s="158"/>
      <c r="J1442" s="159"/>
      <c r="U1442" s="160"/>
      <c r="V1442" s="160"/>
    </row>
    <row r="1443" spans="1:24" ht="15" customHeight="1" x14ac:dyDescent="0.25">
      <c r="F1443" s="158"/>
      <c r="I1443" s="158"/>
      <c r="J1443" s="159"/>
      <c r="U1443" s="160"/>
      <c r="V1443" s="160"/>
    </row>
    <row r="1444" spans="1:24" ht="15" customHeight="1" x14ac:dyDescent="0.25">
      <c r="F1444" s="158"/>
      <c r="I1444" s="158"/>
      <c r="J1444" s="159"/>
      <c r="U1444" s="160"/>
      <c r="V1444" s="160"/>
    </row>
    <row r="1445" spans="1:24" ht="15" customHeight="1" x14ac:dyDescent="0.25">
      <c r="F1445" s="158"/>
      <c r="I1445" s="158"/>
      <c r="J1445" s="159"/>
      <c r="U1445" s="160"/>
      <c r="V1445" s="160"/>
    </row>
    <row r="1446" spans="1:24" ht="15" customHeight="1" x14ac:dyDescent="0.25">
      <c r="F1446" s="158"/>
      <c r="I1446" s="158"/>
      <c r="J1446" s="159"/>
      <c r="U1446" s="160"/>
      <c r="V1446" s="160"/>
    </row>
    <row r="1447" spans="1:24" ht="15" customHeight="1" x14ac:dyDescent="0.25">
      <c r="F1447" s="158"/>
      <c r="I1447" s="158"/>
      <c r="J1447" s="159"/>
      <c r="U1447" s="160"/>
      <c r="V1447" s="160"/>
    </row>
    <row r="1448" spans="1:24" ht="15" customHeight="1" x14ac:dyDescent="0.25">
      <c r="F1448" s="158"/>
      <c r="I1448" s="158"/>
      <c r="J1448" s="159"/>
      <c r="U1448" s="160"/>
      <c r="V1448" s="160"/>
    </row>
    <row r="1449" spans="1:24" ht="15" customHeight="1" x14ac:dyDescent="0.25">
      <c r="F1449" s="158"/>
      <c r="I1449" s="158"/>
      <c r="J1449" s="159"/>
      <c r="U1449" s="160"/>
      <c r="V1449" s="160"/>
    </row>
    <row r="1450" spans="1:24" ht="15" customHeight="1" x14ac:dyDescent="0.25">
      <c r="F1450" s="158"/>
      <c r="I1450" s="158"/>
      <c r="J1450" s="159"/>
      <c r="U1450" s="160"/>
      <c r="V1450" s="160"/>
    </row>
    <row r="1451" spans="1:24" ht="15" customHeight="1" x14ac:dyDescent="0.25">
      <c r="F1451" s="158"/>
      <c r="I1451" s="158"/>
      <c r="J1451" s="159"/>
      <c r="U1451" s="160"/>
      <c r="V1451" s="160"/>
    </row>
    <row r="1452" spans="1:24" ht="15" customHeight="1" x14ac:dyDescent="0.25">
      <c r="F1452" s="158"/>
      <c r="I1452" s="158"/>
      <c r="J1452" s="159"/>
      <c r="U1452" s="160"/>
      <c r="V1452" s="160"/>
    </row>
    <row r="1453" spans="1:24" ht="15" customHeight="1" x14ac:dyDescent="0.25">
      <c r="F1453" s="158"/>
      <c r="I1453" s="158"/>
      <c r="J1453" s="159"/>
      <c r="U1453" s="160"/>
      <c r="V1453" s="160"/>
    </row>
    <row r="1454" spans="1:24" ht="15" customHeight="1" x14ac:dyDescent="0.25">
      <c r="F1454" s="158"/>
      <c r="I1454" s="158"/>
      <c r="J1454" s="159"/>
      <c r="U1454" s="160"/>
      <c r="V1454" s="160"/>
    </row>
    <row r="1455" spans="1:24" ht="15" customHeight="1" x14ac:dyDescent="0.25">
      <c r="F1455" s="158"/>
      <c r="I1455" s="158"/>
      <c r="J1455" s="159"/>
      <c r="U1455" s="160"/>
      <c r="V1455" s="160"/>
    </row>
    <row r="1456" spans="1:24" ht="15" customHeight="1" x14ac:dyDescent="0.25">
      <c r="F1456" s="158"/>
      <c r="I1456" s="158"/>
      <c r="J1456" s="159"/>
      <c r="U1456" s="160"/>
      <c r="V1456" s="160"/>
    </row>
    <row r="1457" spans="6:22" ht="15" customHeight="1" x14ac:dyDescent="0.25">
      <c r="F1457" s="158"/>
      <c r="I1457" s="158"/>
      <c r="J1457" s="159"/>
      <c r="U1457" s="160"/>
      <c r="V1457" s="160"/>
    </row>
    <row r="1458" spans="6:22" ht="15" customHeight="1" x14ac:dyDescent="0.25">
      <c r="F1458" s="158"/>
      <c r="I1458" s="158"/>
      <c r="J1458" s="159"/>
      <c r="U1458" s="160"/>
      <c r="V1458" s="160"/>
    </row>
    <row r="1459" spans="6:22" ht="15" customHeight="1" x14ac:dyDescent="0.25">
      <c r="F1459" s="158"/>
      <c r="I1459" s="158"/>
      <c r="J1459" s="159"/>
      <c r="U1459" s="160"/>
      <c r="V1459" s="160"/>
    </row>
    <row r="1460" spans="6:22" ht="15" customHeight="1" x14ac:dyDescent="0.25">
      <c r="F1460" s="158"/>
      <c r="I1460" s="158"/>
      <c r="J1460" s="159"/>
      <c r="U1460" s="160"/>
      <c r="V1460" s="160"/>
    </row>
  </sheetData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41"/>
  <sheetViews>
    <sheetView tabSelected="1" workbookViewId="0">
      <pane xSplit="6" ySplit="1" topLeftCell="W2" activePane="bottomRight" state="frozen"/>
      <selection pane="topRight" activeCell="G1" sqref="G1"/>
      <selection pane="bottomLeft" activeCell="A2" sqref="A2"/>
      <selection pane="bottomRight" activeCell="AA12" sqref="AA12"/>
    </sheetView>
  </sheetViews>
  <sheetFormatPr defaultColWidth="14.42578125" defaultRowHeight="15" customHeight="1" x14ac:dyDescent="0.25"/>
  <cols>
    <col min="1" max="5" width="8.7109375" customWidth="1"/>
    <col min="6" max="6" width="14.28515625" style="192" customWidth="1"/>
    <col min="7" max="20" width="8.7109375" customWidth="1"/>
    <col min="21" max="21" width="15.7109375" style="198" customWidth="1"/>
    <col min="22" max="22" width="15.7109375" style="195" customWidth="1"/>
    <col min="23" max="24" width="15.7109375" customWidth="1"/>
    <col min="25" max="26" width="14.42578125" style="201"/>
    <col min="27" max="27" width="32.42578125" customWidth="1"/>
  </cols>
  <sheetData>
    <row r="1" spans="1:28" ht="14.25" customHeight="1" thickBo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76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5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5" t="s">
        <v>17</v>
      </c>
      <c r="S1" s="5" t="s">
        <v>18</v>
      </c>
      <c r="T1" s="2" t="s">
        <v>19</v>
      </c>
      <c r="U1" s="196" t="s">
        <v>20</v>
      </c>
      <c r="V1" s="193" t="s">
        <v>21</v>
      </c>
      <c r="W1" s="10" t="s">
        <v>22</v>
      </c>
      <c r="X1" s="10" t="s">
        <v>23</v>
      </c>
      <c r="Y1" s="201" t="s">
        <v>4907</v>
      </c>
      <c r="Z1" s="10" t="s">
        <v>4908</v>
      </c>
    </row>
    <row r="2" spans="1:28" ht="14.25" customHeight="1" thickBot="1" x14ac:dyDescent="0.3">
      <c r="A2" s="11">
        <v>11.5</v>
      </c>
      <c r="B2" s="11">
        <v>20</v>
      </c>
      <c r="C2" s="12" t="s">
        <v>24</v>
      </c>
      <c r="D2" s="12"/>
      <c r="E2" s="12" t="s">
        <v>25</v>
      </c>
      <c r="F2" s="177" t="s">
        <v>26</v>
      </c>
      <c r="G2" s="14" t="s">
        <v>27</v>
      </c>
      <c r="H2" s="12" t="s">
        <v>28</v>
      </c>
      <c r="I2" s="14" t="s">
        <v>29</v>
      </c>
      <c r="J2" s="12" t="s">
        <v>30</v>
      </c>
      <c r="K2" s="16">
        <v>434</v>
      </c>
      <c r="L2" s="16" t="s">
        <v>31</v>
      </c>
      <c r="M2" s="14" t="s">
        <v>32</v>
      </c>
      <c r="N2" s="12" t="s">
        <v>33</v>
      </c>
      <c r="O2" s="12">
        <v>5</v>
      </c>
      <c r="P2" s="12"/>
      <c r="Q2" s="14" t="s">
        <v>34</v>
      </c>
      <c r="R2" s="12"/>
      <c r="S2" s="12"/>
      <c r="T2" s="14" t="s">
        <v>35</v>
      </c>
      <c r="U2" s="199">
        <v>810</v>
      </c>
      <c r="V2" s="200">
        <v>990</v>
      </c>
      <c r="W2" s="21">
        <f t="shared" ref="W2:W1441" si="0">IFERROR(($U2/$V2)*30,"")</f>
        <v>24.545454545454547</v>
      </c>
      <c r="X2" s="21" t="str">
        <f t="shared" ref="X2:X1441" si="1">IF($W2="","",IF($W2&lt;=30,"A",IF($W2&lt;=60,"B",IF($W2&gt;60,"C"))))</f>
        <v>A</v>
      </c>
      <c r="Y2" s="201">
        <f>IFERROR(($V2)*3,"")</f>
        <v>2970</v>
      </c>
      <c r="Z2" s="201" t="str">
        <f t="shared" ref="Z2:Z65" si="2">IF($Y2="","",IF($U2&lt;$Y2,"d",""))</f>
        <v>d</v>
      </c>
      <c r="AB2" s="177" t="s">
        <v>26</v>
      </c>
    </row>
    <row r="3" spans="1:28" ht="14.25" customHeight="1" thickBot="1" x14ac:dyDescent="0.3">
      <c r="A3" s="22">
        <v>9.5</v>
      </c>
      <c r="B3" s="23">
        <v>9.9499999999999993</v>
      </c>
      <c r="C3" s="24" t="s">
        <v>36</v>
      </c>
      <c r="D3" s="24"/>
      <c r="E3" s="25" t="s">
        <v>37</v>
      </c>
      <c r="F3" s="178" t="s">
        <v>38</v>
      </c>
      <c r="G3" s="27" t="s">
        <v>39</v>
      </c>
      <c r="H3" s="25" t="s">
        <v>40</v>
      </c>
      <c r="I3" s="31" t="s">
        <v>41</v>
      </c>
      <c r="J3" s="25" t="s">
        <v>42</v>
      </c>
      <c r="K3" s="30">
        <v>1</v>
      </c>
      <c r="L3" s="30" t="s">
        <v>31</v>
      </c>
      <c r="M3" s="31" t="s">
        <v>43</v>
      </c>
      <c r="N3" s="24">
        <v>2018</v>
      </c>
      <c r="O3" s="24">
        <v>51</v>
      </c>
      <c r="P3" s="24" t="s">
        <v>44</v>
      </c>
      <c r="Q3" s="31" t="s">
        <v>34</v>
      </c>
      <c r="R3" s="24" t="s">
        <v>45</v>
      </c>
      <c r="S3" s="24" t="s">
        <v>44</v>
      </c>
      <c r="T3" s="31" t="s">
        <v>35</v>
      </c>
      <c r="U3" s="199">
        <v>2700</v>
      </c>
      <c r="V3" s="200">
        <v>3900</v>
      </c>
      <c r="W3" s="34">
        <f t="shared" si="0"/>
        <v>20.76923076923077</v>
      </c>
      <c r="X3" s="34" t="str">
        <f t="shared" si="1"/>
        <v>A</v>
      </c>
      <c r="Y3" s="201">
        <f t="shared" ref="Y3:Y66" si="3">IFERROR(($V3)*3,"")</f>
        <v>11700</v>
      </c>
      <c r="Z3" s="201" t="str">
        <f t="shared" si="2"/>
        <v>d</v>
      </c>
      <c r="AA3" s="203" t="s">
        <v>4911</v>
      </c>
      <c r="AB3" s="178" t="s">
        <v>38</v>
      </c>
    </row>
    <row r="4" spans="1:28" ht="14.25" customHeight="1" thickBot="1" x14ac:dyDescent="0.3">
      <c r="A4" s="22">
        <v>9.5</v>
      </c>
      <c r="B4" s="23">
        <v>9.9499999999999993</v>
      </c>
      <c r="C4" s="24" t="s">
        <v>36</v>
      </c>
      <c r="D4" s="24"/>
      <c r="E4" s="25" t="s">
        <v>37</v>
      </c>
      <c r="F4" s="178" t="s">
        <v>38</v>
      </c>
      <c r="G4" s="27" t="s">
        <v>46</v>
      </c>
      <c r="H4" s="25" t="s">
        <v>40</v>
      </c>
      <c r="I4" s="31" t="s">
        <v>41</v>
      </c>
      <c r="J4" s="25" t="s">
        <v>42</v>
      </c>
      <c r="K4" s="35">
        <v>1</v>
      </c>
      <c r="L4" s="35" t="s">
        <v>47</v>
      </c>
      <c r="M4" s="31" t="s">
        <v>43</v>
      </c>
      <c r="N4" s="24">
        <v>2018</v>
      </c>
      <c r="O4" s="24">
        <v>51</v>
      </c>
      <c r="P4" s="24" t="s">
        <v>44</v>
      </c>
      <c r="Q4" s="31" t="s">
        <v>34</v>
      </c>
      <c r="R4" s="24" t="s">
        <v>45</v>
      </c>
      <c r="S4" s="24" t="s">
        <v>44</v>
      </c>
      <c r="T4" s="31" t="s">
        <v>35</v>
      </c>
      <c r="U4" s="199">
        <v>0</v>
      </c>
      <c r="V4" s="200">
        <v>0</v>
      </c>
      <c r="W4" s="34" t="str">
        <f t="shared" si="0"/>
        <v/>
      </c>
      <c r="X4" s="34" t="str">
        <f t="shared" si="1"/>
        <v/>
      </c>
      <c r="Y4" s="201">
        <f t="shared" si="3"/>
        <v>0</v>
      </c>
      <c r="Z4" s="201" t="str">
        <f>IF($Y4="","",IF($U4&lt;$Y4,"d",""))</f>
        <v/>
      </c>
      <c r="AA4" s="203" t="s">
        <v>4909</v>
      </c>
      <c r="AB4" s="202"/>
    </row>
    <row r="5" spans="1:28" ht="14.25" customHeight="1" thickBot="1" x14ac:dyDescent="0.3">
      <c r="A5" s="22">
        <v>9.5</v>
      </c>
      <c r="B5" s="23">
        <v>9.9499999999999993</v>
      </c>
      <c r="C5" s="24" t="s">
        <v>36</v>
      </c>
      <c r="D5" s="24"/>
      <c r="E5" s="25" t="s">
        <v>37</v>
      </c>
      <c r="F5" s="178" t="s">
        <v>38</v>
      </c>
      <c r="G5" s="31" t="s">
        <v>27</v>
      </c>
      <c r="H5" s="25" t="s">
        <v>40</v>
      </c>
      <c r="I5" s="31" t="s">
        <v>41</v>
      </c>
      <c r="J5" s="25" t="s">
        <v>42</v>
      </c>
      <c r="K5" s="35">
        <v>1</v>
      </c>
      <c r="L5" s="35" t="s">
        <v>48</v>
      </c>
      <c r="M5" s="31" t="s">
        <v>43</v>
      </c>
      <c r="N5" s="24">
        <v>2018</v>
      </c>
      <c r="O5" s="24">
        <v>51</v>
      </c>
      <c r="P5" s="24" t="s">
        <v>44</v>
      </c>
      <c r="Q5" s="31" t="s">
        <v>34</v>
      </c>
      <c r="R5" s="24" t="s">
        <v>45</v>
      </c>
      <c r="S5" s="24" t="s">
        <v>44</v>
      </c>
      <c r="T5" s="31" t="s">
        <v>35</v>
      </c>
      <c r="U5" s="199">
        <v>0</v>
      </c>
      <c r="V5" s="200">
        <v>0</v>
      </c>
      <c r="W5" s="34" t="str">
        <f t="shared" si="0"/>
        <v/>
      </c>
      <c r="X5" s="34" t="str">
        <f t="shared" si="1"/>
        <v/>
      </c>
      <c r="Y5" s="201">
        <f t="shared" si="3"/>
        <v>0</v>
      </c>
      <c r="Z5" s="201" t="str">
        <f t="shared" si="2"/>
        <v/>
      </c>
      <c r="AA5" s="203" t="s">
        <v>4910</v>
      </c>
      <c r="AB5" s="202"/>
    </row>
    <row r="6" spans="1:28" ht="14.25" customHeight="1" thickBot="1" x14ac:dyDescent="0.3">
      <c r="A6" s="22">
        <v>12.8</v>
      </c>
      <c r="B6" s="23">
        <v>16.5</v>
      </c>
      <c r="C6" s="24" t="s">
        <v>49</v>
      </c>
      <c r="D6" s="24"/>
      <c r="E6" s="25" t="s">
        <v>37</v>
      </c>
      <c r="F6" s="178" t="s">
        <v>50</v>
      </c>
      <c r="G6" s="27" t="s">
        <v>39</v>
      </c>
      <c r="H6" s="25" t="s">
        <v>40</v>
      </c>
      <c r="I6" s="31" t="s">
        <v>51</v>
      </c>
      <c r="J6" s="25" t="s">
        <v>52</v>
      </c>
      <c r="K6" s="30">
        <v>2</v>
      </c>
      <c r="L6" s="30" t="s">
        <v>31</v>
      </c>
      <c r="M6" s="31" t="s">
        <v>43</v>
      </c>
      <c r="N6" s="24">
        <v>2018</v>
      </c>
      <c r="O6" s="24">
        <v>51</v>
      </c>
      <c r="P6" s="24" t="s">
        <v>44</v>
      </c>
      <c r="Q6" s="31" t="s">
        <v>34</v>
      </c>
      <c r="R6" s="24" t="s">
        <v>45</v>
      </c>
      <c r="S6" s="24" t="s">
        <v>44</v>
      </c>
      <c r="T6" s="31" t="s">
        <v>35</v>
      </c>
      <c r="U6" s="199">
        <v>0</v>
      </c>
      <c r="V6" s="200">
        <v>0</v>
      </c>
      <c r="W6" s="34" t="str">
        <f t="shared" si="0"/>
        <v/>
      </c>
      <c r="X6" s="34" t="str">
        <f t="shared" si="1"/>
        <v/>
      </c>
      <c r="Y6" s="201">
        <f t="shared" si="3"/>
        <v>0</v>
      </c>
      <c r="Z6" s="201" t="str">
        <f t="shared" si="2"/>
        <v/>
      </c>
      <c r="AA6" s="203" t="s">
        <v>4912</v>
      </c>
    </row>
    <row r="7" spans="1:28" ht="14.25" customHeight="1" thickBot="1" x14ac:dyDescent="0.3">
      <c r="A7" s="22">
        <v>12.8</v>
      </c>
      <c r="B7" s="23">
        <v>16.5</v>
      </c>
      <c r="C7" s="24" t="s">
        <v>49</v>
      </c>
      <c r="D7" s="24"/>
      <c r="E7" s="25" t="s">
        <v>37</v>
      </c>
      <c r="F7" s="178" t="s">
        <v>50</v>
      </c>
      <c r="G7" s="27" t="s">
        <v>46</v>
      </c>
      <c r="H7" s="25" t="s">
        <v>40</v>
      </c>
      <c r="I7" s="31" t="s">
        <v>51</v>
      </c>
      <c r="J7" s="25" t="s">
        <v>52</v>
      </c>
      <c r="K7" s="35">
        <v>2</v>
      </c>
      <c r="L7" s="35" t="s">
        <v>47</v>
      </c>
      <c r="M7" s="31" t="s">
        <v>43</v>
      </c>
      <c r="N7" s="24">
        <v>2018</v>
      </c>
      <c r="O7" s="24">
        <v>51</v>
      </c>
      <c r="P7" s="24" t="s">
        <v>44</v>
      </c>
      <c r="Q7" s="31" t="s">
        <v>34</v>
      </c>
      <c r="R7" s="24" t="s">
        <v>45</v>
      </c>
      <c r="S7" s="24" t="s">
        <v>44</v>
      </c>
      <c r="T7" s="31" t="s">
        <v>35</v>
      </c>
      <c r="U7" s="199">
        <v>15000</v>
      </c>
      <c r="V7" s="200">
        <v>5000</v>
      </c>
      <c r="W7" s="34">
        <f t="shared" si="0"/>
        <v>90</v>
      </c>
      <c r="X7" s="34" t="str">
        <f t="shared" si="1"/>
        <v>C</v>
      </c>
      <c r="Y7" s="201">
        <f t="shared" si="3"/>
        <v>15000</v>
      </c>
      <c r="Z7" s="201" t="str">
        <f t="shared" si="2"/>
        <v/>
      </c>
    </row>
    <row r="8" spans="1:28" ht="14.25" customHeight="1" thickBot="1" x14ac:dyDescent="0.3">
      <c r="A8" s="22">
        <v>12.8</v>
      </c>
      <c r="B8" s="23">
        <v>16.5</v>
      </c>
      <c r="C8" s="24" t="s">
        <v>49</v>
      </c>
      <c r="D8" s="24"/>
      <c r="E8" s="25" t="s">
        <v>37</v>
      </c>
      <c r="F8" s="178" t="s">
        <v>50</v>
      </c>
      <c r="G8" s="31" t="s">
        <v>27</v>
      </c>
      <c r="H8" s="25" t="s">
        <v>40</v>
      </c>
      <c r="I8" s="31" t="s">
        <v>51</v>
      </c>
      <c r="J8" s="25" t="s">
        <v>52</v>
      </c>
      <c r="K8" s="35">
        <v>2</v>
      </c>
      <c r="L8" s="35" t="s">
        <v>48</v>
      </c>
      <c r="M8" s="31" t="s">
        <v>43</v>
      </c>
      <c r="N8" s="24">
        <v>2018</v>
      </c>
      <c r="O8" s="24">
        <v>51</v>
      </c>
      <c r="P8" s="24" t="s">
        <v>44</v>
      </c>
      <c r="Q8" s="31" t="s">
        <v>34</v>
      </c>
      <c r="R8" s="24" t="s">
        <v>45</v>
      </c>
      <c r="S8" s="24" t="s">
        <v>44</v>
      </c>
      <c r="T8" s="31" t="s">
        <v>35</v>
      </c>
      <c r="U8" s="199">
        <v>3700</v>
      </c>
      <c r="V8" s="200">
        <v>650</v>
      </c>
      <c r="W8" s="34">
        <f t="shared" si="0"/>
        <v>170.76923076923077</v>
      </c>
      <c r="X8" s="34" t="str">
        <f t="shared" si="1"/>
        <v>C</v>
      </c>
      <c r="Y8" s="201">
        <f t="shared" si="3"/>
        <v>1950</v>
      </c>
      <c r="Z8" s="201" t="str">
        <f t="shared" si="2"/>
        <v/>
      </c>
    </row>
    <row r="9" spans="1:28" ht="14.25" customHeight="1" thickBot="1" x14ac:dyDescent="0.3">
      <c r="A9" s="36">
        <v>0.15</v>
      </c>
      <c r="B9" s="24" t="s">
        <v>53</v>
      </c>
      <c r="C9" s="24" t="s">
        <v>24</v>
      </c>
      <c r="D9" s="24"/>
      <c r="E9" s="24" t="s">
        <v>25</v>
      </c>
      <c r="F9" s="179" t="s">
        <v>54</v>
      </c>
      <c r="G9" s="31" t="s">
        <v>46</v>
      </c>
      <c r="H9" s="24" t="s">
        <v>28</v>
      </c>
      <c r="I9" s="31" t="s">
        <v>55</v>
      </c>
      <c r="J9" s="24" t="s">
        <v>56</v>
      </c>
      <c r="K9" s="36">
        <v>332</v>
      </c>
      <c r="L9" s="36" t="s">
        <v>31</v>
      </c>
      <c r="M9" s="31" t="s">
        <v>57</v>
      </c>
      <c r="N9" s="24" t="s">
        <v>58</v>
      </c>
      <c r="O9" s="24">
        <v>3</v>
      </c>
      <c r="P9" s="24"/>
      <c r="Q9" s="31" t="s">
        <v>34</v>
      </c>
      <c r="R9" s="24"/>
      <c r="S9" s="24"/>
      <c r="T9" s="31" t="s">
        <v>35</v>
      </c>
      <c r="U9" s="199">
        <v>0</v>
      </c>
      <c r="V9" s="200">
        <v>0</v>
      </c>
      <c r="W9" s="34" t="str">
        <f t="shared" si="0"/>
        <v/>
      </c>
      <c r="X9" s="34" t="str">
        <f t="shared" si="1"/>
        <v/>
      </c>
      <c r="Y9" s="201">
        <f t="shared" si="3"/>
        <v>0</v>
      </c>
      <c r="Z9" s="201" t="str">
        <f t="shared" si="2"/>
        <v/>
      </c>
    </row>
    <row r="10" spans="1:28" ht="14.25" customHeight="1" thickBot="1" x14ac:dyDescent="0.3">
      <c r="A10" s="39">
        <v>0.80699999999999994</v>
      </c>
      <c r="B10" s="40">
        <v>1</v>
      </c>
      <c r="C10" s="24" t="s">
        <v>24</v>
      </c>
      <c r="D10" s="24"/>
      <c r="E10" s="24" t="s">
        <v>59</v>
      </c>
      <c r="F10" s="179" t="s">
        <v>60</v>
      </c>
      <c r="G10" s="31" t="s">
        <v>61</v>
      </c>
      <c r="H10" s="24" t="s">
        <v>28</v>
      </c>
      <c r="I10" s="31" t="s">
        <v>62</v>
      </c>
      <c r="J10" s="24" t="s">
        <v>63</v>
      </c>
      <c r="K10" s="36">
        <v>16</v>
      </c>
      <c r="L10" s="36" t="s">
        <v>31</v>
      </c>
      <c r="M10" s="31" t="s">
        <v>64</v>
      </c>
      <c r="N10" s="24" t="s">
        <v>65</v>
      </c>
      <c r="O10" s="24"/>
      <c r="P10" s="24" t="s">
        <v>44</v>
      </c>
      <c r="Q10" s="31" t="s">
        <v>66</v>
      </c>
      <c r="R10" s="24"/>
      <c r="S10" s="24" t="s">
        <v>44</v>
      </c>
      <c r="T10" s="31" t="s">
        <v>35</v>
      </c>
      <c r="U10" s="199">
        <v>780000</v>
      </c>
      <c r="V10" s="200">
        <v>350000</v>
      </c>
      <c r="W10" s="34">
        <f t="shared" si="0"/>
        <v>66.857142857142861</v>
      </c>
      <c r="X10" s="34" t="str">
        <f t="shared" si="1"/>
        <v>C</v>
      </c>
      <c r="Y10" s="201">
        <f t="shared" si="3"/>
        <v>1050000</v>
      </c>
      <c r="Z10" s="201" t="str">
        <f t="shared" si="2"/>
        <v>d</v>
      </c>
      <c r="AB10" s="179" t="s">
        <v>60</v>
      </c>
    </row>
    <row r="11" spans="1:28" ht="14.25" customHeight="1" thickBot="1" x14ac:dyDescent="0.3">
      <c r="A11" s="40">
        <v>0.31055555555555553</v>
      </c>
      <c r="B11" s="40">
        <v>0.32500000000000001</v>
      </c>
      <c r="C11" s="24" t="s">
        <v>24</v>
      </c>
      <c r="D11" s="24"/>
      <c r="E11" s="24" t="s">
        <v>67</v>
      </c>
      <c r="F11" s="179" t="s">
        <v>68</v>
      </c>
      <c r="G11" s="31" t="s">
        <v>69</v>
      </c>
      <c r="H11" s="24" t="s">
        <v>28</v>
      </c>
      <c r="I11" s="31" t="s">
        <v>70</v>
      </c>
      <c r="J11" s="24" t="s">
        <v>71</v>
      </c>
      <c r="K11" s="36">
        <v>690</v>
      </c>
      <c r="L11" s="36" t="s">
        <v>31</v>
      </c>
      <c r="M11" s="31" t="s">
        <v>72</v>
      </c>
      <c r="N11" s="24" t="s">
        <v>33</v>
      </c>
      <c r="O11" s="24">
        <v>8</v>
      </c>
      <c r="P11" s="24"/>
      <c r="Q11" s="31" t="s">
        <v>34</v>
      </c>
      <c r="R11" s="24"/>
      <c r="S11" s="24"/>
      <c r="T11" s="31" t="s">
        <v>35</v>
      </c>
      <c r="U11" s="199">
        <v>4000</v>
      </c>
      <c r="V11" s="200">
        <v>2300</v>
      </c>
      <c r="W11" s="34">
        <f t="shared" si="0"/>
        <v>52.173913043478258</v>
      </c>
      <c r="X11" s="34" t="str">
        <f t="shared" si="1"/>
        <v>B</v>
      </c>
      <c r="Y11" s="201">
        <f t="shared" si="3"/>
        <v>6900</v>
      </c>
      <c r="Z11" s="201" t="str">
        <f t="shared" si="2"/>
        <v>d</v>
      </c>
      <c r="AB11" s="179" t="s">
        <v>68</v>
      </c>
    </row>
    <row r="12" spans="1:28" ht="14.25" customHeight="1" thickBot="1" x14ac:dyDescent="0.3">
      <c r="A12" s="40">
        <v>5.2999999999999999E-2</v>
      </c>
      <c r="B12" s="24">
        <v>0.10600000000000001</v>
      </c>
      <c r="C12" s="24" t="s">
        <v>24</v>
      </c>
      <c r="D12" s="24"/>
      <c r="E12" s="24" t="s">
        <v>73</v>
      </c>
      <c r="F12" s="179" t="s">
        <v>74</v>
      </c>
      <c r="G12" s="31" t="s">
        <v>69</v>
      </c>
      <c r="H12" s="24" t="s">
        <v>28</v>
      </c>
      <c r="I12" s="31" t="s">
        <v>75</v>
      </c>
      <c r="J12" s="24" t="s">
        <v>76</v>
      </c>
      <c r="K12" s="30">
        <v>78</v>
      </c>
      <c r="L12" s="30" t="s">
        <v>31</v>
      </c>
      <c r="M12" s="31" t="s">
        <v>77</v>
      </c>
      <c r="N12" s="24" t="s">
        <v>78</v>
      </c>
      <c r="O12" s="24">
        <v>1</v>
      </c>
      <c r="P12" s="24"/>
      <c r="Q12" s="31" t="s">
        <v>34</v>
      </c>
      <c r="R12" s="24"/>
      <c r="S12" s="24"/>
      <c r="T12" s="31" t="s">
        <v>35</v>
      </c>
      <c r="U12" s="199">
        <v>0</v>
      </c>
      <c r="V12" s="200">
        <v>0</v>
      </c>
      <c r="W12" s="34" t="str">
        <f t="shared" si="0"/>
        <v/>
      </c>
      <c r="X12" s="34" t="str">
        <f t="shared" si="1"/>
        <v/>
      </c>
      <c r="Y12" s="201">
        <f t="shared" si="3"/>
        <v>0</v>
      </c>
      <c r="Z12" s="201" t="str">
        <f t="shared" si="2"/>
        <v/>
      </c>
    </row>
    <row r="13" spans="1:28" ht="14.25" customHeight="1" thickBot="1" x14ac:dyDescent="0.3">
      <c r="A13" s="40">
        <v>5.3000000000000005E-2</v>
      </c>
      <c r="B13" s="24">
        <v>0.158</v>
      </c>
      <c r="C13" s="24" t="s">
        <v>24</v>
      </c>
      <c r="D13" s="24"/>
      <c r="E13" s="36" t="s">
        <v>79</v>
      </c>
      <c r="F13" s="179" t="s">
        <v>80</v>
      </c>
      <c r="G13" s="31" t="s">
        <v>69</v>
      </c>
      <c r="H13" s="24" t="s">
        <v>28</v>
      </c>
      <c r="I13" s="31" t="s">
        <v>75</v>
      </c>
      <c r="J13" s="24" t="s">
        <v>76</v>
      </c>
      <c r="K13" s="35">
        <v>78</v>
      </c>
      <c r="L13" s="35" t="s">
        <v>47</v>
      </c>
      <c r="M13" s="31" t="s">
        <v>77</v>
      </c>
      <c r="N13" s="24" t="s">
        <v>78</v>
      </c>
      <c r="O13" s="24">
        <v>1</v>
      </c>
      <c r="P13" s="24"/>
      <c r="Q13" s="31" t="s">
        <v>34</v>
      </c>
      <c r="R13" s="24"/>
      <c r="S13" s="24"/>
      <c r="T13" s="31" t="s">
        <v>35</v>
      </c>
      <c r="U13" s="199">
        <v>0</v>
      </c>
      <c r="V13" s="200">
        <v>0</v>
      </c>
      <c r="W13" s="34" t="str">
        <f t="shared" si="0"/>
        <v/>
      </c>
      <c r="X13" s="34" t="str">
        <f t="shared" si="1"/>
        <v/>
      </c>
      <c r="Y13" s="201">
        <f t="shared" si="3"/>
        <v>0</v>
      </c>
      <c r="Z13" s="201" t="str">
        <f t="shared" si="2"/>
        <v/>
      </c>
    </row>
    <row r="14" spans="1:28" ht="14.25" customHeight="1" thickBot="1" x14ac:dyDescent="0.3">
      <c r="A14" s="40">
        <v>0.11899999999999999</v>
      </c>
      <c r="B14" s="40" t="s">
        <v>81</v>
      </c>
      <c r="C14" s="24" t="s">
        <v>24</v>
      </c>
      <c r="D14" s="24"/>
      <c r="E14" s="24" t="s">
        <v>79</v>
      </c>
      <c r="F14" s="179" t="s">
        <v>82</v>
      </c>
      <c r="G14" s="31" t="s">
        <v>83</v>
      </c>
      <c r="H14" s="24" t="s">
        <v>84</v>
      </c>
      <c r="I14" s="31" t="s">
        <v>85</v>
      </c>
      <c r="J14" s="24" t="s">
        <v>86</v>
      </c>
      <c r="K14" s="36">
        <v>328</v>
      </c>
      <c r="L14" s="36" t="s">
        <v>31</v>
      </c>
      <c r="M14" s="31" t="s">
        <v>87</v>
      </c>
      <c r="N14" s="24" t="s">
        <v>88</v>
      </c>
      <c r="O14" s="24">
        <v>3</v>
      </c>
      <c r="P14" s="24"/>
      <c r="Q14" s="31" t="s">
        <v>34</v>
      </c>
      <c r="R14" s="24" t="s">
        <v>45</v>
      </c>
      <c r="S14" s="24"/>
      <c r="T14" s="31" t="s">
        <v>35</v>
      </c>
      <c r="U14" s="199">
        <v>710000</v>
      </c>
      <c r="V14" s="200">
        <v>300000</v>
      </c>
      <c r="W14" s="34">
        <f t="shared" si="0"/>
        <v>71</v>
      </c>
      <c r="X14" s="34" t="str">
        <f t="shared" si="1"/>
        <v>C</v>
      </c>
      <c r="Y14" s="201">
        <f t="shared" si="3"/>
        <v>900000</v>
      </c>
      <c r="Z14" s="201" t="str">
        <f t="shared" si="2"/>
        <v>d</v>
      </c>
      <c r="AB14" s="179" t="s">
        <v>82</v>
      </c>
    </row>
    <row r="15" spans="1:28" ht="14.25" customHeight="1" thickBot="1" x14ac:dyDescent="0.3">
      <c r="A15" s="40">
        <v>69</v>
      </c>
      <c r="B15" s="40" t="s">
        <v>89</v>
      </c>
      <c r="C15" s="24" t="s">
        <v>90</v>
      </c>
      <c r="D15" s="24"/>
      <c r="E15" s="31" t="s">
        <v>91</v>
      </c>
      <c r="F15" s="179" t="s">
        <v>92</v>
      </c>
      <c r="G15" s="31" t="s">
        <v>93</v>
      </c>
      <c r="H15" s="24" t="s">
        <v>49</v>
      </c>
      <c r="I15" s="31" t="s">
        <v>94</v>
      </c>
      <c r="J15" s="24" t="s">
        <v>95</v>
      </c>
      <c r="K15" s="36">
        <v>1</v>
      </c>
      <c r="L15" s="36" t="s">
        <v>31</v>
      </c>
      <c r="M15" s="31" t="s">
        <v>96</v>
      </c>
      <c r="N15" s="24"/>
      <c r="O15" s="24"/>
      <c r="P15" s="24"/>
      <c r="Q15" s="31" t="s">
        <v>34</v>
      </c>
      <c r="R15" s="24"/>
      <c r="S15" s="24"/>
      <c r="T15" s="31" t="s">
        <v>35</v>
      </c>
      <c r="U15" s="199">
        <v>100</v>
      </c>
      <c r="V15" s="200">
        <v>300</v>
      </c>
      <c r="W15" s="34">
        <f t="shared" si="0"/>
        <v>10</v>
      </c>
      <c r="X15" s="34" t="str">
        <f t="shared" si="1"/>
        <v>A</v>
      </c>
      <c r="Y15" s="201">
        <f t="shared" si="3"/>
        <v>900</v>
      </c>
      <c r="Z15" s="201" t="str">
        <f t="shared" si="2"/>
        <v>d</v>
      </c>
      <c r="AB15" s="179" t="s">
        <v>92</v>
      </c>
    </row>
    <row r="16" spans="1:28" ht="14.25" customHeight="1" thickBot="1" x14ac:dyDescent="0.3">
      <c r="A16" s="40">
        <v>0.83571428571428574</v>
      </c>
      <c r="B16" s="41">
        <v>1.4</v>
      </c>
      <c r="C16" s="24" t="s">
        <v>97</v>
      </c>
      <c r="D16" s="24"/>
      <c r="E16" s="24" t="s">
        <v>98</v>
      </c>
      <c r="F16" s="179" t="s">
        <v>99</v>
      </c>
      <c r="G16" s="31" t="s">
        <v>100</v>
      </c>
      <c r="H16" s="24" t="s">
        <v>97</v>
      </c>
      <c r="I16" s="31" t="s">
        <v>101</v>
      </c>
      <c r="J16" s="24" t="s">
        <v>102</v>
      </c>
      <c r="K16" s="30">
        <v>637</v>
      </c>
      <c r="L16" s="30" t="s">
        <v>31</v>
      </c>
      <c r="M16" s="31" t="s">
        <v>103</v>
      </c>
      <c r="N16" s="24" t="s">
        <v>33</v>
      </c>
      <c r="O16" s="24">
        <v>7</v>
      </c>
      <c r="P16" s="24"/>
      <c r="Q16" s="31" t="s">
        <v>34</v>
      </c>
      <c r="R16" s="24"/>
      <c r="S16" s="24"/>
      <c r="T16" s="31" t="s">
        <v>35</v>
      </c>
      <c r="U16" s="199">
        <v>225</v>
      </c>
      <c r="V16" s="200">
        <v>130</v>
      </c>
      <c r="W16" s="34">
        <f t="shared" si="0"/>
        <v>51.923076923076927</v>
      </c>
      <c r="X16" s="34" t="str">
        <f t="shared" si="1"/>
        <v>B</v>
      </c>
      <c r="Y16" s="201">
        <f t="shared" si="3"/>
        <v>390</v>
      </c>
      <c r="Z16" s="201" t="str">
        <f t="shared" si="2"/>
        <v>d</v>
      </c>
      <c r="AB16" s="179" t="s">
        <v>99</v>
      </c>
    </row>
    <row r="17" spans="1:26" ht="14.25" customHeight="1" thickBot="1" x14ac:dyDescent="0.3">
      <c r="A17" s="40">
        <v>0.83571428571428574</v>
      </c>
      <c r="B17" s="41">
        <v>0.9</v>
      </c>
      <c r="C17" s="24" t="s">
        <v>97</v>
      </c>
      <c r="D17" s="24"/>
      <c r="E17" s="24" t="s">
        <v>104</v>
      </c>
      <c r="F17" s="179" t="s">
        <v>105</v>
      </c>
      <c r="G17" s="31" t="s">
        <v>106</v>
      </c>
      <c r="H17" s="24" t="s">
        <v>97</v>
      </c>
      <c r="I17" s="31" t="s">
        <v>101</v>
      </c>
      <c r="J17" s="24" t="s">
        <v>102</v>
      </c>
      <c r="K17" s="35">
        <v>637</v>
      </c>
      <c r="L17" s="35" t="s">
        <v>47</v>
      </c>
      <c r="M17" s="31" t="s">
        <v>103</v>
      </c>
      <c r="N17" s="24" t="s">
        <v>33</v>
      </c>
      <c r="O17" s="24">
        <v>7</v>
      </c>
      <c r="P17" s="24"/>
      <c r="Q17" s="31" t="s">
        <v>34</v>
      </c>
      <c r="R17" s="24"/>
      <c r="S17" s="24"/>
      <c r="T17" s="31" t="s">
        <v>35</v>
      </c>
      <c r="U17" s="199">
        <v>0</v>
      </c>
      <c r="V17" s="200">
        <v>0</v>
      </c>
      <c r="W17" s="34" t="str">
        <f t="shared" si="0"/>
        <v/>
      </c>
      <c r="X17" s="34" t="str">
        <f t="shared" si="1"/>
        <v/>
      </c>
      <c r="Y17" s="201">
        <f t="shared" si="3"/>
        <v>0</v>
      </c>
      <c r="Z17" s="201" t="str">
        <f t="shared" si="2"/>
        <v/>
      </c>
    </row>
    <row r="18" spans="1:26" ht="14.25" customHeight="1" thickBot="1" x14ac:dyDescent="0.3">
      <c r="A18" s="40">
        <v>7.3333333333333339</v>
      </c>
      <c r="B18" s="41">
        <v>11</v>
      </c>
      <c r="C18" s="24" t="s">
        <v>107</v>
      </c>
      <c r="D18" s="24"/>
      <c r="E18" s="24" t="s">
        <v>108</v>
      </c>
      <c r="F18" s="179" t="s">
        <v>109</v>
      </c>
      <c r="G18" s="31" t="s">
        <v>110</v>
      </c>
      <c r="H18" s="24" t="s">
        <v>111</v>
      </c>
      <c r="I18" s="31" t="s">
        <v>112</v>
      </c>
      <c r="J18" s="24" t="s">
        <v>113</v>
      </c>
      <c r="K18" s="36">
        <v>678</v>
      </c>
      <c r="L18" s="36" t="s">
        <v>31</v>
      </c>
      <c r="M18" s="31" t="s">
        <v>103</v>
      </c>
      <c r="N18" s="24" t="s">
        <v>33</v>
      </c>
      <c r="O18" s="24">
        <v>7</v>
      </c>
      <c r="P18" s="24"/>
      <c r="Q18" s="31" t="s">
        <v>34</v>
      </c>
      <c r="R18" s="24"/>
      <c r="S18" s="24"/>
      <c r="T18" s="31" t="s">
        <v>35</v>
      </c>
      <c r="U18" s="199">
        <v>0</v>
      </c>
      <c r="V18" s="200">
        <v>0</v>
      </c>
      <c r="W18" s="34" t="str">
        <f t="shared" si="0"/>
        <v/>
      </c>
      <c r="X18" s="34" t="str">
        <f t="shared" si="1"/>
        <v/>
      </c>
      <c r="Y18" s="201">
        <f t="shared" si="3"/>
        <v>0</v>
      </c>
      <c r="Z18" s="201" t="str">
        <f t="shared" si="2"/>
        <v/>
      </c>
    </row>
    <row r="19" spans="1:26" ht="14.25" customHeight="1" thickBot="1" x14ac:dyDescent="0.3">
      <c r="A19" s="40">
        <v>0.65</v>
      </c>
      <c r="B19" s="41" t="s">
        <v>114</v>
      </c>
      <c r="C19" s="24" t="s">
        <v>115</v>
      </c>
      <c r="D19" s="24"/>
      <c r="E19" s="24" t="s">
        <v>98</v>
      </c>
      <c r="F19" s="179" t="s">
        <v>116</v>
      </c>
      <c r="G19" s="31" t="s">
        <v>100</v>
      </c>
      <c r="H19" s="24" t="s">
        <v>84</v>
      </c>
      <c r="I19" s="31" t="s">
        <v>117</v>
      </c>
      <c r="J19" s="24" t="s">
        <v>118</v>
      </c>
      <c r="K19" s="30">
        <v>211</v>
      </c>
      <c r="L19" s="30" t="s">
        <v>31</v>
      </c>
      <c r="M19" s="31" t="s">
        <v>119</v>
      </c>
      <c r="N19" s="24" t="s">
        <v>33</v>
      </c>
      <c r="O19" s="24">
        <v>2</v>
      </c>
      <c r="P19" s="24"/>
      <c r="Q19" s="31" t="s">
        <v>34</v>
      </c>
      <c r="R19" s="24"/>
      <c r="S19" s="24"/>
      <c r="T19" s="31" t="s">
        <v>35</v>
      </c>
      <c r="U19" s="199">
        <v>60</v>
      </c>
      <c r="V19" s="200">
        <v>90</v>
      </c>
      <c r="W19" s="34">
        <f t="shared" si="0"/>
        <v>20</v>
      </c>
      <c r="X19" s="34" t="str">
        <f t="shared" si="1"/>
        <v>A</v>
      </c>
      <c r="Y19" s="201">
        <f t="shared" si="3"/>
        <v>270</v>
      </c>
      <c r="Z19" s="201" t="str">
        <f t="shared" si="2"/>
        <v>d</v>
      </c>
    </row>
    <row r="20" spans="1:26" ht="14.25" customHeight="1" thickBot="1" x14ac:dyDescent="0.3">
      <c r="A20" s="40">
        <v>0.65</v>
      </c>
      <c r="B20" s="41" t="s">
        <v>120</v>
      </c>
      <c r="C20" s="24" t="s">
        <v>121</v>
      </c>
      <c r="D20" s="24"/>
      <c r="E20" s="24" t="s">
        <v>122</v>
      </c>
      <c r="F20" s="179" t="s">
        <v>123</v>
      </c>
      <c r="G20" s="31" t="s">
        <v>110</v>
      </c>
      <c r="H20" s="24" t="s">
        <v>84</v>
      </c>
      <c r="I20" s="31" t="s">
        <v>117</v>
      </c>
      <c r="J20" s="24" t="s">
        <v>118</v>
      </c>
      <c r="K20" s="42">
        <v>211</v>
      </c>
      <c r="L20" s="42" t="s">
        <v>47</v>
      </c>
      <c r="M20" s="31" t="s">
        <v>119</v>
      </c>
      <c r="N20" s="24" t="s">
        <v>33</v>
      </c>
      <c r="O20" s="24">
        <v>2</v>
      </c>
      <c r="P20" s="24"/>
      <c r="Q20" s="31" t="s">
        <v>34</v>
      </c>
      <c r="R20" s="24"/>
      <c r="S20" s="24"/>
      <c r="T20" s="31" t="s">
        <v>35</v>
      </c>
      <c r="U20" s="199">
        <v>750</v>
      </c>
      <c r="V20" s="200">
        <v>2010</v>
      </c>
      <c r="W20" s="34">
        <f t="shared" si="0"/>
        <v>11.194029850746269</v>
      </c>
      <c r="X20" s="34" t="str">
        <f t="shared" si="1"/>
        <v>A</v>
      </c>
      <c r="Y20" s="201">
        <f t="shared" si="3"/>
        <v>6030</v>
      </c>
      <c r="Z20" s="201" t="str">
        <f t="shared" si="2"/>
        <v>d</v>
      </c>
    </row>
    <row r="21" spans="1:26" ht="14.25" customHeight="1" thickBot="1" x14ac:dyDescent="0.3">
      <c r="A21" s="40">
        <v>0.91400000000000003</v>
      </c>
      <c r="B21" s="41" t="s">
        <v>124</v>
      </c>
      <c r="C21" s="24" t="s">
        <v>121</v>
      </c>
      <c r="D21" s="24"/>
      <c r="E21" s="24" t="s">
        <v>122</v>
      </c>
      <c r="F21" s="179" t="s">
        <v>125</v>
      </c>
      <c r="G21" s="31" t="s">
        <v>110</v>
      </c>
      <c r="H21" s="24" t="s">
        <v>84</v>
      </c>
      <c r="I21" s="31" t="s">
        <v>126</v>
      </c>
      <c r="J21" s="24" t="s">
        <v>127</v>
      </c>
      <c r="K21" s="36">
        <v>212</v>
      </c>
      <c r="L21" s="36" t="s">
        <v>31</v>
      </c>
      <c r="M21" s="31" t="s">
        <v>128</v>
      </c>
      <c r="N21" s="24" t="s">
        <v>129</v>
      </c>
      <c r="O21" s="24">
        <v>2</v>
      </c>
      <c r="P21" s="24"/>
      <c r="Q21" s="31" t="s">
        <v>34</v>
      </c>
      <c r="R21" s="24"/>
      <c r="S21" s="24"/>
      <c r="T21" s="31" t="s">
        <v>35</v>
      </c>
      <c r="U21" s="199">
        <v>20</v>
      </c>
      <c r="V21" s="200">
        <v>0</v>
      </c>
      <c r="W21" s="34" t="str">
        <f t="shared" si="0"/>
        <v/>
      </c>
      <c r="X21" s="34" t="str">
        <f t="shared" si="1"/>
        <v/>
      </c>
      <c r="Y21" s="201">
        <f t="shared" si="3"/>
        <v>0</v>
      </c>
      <c r="Z21" s="201" t="str">
        <f t="shared" si="2"/>
        <v/>
      </c>
    </row>
    <row r="22" spans="1:26" ht="14.25" customHeight="1" thickBot="1" x14ac:dyDescent="0.3">
      <c r="A22" s="43">
        <v>49</v>
      </c>
      <c r="B22" s="43">
        <v>56</v>
      </c>
      <c r="C22" s="24" t="s">
        <v>49</v>
      </c>
      <c r="D22" s="24"/>
      <c r="E22" s="24" t="s">
        <v>130</v>
      </c>
      <c r="F22" s="179" t="s">
        <v>131</v>
      </c>
      <c r="G22" s="31" t="s">
        <v>27</v>
      </c>
      <c r="H22" s="24" t="s">
        <v>40</v>
      </c>
      <c r="I22" s="31" t="s">
        <v>132</v>
      </c>
      <c r="J22" s="24" t="s">
        <v>131</v>
      </c>
      <c r="K22" s="36">
        <v>183</v>
      </c>
      <c r="L22" s="36" t="s">
        <v>31</v>
      </c>
      <c r="M22" s="31" t="s">
        <v>133</v>
      </c>
      <c r="N22" s="24" t="s">
        <v>134</v>
      </c>
      <c r="O22" s="24">
        <v>4</v>
      </c>
      <c r="P22" s="24"/>
      <c r="Q22" s="31" t="s">
        <v>66</v>
      </c>
      <c r="R22" s="24" t="s">
        <v>45</v>
      </c>
      <c r="S22" s="24"/>
      <c r="T22" s="31" t="s">
        <v>35</v>
      </c>
      <c r="U22" s="199">
        <v>1330</v>
      </c>
      <c r="V22" s="200">
        <v>2900</v>
      </c>
      <c r="W22" s="34">
        <f t="shared" si="0"/>
        <v>13.758620689655171</v>
      </c>
      <c r="X22" s="34" t="str">
        <f t="shared" si="1"/>
        <v>A</v>
      </c>
      <c r="Y22" s="201">
        <f t="shared" si="3"/>
        <v>8700</v>
      </c>
      <c r="Z22" s="201" t="str">
        <f t="shared" si="2"/>
        <v>d</v>
      </c>
    </row>
    <row r="23" spans="1:26" ht="14.25" customHeight="1" thickBot="1" x14ac:dyDescent="0.3">
      <c r="A23" s="40">
        <v>65.599999999999994</v>
      </c>
      <c r="B23" s="41" t="s">
        <v>135</v>
      </c>
      <c r="C23" s="24" t="s">
        <v>136</v>
      </c>
      <c r="D23" s="24"/>
      <c r="E23" s="24" t="s">
        <v>137</v>
      </c>
      <c r="F23" s="179" t="s">
        <v>138</v>
      </c>
      <c r="G23" s="31" t="s">
        <v>83</v>
      </c>
      <c r="H23" s="24" t="s">
        <v>40</v>
      </c>
      <c r="I23" s="31" t="s">
        <v>139</v>
      </c>
      <c r="J23" s="24" t="s">
        <v>138</v>
      </c>
      <c r="K23" s="36">
        <v>210</v>
      </c>
      <c r="L23" s="36" t="s">
        <v>31</v>
      </c>
      <c r="M23" s="31" t="s">
        <v>128</v>
      </c>
      <c r="N23" s="24" t="s">
        <v>129</v>
      </c>
      <c r="O23" s="24">
        <v>2</v>
      </c>
      <c r="P23" s="24"/>
      <c r="Q23" s="31" t="s">
        <v>34</v>
      </c>
      <c r="R23" s="24" t="s">
        <v>45</v>
      </c>
      <c r="S23" s="24"/>
      <c r="T23" s="31" t="s">
        <v>35</v>
      </c>
      <c r="U23" s="199">
        <v>0</v>
      </c>
      <c r="V23" s="200">
        <v>2000</v>
      </c>
      <c r="W23" s="34">
        <f t="shared" si="0"/>
        <v>0</v>
      </c>
      <c r="X23" s="34" t="str">
        <f t="shared" si="1"/>
        <v>A</v>
      </c>
      <c r="Y23" s="201">
        <f t="shared" si="3"/>
        <v>6000</v>
      </c>
      <c r="Z23" s="201" t="str">
        <f t="shared" si="2"/>
        <v>d</v>
      </c>
    </row>
    <row r="24" spans="1:26" ht="14.25" customHeight="1" thickBot="1" x14ac:dyDescent="0.3">
      <c r="A24" s="40">
        <v>33</v>
      </c>
      <c r="B24" s="41" t="s">
        <v>140</v>
      </c>
      <c r="C24" s="24" t="s">
        <v>141</v>
      </c>
      <c r="D24" s="24"/>
      <c r="E24" s="44" t="s">
        <v>142</v>
      </c>
      <c r="F24" s="179" t="s">
        <v>143</v>
      </c>
      <c r="G24" s="31" t="s">
        <v>110</v>
      </c>
      <c r="H24" s="24" t="s">
        <v>144</v>
      </c>
      <c r="I24" s="31" t="s">
        <v>145</v>
      </c>
      <c r="J24" s="24" t="s">
        <v>146</v>
      </c>
      <c r="K24" s="36">
        <v>213</v>
      </c>
      <c r="L24" s="36" t="s">
        <v>31</v>
      </c>
      <c r="M24" s="31" t="s">
        <v>128</v>
      </c>
      <c r="N24" s="24" t="s">
        <v>129</v>
      </c>
      <c r="O24" s="24">
        <v>2</v>
      </c>
      <c r="P24" s="24"/>
      <c r="Q24" s="31" t="s">
        <v>34</v>
      </c>
      <c r="R24" s="24"/>
      <c r="S24" s="24"/>
      <c r="T24" s="31" t="s">
        <v>35</v>
      </c>
      <c r="U24" s="199">
        <v>0</v>
      </c>
      <c r="V24" s="200">
        <v>0</v>
      </c>
      <c r="W24" s="34" t="str">
        <f t="shared" si="0"/>
        <v/>
      </c>
      <c r="X24" s="34" t="str">
        <f t="shared" si="1"/>
        <v/>
      </c>
      <c r="Y24" s="201">
        <f t="shared" si="3"/>
        <v>0</v>
      </c>
      <c r="Z24" s="201" t="str">
        <f t="shared" si="2"/>
        <v/>
      </c>
    </row>
    <row r="25" spans="1:26" ht="14.25" customHeight="1" thickBot="1" x14ac:dyDescent="0.3">
      <c r="A25" s="40">
        <v>3.15</v>
      </c>
      <c r="B25" s="40" t="s">
        <v>147</v>
      </c>
      <c r="C25" s="24" t="s">
        <v>148</v>
      </c>
      <c r="D25" s="24"/>
      <c r="E25" s="24" t="s">
        <v>122</v>
      </c>
      <c r="F25" s="179" t="s">
        <v>149</v>
      </c>
      <c r="G25" s="31" t="s">
        <v>110</v>
      </c>
      <c r="H25" s="24" t="s">
        <v>150</v>
      </c>
      <c r="I25" s="31" t="s">
        <v>151</v>
      </c>
      <c r="J25" s="24" t="s">
        <v>152</v>
      </c>
      <c r="K25" s="36">
        <v>417</v>
      </c>
      <c r="L25" s="36" t="s">
        <v>31</v>
      </c>
      <c r="M25" s="31" t="s">
        <v>153</v>
      </c>
      <c r="N25" s="24" t="s">
        <v>88</v>
      </c>
      <c r="O25" s="24">
        <v>4</v>
      </c>
      <c r="P25" s="24"/>
      <c r="Q25" s="31" t="s">
        <v>34</v>
      </c>
      <c r="R25" s="24"/>
      <c r="S25" s="24"/>
      <c r="T25" s="31" t="s">
        <v>35</v>
      </c>
      <c r="U25" s="199">
        <v>0</v>
      </c>
      <c r="V25" s="200">
        <v>0</v>
      </c>
      <c r="W25" s="34" t="str">
        <f t="shared" si="0"/>
        <v/>
      </c>
      <c r="X25" s="34" t="str">
        <f t="shared" si="1"/>
        <v/>
      </c>
      <c r="Y25" s="201">
        <f t="shared" si="3"/>
        <v>0</v>
      </c>
      <c r="Z25" s="201" t="str">
        <f t="shared" si="2"/>
        <v/>
      </c>
    </row>
    <row r="26" spans="1:26" ht="14.25" customHeight="1" thickBot="1" x14ac:dyDescent="0.3">
      <c r="A26" s="40">
        <v>2.2999999999999998</v>
      </c>
      <c r="B26" s="41" t="s">
        <v>154</v>
      </c>
      <c r="C26" s="24" t="s">
        <v>155</v>
      </c>
      <c r="D26" s="24"/>
      <c r="E26" s="24" t="s">
        <v>156</v>
      </c>
      <c r="F26" s="179" t="s">
        <v>157</v>
      </c>
      <c r="G26" s="31" t="s">
        <v>83</v>
      </c>
      <c r="H26" s="24" t="s">
        <v>40</v>
      </c>
      <c r="I26" s="31" t="s">
        <v>158</v>
      </c>
      <c r="J26" s="24" t="s">
        <v>159</v>
      </c>
      <c r="K26" s="30">
        <v>444</v>
      </c>
      <c r="L26" s="30" t="s">
        <v>31</v>
      </c>
      <c r="M26" s="31" t="s">
        <v>153</v>
      </c>
      <c r="N26" s="24" t="s">
        <v>88</v>
      </c>
      <c r="O26" s="24">
        <v>4</v>
      </c>
      <c r="P26" s="24"/>
      <c r="Q26" s="31" t="s">
        <v>34</v>
      </c>
      <c r="R26" s="24" t="s">
        <v>45</v>
      </c>
      <c r="S26" s="24"/>
      <c r="T26" s="31" t="s">
        <v>35</v>
      </c>
      <c r="U26" s="199">
        <v>1550</v>
      </c>
      <c r="V26" s="200">
        <v>8010</v>
      </c>
      <c r="W26" s="34">
        <f t="shared" si="0"/>
        <v>5.8052434456928843</v>
      </c>
      <c r="X26" s="34" t="str">
        <f t="shared" si="1"/>
        <v>A</v>
      </c>
      <c r="Y26" s="201">
        <f t="shared" si="3"/>
        <v>24030</v>
      </c>
      <c r="Z26" s="201" t="str">
        <f t="shared" si="2"/>
        <v>d</v>
      </c>
    </row>
    <row r="27" spans="1:26" ht="14.25" customHeight="1" thickBot="1" x14ac:dyDescent="0.3">
      <c r="A27" s="40">
        <v>2.2999999999999998</v>
      </c>
      <c r="B27" s="40" t="s">
        <v>160</v>
      </c>
      <c r="C27" s="24" t="s">
        <v>155</v>
      </c>
      <c r="D27" s="24"/>
      <c r="E27" s="24" t="s">
        <v>161</v>
      </c>
      <c r="F27" s="179" t="s">
        <v>162</v>
      </c>
      <c r="G27" s="31" t="s">
        <v>83</v>
      </c>
      <c r="H27" s="24" t="s">
        <v>40</v>
      </c>
      <c r="I27" s="31" t="s">
        <v>158</v>
      </c>
      <c r="J27" s="24" t="s">
        <v>159</v>
      </c>
      <c r="K27" s="42">
        <v>444</v>
      </c>
      <c r="L27" s="42" t="s">
        <v>47</v>
      </c>
      <c r="M27" s="31" t="s">
        <v>153</v>
      </c>
      <c r="N27" s="24" t="s">
        <v>88</v>
      </c>
      <c r="O27" s="24">
        <v>4</v>
      </c>
      <c r="P27" s="24"/>
      <c r="Q27" s="31" t="s">
        <v>34</v>
      </c>
      <c r="R27" s="24" t="s">
        <v>45</v>
      </c>
      <c r="S27" s="24"/>
      <c r="T27" s="31" t="s">
        <v>35</v>
      </c>
      <c r="U27" s="199">
        <v>19000</v>
      </c>
      <c r="V27" s="200">
        <v>6000</v>
      </c>
      <c r="W27" s="34">
        <f t="shared" si="0"/>
        <v>95</v>
      </c>
      <c r="X27" s="34" t="str">
        <f t="shared" si="1"/>
        <v>C</v>
      </c>
      <c r="Y27" s="201">
        <f t="shared" si="3"/>
        <v>18000</v>
      </c>
      <c r="Z27" s="201" t="str">
        <f t="shared" si="2"/>
        <v/>
      </c>
    </row>
    <row r="28" spans="1:26" ht="14.25" customHeight="1" thickBot="1" x14ac:dyDescent="0.3">
      <c r="A28" s="40">
        <v>5.89</v>
      </c>
      <c r="B28" s="40" t="s">
        <v>163</v>
      </c>
      <c r="C28" s="24" t="s">
        <v>164</v>
      </c>
      <c r="D28" s="24"/>
      <c r="E28" s="24" t="s">
        <v>165</v>
      </c>
      <c r="F28" s="179" t="s">
        <v>166</v>
      </c>
      <c r="G28" s="31" t="s">
        <v>46</v>
      </c>
      <c r="H28" s="24" t="s">
        <v>167</v>
      </c>
      <c r="I28" s="31" t="s">
        <v>168</v>
      </c>
      <c r="J28" s="24" t="s">
        <v>169</v>
      </c>
      <c r="K28" s="36">
        <v>75</v>
      </c>
      <c r="L28" s="36" t="s">
        <v>31</v>
      </c>
      <c r="M28" s="31" t="s">
        <v>170</v>
      </c>
      <c r="N28" s="24" t="s">
        <v>129</v>
      </c>
      <c r="O28" s="24">
        <v>1</v>
      </c>
      <c r="P28" s="24"/>
      <c r="Q28" s="31" t="s">
        <v>34</v>
      </c>
      <c r="R28" s="24"/>
      <c r="S28" s="24"/>
      <c r="T28" s="31" t="s">
        <v>35</v>
      </c>
      <c r="U28" s="199">
        <v>61850</v>
      </c>
      <c r="V28" s="200">
        <v>18850</v>
      </c>
      <c r="W28" s="34">
        <f t="shared" si="0"/>
        <v>98.435013262599469</v>
      </c>
      <c r="X28" s="34" t="str">
        <f t="shared" si="1"/>
        <v>C</v>
      </c>
      <c r="Y28" s="201">
        <f t="shared" si="3"/>
        <v>56550</v>
      </c>
      <c r="Z28" s="201" t="str">
        <f t="shared" si="2"/>
        <v/>
      </c>
    </row>
    <row r="29" spans="1:26" ht="14.25" customHeight="1" thickBot="1" x14ac:dyDescent="0.3">
      <c r="A29" s="40">
        <v>0.58499999999999996</v>
      </c>
      <c r="B29" s="40">
        <v>0.82499999999999996</v>
      </c>
      <c r="C29" s="24" t="s">
        <v>24</v>
      </c>
      <c r="D29" s="31" t="s">
        <v>171</v>
      </c>
      <c r="E29" s="24" t="s">
        <v>67</v>
      </c>
      <c r="F29" s="179" t="s">
        <v>172</v>
      </c>
      <c r="G29" s="31" t="s">
        <v>69</v>
      </c>
      <c r="H29" s="24" t="s">
        <v>28</v>
      </c>
      <c r="I29" s="31" t="s">
        <v>173</v>
      </c>
      <c r="J29" s="24" t="s">
        <v>174</v>
      </c>
      <c r="K29" s="36">
        <v>72</v>
      </c>
      <c r="L29" s="36" t="s">
        <v>31</v>
      </c>
      <c r="M29" s="31" t="s">
        <v>175</v>
      </c>
      <c r="N29" s="24" t="s">
        <v>33</v>
      </c>
      <c r="O29" s="24">
        <v>1</v>
      </c>
      <c r="P29" s="24"/>
      <c r="Q29" s="31" t="s">
        <v>34</v>
      </c>
      <c r="R29" s="24"/>
      <c r="S29" s="24"/>
      <c r="T29" s="31" t="s">
        <v>35</v>
      </c>
      <c r="U29" s="199">
        <v>122</v>
      </c>
      <c r="V29" s="200">
        <v>300</v>
      </c>
      <c r="W29" s="34">
        <f t="shared" si="0"/>
        <v>12.200000000000001</v>
      </c>
      <c r="X29" s="34" t="str">
        <f t="shared" si="1"/>
        <v>A</v>
      </c>
      <c r="Y29" s="201">
        <f t="shared" si="3"/>
        <v>900</v>
      </c>
      <c r="Z29" s="201" t="str">
        <f t="shared" si="2"/>
        <v>d</v>
      </c>
    </row>
    <row r="30" spans="1:26" ht="14.25" customHeight="1" thickBot="1" x14ac:dyDescent="0.3">
      <c r="A30" s="24">
        <v>3.19</v>
      </c>
      <c r="B30" s="31" t="s">
        <v>176</v>
      </c>
      <c r="C30" s="24" t="s">
        <v>177</v>
      </c>
      <c r="D30" s="24"/>
      <c r="E30" s="24" t="s">
        <v>178</v>
      </c>
      <c r="F30" s="179" t="s">
        <v>179</v>
      </c>
      <c r="G30" s="31" t="s">
        <v>180</v>
      </c>
      <c r="H30" s="24" t="s">
        <v>181</v>
      </c>
      <c r="I30" s="31" t="s">
        <v>182</v>
      </c>
      <c r="J30" s="24" t="s">
        <v>183</v>
      </c>
      <c r="K30" s="36">
        <v>158</v>
      </c>
      <c r="L30" s="36" t="s">
        <v>31</v>
      </c>
      <c r="M30" s="31" t="s">
        <v>184</v>
      </c>
      <c r="N30" s="24" t="s">
        <v>185</v>
      </c>
      <c r="O30" s="24">
        <v>2</v>
      </c>
      <c r="P30" s="24"/>
      <c r="Q30" s="31" t="s">
        <v>66</v>
      </c>
      <c r="R30" s="24"/>
      <c r="S30" s="24"/>
      <c r="T30" s="31" t="s">
        <v>35</v>
      </c>
      <c r="U30" s="199">
        <v>257</v>
      </c>
      <c r="V30" s="200">
        <v>178</v>
      </c>
      <c r="W30" s="34">
        <f t="shared" si="0"/>
        <v>43.314606741573037</v>
      </c>
      <c r="X30" s="34" t="str">
        <f t="shared" si="1"/>
        <v>B</v>
      </c>
      <c r="Y30" s="201">
        <f t="shared" si="3"/>
        <v>534</v>
      </c>
      <c r="Z30" s="201" t="str">
        <f t="shared" si="2"/>
        <v>d</v>
      </c>
    </row>
    <row r="31" spans="1:26" ht="14.25" customHeight="1" thickBot="1" x14ac:dyDescent="0.3">
      <c r="A31" s="24">
        <v>1.74</v>
      </c>
      <c r="B31" s="24" t="s">
        <v>186</v>
      </c>
      <c r="C31" s="24" t="s">
        <v>24</v>
      </c>
      <c r="D31" s="24"/>
      <c r="E31" s="24" t="s">
        <v>178</v>
      </c>
      <c r="F31" s="179" t="s">
        <v>179</v>
      </c>
      <c r="G31" s="31" t="s">
        <v>180</v>
      </c>
      <c r="H31" s="24" t="s">
        <v>84</v>
      </c>
      <c r="I31" s="31" t="s">
        <v>187</v>
      </c>
      <c r="J31" s="24" t="s">
        <v>188</v>
      </c>
      <c r="K31" s="36">
        <v>159</v>
      </c>
      <c r="L31" s="36" t="s">
        <v>31</v>
      </c>
      <c r="M31" s="31" t="s">
        <v>184</v>
      </c>
      <c r="N31" s="24" t="s">
        <v>185</v>
      </c>
      <c r="O31" s="24">
        <v>2</v>
      </c>
      <c r="P31" s="24"/>
      <c r="Q31" s="31" t="s">
        <v>66</v>
      </c>
      <c r="R31" s="24"/>
      <c r="S31" s="24"/>
      <c r="T31" s="31" t="s">
        <v>35</v>
      </c>
      <c r="U31" s="199">
        <v>0</v>
      </c>
      <c r="V31" s="200">
        <v>1000</v>
      </c>
      <c r="W31" s="34">
        <f t="shared" si="0"/>
        <v>0</v>
      </c>
      <c r="X31" s="34" t="str">
        <f t="shared" si="1"/>
        <v>A</v>
      </c>
      <c r="Y31" s="201">
        <f t="shared" si="3"/>
        <v>3000</v>
      </c>
      <c r="Z31" s="201" t="str">
        <f t="shared" si="2"/>
        <v>d</v>
      </c>
    </row>
    <row r="32" spans="1:26" ht="14.25" customHeight="1" thickBot="1" x14ac:dyDescent="0.3">
      <c r="A32" s="24">
        <v>0.66</v>
      </c>
      <c r="B32" s="24" t="s">
        <v>189</v>
      </c>
      <c r="C32" s="24" t="s">
        <v>24</v>
      </c>
      <c r="D32" s="24"/>
      <c r="E32" s="24" t="s">
        <v>190</v>
      </c>
      <c r="F32" s="179" t="s">
        <v>191</v>
      </c>
      <c r="G32" s="31" t="s">
        <v>192</v>
      </c>
      <c r="H32" s="24" t="s">
        <v>84</v>
      </c>
      <c r="I32" s="31" t="s">
        <v>193</v>
      </c>
      <c r="J32" s="24" t="s">
        <v>194</v>
      </c>
      <c r="K32" s="36">
        <v>201</v>
      </c>
      <c r="L32" s="36" t="s">
        <v>31</v>
      </c>
      <c r="M32" s="31" t="s">
        <v>184</v>
      </c>
      <c r="N32" s="24" t="s">
        <v>185</v>
      </c>
      <c r="O32" s="24">
        <v>2</v>
      </c>
      <c r="P32" s="24"/>
      <c r="Q32" s="31" t="s">
        <v>66</v>
      </c>
      <c r="R32" s="24" t="s">
        <v>45</v>
      </c>
      <c r="S32" s="24"/>
      <c r="T32" s="31" t="s">
        <v>35</v>
      </c>
      <c r="U32" s="199">
        <v>7470</v>
      </c>
      <c r="V32" s="200">
        <v>11500</v>
      </c>
      <c r="W32" s="34">
        <f t="shared" si="0"/>
        <v>19.486956521739131</v>
      </c>
      <c r="X32" s="34" t="str">
        <f t="shared" si="1"/>
        <v>A</v>
      </c>
      <c r="Y32" s="201">
        <f t="shared" si="3"/>
        <v>34500</v>
      </c>
      <c r="Z32" s="201" t="str">
        <f t="shared" si="2"/>
        <v>d</v>
      </c>
    </row>
    <row r="33" spans="1:26" ht="14.25" customHeight="1" thickBot="1" x14ac:dyDescent="0.3">
      <c r="A33" s="40">
        <v>0.74250000000000005</v>
      </c>
      <c r="B33" s="40">
        <v>1.9166666666666667</v>
      </c>
      <c r="C33" s="24" t="s">
        <v>195</v>
      </c>
      <c r="D33" s="24"/>
      <c r="E33" s="24" t="s">
        <v>196</v>
      </c>
      <c r="F33" s="179" t="s">
        <v>197</v>
      </c>
      <c r="G33" s="27" t="s">
        <v>39</v>
      </c>
      <c r="H33" s="24" t="s">
        <v>28</v>
      </c>
      <c r="I33" s="31" t="s">
        <v>198</v>
      </c>
      <c r="J33" s="24" t="s">
        <v>199</v>
      </c>
      <c r="K33" s="36">
        <v>771</v>
      </c>
      <c r="L33" s="36" t="s">
        <v>31</v>
      </c>
      <c r="M33" s="31" t="s">
        <v>72</v>
      </c>
      <c r="N33" s="24" t="s">
        <v>33</v>
      </c>
      <c r="O33" s="24">
        <v>8</v>
      </c>
      <c r="P33" s="24"/>
      <c r="Q33" s="31" t="s">
        <v>34</v>
      </c>
      <c r="R33" s="24" t="s">
        <v>45</v>
      </c>
      <c r="S33" s="24"/>
      <c r="T33" s="31" t="s">
        <v>35</v>
      </c>
      <c r="U33" s="199">
        <v>4000</v>
      </c>
      <c r="V33" s="200">
        <v>1000</v>
      </c>
      <c r="W33" s="34">
        <f t="shared" si="0"/>
        <v>120</v>
      </c>
      <c r="X33" s="34" t="str">
        <f t="shared" si="1"/>
        <v>C</v>
      </c>
      <c r="Y33" s="201">
        <f t="shared" si="3"/>
        <v>3000</v>
      </c>
      <c r="Z33" s="201" t="str">
        <f t="shared" si="2"/>
        <v/>
      </c>
    </row>
    <row r="34" spans="1:26" ht="14.25" customHeight="1" thickBot="1" x14ac:dyDescent="0.3">
      <c r="A34" s="40">
        <v>0.93599999999999994</v>
      </c>
      <c r="B34" s="40">
        <v>1.95</v>
      </c>
      <c r="C34" s="24" t="s">
        <v>195</v>
      </c>
      <c r="D34" s="24"/>
      <c r="E34" s="24" t="s">
        <v>196</v>
      </c>
      <c r="F34" s="179" t="s">
        <v>200</v>
      </c>
      <c r="G34" s="27" t="s">
        <v>39</v>
      </c>
      <c r="H34" s="24" t="s">
        <v>28</v>
      </c>
      <c r="I34" s="31" t="s">
        <v>201</v>
      </c>
      <c r="J34" s="24" t="s">
        <v>202</v>
      </c>
      <c r="K34" s="36">
        <v>772</v>
      </c>
      <c r="L34" s="36" t="s">
        <v>31</v>
      </c>
      <c r="M34" s="31" t="s">
        <v>72</v>
      </c>
      <c r="N34" s="24" t="s">
        <v>33</v>
      </c>
      <c r="O34" s="24">
        <v>8</v>
      </c>
      <c r="P34" s="24"/>
      <c r="Q34" s="31" t="s">
        <v>34</v>
      </c>
      <c r="R34" s="24" t="s">
        <v>45</v>
      </c>
      <c r="S34" s="24"/>
      <c r="T34" s="31" t="s">
        <v>35</v>
      </c>
      <c r="U34" s="199">
        <v>49000</v>
      </c>
      <c r="V34" s="200">
        <v>18000</v>
      </c>
      <c r="W34" s="34">
        <f t="shared" si="0"/>
        <v>81.666666666666671</v>
      </c>
      <c r="X34" s="34" t="str">
        <f t="shared" si="1"/>
        <v>C</v>
      </c>
      <c r="Y34" s="201">
        <f t="shared" si="3"/>
        <v>54000</v>
      </c>
      <c r="Z34" s="201" t="str">
        <f t="shared" si="2"/>
        <v>d</v>
      </c>
    </row>
    <row r="35" spans="1:26" ht="14.25" customHeight="1" thickBot="1" x14ac:dyDescent="0.3">
      <c r="A35" s="40">
        <v>14.297142857142861</v>
      </c>
      <c r="B35" s="40">
        <v>21.6</v>
      </c>
      <c r="C35" s="24" t="s">
        <v>36</v>
      </c>
      <c r="D35" s="24"/>
      <c r="E35" s="24" t="s">
        <v>203</v>
      </c>
      <c r="F35" s="179" t="s">
        <v>204</v>
      </c>
      <c r="G35" s="31" t="s">
        <v>110</v>
      </c>
      <c r="H35" s="24" t="s">
        <v>40</v>
      </c>
      <c r="I35" s="31" t="s">
        <v>205</v>
      </c>
      <c r="J35" s="24" t="s">
        <v>206</v>
      </c>
      <c r="K35" s="36">
        <v>773</v>
      </c>
      <c r="L35" s="36" t="s">
        <v>31</v>
      </c>
      <c r="M35" s="31" t="s">
        <v>72</v>
      </c>
      <c r="N35" s="24" t="s">
        <v>33</v>
      </c>
      <c r="O35" s="24">
        <v>8</v>
      </c>
      <c r="P35" s="24"/>
      <c r="Q35" s="31" t="s">
        <v>34</v>
      </c>
      <c r="R35" s="24" t="s">
        <v>45</v>
      </c>
      <c r="S35" s="24"/>
      <c r="T35" s="31" t="s">
        <v>35</v>
      </c>
      <c r="U35" s="199">
        <v>700</v>
      </c>
      <c r="V35" s="200">
        <v>750</v>
      </c>
      <c r="W35" s="34">
        <f t="shared" si="0"/>
        <v>28</v>
      </c>
      <c r="X35" s="34" t="str">
        <f t="shared" si="1"/>
        <v>A</v>
      </c>
      <c r="Y35" s="201">
        <f t="shared" si="3"/>
        <v>2250</v>
      </c>
      <c r="Z35" s="201" t="str">
        <f t="shared" si="2"/>
        <v>d</v>
      </c>
    </row>
    <row r="36" spans="1:26" ht="14.25" customHeight="1" thickBot="1" x14ac:dyDescent="0.3">
      <c r="A36" s="40">
        <v>49.5</v>
      </c>
      <c r="B36" s="40">
        <v>130</v>
      </c>
      <c r="C36" s="24" t="s">
        <v>207</v>
      </c>
      <c r="D36" s="24"/>
      <c r="E36" s="24" t="s">
        <v>208</v>
      </c>
      <c r="F36" s="179" t="s">
        <v>204</v>
      </c>
      <c r="G36" s="31" t="s">
        <v>110</v>
      </c>
      <c r="H36" s="24" t="s">
        <v>209</v>
      </c>
      <c r="I36" s="31" t="s">
        <v>210</v>
      </c>
      <c r="J36" s="24" t="s">
        <v>211</v>
      </c>
      <c r="K36" s="36">
        <v>774</v>
      </c>
      <c r="L36" s="36" t="s">
        <v>31</v>
      </c>
      <c r="M36" s="31" t="s">
        <v>72</v>
      </c>
      <c r="N36" s="24" t="s">
        <v>33</v>
      </c>
      <c r="O36" s="24">
        <v>8</v>
      </c>
      <c r="P36" s="24"/>
      <c r="Q36" s="31" t="s">
        <v>34</v>
      </c>
      <c r="R36" s="24" t="s">
        <v>45</v>
      </c>
      <c r="S36" s="24"/>
      <c r="T36" s="31" t="s">
        <v>35</v>
      </c>
      <c r="U36" s="199">
        <v>6963</v>
      </c>
      <c r="V36" s="200">
        <v>31040</v>
      </c>
      <c r="W36" s="34">
        <f t="shared" si="0"/>
        <v>6.7297036082474229</v>
      </c>
      <c r="X36" s="34" t="str">
        <f t="shared" si="1"/>
        <v>A</v>
      </c>
      <c r="Y36" s="201">
        <f t="shared" si="3"/>
        <v>93120</v>
      </c>
      <c r="Z36" s="201" t="str">
        <f t="shared" si="2"/>
        <v>d</v>
      </c>
    </row>
    <row r="37" spans="1:26" ht="14.25" customHeight="1" thickBot="1" x14ac:dyDescent="0.3">
      <c r="A37" s="40">
        <v>0.23899999999999999</v>
      </c>
      <c r="B37" s="45" t="s">
        <v>212</v>
      </c>
      <c r="C37" s="24" t="s">
        <v>24</v>
      </c>
      <c r="D37" s="24"/>
      <c r="E37" s="24" t="s">
        <v>178</v>
      </c>
      <c r="F37" s="179" t="s">
        <v>213</v>
      </c>
      <c r="G37" s="31" t="s">
        <v>180</v>
      </c>
      <c r="H37" s="24" t="s">
        <v>84</v>
      </c>
      <c r="I37" s="31" t="s">
        <v>214</v>
      </c>
      <c r="J37" s="24" t="s">
        <v>215</v>
      </c>
      <c r="K37" s="36">
        <v>78</v>
      </c>
      <c r="L37" s="36" t="s">
        <v>31</v>
      </c>
      <c r="M37" s="31" t="s">
        <v>170</v>
      </c>
      <c r="N37" s="24" t="s">
        <v>129</v>
      </c>
      <c r="O37" s="24">
        <v>1</v>
      </c>
      <c r="P37" s="24"/>
      <c r="Q37" s="31" t="s">
        <v>34</v>
      </c>
      <c r="R37" s="24"/>
      <c r="S37" s="24"/>
      <c r="T37" s="31" t="s">
        <v>35</v>
      </c>
      <c r="U37" s="199">
        <v>0</v>
      </c>
      <c r="V37" s="200">
        <v>5000</v>
      </c>
      <c r="W37" s="34">
        <f t="shared" si="0"/>
        <v>0</v>
      </c>
      <c r="X37" s="34" t="str">
        <f t="shared" si="1"/>
        <v>A</v>
      </c>
      <c r="Y37" s="201">
        <f t="shared" si="3"/>
        <v>15000</v>
      </c>
      <c r="Z37" s="201" t="str">
        <f t="shared" si="2"/>
        <v>d</v>
      </c>
    </row>
    <row r="38" spans="1:26" ht="14.25" customHeight="1" thickBot="1" x14ac:dyDescent="0.3">
      <c r="A38" s="40">
        <v>0.32</v>
      </c>
      <c r="B38" s="40" t="s">
        <v>216</v>
      </c>
      <c r="C38" s="24" t="s">
        <v>24</v>
      </c>
      <c r="D38" s="24"/>
      <c r="E38" s="24" t="s">
        <v>217</v>
      </c>
      <c r="F38" s="179" t="s">
        <v>218</v>
      </c>
      <c r="G38" s="31" t="s">
        <v>83</v>
      </c>
      <c r="H38" s="24" t="s">
        <v>84</v>
      </c>
      <c r="I38" s="31" t="s">
        <v>219</v>
      </c>
      <c r="J38" s="24" t="s">
        <v>220</v>
      </c>
      <c r="K38" s="36">
        <v>79</v>
      </c>
      <c r="L38" s="36" t="s">
        <v>31</v>
      </c>
      <c r="M38" s="31" t="s">
        <v>170</v>
      </c>
      <c r="N38" s="24" t="s">
        <v>129</v>
      </c>
      <c r="O38" s="24">
        <v>1</v>
      </c>
      <c r="P38" s="24"/>
      <c r="Q38" s="31" t="s">
        <v>34</v>
      </c>
      <c r="R38" s="24"/>
      <c r="S38" s="24"/>
      <c r="T38" s="31" t="s">
        <v>35</v>
      </c>
      <c r="U38" s="199">
        <v>0</v>
      </c>
      <c r="V38" s="200">
        <v>5220</v>
      </c>
      <c r="W38" s="34">
        <f t="shared" si="0"/>
        <v>0</v>
      </c>
      <c r="X38" s="34" t="str">
        <f t="shared" si="1"/>
        <v>A</v>
      </c>
      <c r="Y38" s="201">
        <f t="shared" si="3"/>
        <v>15660</v>
      </c>
      <c r="Z38" s="201" t="str">
        <f t="shared" si="2"/>
        <v>d</v>
      </c>
    </row>
    <row r="39" spans="1:26" ht="14.25" customHeight="1" thickBot="1" x14ac:dyDescent="0.3">
      <c r="A39" s="36">
        <v>3200</v>
      </c>
      <c r="B39" s="24" t="s">
        <v>221</v>
      </c>
      <c r="C39" s="24" t="s">
        <v>222</v>
      </c>
      <c r="D39" s="24"/>
      <c r="E39" s="24" t="s">
        <v>223</v>
      </c>
      <c r="F39" s="179" t="s">
        <v>224</v>
      </c>
      <c r="G39" s="31" t="s">
        <v>69</v>
      </c>
      <c r="H39" s="24" t="s">
        <v>222</v>
      </c>
      <c r="I39" s="31" t="s">
        <v>225</v>
      </c>
      <c r="J39" s="24" t="s">
        <v>226</v>
      </c>
      <c r="K39" s="36">
        <v>4</v>
      </c>
      <c r="L39" s="36" t="s">
        <v>31</v>
      </c>
      <c r="M39" s="31" t="s">
        <v>227</v>
      </c>
      <c r="N39" s="24" t="s">
        <v>185</v>
      </c>
      <c r="O39" s="24"/>
      <c r="P39" s="24" t="s">
        <v>228</v>
      </c>
      <c r="Q39" s="31" t="s">
        <v>34</v>
      </c>
      <c r="R39" s="24" t="s">
        <v>45</v>
      </c>
      <c r="S39" s="24" t="s">
        <v>229</v>
      </c>
      <c r="T39" s="31" t="s">
        <v>35</v>
      </c>
      <c r="U39" s="199">
        <v>110</v>
      </c>
      <c r="V39" s="200">
        <v>490</v>
      </c>
      <c r="W39" s="34">
        <f t="shared" si="0"/>
        <v>6.7346938775510203</v>
      </c>
      <c r="X39" s="34" t="str">
        <f t="shared" si="1"/>
        <v>A</v>
      </c>
      <c r="Y39" s="201">
        <f t="shared" si="3"/>
        <v>1470</v>
      </c>
      <c r="Z39" s="201" t="str">
        <f t="shared" si="2"/>
        <v>d</v>
      </c>
    </row>
    <row r="40" spans="1:26" ht="14.25" customHeight="1" thickBot="1" x14ac:dyDescent="0.3">
      <c r="A40" s="40">
        <v>0.32</v>
      </c>
      <c r="B40" s="40"/>
      <c r="C40" s="24" t="s">
        <v>115</v>
      </c>
      <c r="D40" s="24"/>
      <c r="E40" s="24" t="s">
        <v>230</v>
      </c>
      <c r="F40" s="179" t="s">
        <v>231</v>
      </c>
      <c r="G40" s="31" t="s">
        <v>100</v>
      </c>
      <c r="H40" s="24" t="s">
        <v>84</v>
      </c>
      <c r="I40" s="31" t="s">
        <v>232</v>
      </c>
      <c r="J40" s="24" t="s">
        <v>233</v>
      </c>
      <c r="K40" s="36">
        <v>482</v>
      </c>
      <c r="L40" s="36" t="s">
        <v>31</v>
      </c>
      <c r="M40" s="31" t="s">
        <v>234</v>
      </c>
      <c r="N40" s="24" t="s">
        <v>88</v>
      </c>
      <c r="O40" s="24">
        <v>5</v>
      </c>
      <c r="P40" s="24"/>
      <c r="Q40" s="31" t="s">
        <v>34</v>
      </c>
      <c r="R40" s="24"/>
      <c r="S40" s="24"/>
      <c r="T40" s="31" t="s">
        <v>35</v>
      </c>
      <c r="U40" s="199">
        <v>0</v>
      </c>
      <c r="V40" s="200">
        <v>0</v>
      </c>
      <c r="W40" s="34" t="str">
        <f t="shared" si="0"/>
        <v/>
      </c>
      <c r="X40" s="34" t="str">
        <f t="shared" si="1"/>
        <v/>
      </c>
      <c r="Y40" s="201">
        <f t="shared" si="3"/>
        <v>0</v>
      </c>
      <c r="Z40" s="201" t="str">
        <f t="shared" si="2"/>
        <v/>
      </c>
    </row>
    <row r="41" spans="1:26" ht="14.25" customHeight="1" thickBot="1" x14ac:dyDescent="0.3">
      <c r="A41" s="40">
        <v>4.4685000000000006</v>
      </c>
      <c r="B41" s="40">
        <v>6</v>
      </c>
      <c r="C41" s="24" t="s">
        <v>235</v>
      </c>
      <c r="D41" s="24"/>
      <c r="E41" s="24" t="s">
        <v>104</v>
      </c>
      <c r="F41" s="180" t="s">
        <v>236</v>
      </c>
      <c r="G41" s="31" t="s">
        <v>106</v>
      </c>
      <c r="H41" s="24" t="s">
        <v>235</v>
      </c>
      <c r="I41" s="162" t="s">
        <v>237</v>
      </c>
      <c r="J41" s="161" t="s">
        <v>238</v>
      </c>
      <c r="K41" s="36">
        <v>426</v>
      </c>
      <c r="L41" s="36" t="s">
        <v>31</v>
      </c>
      <c r="M41" s="31" t="s">
        <v>32</v>
      </c>
      <c r="N41" s="24" t="s">
        <v>33</v>
      </c>
      <c r="O41" s="24">
        <v>5</v>
      </c>
      <c r="P41" s="24"/>
      <c r="Q41" s="31" t="s">
        <v>34</v>
      </c>
      <c r="R41" s="24"/>
      <c r="S41" s="24"/>
      <c r="T41" s="31" t="s">
        <v>35</v>
      </c>
      <c r="U41" s="199">
        <v>17160</v>
      </c>
      <c r="V41" s="200">
        <v>25500</v>
      </c>
      <c r="W41" s="34">
        <f t="shared" si="0"/>
        <v>20.188235294117646</v>
      </c>
      <c r="X41" s="34" t="str">
        <f t="shared" si="1"/>
        <v>A</v>
      </c>
      <c r="Y41" s="201">
        <f t="shared" si="3"/>
        <v>76500</v>
      </c>
      <c r="Z41" s="201" t="str">
        <f t="shared" si="2"/>
        <v>d</v>
      </c>
    </row>
    <row r="42" spans="1:26" ht="14.25" customHeight="1" thickBot="1" x14ac:dyDescent="0.3">
      <c r="A42" s="40">
        <v>0.27</v>
      </c>
      <c r="B42" s="41">
        <v>0.35</v>
      </c>
      <c r="C42" s="24" t="s">
        <v>195</v>
      </c>
      <c r="D42" s="24"/>
      <c r="E42" s="24" t="s">
        <v>239</v>
      </c>
      <c r="F42" s="179" t="s">
        <v>240</v>
      </c>
      <c r="G42" s="31" t="s">
        <v>110</v>
      </c>
      <c r="H42" s="24" t="s">
        <v>28</v>
      </c>
      <c r="I42" s="31" t="s">
        <v>241</v>
      </c>
      <c r="J42" s="24" t="s">
        <v>242</v>
      </c>
      <c r="K42" s="36">
        <v>194</v>
      </c>
      <c r="L42" s="36" t="s">
        <v>31</v>
      </c>
      <c r="M42" s="31" t="s">
        <v>119</v>
      </c>
      <c r="N42" s="24" t="s">
        <v>33</v>
      </c>
      <c r="O42" s="24">
        <v>2</v>
      </c>
      <c r="P42" s="24"/>
      <c r="Q42" s="31" t="s">
        <v>34</v>
      </c>
      <c r="R42" s="24"/>
      <c r="S42" s="24"/>
      <c r="T42" s="31" t="s">
        <v>35</v>
      </c>
      <c r="U42" s="199">
        <v>260</v>
      </c>
      <c r="V42" s="200">
        <v>2260</v>
      </c>
      <c r="W42" s="34">
        <f t="shared" si="0"/>
        <v>3.4513274336283186</v>
      </c>
      <c r="X42" s="34" t="str">
        <f t="shared" si="1"/>
        <v>A</v>
      </c>
      <c r="Y42" s="201">
        <f t="shared" si="3"/>
        <v>6780</v>
      </c>
      <c r="Z42" s="201" t="str">
        <f t="shared" si="2"/>
        <v>d</v>
      </c>
    </row>
    <row r="43" spans="1:26" ht="14.25" customHeight="1" thickBot="1" x14ac:dyDescent="0.3">
      <c r="A43" s="24">
        <v>4</v>
      </c>
      <c r="B43" s="24" t="s">
        <v>243</v>
      </c>
      <c r="C43" s="24" t="s">
        <v>244</v>
      </c>
      <c r="D43" s="24"/>
      <c r="E43" s="24" t="s">
        <v>239</v>
      </c>
      <c r="F43" s="179" t="s">
        <v>245</v>
      </c>
      <c r="G43" s="27" t="s">
        <v>39</v>
      </c>
      <c r="H43" s="24" t="s">
        <v>246</v>
      </c>
      <c r="I43" s="31" t="s">
        <v>247</v>
      </c>
      <c r="J43" s="24" t="s">
        <v>248</v>
      </c>
      <c r="K43" s="36">
        <v>280</v>
      </c>
      <c r="L43" s="36" t="s">
        <v>31</v>
      </c>
      <c r="M43" s="31" t="s">
        <v>249</v>
      </c>
      <c r="N43" s="24" t="s">
        <v>185</v>
      </c>
      <c r="O43" s="24">
        <v>3</v>
      </c>
      <c r="P43" s="24"/>
      <c r="Q43" s="31" t="s">
        <v>66</v>
      </c>
      <c r="R43" s="24"/>
      <c r="S43" s="24"/>
      <c r="T43" s="31" t="s">
        <v>35</v>
      </c>
      <c r="U43" s="199">
        <v>170</v>
      </c>
      <c r="V43" s="200">
        <v>290</v>
      </c>
      <c r="W43" s="34">
        <f t="shared" si="0"/>
        <v>17.586206896551722</v>
      </c>
      <c r="X43" s="34" t="str">
        <f t="shared" si="1"/>
        <v>A</v>
      </c>
      <c r="Y43" s="201">
        <f t="shared" si="3"/>
        <v>870</v>
      </c>
      <c r="Z43" s="201" t="str">
        <f t="shared" si="2"/>
        <v>d</v>
      </c>
    </row>
    <row r="44" spans="1:26" ht="14.25" customHeight="1" thickBot="1" x14ac:dyDescent="0.3">
      <c r="A44" s="36">
        <v>4.9000000000000004</v>
      </c>
      <c r="B44" s="31" t="s">
        <v>250</v>
      </c>
      <c r="C44" s="24" t="s">
        <v>251</v>
      </c>
      <c r="D44" s="24"/>
      <c r="E44" s="24" t="s">
        <v>178</v>
      </c>
      <c r="F44" s="179" t="s">
        <v>252</v>
      </c>
      <c r="G44" s="31" t="s">
        <v>180</v>
      </c>
      <c r="H44" s="24" t="s">
        <v>40</v>
      </c>
      <c r="I44" s="31" t="s">
        <v>253</v>
      </c>
      <c r="J44" s="24" t="s">
        <v>254</v>
      </c>
      <c r="K44" s="36">
        <v>51</v>
      </c>
      <c r="L44" s="36" t="s">
        <v>31</v>
      </c>
      <c r="M44" s="31" t="s">
        <v>255</v>
      </c>
      <c r="N44" s="24" t="s">
        <v>185</v>
      </c>
      <c r="O44" s="24">
        <v>1</v>
      </c>
      <c r="P44" s="24"/>
      <c r="Q44" s="31" t="s">
        <v>66</v>
      </c>
      <c r="R44" s="24" t="s">
        <v>45</v>
      </c>
      <c r="S44" s="24"/>
      <c r="T44" s="31" t="s">
        <v>35</v>
      </c>
      <c r="U44" s="199">
        <v>0</v>
      </c>
      <c r="V44" s="200">
        <v>0</v>
      </c>
      <c r="W44" s="34" t="str">
        <f t="shared" si="0"/>
        <v/>
      </c>
      <c r="X44" s="34" t="str">
        <f t="shared" si="1"/>
        <v/>
      </c>
      <c r="Y44" s="201">
        <f t="shared" si="3"/>
        <v>0</v>
      </c>
      <c r="Z44" s="201" t="str">
        <f t="shared" si="2"/>
        <v/>
      </c>
    </row>
    <row r="45" spans="1:26" ht="14.25" customHeight="1" thickBot="1" x14ac:dyDescent="0.3">
      <c r="A45" s="43">
        <v>7.25</v>
      </c>
      <c r="B45" s="43" t="s">
        <v>256</v>
      </c>
      <c r="C45" s="44" t="s">
        <v>49</v>
      </c>
      <c r="D45" s="24"/>
      <c r="E45" s="24" t="s">
        <v>257</v>
      </c>
      <c r="F45" s="179" t="s">
        <v>258</v>
      </c>
      <c r="G45" s="31" t="s">
        <v>110</v>
      </c>
      <c r="H45" s="24" t="s">
        <v>40</v>
      </c>
      <c r="I45" s="31" t="s">
        <v>259</v>
      </c>
      <c r="J45" s="24" t="s">
        <v>260</v>
      </c>
      <c r="K45" s="36">
        <v>163</v>
      </c>
      <c r="L45" s="36" t="s">
        <v>31</v>
      </c>
      <c r="M45" s="31" t="s">
        <v>128</v>
      </c>
      <c r="N45" s="24" t="s">
        <v>129</v>
      </c>
      <c r="O45" s="24">
        <v>2</v>
      </c>
      <c r="P45" s="24"/>
      <c r="Q45" s="31" t="s">
        <v>34</v>
      </c>
      <c r="R45" s="24" t="s">
        <v>45</v>
      </c>
      <c r="S45" s="24"/>
      <c r="T45" s="31" t="s">
        <v>35</v>
      </c>
      <c r="U45" s="199">
        <v>0</v>
      </c>
      <c r="V45" s="200">
        <v>0</v>
      </c>
      <c r="W45" s="34" t="str">
        <f t="shared" si="0"/>
        <v/>
      </c>
      <c r="X45" s="34" t="str">
        <f t="shared" si="1"/>
        <v/>
      </c>
      <c r="Y45" s="201">
        <f t="shared" si="3"/>
        <v>0</v>
      </c>
      <c r="Z45" s="201" t="str">
        <f t="shared" si="2"/>
        <v/>
      </c>
    </row>
    <row r="46" spans="1:26" ht="14.25" customHeight="1" thickBot="1" x14ac:dyDescent="0.3">
      <c r="A46" s="36">
        <v>15.99</v>
      </c>
      <c r="B46" s="24">
        <v>21.75</v>
      </c>
      <c r="C46" s="24" t="s">
        <v>261</v>
      </c>
      <c r="D46" s="24"/>
      <c r="E46" s="24" t="s">
        <v>262</v>
      </c>
      <c r="F46" s="179" t="s">
        <v>263</v>
      </c>
      <c r="G46" s="31" t="s">
        <v>46</v>
      </c>
      <c r="H46" s="24" t="s">
        <v>207</v>
      </c>
      <c r="I46" s="31" t="s">
        <v>264</v>
      </c>
      <c r="J46" s="24" t="s">
        <v>265</v>
      </c>
      <c r="K46" s="36">
        <v>94</v>
      </c>
      <c r="L46" s="36" t="s">
        <v>31</v>
      </c>
      <c r="M46" s="31" t="s">
        <v>255</v>
      </c>
      <c r="N46" s="24" t="s">
        <v>185</v>
      </c>
      <c r="O46" s="24">
        <v>1</v>
      </c>
      <c r="P46" s="24"/>
      <c r="Q46" s="31" t="s">
        <v>66</v>
      </c>
      <c r="R46" s="24"/>
      <c r="S46" s="24"/>
      <c r="T46" s="31" t="s">
        <v>35</v>
      </c>
      <c r="U46" s="199">
        <v>5600</v>
      </c>
      <c r="V46" s="200">
        <v>10800</v>
      </c>
      <c r="W46" s="34">
        <f t="shared" si="0"/>
        <v>15.555555555555555</v>
      </c>
      <c r="X46" s="34" t="str">
        <f t="shared" si="1"/>
        <v>A</v>
      </c>
      <c r="Y46" s="201">
        <f t="shared" si="3"/>
        <v>32400</v>
      </c>
      <c r="Z46" s="201" t="str">
        <f t="shared" si="2"/>
        <v>d</v>
      </c>
    </row>
    <row r="47" spans="1:26" ht="14.25" customHeight="1" thickBot="1" x14ac:dyDescent="0.3">
      <c r="A47" s="40">
        <v>0.15</v>
      </c>
      <c r="B47" s="41" t="s">
        <v>266</v>
      </c>
      <c r="C47" s="24" t="s">
        <v>24</v>
      </c>
      <c r="D47" s="24"/>
      <c r="E47" s="24" t="s">
        <v>267</v>
      </c>
      <c r="F47" s="179" t="s">
        <v>268</v>
      </c>
      <c r="G47" s="31" t="s">
        <v>83</v>
      </c>
      <c r="H47" s="24" t="s">
        <v>84</v>
      </c>
      <c r="I47" s="31" t="s">
        <v>269</v>
      </c>
      <c r="J47" s="24" t="s">
        <v>270</v>
      </c>
      <c r="K47" s="36">
        <v>312</v>
      </c>
      <c r="L47" s="36" t="s">
        <v>31</v>
      </c>
      <c r="M47" s="31" t="s">
        <v>87</v>
      </c>
      <c r="N47" s="24" t="s">
        <v>88</v>
      </c>
      <c r="O47" s="24">
        <v>3</v>
      </c>
      <c r="P47" s="24"/>
      <c r="Q47" s="31" t="s">
        <v>34</v>
      </c>
      <c r="R47" s="49"/>
      <c r="S47" s="49"/>
      <c r="T47" s="31" t="s">
        <v>35</v>
      </c>
      <c r="U47" s="199">
        <v>72620</v>
      </c>
      <c r="V47" s="200">
        <v>98800</v>
      </c>
      <c r="W47" s="34">
        <f t="shared" si="0"/>
        <v>22.050607287449395</v>
      </c>
      <c r="X47" s="34" t="str">
        <f t="shared" si="1"/>
        <v>A</v>
      </c>
      <c r="Y47" s="201">
        <f t="shared" si="3"/>
        <v>296400</v>
      </c>
      <c r="Z47" s="201" t="str">
        <f t="shared" si="2"/>
        <v>d</v>
      </c>
    </row>
    <row r="48" spans="1:26" ht="14.25" customHeight="1" thickBot="1" x14ac:dyDescent="0.3">
      <c r="A48" s="40">
        <v>50.999999999999993</v>
      </c>
      <c r="B48" s="40">
        <v>72</v>
      </c>
      <c r="C48" s="24" t="s">
        <v>271</v>
      </c>
      <c r="D48" s="24"/>
      <c r="E48" s="31" t="s">
        <v>272</v>
      </c>
      <c r="F48" s="179" t="s">
        <v>273</v>
      </c>
      <c r="G48" s="31" t="s">
        <v>274</v>
      </c>
      <c r="H48" s="24" t="s">
        <v>275</v>
      </c>
      <c r="I48" s="134" t="s">
        <v>276</v>
      </c>
      <c r="J48" s="24" t="s">
        <v>277</v>
      </c>
      <c r="K48" s="36">
        <v>748</v>
      </c>
      <c r="L48" s="36" t="s">
        <v>31</v>
      </c>
      <c r="M48" s="31" t="s">
        <v>72</v>
      </c>
      <c r="N48" s="24" t="s">
        <v>33</v>
      </c>
      <c r="O48" s="24">
        <v>8</v>
      </c>
      <c r="P48" s="24"/>
      <c r="Q48" s="31" t="s">
        <v>34</v>
      </c>
      <c r="R48" s="24"/>
      <c r="S48" s="24"/>
      <c r="T48" s="31" t="s">
        <v>35</v>
      </c>
      <c r="U48" s="199">
        <v>84000</v>
      </c>
      <c r="V48" s="200">
        <v>122000</v>
      </c>
      <c r="W48" s="34">
        <f t="shared" si="0"/>
        <v>20.655737704918032</v>
      </c>
      <c r="X48" s="34" t="str">
        <f t="shared" si="1"/>
        <v>A</v>
      </c>
      <c r="Y48" s="201">
        <f t="shared" si="3"/>
        <v>366000</v>
      </c>
      <c r="Z48" s="201" t="str">
        <f t="shared" si="2"/>
        <v>d</v>
      </c>
    </row>
    <row r="49" spans="1:26" ht="14.25" customHeight="1" thickBot="1" x14ac:dyDescent="0.3">
      <c r="A49" s="40">
        <v>36</v>
      </c>
      <c r="B49" s="40">
        <v>57</v>
      </c>
      <c r="C49" s="24" t="s">
        <v>235</v>
      </c>
      <c r="D49" s="24"/>
      <c r="E49" s="24" t="s">
        <v>278</v>
      </c>
      <c r="F49" s="179" t="s">
        <v>279</v>
      </c>
      <c r="G49" s="31" t="s">
        <v>69</v>
      </c>
      <c r="H49" s="24" t="s">
        <v>280</v>
      </c>
      <c r="I49" s="31" t="s">
        <v>281</v>
      </c>
      <c r="J49" s="24" t="s">
        <v>282</v>
      </c>
      <c r="K49" s="36">
        <v>747</v>
      </c>
      <c r="L49" s="36" t="s">
        <v>31</v>
      </c>
      <c r="M49" s="31" t="s">
        <v>72</v>
      </c>
      <c r="N49" s="24" t="s">
        <v>33</v>
      </c>
      <c r="O49" s="24">
        <v>8</v>
      </c>
      <c r="P49" s="24"/>
      <c r="Q49" s="31" t="s">
        <v>34</v>
      </c>
      <c r="R49" s="24"/>
      <c r="S49" s="24"/>
      <c r="T49" s="31" t="s">
        <v>35</v>
      </c>
      <c r="U49" s="199">
        <v>0</v>
      </c>
      <c r="V49" s="200">
        <v>300</v>
      </c>
      <c r="W49" s="34">
        <f t="shared" si="0"/>
        <v>0</v>
      </c>
      <c r="X49" s="34" t="str">
        <f t="shared" si="1"/>
        <v>A</v>
      </c>
      <c r="Y49" s="201">
        <f t="shared" si="3"/>
        <v>900</v>
      </c>
      <c r="Z49" s="201" t="str">
        <f t="shared" si="2"/>
        <v>d</v>
      </c>
    </row>
    <row r="50" spans="1:26" ht="14.25" customHeight="1" thickBot="1" x14ac:dyDescent="0.3">
      <c r="A50" s="40">
        <v>54</v>
      </c>
      <c r="B50" s="40" t="s">
        <v>283</v>
      </c>
      <c r="C50" s="24" t="s">
        <v>271</v>
      </c>
      <c r="D50" s="24"/>
      <c r="E50" s="31" t="s">
        <v>272</v>
      </c>
      <c r="F50" s="179" t="s">
        <v>284</v>
      </c>
      <c r="G50" s="31" t="s">
        <v>274</v>
      </c>
      <c r="H50" s="24" t="s">
        <v>275</v>
      </c>
      <c r="I50" s="31" t="s">
        <v>285</v>
      </c>
      <c r="J50" s="24" t="s">
        <v>286</v>
      </c>
      <c r="K50" s="36">
        <v>749</v>
      </c>
      <c r="L50" s="36" t="s">
        <v>31</v>
      </c>
      <c r="M50" s="31" t="s">
        <v>72</v>
      </c>
      <c r="N50" s="24" t="s">
        <v>33</v>
      </c>
      <c r="O50" s="24">
        <v>8</v>
      </c>
      <c r="P50" s="24"/>
      <c r="Q50" s="31" t="s">
        <v>34</v>
      </c>
      <c r="R50" s="24"/>
      <c r="S50" s="24"/>
      <c r="T50" s="31" t="s">
        <v>35</v>
      </c>
      <c r="U50" s="199">
        <v>0</v>
      </c>
      <c r="V50" s="200">
        <v>0</v>
      </c>
      <c r="W50" s="34" t="str">
        <f t="shared" si="0"/>
        <v/>
      </c>
      <c r="X50" s="34" t="str">
        <f t="shared" si="1"/>
        <v/>
      </c>
      <c r="Y50" s="201">
        <f t="shared" si="3"/>
        <v>0</v>
      </c>
      <c r="Z50" s="201" t="str">
        <f t="shared" si="2"/>
        <v/>
      </c>
    </row>
    <row r="51" spans="1:26" ht="14.25" customHeight="1" thickBot="1" x14ac:dyDescent="0.3">
      <c r="A51" s="36">
        <v>5.45</v>
      </c>
      <c r="B51" s="24" t="s">
        <v>287</v>
      </c>
      <c r="C51" s="24" t="s">
        <v>235</v>
      </c>
      <c r="D51" s="24"/>
      <c r="E51" s="24" t="s">
        <v>73</v>
      </c>
      <c r="F51" s="179" t="s">
        <v>288</v>
      </c>
      <c r="G51" s="31" t="s">
        <v>69</v>
      </c>
      <c r="H51" s="24" t="s">
        <v>235</v>
      </c>
      <c r="I51" s="31" t="s">
        <v>289</v>
      </c>
      <c r="J51" s="24" t="s">
        <v>290</v>
      </c>
      <c r="K51" s="36">
        <v>107</v>
      </c>
      <c r="L51" s="36" t="s">
        <v>31</v>
      </c>
      <c r="M51" s="31" t="s">
        <v>255</v>
      </c>
      <c r="N51" s="24" t="s">
        <v>185</v>
      </c>
      <c r="O51" s="24">
        <v>1</v>
      </c>
      <c r="P51" s="24"/>
      <c r="Q51" s="31" t="s">
        <v>66</v>
      </c>
      <c r="R51" s="24"/>
      <c r="S51" s="24"/>
      <c r="T51" s="31" t="s">
        <v>35</v>
      </c>
      <c r="U51" s="199">
        <v>0</v>
      </c>
      <c r="V51" s="200">
        <v>0</v>
      </c>
      <c r="W51" s="34" t="str">
        <f t="shared" si="0"/>
        <v/>
      </c>
      <c r="X51" s="34" t="str">
        <f t="shared" si="1"/>
        <v/>
      </c>
      <c r="Y51" s="201">
        <f t="shared" si="3"/>
        <v>0</v>
      </c>
      <c r="Z51" s="201" t="str">
        <f t="shared" si="2"/>
        <v/>
      </c>
    </row>
    <row r="52" spans="1:26" ht="14.25" customHeight="1" thickBot="1" x14ac:dyDescent="0.3">
      <c r="A52" s="36">
        <v>0.34</v>
      </c>
      <c r="B52" s="24">
        <v>0.35799999999999998</v>
      </c>
      <c r="C52" s="24" t="s">
        <v>24</v>
      </c>
      <c r="D52" s="24"/>
      <c r="E52" s="24" t="s">
        <v>291</v>
      </c>
      <c r="F52" s="179" t="s">
        <v>292</v>
      </c>
      <c r="G52" s="31" t="s">
        <v>293</v>
      </c>
      <c r="H52" s="24" t="s">
        <v>28</v>
      </c>
      <c r="I52" s="31" t="s">
        <v>294</v>
      </c>
      <c r="J52" s="24" t="s">
        <v>295</v>
      </c>
      <c r="K52" s="36">
        <v>108</v>
      </c>
      <c r="L52" s="36" t="s">
        <v>31</v>
      </c>
      <c r="M52" s="31" t="s">
        <v>255</v>
      </c>
      <c r="N52" s="24" t="s">
        <v>185</v>
      </c>
      <c r="O52" s="24">
        <v>1</v>
      </c>
      <c r="P52" s="24"/>
      <c r="Q52" s="31" t="s">
        <v>66</v>
      </c>
      <c r="R52" s="24"/>
      <c r="S52" s="24"/>
      <c r="T52" s="31" t="s">
        <v>35</v>
      </c>
      <c r="U52" s="199">
        <v>16020</v>
      </c>
      <c r="V52" s="200">
        <v>33060</v>
      </c>
      <c r="W52" s="34">
        <f t="shared" si="0"/>
        <v>14.53720508166969</v>
      </c>
      <c r="X52" s="34" t="str">
        <f t="shared" si="1"/>
        <v>A</v>
      </c>
      <c r="Y52" s="201">
        <f t="shared" si="3"/>
        <v>99180</v>
      </c>
      <c r="Z52" s="201" t="str">
        <f t="shared" si="2"/>
        <v>d</v>
      </c>
    </row>
    <row r="53" spans="1:26" ht="14.25" customHeight="1" thickBot="1" x14ac:dyDescent="0.3">
      <c r="A53" s="36">
        <v>0.18</v>
      </c>
      <c r="B53" s="24" t="s">
        <v>296</v>
      </c>
      <c r="C53" s="24" t="s">
        <v>24</v>
      </c>
      <c r="D53" s="24"/>
      <c r="E53" s="24" t="s">
        <v>297</v>
      </c>
      <c r="F53" s="179" t="s">
        <v>298</v>
      </c>
      <c r="G53" s="31" t="s">
        <v>110</v>
      </c>
      <c r="H53" s="24" t="s">
        <v>28</v>
      </c>
      <c r="I53" s="31" t="s">
        <v>299</v>
      </c>
      <c r="J53" s="24" t="s">
        <v>300</v>
      </c>
      <c r="K53" s="36">
        <v>109</v>
      </c>
      <c r="L53" s="36" t="s">
        <v>31</v>
      </c>
      <c r="M53" s="31" t="s">
        <v>255</v>
      </c>
      <c r="N53" s="24" t="s">
        <v>185</v>
      </c>
      <c r="O53" s="24">
        <v>1</v>
      </c>
      <c r="P53" s="24"/>
      <c r="Q53" s="31" t="s">
        <v>66</v>
      </c>
      <c r="R53" s="24"/>
      <c r="S53" s="24"/>
      <c r="T53" s="31" t="s">
        <v>35</v>
      </c>
      <c r="U53" s="199">
        <v>50958</v>
      </c>
      <c r="V53" s="200">
        <v>47140</v>
      </c>
      <c r="W53" s="34">
        <f t="shared" si="0"/>
        <v>32.429783623249897</v>
      </c>
      <c r="X53" s="34" t="str">
        <f t="shared" si="1"/>
        <v>B</v>
      </c>
      <c r="Y53" s="201">
        <f t="shared" si="3"/>
        <v>141420</v>
      </c>
      <c r="Z53" s="201" t="str">
        <f t="shared" si="2"/>
        <v>d</v>
      </c>
    </row>
    <row r="54" spans="1:26" ht="14.25" customHeight="1" thickBot="1" x14ac:dyDescent="0.3">
      <c r="A54" s="40">
        <v>0.39</v>
      </c>
      <c r="B54" s="41" t="s">
        <v>301</v>
      </c>
      <c r="C54" s="24" t="s">
        <v>115</v>
      </c>
      <c r="D54" s="24"/>
      <c r="E54" s="24" t="s">
        <v>302</v>
      </c>
      <c r="F54" s="179" t="s">
        <v>303</v>
      </c>
      <c r="G54" s="31" t="s">
        <v>110</v>
      </c>
      <c r="H54" s="24" t="s">
        <v>84</v>
      </c>
      <c r="I54" s="31" t="s">
        <v>304</v>
      </c>
      <c r="J54" s="24" t="s">
        <v>305</v>
      </c>
      <c r="K54" s="36">
        <v>768</v>
      </c>
      <c r="L54" s="36" t="s">
        <v>31</v>
      </c>
      <c r="M54" s="31" t="s">
        <v>306</v>
      </c>
      <c r="N54" s="24" t="s">
        <v>88</v>
      </c>
      <c r="O54" s="24">
        <v>7</v>
      </c>
      <c r="P54" s="24"/>
      <c r="Q54" s="31" t="s">
        <v>34</v>
      </c>
      <c r="R54" s="24"/>
      <c r="S54" s="24"/>
      <c r="T54" s="31" t="s">
        <v>35</v>
      </c>
      <c r="U54" s="199">
        <v>34000</v>
      </c>
      <c r="V54" s="200">
        <v>17000</v>
      </c>
      <c r="W54" s="34">
        <f t="shared" si="0"/>
        <v>60</v>
      </c>
      <c r="X54" s="34" t="str">
        <f t="shared" si="1"/>
        <v>B</v>
      </c>
      <c r="Y54" s="201">
        <f t="shared" si="3"/>
        <v>51000</v>
      </c>
      <c r="Z54" s="201" t="str">
        <f t="shared" si="2"/>
        <v>d</v>
      </c>
    </row>
    <row r="55" spans="1:26" ht="14.25" customHeight="1" thickBot="1" x14ac:dyDescent="0.3">
      <c r="A55" s="36">
        <v>2.4500000000000002</v>
      </c>
      <c r="B55" s="24" t="s">
        <v>307</v>
      </c>
      <c r="C55" s="51" t="s">
        <v>36</v>
      </c>
      <c r="D55" s="24"/>
      <c r="E55" s="24" t="s">
        <v>98</v>
      </c>
      <c r="F55" s="179" t="s">
        <v>308</v>
      </c>
      <c r="G55" s="31" t="s">
        <v>100</v>
      </c>
      <c r="H55" s="24" t="s">
        <v>40</v>
      </c>
      <c r="I55" s="31" t="s">
        <v>309</v>
      </c>
      <c r="J55" s="24" t="s">
        <v>310</v>
      </c>
      <c r="K55" s="36">
        <v>106</v>
      </c>
      <c r="L55" s="36" t="s">
        <v>31</v>
      </c>
      <c r="M55" s="31" t="s">
        <v>255</v>
      </c>
      <c r="N55" s="24" t="s">
        <v>185</v>
      </c>
      <c r="O55" s="24">
        <v>1</v>
      </c>
      <c r="P55" s="24"/>
      <c r="Q55" s="31" t="s">
        <v>66</v>
      </c>
      <c r="R55" s="24" t="s">
        <v>45</v>
      </c>
      <c r="S55" s="24"/>
      <c r="T55" s="31" t="s">
        <v>35</v>
      </c>
      <c r="U55" s="199">
        <v>500</v>
      </c>
      <c r="V55" s="200">
        <v>1500</v>
      </c>
      <c r="W55" s="34">
        <f t="shared" si="0"/>
        <v>10</v>
      </c>
      <c r="X55" s="34" t="str">
        <f t="shared" si="1"/>
        <v>A</v>
      </c>
      <c r="Y55" s="201">
        <f t="shared" si="3"/>
        <v>4500</v>
      </c>
      <c r="Z55" s="201" t="str">
        <f t="shared" si="2"/>
        <v>d</v>
      </c>
    </row>
    <row r="56" spans="1:26" ht="14.25" customHeight="1" thickBot="1" x14ac:dyDescent="0.3">
      <c r="A56" s="40">
        <v>0.82500000000000007</v>
      </c>
      <c r="B56" s="41">
        <v>1.5</v>
      </c>
      <c r="C56" s="24" t="s">
        <v>311</v>
      </c>
      <c r="D56" s="24"/>
      <c r="E56" s="24" t="s">
        <v>73</v>
      </c>
      <c r="F56" s="179" t="s">
        <v>312</v>
      </c>
      <c r="G56" s="31" t="s">
        <v>69</v>
      </c>
      <c r="H56" s="24" t="s">
        <v>311</v>
      </c>
      <c r="I56" s="31" t="s">
        <v>313</v>
      </c>
      <c r="J56" s="24" t="s">
        <v>314</v>
      </c>
      <c r="K56" s="36">
        <v>615</v>
      </c>
      <c r="L56" s="36" t="s">
        <v>31</v>
      </c>
      <c r="M56" s="31" t="s">
        <v>103</v>
      </c>
      <c r="N56" s="24" t="s">
        <v>33</v>
      </c>
      <c r="O56" s="24">
        <v>7</v>
      </c>
      <c r="P56" s="24"/>
      <c r="Q56" s="31" t="s">
        <v>34</v>
      </c>
      <c r="R56" s="24"/>
      <c r="S56" s="24"/>
      <c r="T56" s="31" t="s">
        <v>35</v>
      </c>
      <c r="U56" s="199">
        <v>40270</v>
      </c>
      <c r="V56" s="200">
        <v>40300</v>
      </c>
      <c r="W56" s="34">
        <f t="shared" si="0"/>
        <v>29.977667493796524</v>
      </c>
      <c r="X56" s="34" t="str">
        <f t="shared" si="1"/>
        <v>A</v>
      </c>
      <c r="Y56" s="201">
        <f t="shared" si="3"/>
        <v>120900</v>
      </c>
      <c r="Z56" s="201" t="str">
        <f t="shared" si="2"/>
        <v>d</v>
      </c>
    </row>
    <row r="57" spans="1:26" ht="14.25" customHeight="1" thickBot="1" x14ac:dyDescent="0.3">
      <c r="A57" s="40">
        <v>1.9760479041916168</v>
      </c>
      <c r="B57" s="41">
        <v>2</v>
      </c>
      <c r="C57" s="24" t="s">
        <v>36</v>
      </c>
      <c r="D57" s="24"/>
      <c r="E57" s="24" t="s">
        <v>98</v>
      </c>
      <c r="F57" s="179" t="s">
        <v>315</v>
      </c>
      <c r="G57" s="31" t="s">
        <v>100</v>
      </c>
      <c r="H57" s="24" t="s">
        <v>40</v>
      </c>
      <c r="I57" s="31" t="s">
        <v>316</v>
      </c>
      <c r="J57" s="24" t="s">
        <v>317</v>
      </c>
      <c r="K57" s="36">
        <v>238</v>
      </c>
      <c r="L57" s="36" t="s">
        <v>31</v>
      </c>
      <c r="M57" s="31" t="s">
        <v>318</v>
      </c>
      <c r="N57" s="24" t="s">
        <v>33</v>
      </c>
      <c r="O57" s="24">
        <v>3</v>
      </c>
      <c r="P57" s="24"/>
      <c r="Q57" s="31" t="s">
        <v>34</v>
      </c>
      <c r="R57" s="49" t="s">
        <v>45</v>
      </c>
      <c r="S57" s="49"/>
      <c r="T57" s="31" t="s">
        <v>35</v>
      </c>
      <c r="U57" s="199">
        <v>125000</v>
      </c>
      <c r="V57" s="200">
        <v>493000</v>
      </c>
      <c r="W57" s="34">
        <f t="shared" si="0"/>
        <v>7.6064908722109532</v>
      </c>
      <c r="X57" s="34" t="str">
        <f t="shared" si="1"/>
        <v>A</v>
      </c>
      <c r="Y57" s="201">
        <f t="shared" si="3"/>
        <v>1479000</v>
      </c>
      <c r="Z57" s="201" t="str">
        <f t="shared" si="2"/>
        <v>d</v>
      </c>
    </row>
    <row r="58" spans="1:26" ht="14.25" customHeight="1" thickBot="1" x14ac:dyDescent="0.3">
      <c r="A58" s="40">
        <v>0.44999999999999996</v>
      </c>
      <c r="B58" s="41">
        <v>0.7</v>
      </c>
      <c r="C58" s="24" t="s">
        <v>24</v>
      </c>
      <c r="D58" s="24"/>
      <c r="E58" s="24" t="s">
        <v>319</v>
      </c>
      <c r="F58" s="179" t="s">
        <v>320</v>
      </c>
      <c r="G58" s="31" t="s">
        <v>321</v>
      </c>
      <c r="H58" s="24" t="s">
        <v>28</v>
      </c>
      <c r="I58" s="31" t="s">
        <v>322</v>
      </c>
      <c r="J58" s="24" t="s">
        <v>323</v>
      </c>
      <c r="K58" s="36">
        <v>239</v>
      </c>
      <c r="L58" s="36" t="s">
        <v>31</v>
      </c>
      <c r="M58" s="31" t="s">
        <v>318</v>
      </c>
      <c r="N58" s="24" t="s">
        <v>33</v>
      </c>
      <c r="O58" s="24">
        <v>3</v>
      </c>
      <c r="P58" s="24"/>
      <c r="Q58" s="31" t="s">
        <v>34</v>
      </c>
      <c r="R58" s="49"/>
      <c r="S58" s="49"/>
      <c r="T58" s="31" t="s">
        <v>35</v>
      </c>
      <c r="U58" s="199">
        <v>8500</v>
      </c>
      <c r="V58" s="200">
        <v>2000</v>
      </c>
      <c r="W58" s="34">
        <f t="shared" si="0"/>
        <v>127.5</v>
      </c>
      <c r="X58" s="34" t="str">
        <f t="shared" si="1"/>
        <v>C</v>
      </c>
      <c r="Y58" s="201">
        <f t="shared" si="3"/>
        <v>6000</v>
      </c>
      <c r="Z58" s="201" t="str">
        <f t="shared" si="2"/>
        <v/>
      </c>
    </row>
    <row r="59" spans="1:26" ht="14.25" customHeight="1" thickBot="1" x14ac:dyDescent="0.3">
      <c r="A59" s="24">
        <v>0.19500000000000001</v>
      </c>
      <c r="B59" s="24" t="s">
        <v>324</v>
      </c>
      <c r="C59" s="24" t="s">
        <v>24</v>
      </c>
      <c r="D59" s="24"/>
      <c r="E59" s="24" t="s">
        <v>325</v>
      </c>
      <c r="F59" s="179" t="s">
        <v>326</v>
      </c>
      <c r="G59" s="31" t="s">
        <v>69</v>
      </c>
      <c r="H59" s="24" t="s">
        <v>84</v>
      </c>
      <c r="I59" s="31" t="s">
        <v>327</v>
      </c>
      <c r="J59" s="24" t="s">
        <v>328</v>
      </c>
      <c r="K59" s="36">
        <v>215</v>
      </c>
      <c r="L59" s="36" t="s">
        <v>31</v>
      </c>
      <c r="M59" s="31" t="s">
        <v>184</v>
      </c>
      <c r="N59" s="24" t="s">
        <v>185</v>
      </c>
      <c r="O59" s="24">
        <v>2</v>
      </c>
      <c r="P59" s="24"/>
      <c r="Q59" s="31" t="s">
        <v>66</v>
      </c>
      <c r="R59" s="24"/>
      <c r="S59" s="24" t="s">
        <v>329</v>
      </c>
      <c r="T59" s="31" t="s">
        <v>35</v>
      </c>
      <c r="U59" s="199">
        <v>2625</v>
      </c>
      <c r="V59" s="200">
        <v>2535</v>
      </c>
      <c r="W59" s="34">
        <f t="shared" si="0"/>
        <v>31.065088757396449</v>
      </c>
      <c r="X59" s="34" t="str">
        <f t="shared" si="1"/>
        <v>B</v>
      </c>
      <c r="Y59" s="201">
        <f t="shared" si="3"/>
        <v>7605</v>
      </c>
      <c r="Z59" s="201" t="str">
        <f t="shared" si="2"/>
        <v>d</v>
      </c>
    </row>
    <row r="60" spans="1:26" ht="14.25" customHeight="1" thickBot="1" x14ac:dyDescent="0.3">
      <c r="A60" s="24">
        <v>0.1</v>
      </c>
      <c r="B60" s="24" t="s">
        <v>330</v>
      </c>
      <c r="C60" s="24" t="s">
        <v>24</v>
      </c>
      <c r="D60" s="24"/>
      <c r="E60" s="24" t="s">
        <v>325</v>
      </c>
      <c r="F60" s="179" t="s">
        <v>331</v>
      </c>
      <c r="G60" s="31" t="s">
        <v>69</v>
      </c>
      <c r="H60" s="24" t="s">
        <v>84</v>
      </c>
      <c r="I60" s="31" t="s">
        <v>332</v>
      </c>
      <c r="J60" s="24" t="s">
        <v>333</v>
      </c>
      <c r="K60" s="36">
        <v>216</v>
      </c>
      <c r="L60" s="36" t="s">
        <v>31</v>
      </c>
      <c r="M60" s="31" t="s">
        <v>184</v>
      </c>
      <c r="N60" s="24" t="s">
        <v>185</v>
      </c>
      <c r="O60" s="24">
        <v>2</v>
      </c>
      <c r="P60" s="24"/>
      <c r="Q60" s="31" t="s">
        <v>66</v>
      </c>
      <c r="R60" s="24"/>
      <c r="S60" s="24" t="s">
        <v>329</v>
      </c>
      <c r="T60" s="31" t="s">
        <v>35</v>
      </c>
      <c r="U60" s="199">
        <v>1245</v>
      </c>
      <c r="V60" s="200">
        <v>450</v>
      </c>
      <c r="W60" s="34">
        <f t="shared" si="0"/>
        <v>83</v>
      </c>
      <c r="X60" s="34" t="str">
        <f t="shared" si="1"/>
        <v>C</v>
      </c>
      <c r="Y60" s="201">
        <f t="shared" si="3"/>
        <v>1350</v>
      </c>
      <c r="Z60" s="201" t="str">
        <f t="shared" si="2"/>
        <v>d</v>
      </c>
    </row>
    <row r="61" spans="1:26" ht="14.25" customHeight="1" thickBot="1" x14ac:dyDescent="0.3">
      <c r="A61" s="40">
        <v>9.6000000000000002E-2</v>
      </c>
      <c r="B61" s="41" t="s">
        <v>334</v>
      </c>
      <c r="C61" s="24" t="s">
        <v>24</v>
      </c>
      <c r="D61" s="24"/>
      <c r="E61" s="24" t="s">
        <v>79</v>
      </c>
      <c r="F61" s="179" t="s">
        <v>335</v>
      </c>
      <c r="G61" s="31" t="s">
        <v>83</v>
      </c>
      <c r="H61" s="24" t="s">
        <v>84</v>
      </c>
      <c r="I61" s="31" t="s">
        <v>336</v>
      </c>
      <c r="J61" s="24" t="s">
        <v>337</v>
      </c>
      <c r="K61" s="36">
        <v>302</v>
      </c>
      <c r="L61" s="36" t="s">
        <v>31</v>
      </c>
      <c r="M61" s="31" t="s">
        <v>87</v>
      </c>
      <c r="N61" s="24" t="s">
        <v>88</v>
      </c>
      <c r="O61" s="24">
        <v>3</v>
      </c>
      <c r="P61" s="24"/>
      <c r="Q61" s="31" t="s">
        <v>34</v>
      </c>
      <c r="R61" s="49"/>
      <c r="S61" s="49"/>
      <c r="T61" s="31" t="s">
        <v>35</v>
      </c>
      <c r="U61" s="199">
        <v>176000</v>
      </c>
      <c r="V61" s="200">
        <v>51000</v>
      </c>
      <c r="W61" s="34">
        <f t="shared" si="0"/>
        <v>103.52941176470588</v>
      </c>
      <c r="X61" s="34" t="str">
        <f t="shared" si="1"/>
        <v>C</v>
      </c>
      <c r="Y61" s="201">
        <f t="shared" si="3"/>
        <v>153000</v>
      </c>
      <c r="Z61" s="201" t="str">
        <f t="shared" si="2"/>
        <v/>
      </c>
    </row>
    <row r="62" spans="1:26" ht="14.25" customHeight="1" thickBot="1" x14ac:dyDescent="0.3">
      <c r="A62" s="40">
        <v>0.154</v>
      </c>
      <c r="B62" s="52" t="s">
        <v>338</v>
      </c>
      <c r="C62" s="24" t="s">
        <v>24</v>
      </c>
      <c r="D62" s="24"/>
      <c r="E62" s="24" t="s">
        <v>178</v>
      </c>
      <c r="F62" s="179" t="s">
        <v>339</v>
      </c>
      <c r="G62" s="31" t="s">
        <v>180</v>
      </c>
      <c r="H62" s="24" t="s">
        <v>84</v>
      </c>
      <c r="I62" s="31" t="s">
        <v>340</v>
      </c>
      <c r="J62" s="24" t="s">
        <v>341</v>
      </c>
      <c r="K62" s="53">
        <v>303</v>
      </c>
      <c r="L62" s="53" t="s">
        <v>31</v>
      </c>
      <c r="M62" s="31" t="s">
        <v>87</v>
      </c>
      <c r="N62" s="24" t="s">
        <v>88</v>
      </c>
      <c r="O62" s="24">
        <v>3</v>
      </c>
      <c r="P62" s="24"/>
      <c r="Q62" s="31" t="s">
        <v>34</v>
      </c>
      <c r="R62" s="49"/>
      <c r="S62" s="49"/>
      <c r="T62" s="31" t="s">
        <v>35</v>
      </c>
      <c r="U62" s="199">
        <v>0</v>
      </c>
      <c r="V62" s="200">
        <v>0</v>
      </c>
      <c r="W62" s="34" t="str">
        <f t="shared" si="0"/>
        <v/>
      </c>
      <c r="X62" s="34" t="str">
        <f t="shared" si="1"/>
        <v/>
      </c>
      <c r="Y62" s="201">
        <f t="shared" si="3"/>
        <v>0</v>
      </c>
      <c r="Z62" s="201" t="str">
        <f t="shared" si="2"/>
        <v/>
      </c>
    </row>
    <row r="63" spans="1:26" ht="14.25" customHeight="1" thickBot="1" x14ac:dyDescent="0.3">
      <c r="A63" s="40">
        <v>0.72499999999999998</v>
      </c>
      <c r="B63" s="41" t="s">
        <v>342</v>
      </c>
      <c r="C63" s="24" t="s">
        <v>115</v>
      </c>
      <c r="D63" s="24"/>
      <c r="E63" s="36" t="s">
        <v>343</v>
      </c>
      <c r="F63" s="179" t="s">
        <v>344</v>
      </c>
      <c r="G63" s="31" t="s">
        <v>46</v>
      </c>
      <c r="H63" s="51" t="s">
        <v>345</v>
      </c>
      <c r="I63" s="84" t="s">
        <v>346</v>
      </c>
      <c r="J63" s="51" t="s">
        <v>347</v>
      </c>
      <c r="K63" s="53">
        <v>282</v>
      </c>
      <c r="L63" s="53" t="s">
        <v>31</v>
      </c>
      <c r="M63" s="31" t="s">
        <v>87</v>
      </c>
      <c r="N63" s="24" t="s">
        <v>88</v>
      </c>
      <c r="O63" s="24">
        <v>3</v>
      </c>
      <c r="P63" s="24"/>
      <c r="Q63" s="31" t="s">
        <v>34</v>
      </c>
      <c r="R63" s="49"/>
      <c r="S63" s="49"/>
      <c r="T63" s="31" t="s">
        <v>35</v>
      </c>
      <c r="U63" s="199">
        <v>0</v>
      </c>
      <c r="V63" s="200">
        <v>0</v>
      </c>
      <c r="W63" s="34" t="str">
        <f t="shared" si="0"/>
        <v/>
      </c>
      <c r="X63" s="34" t="str">
        <f t="shared" si="1"/>
        <v/>
      </c>
      <c r="Y63" s="201">
        <f t="shared" si="3"/>
        <v>0</v>
      </c>
      <c r="Z63" s="201" t="str">
        <f t="shared" si="2"/>
        <v/>
      </c>
    </row>
    <row r="64" spans="1:26" ht="14.25" customHeight="1" thickBot="1" x14ac:dyDescent="0.3">
      <c r="A64" s="40">
        <v>1</v>
      </c>
      <c r="B64" s="41"/>
      <c r="C64" s="24" t="s">
        <v>348</v>
      </c>
      <c r="D64" s="24"/>
      <c r="E64" s="56" t="s">
        <v>349</v>
      </c>
      <c r="F64" s="179" t="s">
        <v>350</v>
      </c>
      <c r="G64" s="31" t="s">
        <v>110</v>
      </c>
      <c r="H64" s="51" t="s">
        <v>345</v>
      </c>
      <c r="I64" s="84" t="s">
        <v>351</v>
      </c>
      <c r="J64" s="51" t="s">
        <v>352</v>
      </c>
      <c r="K64" s="53">
        <v>283</v>
      </c>
      <c r="L64" s="53" t="s">
        <v>31</v>
      </c>
      <c r="M64" s="31" t="s">
        <v>87</v>
      </c>
      <c r="N64" s="24" t="s">
        <v>88</v>
      </c>
      <c r="O64" s="24">
        <v>3</v>
      </c>
      <c r="P64" s="24"/>
      <c r="Q64" s="31" t="s">
        <v>34</v>
      </c>
      <c r="R64" s="49"/>
      <c r="S64" s="49"/>
      <c r="T64" s="31" t="s">
        <v>35</v>
      </c>
      <c r="U64" s="199">
        <v>0</v>
      </c>
      <c r="V64" s="200">
        <v>0</v>
      </c>
      <c r="W64" s="34" t="str">
        <f t="shared" si="0"/>
        <v/>
      </c>
      <c r="X64" s="34" t="str">
        <f t="shared" si="1"/>
        <v/>
      </c>
      <c r="Y64" s="201">
        <f t="shared" si="3"/>
        <v>0</v>
      </c>
      <c r="Z64" s="201" t="str">
        <f t="shared" si="2"/>
        <v/>
      </c>
    </row>
    <row r="65" spans="1:26" ht="14.25" customHeight="1" thickBot="1" x14ac:dyDescent="0.3">
      <c r="A65" s="40">
        <v>0.8</v>
      </c>
      <c r="B65" s="41"/>
      <c r="C65" s="24" t="s">
        <v>348</v>
      </c>
      <c r="D65" s="24"/>
      <c r="E65" s="31" t="s">
        <v>349</v>
      </c>
      <c r="F65" s="179" t="s">
        <v>353</v>
      </c>
      <c r="G65" s="31" t="s">
        <v>110</v>
      </c>
      <c r="H65" s="51" t="s">
        <v>345</v>
      </c>
      <c r="I65" s="163" t="s">
        <v>354</v>
      </c>
      <c r="J65" s="164" t="s">
        <v>355</v>
      </c>
      <c r="K65" s="36">
        <v>284</v>
      </c>
      <c r="L65" s="36" t="s">
        <v>31</v>
      </c>
      <c r="M65" s="31" t="s">
        <v>87</v>
      </c>
      <c r="N65" s="24" t="s">
        <v>88</v>
      </c>
      <c r="O65" s="24">
        <v>3</v>
      </c>
      <c r="P65" s="24"/>
      <c r="Q65" s="31" t="s">
        <v>34</v>
      </c>
      <c r="R65" s="49"/>
      <c r="S65" s="49"/>
      <c r="T65" s="31" t="s">
        <v>35</v>
      </c>
      <c r="U65" s="199">
        <v>0</v>
      </c>
      <c r="V65" s="200">
        <v>0</v>
      </c>
      <c r="W65" s="34" t="str">
        <f t="shared" si="0"/>
        <v/>
      </c>
      <c r="X65" s="34" t="str">
        <f t="shared" si="1"/>
        <v/>
      </c>
      <c r="Y65" s="201">
        <f t="shared" si="3"/>
        <v>0</v>
      </c>
      <c r="Z65" s="201" t="str">
        <f t="shared" si="2"/>
        <v/>
      </c>
    </row>
    <row r="66" spans="1:26" ht="14.25" customHeight="1" thickBot="1" x14ac:dyDescent="0.3">
      <c r="A66" s="40">
        <v>1.0249999999999999</v>
      </c>
      <c r="B66" s="41" t="s">
        <v>356</v>
      </c>
      <c r="C66" s="24" t="s">
        <v>115</v>
      </c>
      <c r="D66" s="24"/>
      <c r="E66" s="24" t="s">
        <v>343</v>
      </c>
      <c r="F66" s="179" t="s">
        <v>357</v>
      </c>
      <c r="G66" s="31" t="s">
        <v>46</v>
      </c>
      <c r="H66" s="51" t="s">
        <v>345</v>
      </c>
      <c r="I66" s="163" t="s">
        <v>358</v>
      </c>
      <c r="J66" s="164" t="s">
        <v>359</v>
      </c>
      <c r="K66" s="36">
        <v>285</v>
      </c>
      <c r="L66" s="36" t="s">
        <v>31</v>
      </c>
      <c r="M66" s="31" t="s">
        <v>87</v>
      </c>
      <c r="N66" s="24" t="s">
        <v>88</v>
      </c>
      <c r="O66" s="24">
        <v>3</v>
      </c>
      <c r="P66" s="24"/>
      <c r="Q66" s="31" t="s">
        <v>34</v>
      </c>
      <c r="R66" s="49"/>
      <c r="S66" s="49"/>
      <c r="T66" s="31" t="s">
        <v>35</v>
      </c>
      <c r="U66" s="199">
        <v>0</v>
      </c>
      <c r="V66" s="200">
        <v>0</v>
      </c>
      <c r="W66" s="34" t="str">
        <f t="shared" si="0"/>
        <v/>
      </c>
      <c r="X66" s="34" t="str">
        <f t="shared" si="1"/>
        <v/>
      </c>
      <c r="Y66" s="201">
        <f t="shared" si="3"/>
        <v>0</v>
      </c>
      <c r="Z66" s="201" t="str">
        <f t="shared" ref="Z66:Z129" si="4">IF($Y66="","",IF($U66&lt;$Y66,"d",""))</f>
        <v/>
      </c>
    </row>
    <row r="67" spans="1:26" ht="14.25" customHeight="1" thickBot="1" x14ac:dyDescent="0.3">
      <c r="A67" s="36">
        <v>9.99</v>
      </c>
      <c r="B67" s="24" t="s">
        <v>360</v>
      </c>
      <c r="C67" s="24" t="s">
        <v>361</v>
      </c>
      <c r="D67" s="24"/>
      <c r="E67" s="24" t="s">
        <v>98</v>
      </c>
      <c r="F67" s="179" t="s">
        <v>362</v>
      </c>
      <c r="G67" s="31" t="s">
        <v>100</v>
      </c>
      <c r="H67" s="51" t="s">
        <v>363</v>
      </c>
      <c r="I67" s="84" t="s">
        <v>364</v>
      </c>
      <c r="J67" s="51" t="s">
        <v>365</v>
      </c>
      <c r="K67" s="36">
        <v>35</v>
      </c>
      <c r="L67" s="36" t="s">
        <v>31</v>
      </c>
      <c r="M67" s="31" t="s">
        <v>255</v>
      </c>
      <c r="N67" s="24" t="s">
        <v>185</v>
      </c>
      <c r="O67" s="24">
        <v>1</v>
      </c>
      <c r="P67" s="24"/>
      <c r="Q67" s="31" t="s">
        <v>66</v>
      </c>
      <c r="R67" s="24"/>
      <c r="S67" s="24"/>
      <c r="T67" s="31" t="s">
        <v>35</v>
      </c>
      <c r="U67" s="199">
        <v>0</v>
      </c>
      <c r="V67" s="200">
        <v>0</v>
      </c>
      <c r="W67" s="34" t="str">
        <f t="shared" si="0"/>
        <v/>
      </c>
      <c r="X67" s="34" t="str">
        <f t="shared" si="1"/>
        <v/>
      </c>
      <c r="Y67" s="201">
        <f t="shared" ref="Y67:Y130" si="5">IFERROR(($V67)*3,"")</f>
        <v>0</v>
      </c>
      <c r="Z67" s="201" t="str">
        <f t="shared" si="4"/>
        <v/>
      </c>
    </row>
    <row r="68" spans="1:26" ht="14.25" customHeight="1" thickBot="1" x14ac:dyDescent="0.3">
      <c r="A68" s="40">
        <v>11.7</v>
      </c>
      <c r="B68" s="41" t="s">
        <v>366</v>
      </c>
      <c r="C68" s="24" t="s">
        <v>367</v>
      </c>
      <c r="D68" s="24"/>
      <c r="E68" s="24" t="s">
        <v>98</v>
      </c>
      <c r="F68" s="179" t="s">
        <v>368</v>
      </c>
      <c r="G68" s="31" t="s">
        <v>100</v>
      </c>
      <c r="H68" s="51" t="s">
        <v>369</v>
      </c>
      <c r="I68" s="84" t="s">
        <v>370</v>
      </c>
      <c r="J68" s="51" t="s">
        <v>371</v>
      </c>
      <c r="K68" s="30">
        <v>101</v>
      </c>
      <c r="L68" s="30" t="s">
        <v>31</v>
      </c>
      <c r="M68" s="31" t="s">
        <v>128</v>
      </c>
      <c r="N68" s="24" t="s">
        <v>129</v>
      </c>
      <c r="O68" s="24">
        <v>2</v>
      </c>
      <c r="P68" s="24"/>
      <c r="Q68" s="31" t="s">
        <v>34</v>
      </c>
      <c r="R68" s="24"/>
      <c r="S68" s="24"/>
      <c r="T68" s="31" t="s">
        <v>35</v>
      </c>
      <c r="U68" s="199">
        <v>400</v>
      </c>
      <c r="V68" s="200">
        <v>700</v>
      </c>
      <c r="W68" s="34">
        <f t="shared" si="0"/>
        <v>17.142857142857142</v>
      </c>
      <c r="X68" s="34" t="str">
        <f t="shared" si="1"/>
        <v>A</v>
      </c>
      <c r="Y68" s="201">
        <f t="shared" si="5"/>
        <v>2100</v>
      </c>
      <c r="Z68" s="201" t="str">
        <f t="shared" si="4"/>
        <v>d</v>
      </c>
    </row>
    <row r="69" spans="1:26" ht="14.25" customHeight="1" thickBot="1" x14ac:dyDescent="0.3">
      <c r="A69" s="40">
        <v>11.7</v>
      </c>
      <c r="B69" s="40" t="s">
        <v>296</v>
      </c>
      <c r="C69" s="24" t="s">
        <v>372</v>
      </c>
      <c r="D69" s="24"/>
      <c r="E69" s="24" t="s">
        <v>178</v>
      </c>
      <c r="F69" s="179" t="s">
        <v>373</v>
      </c>
      <c r="G69" s="31" t="s">
        <v>180</v>
      </c>
      <c r="H69" s="51" t="s">
        <v>369</v>
      </c>
      <c r="I69" s="84" t="s">
        <v>370</v>
      </c>
      <c r="J69" s="51" t="s">
        <v>371</v>
      </c>
      <c r="K69" s="59">
        <v>101</v>
      </c>
      <c r="L69" s="59" t="s">
        <v>47</v>
      </c>
      <c r="M69" s="31" t="s">
        <v>128</v>
      </c>
      <c r="N69" s="24" t="s">
        <v>129</v>
      </c>
      <c r="O69" s="24">
        <v>2</v>
      </c>
      <c r="P69" s="24"/>
      <c r="Q69" s="31" t="s">
        <v>34</v>
      </c>
      <c r="R69" s="24"/>
      <c r="S69" s="24"/>
      <c r="T69" s="31" t="s">
        <v>35</v>
      </c>
      <c r="U69" s="199">
        <v>0</v>
      </c>
      <c r="V69" s="200">
        <v>0</v>
      </c>
      <c r="W69" s="34" t="str">
        <f t="shared" si="0"/>
        <v/>
      </c>
      <c r="X69" s="34" t="str">
        <f t="shared" si="1"/>
        <v/>
      </c>
      <c r="Y69" s="201">
        <f t="shared" si="5"/>
        <v>0</v>
      </c>
      <c r="Z69" s="201" t="str">
        <f t="shared" si="4"/>
        <v/>
      </c>
    </row>
    <row r="70" spans="1:26" ht="14.25" customHeight="1" thickBot="1" x14ac:dyDescent="0.3">
      <c r="A70" s="40">
        <v>21</v>
      </c>
      <c r="B70" s="40" t="s">
        <v>374</v>
      </c>
      <c r="C70" s="24" t="s">
        <v>375</v>
      </c>
      <c r="D70" s="24"/>
      <c r="E70" s="24" t="s">
        <v>98</v>
      </c>
      <c r="F70" s="179" t="s">
        <v>368</v>
      </c>
      <c r="G70" s="31" t="s">
        <v>100</v>
      </c>
      <c r="H70" s="51" t="s">
        <v>369</v>
      </c>
      <c r="I70" s="84" t="s">
        <v>376</v>
      </c>
      <c r="J70" s="51" t="s">
        <v>377</v>
      </c>
      <c r="K70" s="30">
        <v>102</v>
      </c>
      <c r="L70" s="30" t="s">
        <v>31</v>
      </c>
      <c r="M70" s="31" t="s">
        <v>128</v>
      </c>
      <c r="N70" s="24" t="s">
        <v>129</v>
      </c>
      <c r="O70" s="24">
        <v>2</v>
      </c>
      <c r="P70" s="24"/>
      <c r="Q70" s="31" t="s">
        <v>34</v>
      </c>
      <c r="R70" s="24"/>
      <c r="S70" s="24"/>
      <c r="T70" s="31" t="s">
        <v>35</v>
      </c>
      <c r="U70" s="199">
        <v>3900</v>
      </c>
      <c r="V70" s="200">
        <v>17500</v>
      </c>
      <c r="W70" s="34">
        <f t="shared" si="0"/>
        <v>6.6857142857142859</v>
      </c>
      <c r="X70" s="34" t="str">
        <f t="shared" si="1"/>
        <v>A</v>
      </c>
      <c r="Y70" s="201">
        <f t="shared" si="5"/>
        <v>52500</v>
      </c>
      <c r="Z70" s="201" t="str">
        <f t="shared" si="4"/>
        <v>d</v>
      </c>
    </row>
    <row r="71" spans="1:26" ht="14.25" customHeight="1" thickBot="1" x14ac:dyDescent="0.3">
      <c r="A71" s="40">
        <v>21</v>
      </c>
      <c r="B71" s="40" t="s">
        <v>296</v>
      </c>
      <c r="C71" s="24" t="s">
        <v>372</v>
      </c>
      <c r="D71" s="24"/>
      <c r="E71" s="24" t="s">
        <v>178</v>
      </c>
      <c r="F71" s="179" t="s">
        <v>373</v>
      </c>
      <c r="G71" s="31" t="s">
        <v>180</v>
      </c>
      <c r="H71" s="51" t="s">
        <v>369</v>
      </c>
      <c r="I71" s="84" t="s">
        <v>376</v>
      </c>
      <c r="J71" s="51" t="s">
        <v>377</v>
      </c>
      <c r="K71" s="59">
        <v>102</v>
      </c>
      <c r="L71" s="59" t="s">
        <v>47</v>
      </c>
      <c r="M71" s="31" t="s">
        <v>128</v>
      </c>
      <c r="N71" s="24" t="s">
        <v>129</v>
      </c>
      <c r="O71" s="24">
        <v>2</v>
      </c>
      <c r="P71" s="24"/>
      <c r="Q71" s="31" t="s">
        <v>34</v>
      </c>
      <c r="R71" s="24"/>
      <c r="S71" s="24"/>
      <c r="T71" s="31" t="s">
        <v>35</v>
      </c>
      <c r="U71" s="199">
        <v>5400</v>
      </c>
      <c r="V71" s="200">
        <v>72</v>
      </c>
      <c r="W71" s="34">
        <f t="shared" si="0"/>
        <v>2250</v>
      </c>
      <c r="X71" s="34" t="str">
        <f t="shared" si="1"/>
        <v>C</v>
      </c>
      <c r="Y71" s="201">
        <f t="shared" si="5"/>
        <v>216</v>
      </c>
      <c r="Z71" s="201" t="str">
        <f t="shared" si="4"/>
        <v/>
      </c>
    </row>
    <row r="72" spans="1:26" ht="14.25" customHeight="1" thickBot="1" x14ac:dyDescent="0.3">
      <c r="A72" s="40">
        <v>0.63364055299539168</v>
      </c>
      <c r="B72" s="41">
        <v>0.6875</v>
      </c>
      <c r="C72" s="24" t="s">
        <v>195</v>
      </c>
      <c r="D72" s="24"/>
      <c r="E72" s="24" t="s">
        <v>98</v>
      </c>
      <c r="F72" s="179" t="s">
        <v>362</v>
      </c>
      <c r="G72" s="31" t="s">
        <v>100</v>
      </c>
      <c r="H72" s="51" t="s">
        <v>28</v>
      </c>
      <c r="I72" s="84" t="s">
        <v>378</v>
      </c>
      <c r="J72" s="51" t="s">
        <v>379</v>
      </c>
      <c r="K72" s="30">
        <v>97</v>
      </c>
      <c r="L72" s="30" t="s">
        <v>31</v>
      </c>
      <c r="M72" s="31" t="s">
        <v>119</v>
      </c>
      <c r="N72" s="24" t="s">
        <v>33</v>
      </c>
      <c r="O72" s="24">
        <v>2</v>
      </c>
      <c r="P72" s="24"/>
      <c r="Q72" s="31" t="s">
        <v>34</v>
      </c>
      <c r="R72" s="24"/>
      <c r="S72" s="24"/>
      <c r="T72" s="31" t="s">
        <v>35</v>
      </c>
      <c r="U72" s="199">
        <v>3500</v>
      </c>
      <c r="V72" s="200">
        <v>5000</v>
      </c>
      <c r="W72" s="34">
        <f t="shared" si="0"/>
        <v>21</v>
      </c>
      <c r="X72" s="34" t="str">
        <f t="shared" si="1"/>
        <v>A</v>
      </c>
      <c r="Y72" s="201">
        <f t="shared" si="5"/>
        <v>15000</v>
      </c>
      <c r="Z72" s="201" t="str">
        <f t="shared" si="4"/>
        <v>d</v>
      </c>
    </row>
    <row r="73" spans="1:26" ht="14.25" customHeight="1" thickBot="1" x14ac:dyDescent="0.3">
      <c r="A73" s="40">
        <v>0.63364055299539168</v>
      </c>
      <c r="B73" s="41">
        <v>1.1875</v>
      </c>
      <c r="C73" s="24" t="s">
        <v>195</v>
      </c>
      <c r="D73" s="24"/>
      <c r="E73" s="24" t="s">
        <v>178</v>
      </c>
      <c r="F73" s="179" t="s">
        <v>380</v>
      </c>
      <c r="G73" s="31" t="s">
        <v>180</v>
      </c>
      <c r="H73" s="51" t="s">
        <v>28</v>
      </c>
      <c r="I73" s="84" t="s">
        <v>378</v>
      </c>
      <c r="J73" s="51" t="s">
        <v>379</v>
      </c>
      <c r="K73" s="59">
        <v>97</v>
      </c>
      <c r="L73" s="59" t="s">
        <v>47</v>
      </c>
      <c r="M73" s="31" t="s">
        <v>119</v>
      </c>
      <c r="N73" s="24" t="s">
        <v>33</v>
      </c>
      <c r="O73" s="24">
        <v>2</v>
      </c>
      <c r="P73" s="24"/>
      <c r="Q73" s="31" t="s">
        <v>34</v>
      </c>
      <c r="R73" s="24"/>
      <c r="S73" s="24"/>
      <c r="T73" s="31" t="s">
        <v>35</v>
      </c>
      <c r="U73" s="199">
        <v>0</v>
      </c>
      <c r="V73" s="200">
        <v>0</v>
      </c>
      <c r="W73" s="34" t="str">
        <f t="shared" si="0"/>
        <v/>
      </c>
      <c r="X73" s="34" t="str">
        <f t="shared" si="1"/>
        <v/>
      </c>
      <c r="Y73" s="201">
        <f t="shared" si="5"/>
        <v>0</v>
      </c>
      <c r="Z73" s="201" t="str">
        <f t="shared" si="4"/>
        <v/>
      </c>
    </row>
    <row r="74" spans="1:26" ht="14.25" customHeight="1" thickBot="1" x14ac:dyDescent="0.3">
      <c r="A74" s="40">
        <v>5.95</v>
      </c>
      <c r="B74" s="45" t="s">
        <v>381</v>
      </c>
      <c r="C74" s="24" t="s">
        <v>382</v>
      </c>
      <c r="D74" s="24"/>
      <c r="E74" s="24" t="s">
        <v>383</v>
      </c>
      <c r="F74" s="179" t="s">
        <v>384</v>
      </c>
      <c r="G74" s="31" t="s">
        <v>93</v>
      </c>
      <c r="H74" s="51" t="s">
        <v>369</v>
      </c>
      <c r="I74" s="84" t="s">
        <v>385</v>
      </c>
      <c r="J74" s="51" t="s">
        <v>386</v>
      </c>
      <c r="K74" s="30">
        <v>94</v>
      </c>
      <c r="L74" s="30" t="s">
        <v>31</v>
      </c>
      <c r="M74" s="31" t="s">
        <v>128</v>
      </c>
      <c r="N74" s="24" t="s">
        <v>129</v>
      </c>
      <c r="O74" s="24">
        <v>2</v>
      </c>
      <c r="P74" s="24"/>
      <c r="Q74" s="31" t="s">
        <v>34</v>
      </c>
      <c r="R74" s="24"/>
      <c r="S74" s="24"/>
      <c r="T74" s="31" t="s">
        <v>35</v>
      </c>
      <c r="U74" s="199">
        <v>900</v>
      </c>
      <c r="V74" s="200">
        <v>120</v>
      </c>
      <c r="W74" s="34">
        <f t="shared" si="0"/>
        <v>225</v>
      </c>
      <c r="X74" s="34" t="str">
        <f t="shared" si="1"/>
        <v>C</v>
      </c>
      <c r="Y74" s="201">
        <f t="shared" si="5"/>
        <v>360</v>
      </c>
      <c r="Z74" s="201" t="str">
        <f t="shared" si="4"/>
        <v/>
      </c>
    </row>
    <row r="75" spans="1:26" ht="14.25" customHeight="1" thickBot="1" x14ac:dyDescent="0.3">
      <c r="A75" s="40">
        <v>5.95</v>
      </c>
      <c r="B75" s="45" t="s">
        <v>387</v>
      </c>
      <c r="C75" s="24" t="s">
        <v>388</v>
      </c>
      <c r="D75" s="24"/>
      <c r="E75" s="56" t="s">
        <v>389</v>
      </c>
      <c r="F75" s="179" t="s">
        <v>390</v>
      </c>
      <c r="G75" s="27" t="s">
        <v>93</v>
      </c>
      <c r="H75" s="51" t="s">
        <v>369</v>
      </c>
      <c r="I75" s="84" t="s">
        <v>385</v>
      </c>
      <c r="J75" s="51" t="s">
        <v>386</v>
      </c>
      <c r="K75" s="59">
        <v>94</v>
      </c>
      <c r="L75" s="59" t="s">
        <v>47</v>
      </c>
      <c r="M75" s="31" t="s">
        <v>128</v>
      </c>
      <c r="N75" s="24" t="s">
        <v>129</v>
      </c>
      <c r="O75" s="24">
        <v>2</v>
      </c>
      <c r="P75" s="24"/>
      <c r="Q75" s="31" t="s">
        <v>34</v>
      </c>
      <c r="R75" s="24"/>
      <c r="S75" s="24"/>
      <c r="T75" s="31" t="s">
        <v>35</v>
      </c>
      <c r="U75" s="199">
        <v>660</v>
      </c>
      <c r="V75" s="200">
        <v>300</v>
      </c>
      <c r="W75" s="34">
        <f t="shared" si="0"/>
        <v>66</v>
      </c>
      <c r="X75" s="34" t="str">
        <f t="shared" si="1"/>
        <v>C</v>
      </c>
      <c r="Y75" s="201">
        <f t="shared" si="5"/>
        <v>900</v>
      </c>
      <c r="Z75" s="201" t="str">
        <f t="shared" si="4"/>
        <v>d</v>
      </c>
    </row>
    <row r="76" spans="1:26" ht="14.25" customHeight="1" thickBot="1" x14ac:dyDescent="0.3">
      <c r="A76" s="40">
        <v>7.49</v>
      </c>
      <c r="B76" s="40" t="s">
        <v>391</v>
      </c>
      <c r="C76" s="24" t="s">
        <v>49</v>
      </c>
      <c r="D76" s="24"/>
      <c r="E76" s="24" t="s">
        <v>98</v>
      </c>
      <c r="F76" s="179" t="s">
        <v>392</v>
      </c>
      <c r="G76" s="31" t="s">
        <v>100</v>
      </c>
      <c r="H76" s="51" t="s">
        <v>393</v>
      </c>
      <c r="I76" s="84" t="s">
        <v>394</v>
      </c>
      <c r="J76" s="51" t="s">
        <v>395</v>
      </c>
      <c r="K76" s="30">
        <v>93</v>
      </c>
      <c r="L76" s="30" t="s">
        <v>31</v>
      </c>
      <c r="M76" s="31" t="s">
        <v>128</v>
      </c>
      <c r="N76" s="24" t="s">
        <v>129</v>
      </c>
      <c r="O76" s="24">
        <v>2</v>
      </c>
      <c r="P76" s="24"/>
      <c r="Q76" s="31" t="s">
        <v>34</v>
      </c>
      <c r="R76" s="24"/>
      <c r="S76" s="24"/>
      <c r="T76" s="31" t="s">
        <v>35</v>
      </c>
      <c r="U76" s="199">
        <v>100</v>
      </c>
      <c r="V76" s="200">
        <v>0</v>
      </c>
      <c r="W76" s="34" t="str">
        <f t="shared" si="0"/>
        <v/>
      </c>
      <c r="X76" s="34" t="str">
        <f t="shared" si="1"/>
        <v/>
      </c>
      <c r="Y76" s="201">
        <f t="shared" si="5"/>
        <v>0</v>
      </c>
      <c r="Z76" s="201" t="str">
        <f t="shared" si="4"/>
        <v/>
      </c>
    </row>
    <row r="77" spans="1:26" ht="14.25" customHeight="1" thickBot="1" x14ac:dyDescent="0.3">
      <c r="A77" s="40">
        <v>7.49</v>
      </c>
      <c r="B77" s="40" t="s">
        <v>391</v>
      </c>
      <c r="C77" s="24" t="s">
        <v>393</v>
      </c>
      <c r="D77" s="24"/>
      <c r="E77" s="24" t="s">
        <v>178</v>
      </c>
      <c r="F77" s="179" t="s">
        <v>396</v>
      </c>
      <c r="G77" s="31" t="s">
        <v>180</v>
      </c>
      <c r="H77" s="51" t="s">
        <v>393</v>
      </c>
      <c r="I77" s="84" t="s">
        <v>394</v>
      </c>
      <c r="J77" s="51" t="s">
        <v>395</v>
      </c>
      <c r="K77" s="59">
        <v>93</v>
      </c>
      <c r="L77" s="59" t="s">
        <v>47</v>
      </c>
      <c r="M77" s="31" t="s">
        <v>128</v>
      </c>
      <c r="N77" s="24" t="s">
        <v>129</v>
      </c>
      <c r="O77" s="24">
        <v>2</v>
      </c>
      <c r="P77" s="24"/>
      <c r="Q77" s="31" t="s">
        <v>34</v>
      </c>
      <c r="R77" s="24"/>
      <c r="S77" s="24"/>
      <c r="T77" s="31" t="s">
        <v>35</v>
      </c>
      <c r="U77" s="199">
        <v>100</v>
      </c>
      <c r="V77" s="200">
        <v>0</v>
      </c>
      <c r="W77" s="34" t="str">
        <f t="shared" si="0"/>
        <v/>
      </c>
      <c r="X77" s="34" t="str">
        <f t="shared" si="1"/>
        <v/>
      </c>
      <c r="Y77" s="201">
        <f t="shared" si="5"/>
        <v>0</v>
      </c>
      <c r="Z77" s="201" t="str">
        <f t="shared" si="4"/>
        <v/>
      </c>
    </row>
    <row r="78" spans="1:26" ht="14.25" customHeight="1" thickBot="1" x14ac:dyDescent="0.3">
      <c r="A78" s="40">
        <v>24</v>
      </c>
      <c r="B78" s="41" t="s">
        <v>397</v>
      </c>
      <c r="C78" s="24" t="s">
        <v>49</v>
      </c>
      <c r="D78" s="24"/>
      <c r="E78" s="24" t="s">
        <v>98</v>
      </c>
      <c r="F78" s="179" t="s">
        <v>368</v>
      </c>
      <c r="G78" s="31" t="s">
        <v>100</v>
      </c>
      <c r="H78" s="24" t="s">
        <v>393</v>
      </c>
      <c r="I78" s="31" t="s">
        <v>398</v>
      </c>
      <c r="J78" s="24" t="s">
        <v>399</v>
      </c>
      <c r="K78" s="36">
        <v>108</v>
      </c>
      <c r="L78" s="36" t="s">
        <v>31</v>
      </c>
      <c r="M78" s="31" t="s">
        <v>128</v>
      </c>
      <c r="N78" s="24" t="s">
        <v>129</v>
      </c>
      <c r="O78" s="24">
        <v>2</v>
      </c>
      <c r="P78" s="24"/>
      <c r="Q78" s="31" t="s">
        <v>34</v>
      </c>
      <c r="R78" s="24"/>
      <c r="S78" s="24"/>
      <c r="T78" s="31" t="s">
        <v>35</v>
      </c>
      <c r="U78" s="199">
        <v>100</v>
      </c>
      <c r="V78" s="200">
        <v>150</v>
      </c>
      <c r="W78" s="34">
        <f t="shared" si="0"/>
        <v>20</v>
      </c>
      <c r="X78" s="34" t="str">
        <f t="shared" si="1"/>
        <v>A</v>
      </c>
      <c r="Y78" s="201">
        <f t="shared" si="5"/>
        <v>450</v>
      </c>
      <c r="Z78" s="201" t="str">
        <f t="shared" si="4"/>
        <v>d</v>
      </c>
    </row>
    <row r="79" spans="1:26" ht="14.25" customHeight="1" thickBot="1" x14ac:dyDescent="0.3">
      <c r="A79" s="40">
        <v>5.99</v>
      </c>
      <c r="B79" s="40" t="s">
        <v>400</v>
      </c>
      <c r="C79" s="24" t="s">
        <v>49</v>
      </c>
      <c r="D79" s="24"/>
      <c r="E79" s="24" t="s">
        <v>98</v>
      </c>
      <c r="F79" s="179" t="s">
        <v>362</v>
      </c>
      <c r="G79" s="31" t="s">
        <v>100</v>
      </c>
      <c r="H79" s="24" t="s">
        <v>393</v>
      </c>
      <c r="I79" s="31" t="s">
        <v>401</v>
      </c>
      <c r="J79" s="24" t="s">
        <v>402</v>
      </c>
      <c r="K79" s="30">
        <v>97</v>
      </c>
      <c r="L79" s="30" t="s">
        <v>31</v>
      </c>
      <c r="M79" s="31" t="s">
        <v>128</v>
      </c>
      <c r="N79" s="24" t="s">
        <v>129</v>
      </c>
      <c r="O79" s="24">
        <v>2</v>
      </c>
      <c r="P79" s="24"/>
      <c r="Q79" s="31" t="s">
        <v>34</v>
      </c>
      <c r="R79" s="24"/>
      <c r="S79" s="24"/>
      <c r="T79" s="31" t="s">
        <v>35</v>
      </c>
      <c r="U79" s="199">
        <v>0</v>
      </c>
      <c r="V79" s="200">
        <v>0</v>
      </c>
      <c r="W79" s="34" t="str">
        <f t="shared" si="0"/>
        <v/>
      </c>
      <c r="X79" s="34" t="str">
        <f t="shared" si="1"/>
        <v/>
      </c>
      <c r="Y79" s="201">
        <f t="shared" si="5"/>
        <v>0</v>
      </c>
      <c r="Z79" s="201" t="str">
        <f t="shared" si="4"/>
        <v/>
      </c>
    </row>
    <row r="80" spans="1:26" ht="14.25" customHeight="1" thickBot="1" x14ac:dyDescent="0.3">
      <c r="A80" s="40">
        <v>5.99</v>
      </c>
      <c r="B80" s="52" t="s">
        <v>403</v>
      </c>
      <c r="C80" s="24" t="s">
        <v>393</v>
      </c>
      <c r="D80" s="24"/>
      <c r="E80" s="24" t="s">
        <v>178</v>
      </c>
      <c r="F80" s="179" t="s">
        <v>380</v>
      </c>
      <c r="G80" s="31" t="s">
        <v>180</v>
      </c>
      <c r="H80" s="24" t="s">
        <v>393</v>
      </c>
      <c r="I80" s="31" t="s">
        <v>401</v>
      </c>
      <c r="J80" s="24" t="s">
        <v>402</v>
      </c>
      <c r="K80" s="35">
        <v>97</v>
      </c>
      <c r="L80" s="35" t="s">
        <v>47</v>
      </c>
      <c r="M80" s="31" t="s">
        <v>128</v>
      </c>
      <c r="N80" s="24" t="s">
        <v>129</v>
      </c>
      <c r="O80" s="24">
        <v>2</v>
      </c>
      <c r="P80" s="24"/>
      <c r="Q80" s="31" t="s">
        <v>34</v>
      </c>
      <c r="R80" s="24"/>
      <c r="S80" s="24"/>
      <c r="T80" s="31" t="s">
        <v>35</v>
      </c>
      <c r="U80" s="199">
        <v>85600</v>
      </c>
      <c r="V80" s="200">
        <v>46000</v>
      </c>
      <c r="W80" s="34">
        <f t="shared" si="0"/>
        <v>55.826086956521735</v>
      </c>
      <c r="X80" s="34" t="str">
        <f t="shared" si="1"/>
        <v>B</v>
      </c>
      <c r="Y80" s="201">
        <f t="shared" si="5"/>
        <v>138000</v>
      </c>
      <c r="Z80" s="201" t="str">
        <f t="shared" si="4"/>
        <v>d</v>
      </c>
    </row>
    <row r="81" spans="1:26" ht="14.25" customHeight="1" thickBot="1" x14ac:dyDescent="0.3">
      <c r="A81" s="40">
        <v>1.7249999999999999</v>
      </c>
      <c r="B81" s="41">
        <v>3.3</v>
      </c>
      <c r="C81" s="24" t="s">
        <v>24</v>
      </c>
      <c r="D81" s="24"/>
      <c r="E81" s="24" t="s">
        <v>25</v>
      </c>
      <c r="F81" s="179" t="s">
        <v>404</v>
      </c>
      <c r="G81" s="27" t="s">
        <v>39</v>
      </c>
      <c r="H81" s="24" t="s">
        <v>28</v>
      </c>
      <c r="I81" s="31" t="s">
        <v>405</v>
      </c>
      <c r="J81" s="24" t="s">
        <v>406</v>
      </c>
      <c r="K81" s="36">
        <v>104</v>
      </c>
      <c r="L81" s="36" t="s">
        <v>31</v>
      </c>
      <c r="M81" s="31" t="s">
        <v>119</v>
      </c>
      <c r="N81" s="24" t="s">
        <v>33</v>
      </c>
      <c r="O81" s="24">
        <v>2</v>
      </c>
      <c r="P81" s="24"/>
      <c r="Q81" s="31" t="s">
        <v>34</v>
      </c>
      <c r="R81" s="24"/>
      <c r="S81" s="24"/>
      <c r="T81" s="31" t="s">
        <v>35</v>
      </c>
      <c r="U81" s="199">
        <v>15100</v>
      </c>
      <c r="V81" s="200">
        <v>14800</v>
      </c>
      <c r="W81" s="34">
        <f t="shared" si="0"/>
        <v>30.608108108108105</v>
      </c>
      <c r="X81" s="34" t="str">
        <f t="shared" si="1"/>
        <v>B</v>
      </c>
      <c r="Y81" s="201">
        <f t="shared" si="5"/>
        <v>44400</v>
      </c>
      <c r="Z81" s="201" t="str">
        <f t="shared" si="4"/>
        <v>d</v>
      </c>
    </row>
    <row r="82" spans="1:26" ht="14.25" customHeight="1" thickBot="1" x14ac:dyDescent="0.3">
      <c r="A82" s="24">
        <v>0.85</v>
      </c>
      <c r="B82" s="24" t="s">
        <v>407</v>
      </c>
      <c r="C82" s="24" t="s">
        <v>195</v>
      </c>
      <c r="D82" s="24"/>
      <c r="E82" s="24" t="s">
        <v>239</v>
      </c>
      <c r="F82" s="179" t="s">
        <v>408</v>
      </c>
      <c r="G82" s="31" t="s">
        <v>110</v>
      </c>
      <c r="H82" s="24" t="s">
        <v>84</v>
      </c>
      <c r="I82" s="31" t="s">
        <v>401</v>
      </c>
      <c r="J82" s="24" t="s">
        <v>409</v>
      </c>
      <c r="K82" s="36">
        <v>291</v>
      </c>
      <c r="L82" s="36" t="s">
        <v>31</v>
      </c>
      <c r="M82" s="31" t="s">
        <v>249</v>
      </c>
      <c r="N82" s="24" t="s">
        <v>185</v>
      </c>
      <c r="O82" s="24">
        <v>3</v>
      </c>
      <c r="P82" s="24"/>
      <c r="Q82" s="31" t="s">
        <v>66</v>
      </c>
      <c r="R82" s="24"/>
      <c r="S82" s="24"/>
      <c r="T82" s="31" t="s">
        <v>35</v>
      </c>
      <c r="U82" s="199">
        <v>900</v>
      </c>
      <c r="V82" s="200">
        <v>150</v>
      </c>
      <c r="W82" s="34">
        <f t="shared" si="0"/>
        <v>180</v>
      </c>
      <c r="X82" s="34" t="str">
        <f t="shared" si="1"/>
        <v>C</v>
      </c>
      <c r="Y82" s="201">
        <f t="shared" si="5"/>
        <v>450</v>
      </c>
      <c r="Z82" s="201" t="str">
        <f t="shared" si="4"/>
        <v/>
      </c>
    </row>
    <row r="83" spans="1:26" ht="14.25" customHeight="1" thickBot="1" x14ac:dyDescent="0.3">
      <c r="A83" s="40">
        <v>5.21</v>
      </c>
      <c r="B83" s="40" t="s">
        <v>410</v>
      </c>
      <c r="C83" s="24" t="s">
        <v>369</v>
      </c>
      <c r="D83" s="24"/>
      <c r="E83" s="24" t="s">
        <v>156</v>
      </c>
      <c r="F83" s="179" t="s">
        <v>411</v>
      </c>
      <c r="G83" s="31" t="s">
        <v>83</v>
      </c>
      <c r="H83" s="24" t="s">
        <v>369</v>
      </c>
      <c r="I83" s="31" t="s">
        <v>412</v>
      </c>
      <c r="J83" s="24" t="s">
        <v>413</v>
      </c>
      <c r="K83" s="36">
        <v>95</v>
      </c>
      <c r="L83" s="36" t="s">
        <v>31</v>
      </c>
      <c r="M83" s="31" t="s">
        <v>128</v>
      </c>
      <c r="N83" s="24" t="s">
        <v>129</v>
      </c>
      <c r="O83" s="24">
        <v>2</v>
      </c>
      <c r="P83" s="24"/>
      <c r="Q83" s="31" t="s">
        <v>34</v>
      </c>
      <c r="R83" s="24"/>
      <c r="S83" s="24"/>
      <c r="T83" s="31" t="s">
        <v>35</v>
      </c>
      <c r="U83" s="199">
        <v>1625</v>
      </c>
      <c r="V83" s="200">
        <v>250</v>
      </c>
      <c r="W83" s="34">
        <f t="shared" si="0"/>
        <v>195</v>
      </c>
      <c r="X83" s="34" t="str">
        <f t="shared" si="1"/>
        <v>C</v>
      </c>
      <c r="Y83" s="201">
        <f t="shared" si="5"/>
        <v>750</v>
      </c>
      <c r="Z83" s="201" t="str">
        <f t="shared" si="4"/>
        <v/>
      </c>
    </row>
    <row r="84" spans="1:26" ht="14.25" customHeight="1" thickBot="1" x14ac:dyDescent="0.3">
      <c r="A84" s="40">
        <v>26.85</v>
      </c>
      <c r="B84" s="40" t="s">
        <v>414</v>
      </c>
      <c r="C84" s="24" t="s">
        <v>415</v>
      </c>
      <c r="D84" s="24"/>
      <c r="E84" s="24" t="s">
        <v>98</v>
      </c>
      <c r="F84" s="179" t="s">
        <v>368</v>
      </c>
      <c r="G84" s="31" t="s">
        <v>100</v>
      </c>
      <c r="H84" s="24" t="s">
        <v>369</v>
      </c>
      <c r="I84" s="31" t="s">
        <v>416</v>
      </c>
      <c r="J84" s="24" t="s">
        <v>417</v>
      </c>
      <c r="K84" s="30">
        <v>103</v>
      </c>
      <c r="L84" s="30" t="s">
        <v>31</v>
      </c>
      <c r="M84" s="31" t="s">
        <v>128</v>
      </c>
      <c r="N84" s="24" t="s">
        <v>129</v>
      </c>
      <c r="O84" s="24">
        <v>2</v>
      </c>
      <c r="P84" s="24"/>
      <c r="Q84" s="31" t="s">
        <v>34</v>
      </c>
      <c r="R84" s="24"/>
      <c r="S84" s="24"/>
      <c r="T84" s="31" t="s">
        <v>35</v>
      </c>
      <c r="U84" s="199">
        <v>75</v>
      </c>
      <c r="V84" s="200">
        <v>50</v>
      </c>
      <c r="W84" s="34">
        <f t="shared" si="0"/>
        <v>45</v>
      </c>
      <c r="X84" s="34" t="str">
        <f t="shared" si="1"/>
        <v>B</v>
      </c>
      <c r="Y84" s="201">
        <f t="shared" si="5"/>
        <v>150</v>
      </c>
      <c r="Z84" s="201" t="str">
        <f t="shared" si="4"/>
        <v>d</v>
      </c>
    </row>
    <row r="85" spans="1:26" ht="14.25" customHeight="1" thickBot="1" x14ac:dyDescent="0.3">
      <c r="A85" s="40">
        <v>26.85</v>
      </c>
      <c r="B85" s="40" t="s">
        <v>418</v>
      </c>
      <c r="C85" s="24" t="s">
        <v>369</v>
      </c>
      <c r="D85" s="24"/>
      <c r="E85" s="24" t="s">
        <v>419</v>
      </c>
      <c r="F85" s="179" t="s">
        <v>420</v>
      </c>
      <c r="G85" s="31" t="s">
        <v>110</v>
      </c>
      <c r="H85" s="24" t="s">
        <v>369</v>
      </c>
      <c r="I85" s="31" t="s">
        <v>416</v>
      </c>
      <c r="J85" s="24" t="s">
        <v>417</v>
      </c>
      <c r="K85" s="35">
        <v>103</v>
      </c>
      <c r="L85" s="35" t="s">
        <v>47</v>
      </c>
      <c r="M85" s="31" t="s">
        <v>128</v>
      </c>
      <c r="N85" s="24" t="s">
        <v>129</v>
      </c>
      <c r="O85" s="24">
        <v>2</v>
      </c>
      <c r="P85" s="24"/>
      <c r="Q85" s="31" t="s">
        <v>34</v>
      </c>
      <c r="R85" s="24"/>
      <c r="S85" s="24"/>
      <c r="T85" s="31" t="s">
        <v>35</v>
      </c>
      <c r="U85" s="199">
        <v>900</v>
      </c>
      <c r="V85" s="200">
        <v>300</v>
      </c>
      <c r="W85" s="34">
        <f t="shared" si="0"/>
        <v>90</v>
      </c>
      <c r="X85" s="34" t="str">
        <f t="shared" si="1"/>
        <v>C</v>
      </c>
      <c r="Y85" s="201">
        <f t="shared" si="5"/>
        <v>900</v>
      </c>
      <c r="Z85" s="201" t="str">
        <f t="shared" si="4"/>
        <v/>
      </c>
    </row>
    <row r="86" spans="1:26" ht="14.25" customHeight="1" thickBot="1" x14ac:dyDescent="0.3">
      <c r="A86" s="40">
        <v>26.85</v>
      </c>
      <c r="B86" s="40" t="s">
        <v>421</v>
      </c>
      <c r="C86" s="24" t="s">
        <v>372</v>
      </c>
      <c r="D86" s="24"/>
      <c r="E86" s="24" t="s">
        <v>178</v>
      </c>
      <c r="F86" s="179" t="s">
        <v>373</v>
      </c>
      <c r="G86" s="27" t="s">
        <v>180</v>
      </c>
      <c r="H86" s="24" t="s">
        <v>369</v>
      </c>
      <c r="I86" s="31" t="s">
        <v>416</v>
      </c>
      <c r="J86" s="24" t="s">
        <v>417</v>
      </c>
      <c r="K86" s="35">
        <v>103</v>
      </c>
      <c r="L86" s="35" t="s">
        <v>48</v>
      </c>
      <c r="M86" s="31" t="s">
        <v>128</v>
      </c>
      <c r="N86" s="24" t="s">
        <v>129</v>
      </c>
      <c r="O86" s="24">
        <v>2</v>
      </c>
      <c r="P86" s="24"/>
      <c r="Q86" s="31" t="s">
        <v>34</v>
      </c>
      <c r="R86" s="24"/>
      <c r="S86" s="24"/>
      <c r="T86" s="31" t="s">
        <v>35</v>
      </c>
      <c r="U86" s="199">
        <v>75</v>
      </c>
      <c r="V86" s="200">
        <v>0</v>
      </c>
      <c r="W86" s="34" t="str">
        <f t="shared" si="0"/>
        <v/>
      </c>
      <c r="X86" s="34" t="str">
        <f t="shared" si="1"/>
        <v/>
      </c>
      <c r="Y86" s="201">
        <f t="shared" si="5"/>
        <v>0</v>
      </c>
      <c r="Z86" s="201" t="str">
        <f t="shared" si="4"/>
        <v/>
      </c>
    </row>
    <row r="87" spans="1:26" ht="14.25" customHeight="1" thickBot="1" x14ac:dyDescent="0.3">
      <c r="A87" s="40">
        <v>26.85</v>
      </c>
      <c r="B87" s="40" t="s">
        <v>422</v>
      </c>
      <c r="C87" s="51" t="s">
        <v>423</v>
      </c>
      <c r="D87" s="24"/>
      <c r="E87" s="24" t="s">
        <v>104</v>
      </c>
      <c r="F87" s="179" t="s">
        <v>424</v>
      </c>
      <c r="G87" s="27" t="s">
        <v>106</v>
      </c>
      <c r="H87" s="24" t="s">
        <v>369</v>
      </c>
      <c r="I87" s="84" t="s">
        <v>416</v>
      </c>
      <c r="J87" s="51" t="s">
        <v>417</v>
      </c>
      <c r="K87" s="59">
        <v>103</v>
      </c>
      <c r="L87" s="35" t="s">
        <v>425</v>
      </c>
      <c r="M87" s="31" t="s">
        <v>128</v>
      </c>
      <c r="N87" s="24" t="s">
        <v>129</v>
      </c>
      <c r="O87" s="24">
        <v>2</v>
      </c>
      <c r="P87" s="24"/>
      <c r="Q87" s="31" t="s">
        <v>34</v>
      </c>
      <c r="R87" s="24"/>
      <c r="S87" s="24"/>
      <c r="T87" s="31" t="s">
        <v>35</v>
      </c>
      <c r="U87" s="199">
        <v>75</v>
      </c>
      <c r="V87" s="200">
        <v>0</v>
      </c>
      <c r="W87" s="34" t="str">
        <f t="shared" si="0"/>
        <v/>
      </c>
      <c r="X87" s="34" t="str">
        <f t="shared" si="1"/>
        <v/>
      </c>
      <c r="Y87" s="201">
        <f t="shared" si="5"/>
        <v>0</v>
      </c>
      <c r="Z87" s="201" t="str">
        <f t="shared" si="4"/>
        <v/>
      </c>
    </row>
    <row r="88" spans="1:26" ht="14.25" customHeight="1" thickBot="1" x14ac:dyDescent="0.3">
      <c r="A88" s="40">
        <v>26.85</v>
      </c>
      <c r="B88" s="41" t="s">
        <v>426</v>
      </c>
      <c r="C88" s="51" t="s">
        <v>427</v>
      </c>
      <c r="D88" s="24"/>
      <c r="E88" s="31" t="s">
        <v>428</v>
      </c>
      <c r="F88" s="179" t="s">
        <v>429</v>
      </c>
      <c r="G88" s="27" t="s">
        <v>93</v>
      </c>
      <c r="H88" s="24" t="s">
        <v>369</v>
      </c>
      <c r="I88" s="84" t="s">
        <v>416</v>
      </c>
      <c r="J88" s="51" t="s">
        <v>417</v>
      </c>
      <c r="K88" s="59">
        <v>103</v>
      </c>
      <c r="L88" s="35" t="s">
        <v>430</v>
      </c>
      <c r="M88" s="31" t="s">
        <v>128</v>
      </c>
      <c r="N88" s="24" t="s">
        <v>129</v>
      </c>
      <c r="O88" s="24">
        <v>2</v>
      </c>
      <c r="P88" s="24"/>
      <c r="Q88" s="31" t="s">
        <v>34</v>
      </c>
      <c r="R88" s="24"/>
      <c r="S88" s="24"/>
      <c r="T88" s="31" t="s">
        <v>35</v>
      </c>
      <c r="U88" s="199">
        <v>75</v>
      </c>
      <c r="V88" s="200">
        <v>0</v>
      </c>
      <c r="W88" s="34" t="str">
        <f t="shared" si="0"/>
        <v/>
      </c>
      <c r="X88" s="34" t="str">
        <f t="shared" si="1"/>
        <v/>
      </c>
      <c r="Y88" s="201">
        <f t="shared" si="5"/>
        <v>0</v>
      </c>
      <c r="Z88" s="201" t="str">
        <f t="shared" si="4"/>
        <v/>
      </c>
    </row>
    <row r="89" spans="1:26" ht="14.25" customHeight="1" thickBot="1" x14ac:dyDescent="0.3">
      <c r="A89" s="43">
        <v>27</v>
      </c>
      <c r="B89" s="60" t="s">
        <v>431</v>
      </c>
      <c r="C89" s="61" t="s">
        <v>432</v>
      </c>
      <c r="D89" s="44"/>
      <c r="E89" s="62" t="s">
        <v>349</v>
      </c>
      <c r="F89" s="181" t="s">
        <v>433</v>
      </c>
      <c r="G89" s="63" t="s">
        <v>110</v>
      </c>
      <c r="H89" s="44" t="s">
        <v>369</v>
      </c>
      <c r="I89" s="165" t="s">
        <v>434</v>
      </c>
      <c r="J89" s="61" t="s">
        <v>435</v>
      </c>
      <c r="K89" s="64">
        <v>104</v>
      </c>
      <c r="L89" s="53" t="s">
        <v>31</v>
      </c>
      <c r="M89" s="62" t="s">
        <v>128</v>
      </c>
      <c r="N89" s="44" t="s">
        <v>129</v>
      </c>
      <c r="O89" s="44">
        <v>2</v>
      </c>
      <c r="P89" s="44"/>
      <c r="Q89" s="31" t="s">
        <v>34</v>
      </c>
      <c r="R89" s="24"/>
      <c r="S89" s="24"/>
      <c r="T89" s="31" t="s">
        <v>35</v>
      </c>
      <c r="U89" s="199">
        <v>0</v>
      </c>
      <c r="V89" s="200">
        <v>0</v>
      </c>
      <c r="W89" s="34" t="str">
        <f t="shared" si="0"/>
        <v/>
      </c>
      <c r="X89" s="34" t="str">
        <f t="shared" si="1"/>
        <v/>
      </c>
      <c r="Y89" s="201">
        <f t="shared" si="5"/>
        <v>0</v>
      </c>
      <c r="Z89" s="201" t="str">
        <f t="shared" si="4"/>
        <v/>
      </c>
    </row>
    <row r="90" spans="1:26" ht="14.25" customHeight="1" thickBot="1" x14ac:dyDescent="0.3">
      <c r="A90" s="40">
        <v>0.38</v>
      </c>
      <c r="B90" s="41" t="s">
        <v>436</v>
      </c>
      <c r="C90" s="24" t="s">
        <v>437</v>
      </c>
      <c r="D90" s="24"/>
      <c r="E90" s="24" t="s">
        <v>98</v>
      </c>
      <c r="F90" s="179" t="s">
        <v>392</v>
      </c>
      <c r="G90" s="31" t="s">
        <v>100</v>
      </c>
      <c r="H90" s="24" t="s">
        <v>84</v>
      </c>
      <c r="I90" s="84" t="s">
        <v>438</v>
      </c>
      <c r="J90" s="51" t="s">
        <v>439</v>
      </c>
      <c r="K90" s="36">
        <v>91</v>
      </c>
      <c r="L90" s="36" t="s">
        <v>31</v>
      </c>
      <c r="M90" s="31" t="s">
        <v>128</v>
      </c>
      <c r="N90" s="24" t="s">
        <v>129</v>
      </c>
      <c r="O90" s="24">
        <v>2</v>
      </c>
      <c r="P90" s="24"/>
      <c r="Q90" s="31" t="s">
        <v>34</v>
      </c>
      <c r="R90" s="24"/>
      <c r="S90" s="24"/>
      <c r="T90" s="31" t="s">
        <v>35</v>
      </c>
      <c r="U90" s="199">
        <v>35600</v>
      </c>
      <c r="V90" s="200">
        <v>5400</v>
      </c>
      <c r="W90" s="34">
        <f t="shared" si="0"/>
        <v>197.77777777777777</v>
      </c>
      <c r="X90" s="34" t="str">
        <f t="shared" si="1"/>
        <v>C</v>
      </c>
      <c r="Y90" s="201">
        <f t="shared" si="5"/>
        <v>16200</v>
      </c>
      <c r="Z90" s="201" t="str">
        <f t="shared" si="4"/>
        <v/>
      </c>
    </row>
    <row r="91" spans="1:26" ht="14.25" customHeight="1" thickBot="1" x14ac:dyDescent="0.3">
      <c r="A91" s="40">
        <v>5.9</v>
      </c>
      <c r="B91" s="40" t="s">
        <v>440</v>
      </c>
      <c r="C91" s="24" t="s">
        <v>49</v>
      </c>
      <c r="D91" s="24"/>
      <c r="E91" s="24" t="s">
        <v>98</v>
      </c>
      <c r="F91" s="179" t="s">
        <v>392</v>
      </c>
      <c r="G91" s="31" t="s">
        <v>100</v>
      </c>
      <c r="H91" s="24" t="s">
        <v>393</v>
      </c>
      <c r="I91" s="31" t="s">
        <v>438</v>
      </c>
      <c r="J91" s="24" t="s">
        <v>441</v>
      </c>
      <c r="K91" s="30">
        <v>92</v>
      </c>
      <c r="L91" s="30" t="s">
        <v>31</v>
      </c>
      <c r="M91" s="31" t="s">
        <v>128</v>
      </c>
      <c r="N91" s="24" t="s">
        <v>129</v>
      </c>
      <c r="O91" s="24">
        <v>2</v>
      </c>
      <c r="P91" s="24"/>
      <c r="Q91" s="31" t="s">
        <v>34</v>
      </c>
      <c r="R91" s="24"/>
      <c r="S91" s="24"/>
      <c r="T91" s="31" t="s">
        <v>35</v>
      </c>
      <c r="U91" s="199">
        <v>0</v>
      </c>
      <c r="V91" s="200">
        <v>0</v>
      </c>
      <c r="W91" s="34" t="str">
        <f t="shared" si="0"/>
        <v/>
      </c>
      <c r="X91" s="34" t="str">
        <f t="shared" si="1"/>
        <v/>
      </c>
      <c r="Y91" s="201">
        <f t="shared" si="5"/>
        <v>0</v>
      </c>
      <c r="Z91" s="201" t="str">
        <f t="shared" si="4"/>
        <v/>
      </c>
    </row>
    <row r="92" spans="1:26" ht="14.25" customHeight="1" thickBot="1" x14ac:dyDescent="0.3">
      <c r="A92" s="40">
        <v>5.9</v>
      </c>
      <c r="B92" s="41" t="s">
        <v>442</v>
      </c>
      <c r="C92" s="24" t="s">
        <v>393</v>
      </c>
      <c r="D92" s="24"/>
      <c r="E92" s="24" t="s">
        <v>178</v>
      </c>
      <c r="F92" s="179" t="s">
        <v>396</v>
      </c>
      <c r="G92" s="31" t="s">
        <v>180</v>
      </c>
      <c r="H92" s="24" t="s">
        <v>393</v>
      </c>
      <c r="I92" s="84" t="s">
        <v>438</v>
      </c>
      <c r="J92" s="51" t="s">
        <v>441</v>
      </c>
      <c r="K92" s="59">
        <v>92</v>
      </c>
      <c r="L92" s="59" t="s">
        <v>47</v>
      </c>
      <c r="M92" s="31" t="s">
        <v>128</v>
      </c>
      <c r="N92" s="24" t="s">
        <v>129</v>
      </c>
      <c r="O92" s="24">
        <v>2</v>
      </c>
      <c r="P92" s="24"/>
      <c r="Q92" s="31" t="s">
        <v>34</v>
      </c>
      <c r="R92" s="24"/>
      <c r="S92" s="24"/>
      <c r="T92" s="31" t="s">
        <v>35</v>
      </c>
      <c r="U92" s="199">
        <v>0</v>
      </c>
      <c r="V92" s="200">
        <v>0</v>
      </c>
      <c r="W92" s="34" t="str">
        <f t="shared" si="0"/>
        <v/>
      </c>
      <c r="X92" s="34" t="str">
        <f t="shared" si="1"/>
        <v/>
      </c>
      <c r="Y92" s="201">
        <f t="shared" si="5"/>
        <v>0</v>
      </c>
      <c r="Z92" s="201" t="str">
        <f t="shared" si="4"/>
        <v/>
      </c>
    </row>
    <row r="93" spans="1:26" ht="14.25" customHeight="1" thickBot="1" x14ac:dyDescent="0.3">
      <c r="A93" s="36">
        <v>15.8</v>
      </c>
      <c r="B93" s="24" t="s">
        <v>443</v>
      </c>
      <c r="C93" s="24" t="s">
        <v>90</v>
      </c>
      <c r="D93" s="24"/>
      <c r="E93" s="24" t="s">
        <v>98</v>
      </c>
      <c r="F93" s="179" t="s">
        <v>368</v>
      </c>
      <c r="G93" s="31" t="s">
        <v>100</v>
      </c>
      <c r="H93" s="24" t="s">
        <v>393</v>
      </c>
      <c r="I93" s="84" t="s">
        <v>444</v>
      </c>
      <c r="J93" s="51" t="s">
        <v>445</v>
      </c>
      <c r="K93" s="36">
        <v>36</v>
      </c>
      <c r="L93" s="36" t="s">
        <v>31</v>
      </c>
      <c r="M93" s="31" t="s">
        <v>255</v>
      </c>
      <c r="N93" s="24" t="s">
        <v>185</v>
      </c>
      <c r="O93" s="24">
        <v>1</v>
      </c>
      <c r="P93" s="24"/>
      <c r="Q93" s="31" t="s">
        <v>66</v>
      </c>
      <c r="R93" s="24"/>
      <c r="S93" s="24"/>
      <c r="T93" s="31" t="s">
        <v>35</v>
      </c>
      <c r="U93" s="199">
        <v>0</v>
      </c>
      <c r="V93" s="200">
        <v>0</v>
      </c>
      <c r="W93" s="34" t="str">
        <f t="shared" si="0"/>
        <v/>
      </c>
      <c r="X93" s="34" t="str">
        <f t="shared" si="1"/>
        <v/>
      </c>
      <c r="Y93" s="201">
        <f t="shared" si="5"/>
        <v>0</v>
      </c>
      <c r="Z93" s="201" t="str">
        <f t="shared" si="4"/>
        <v/>
      </c>
    </row>
    <row r="94" spans="1:26" ht="14.25" customHeight="1" thickBot="1" x14ac:dyDescent="0.3">
      <c r="A94" s="43">
        <v>2.4</v>
      </c>
      <c r="B94" s="60" t="s">
        <v>446</v>
      </c>
      <c r="C94" s="44" t="s">
        <v>115</v>
      </c>
      <c r="D94" s="44"/>
      <c r="E94" s="44" t="s">
        <v>98</v>
      </c>
      <c r="F94" s="181" t="s">
        <v>368</v>
      </c>
      <c r="G94" s="63" t="s">
        <v>100</v>
      </c>
      <c r="H94" s="44" t="s">
        <v>84</v>
      </c>
      <c r="I94" s="62" t="s">
        <v>447</v>
      </c>
      <c r="J94" s="44" t="s">
        <v>448</v>
      </c>
      <c r="K94" s="30">
        <v>106</v>
      </c>
      <c r="L94" s="30" t="s">
        <v>31</v>
      </c>
      <c r="M94" s="62" t="s">
        <v>128</v>
      </c>
      <c r="N94" s="44" t="s">
        <v>129</v>
      </c>
      <c r="O94" s="44">
        <v>2</v>
      </c>
      <c r="P94" s="44"/>
      <c r="Q94" s="62" t="s">
        <v>34</v>
      </c>
      <c r="R94" s="44"/>
      <c r="S94" s="44"/>
      <c r="T94" s="62" t="s">
        <v>35</v>
      </c>
      <c r="U94" s="199">
        <v>1400</v>
      </c>
      <c r="V94" s="200">
        <v>1000</v>
      </c>
      <c r="W94" s="34">
        <f t="shared" si="0"/>
        <v>42</v>
      </c>
      <c r="X94" s="34" t="str">
        <f t="shared" si="1"/>
        <v>B</v>
      </c>
      <c r="Y94" s="201">
        <f t="shared" si="5"/>
        <v>3000</v>
      </c>
      <c r="Z94" s="201" t="str">
        <f t="shared" si="4"/>
        <v>d</v>
      </c>
    </row>
    <row r="95" spans="1:26" ht="14.25" customHeight="1" thickBot="1" x14ac:dyDescent="0.3">
      <c r="A95" s="43">
        <v>2.4</v>
      </c>
      <c r="B95" s="60" t="s">
        <v>449</v>
      </c>
      <c r="C95" s="44" t="s">
        <v>348</v>
      </c>
      <c r="D95" s="44"/>
      <c r="E95" s="44" t="s">
        <v>450</v>
      </c>
      <c r="F95" s="181" t="s">
        <v>451</v>
      </c>
      <c r="G95" s="63" t="s">
        <v>46</v>
      </c>
      <c r="H95" s="44" t="s">
        <v>84</v>
      </c>
      <c r="I95" s="62" t="s">
        <v>447</v>
      </c>
      <c r="J95" s="44" t="s">
        <v>452</v>
      </c>
      <c r="K95" s="35">
        <v>106</v>
      </c>
      <c r="L95" s="35" t="s">
        <v>47</v>
      </c>
      <c r="M95" s="62" t="s">
        <v>128</v>
      </c>
      <c r="N95" s="44" t="s">
        <v>129</v>
      </c>
      <c r="O95" s="44">
        <v>2</v>
      </c>
      <c r="P95" s="44"/>
      <c r="Q95" s="62" t="s">
        <v>34</v>
      </c>
      <c r="R95" s="44"/>
      <c r="S95" s="44"/>
      <c r="T95" s="62" t="s">
        <v>35</v>
      </c>
      <c r="U95" s="199">
        <v>1970</v>
      </c>
      <c r="V95" s="200">
        <v>200</v>
      </c>
      <c r="W95" s="34">
        <f t="shared" si="0"/>
        <v>295.5</v>
      </c>
      <c r="X95" s="34" t="str">
        <f t="shared" si="1"/>
        <v>C</v>
      </c>
      <c r="Y95" s="201">
        <f t="shared" si="5"/>
        <v>600</v>
      </c>
      <c r="Z95" s="201" t="str">
        <f t="shared" si="4"/>
        <v/>
      </c>
    </row>
    <row r="96" spans="1:26" ht="14.25" customHeight="1" thickBot="1" x14ac:dyDescent="0.3">
      <c r="A96" s="43">
        <v>2.4</v>
      </c>
      <c r="B96" s="60" t="s">
        <v>397</v>
      </c>
      <c r="C96" s="44" t="s">
        <v>453</v>
      </c>
      <c r="D96" s="44"/>
      <c r="E96" s="44" t="s">
        <v>104</v>
      </c>
      <c r="F96" s="181" t="s">
        <v>454</v>
      </c>
      <c r="G96" s="63" t="s">
        <v>106</v>
      </c>
      <c r="H96" s="44" t="s">
        <v>84</v>
      </c>
      <c r="I96" s="62" t="s">
        <v>447</v>
      </c>
      <c r="J96" s="44" t="s">
        <v>448</v>
      </c>
      <c r="K96" s="35">
        <v>106</v>
      </c>
      <c r="L96" s="35" t="s">
        <v>48</v>
      </c>
      <c r="M96" s="62" t="s">
        <v>128</v>
      </c>
      <c r="N96" s="44" t="s">
        <v>129</v>
      </c>
      <c r="O96" s="44">
        <v>2</v>
      </c>
      <c r="P96" s="44"/>
      <c r="Q96" s="62" t="s">
        <v>34</v>
      </c>
      <c r="R96" s="44"/>
      <c r="S96" s="44"/>
      <c r="T96" s="62" t="s">
        <v>35</v>
      </c>
      <c r="U96" s="199">
        <v>1104</v>
      </c>
      <c r="V96" s="200">
        <v>0</v>
      </c>
      <c r="W96" s="34" t="str">
        <f t="shared" si="0"/>
        <v/>
      </c>
      <c r="X96" s="34" t="str">
        <f t="shared" si="1"/>
        <v/>
      </c>
      <c r="Y96" s="201">
        <f t="shared" si="5"/>
        <v>0</v>
      </c>
      <c r="Z96" s="201" t="str">
        <f t="shared" si="4"/>
        <v/>
      </c>
    </row>
    <row r="97" spans="1:26" ht="14.25" customHeight="1" thickBot="1" x14ac:dyDescent="0.3">
      <c r="A97" s="40">
        <v>7.99</v>
      </c>
      <c r="B97" s="40" t="s">
        <v>455</v>
      </c>
      <c r="C97" s="24" t="s">
        <v>49</v>
      </c>
      <c r="D97" s="24"/>
      <c r="E97" s="24" t="s">
        <v>98</v>
      </c>
      <c r="F97" s="179" t="s">
        <v>362</v>
      </c>
      <c r="G97" s="31" t="s">
        <v>100</v>
      </c>
      <c r="H97" s="24" t="s">
        <v>393</v>
      </c>
      <c r="I97" s="31" t="s">
        <v>456</v>
      </c>
      <c r="J97" s="24" t="s">
        <v>457</v>
      </c>
      <c r="K97" s="30">
        <v>99</v>
      </c>
      <c r="L97" s="30" t="s">
        <v>31</v>
      </c>
      <c r="M97" s="31" t="s">
        <v>128</v>
      </c>
      <c r="N97" s="24" t="s">
        <v>129</v>
      </c>
      <c r="O97" s="24">
        <v>2</v>
      </c>
      <c r="P97" s="24"/>
      <c r="Q97" s="31" t="s">
        <v>34</v>
      </c>
      <c r="R97" s="24"/>
      <c r="S97" s="24"/>
      <c r="T97" s="31" t="s">
        <v>35</v>
      </c>
      <c r="U97" s="199">
        <v>0</v>
      </c>
      <c r="V97" s="200">
        <v>0</v>
      </c>
      <c r="W97" s="34" t="str">
        <f t="shared" si="0"/>
        <v/>
      </c>
      <c r="X97" s="34" t="str">
        <f t="shared" si="1"/>
        <v/>
      </c>
      <c r="Y97" s="201">
        <f t="shared" si="5"/>
        <v>0</v>
      </c>
      <c r="Z97" s="201" t="str">
        <f t="shared" si="4"/>
        <v/>
      </c>
    </row>
    <row r="98" spans="1:26" ht="14.25" customHeight="1" thickBot="1" x14ac:dyDescent="0.3">
      <c r="A98" s="40">
        <v>7.99</v>
      </c>
      <c r="B98" s="52" t="s">
        <v>458</v>
      </c>
      <c r="C98" s="24" t="s">
        <v>393</v>
      </c>
      <c r="D98" s="24"/>
      <c r="E98" s="24" t="s">
        <v>178</v>
      </c>
      <c r="F98" s="179" t="s">
        <v>380</v>
      </c>
      <c r="G98" s="31" t="s">
        <v>180</v>
      </c>
      <c r="H98" s="24" t="s">
        <v>393</v>
      </c>
      <c r="I98" s="31" t="s">
        <v>456</v>
      </c>
      <c r="J98" s="24" t="s">
        <v>457</v>
      </c>
      <c r="K98" s="35">
        <v>99</v>
      </c>
      <c r="L98" s="35" t="s">
        <v>47</v>
      </c>
      <c r="M98" s="31" t="s">
        <v>128</v>
      </c>
      <c r="N98" s="24" t="s">
        <v>129</v>
      </c>
      <c r="O98" s="24">
        <v>2</v>
      </c>
      <c r="P98" s="24"/>
      <c r="Q98" s="31" t="s">
        <v>34</v>
      </c>
      <c r="R98" s="24"/>
      <c r="S98" s="24"/>
      <c r="T98" s="31" t="s">
        <v>35</v>
      </c>
      <c r="U98" s="199">
        <v>0</v>
      </c>
      <c r="V98" s="200">
        <v>0</v>
      </c>
      <c r="W98" s="34" t="str">
        <f t="shared" si="0"/>
        <v/>
      </c>
      <c r="X98" s="34" t="str">
        <f t="shared" si="1"/>
        <v/>
      </c>
      <c r="Y98" s="201">
        <f t="shared" si="5"/>
        <v>0</v>
      </c>
      <c r="Z98" s="201" t="str">
        <f t="shared" si="4"/>
        <v/>
      </c>
    </row>
    <row r="99" spans="1:26" ht="14.25" customHeight="1" thickBot="1" x14ac:dyDescent="0.3">
      <c r="A99" s="43">
        <v>0.92400000000000004</v>
      </c>
      <c r="B99" s="60" t="s">
        <v>459</v>
      </c>
      <c r="C99" s="44" t="s">
        <v>115</v>
      </c>
      <c r="D99" s="44"/>
      <c r="E99" s="62" t="s">
        <v>460</v>
      </c>
      <c r="F99" s="181" t="s">
        <v>461</v>
      </c>
      <c r="G99" s="62" t="s">
        <v>93</v>
      </c>
      <c r="H99" s="44" t="s">
        <v>84</v>
      </c>
      <c r="I99" s="62" t="s">
        <v>462</v>
      </c>
      <c r="J99" s="44" t="s">
        <v>463</v>
      </c>
      <c r="K99" s="53">
        <v>98</v>
      </c>
      <c r="L99" s="53" t="s">
        <v>31</v>
      </c>
      <c r="M99" s="62" t="s">
        <v>128</v>
      </c>
      <c r="N99" s="44" t="s">
        <v>129</v>
      </c>
      <c r="O99" s="44">
        <v>2</v>
      </c>
      <c r="P99" s="44"/>
      <c r="Q99" s="31" t="s">
        <v>34</v>
      </c>
      <c r="R99" s="24"/>
      <c r="S99" s="24"/>
      <c r="T99" s="31" t="s">
        <v>35</v>
      </c>
      <c r="U99" s="199">
        <v>1800</v>
      </c>
      <c r="V99" s="200">
        <v>300</v>
      </c>
      <c r="W99" s="34">
        <f t="shared" si="0"/>
        <v>180</v>
      </c>
      <c r="X99" s="34" t="str">
        <f t="shared" si="1"/>
        <v>C</v>
      </c>
      <c r="Y99" s="201">
        <f t="shared" si="5"/>
        <v>900</v>
      </c>
      <c r="Z99" s="201" t="str">
        <f t="shared" si="4"/>
        <v/>
      </c>
    </row>
    <row r="100" spans="1:26" ht="14.25" customHeight="1" thickBot="1" x14ac:dyDescent="0.3">
      <c r="A100" s="40">
        <v>2.33</v>
      </c>
      <c r="B100" s="41" t="s">
        <v>464</v>
      </c>
      <c r="C100" s="24" t="s">
        <v>24</v>
      </c>
      <c r="D100" s="24"/>
      <c r="E100" s="24" t="s">
        <v>465</v>
      </c>
      <c r="F100" s="179" t="s">
        <v>466</v>
      </c>
      <c r="G100" s="27" t="s">
        <v>93</v>
      </c>
      <c r="H100" s="24" t="s">
        <v>84</v>
      </c>
      <c r="I100" s="31" t="s">
        <v>467</v>
      </c>
      <c r="J100" s="24" t="s">
        <v>468</v>
      </c>
      <c r="K100" s="36">
        <v>107</v>
      </c>
      <c r="L100" s="36" t="s">
        <v>31</v>
      </c>
      <c r="M100" s="31" t="s">
        <v>128</v>
      </c>
      <c r="N100" s="24" t="s">
        <v>129</v>
      </c>
      <c r="O100" s="24">
        <v>2</v>
      </c>
      <c r="P100" s="24"/>
      <c r="Q100" s="31" t="s">
        <v>34</v>
      </c>
      <c r="R100" s="24"/>
      <c r="S100" s="24"/>
      <c r="T100" s="31" t="s">
        <v>35</v>
      </c>
      <c r="U100" s="199">
        <v>0</v>
      </c>
      <c r="V100" s="200">
        <v>0</v>
      </c>
      <c r="W100" s="34" t="str">
        <f t="shared" si="0"/>
        <v/>
      </c>
      <c r="X100" s="34" t="str">
        <f t="shared" si="1"/>
        <v/>
      </c>
      <c r="Y100" s="201">
        <f t="shared" si="5"/>
        <v>0</v>
      </c>
      <c r="Z100" s="201" t="str">
        <f t="shared" si="4"/>
        <v/>
      </c>
    </row>
    <row r="101" spans="1:26" ht="14.25" customHeight="1" thickBot="1" x14ac:dyDescent="0.3">
      <c r="A101" s="24">
        <v>14.75</v>
      </c>
      <c r="B101" s="24" t="s">
        <v>366</v>
      </c>
      <c r="C101" s="24" t="s">
        <v>469</v>
      </c>
      <c r="D101" s="24"/>
      <c r="E101" s="24" t="s">
        <v>98</v>
      </c>
      <c r="F101" s="179" t="s">
        <v>368</v>
      </c>
      <c r="G101" s="31" t="s">
        <v>100</v>
      </c>
      <c r="H101" s="24" t="s">
        <v>470</v>
      </c>
      <c r="I101" s="31" t="s">
        <v>471</v>
      </c>
      <c r="J101" s="24" t="s">
        <v>472</v>
      </c>
      <c r="K101" s="30">
        <v>292</v>
      </c>
      <c r="L101" s="30" t="s">
        <v>31</v>
      </c>
      <c r="M101" s="31" t="s">
        <v>249</v>
      </c>
      <c r="N101" s="24" t="s">
        <v>185</v>
      </c>
      <c r="O101" s="24">
        <v>3</v>
      </c>
      <c r="P101" s="24"/>
      <c r="Q101" s="31" t="s">
        <v>66</v>
      </c>
      <c r="R101" s="24"/>
      <c r="S101" s="24"/>
      <c r="T101" s="31" t="s">
        <v>35</v>
      </c>
      <c r="U101" s="199">
        <v>0</v>
      </c>
      <c r="V101" s="200">
        <v>0</v>
      </c>
      <c r="W101" s="34" t="str">
        <f t="shared" si="0"/>
        <v/>
      </c>
      <c r="X101" s="34" t="str">
        <f t="shared" si="1"/>
        <v/>
      </c>
      <c r="Y101" s="201">
        <f t="shared" si="5"/>
        <v>0</v>
      </c>
      <c r="Z101" s="201" t="str">
        <f t="shared" si="4"/>
        <v/>
      </c>
    </row>
    <row r="102" spans="1:26" ht="14.25" customHeight="1" thickBot="1" x14ac:dyDescent="0.3">
      <c r="A102" s="24">
        <v>14.74</v>
      </c>
      <c r="B102" s="31" t="s">
        <v>473</v>
      </c>
      <c r="C102" s="24" t="s">
        <v>474</v>
      </c>
      <c r="D102" s="24"/>
      <c r="E102" s="24" t="s">
        <v>178</v>
      </c>
      <c r="F102" s="179" t="s">
        <v>475</v>
      </c>
      <c r="G102" s="31" t="s">
        <v>180</v>
      </c>
      <c r="H102" s="24" t="s">
        <v>470</v>
      </c>
      <c r="I102" s="31" t="s">
        <v>471</v>
      </c>
      <c r="J102" s="24" t="s">
        <v>472</v>
      </c>
      <c r="K102" s="42">
        <v>292</v>
      </c>
      <c r="L102" s="42" t="s">
        <v>47</v>
      </c>
      <c r="M102" s="31" t="s">
        <v>249</v>
      </c>
      <c r="N102" s="24" t="s">
        <v>185</v>
      </c>
      <c r="O102" s="24">
        <v>3</v>
      </c>
      <c r="P102" s="24"/>
      <c r="Q102" s="31" t="s">
        <v>66</v>
      </c>
      <c r="R102" s="24"/>
      <c r="S102" s="24"/>
      <c r="T102" s="31" t="s">
        <v>35</v>
      </c>
      <c r="U102" s="199">
        <v>40</v>
      </c>
      <c r="V102" s="200">
        <v>200</v>
      </c>
      <c r="W102" s="34">
        <f t="shared" si="0"/>
        <v>6</v>
      </c>
      <c r="X102" s="34" t="str">
        <f t="shared" si="1"/>
        <v>A</v>
      </c>
      <c r="Y102" s="201">
        <f t="shared" si="5"/>
        <v>600</v>
      </c>
      <c r="Z102" s="201" t="str">
        <f t="shared" si="4"/>
        <v>d</v>
      </c>
    </row>
    <row r="103" spans="1:26" ht="14.25" customHeight="1" thickBot="1" x14ac:dyDescent="0.3">
      <c r="A103" s="24">
        <v>14.74</v>
      </c>
      <c r="B103" s="24" t="s">
        <v>476</v>
      </c>
      <c r="C103" s="24" t="s">
        <v>388</v>
      </c>
      <c r="D103" s="24"/>
      <c r="E103" s="24" t="s">
        <v>477</v>
      </c>
      <c r="F103" s="179" t="s">
        <v>478</v>
      </c>
      <c r="G103" s="27" t="s">
        <v>39</v>
      </c>
      <c r="H103" s="24" t="s">
        <v>470</v>
      </c>
      <c r="I103" s="31" t="s">
        <v>471</v>
      </c>
      <c r="J103" s="24" t="s">
        <v>472</v>
      </c>
      <c r="K103" s="42">
        <v>292</v>
      </c>
      <c r="L103" s="42" t="s">
        <v>48</v>
      </c>
      <c r="M103" s="31" t="s">
        <v>249</v>
      </c>
      <c r="N103" s="24" t="s">
        <v>185</v>
      </c>
      <c r="O103" s="24">
        <v>3</v>
      </c>
      <c r="P103" s="24"/>
      <c r="Q103" s="31" t="s">
        <v>66</v>
      </c>
      <c r="R103" s="24"/>
      <c r="S103" s="24"/>
      <c r="T103" s="31" t="s">
        <v>35</v>
      </c>
      <c r="U103" s="199">
        <v>0</v>
      </c>
      <c r="V103" s="200">
        <v>0</v>
      </c>
      <c r="W103" s="34" t="str">
        <f t="shared" si="0"/>
        <v/>
      </c>
      <c r="X103" s="34" t="str">
        <f t="shared" si="1"/>
        <v/>
      </c>
      <c r="Y103" s="201">
        <f t="shared" si="5"/>
        <v>0</v>
      </c>
      <c r="Z103" s="201" t="str">
        <f t="shared" si="4"/>
        <v/>
      </c>
    </row>
    <row r="104" spans="1:26" ht="14.25" customHeight="1" thickBot="1" x14ac:dyDescent="0.3">
      <c r="A104" s="24">
        <v>14.74</v>
      </c>
      <c r="B104" s="24" t="s">
        <v>479</v>
      </c>
      <c r="C104" s="24" t="s">
        <v>361</v>
      </c>
      <c r="D104" s="24"/>
      <c r="E104" s="31" t="s">
        <v>480</v>
      </c>
      <c r="F104" s="179" t="s">
        <v>429</v>
      </c>
      <c r="G104" s="27" t="s">
        <v>39</v>
      </c>
      <c r="H104" s="24" t="s">
        <v>470</v>
      </c>
      <c r="I104" s="31" t="s">
        <v>471</v>
      </c>
      <c r="J104" s="24" t="s">
        <v>472</v>
      </c>
      <c r="K104" s="42">
        <v>292</v>
      </c>
      <c r="L104" s="42" t="s">
        <v>425</v>
      </c>
      <c r="M104" s="31" t="s">
        <v>249</v>
      </c>
      <c r="N104" s="24" t="s">
        <v>185</v>
      </c>
      <c r="O104" s="24">
        <v>3</v>
      </c>
      <c r="P104" s="24"/>
      <c r="Q104" s="31" t="s">
        <v>66</v>
      </c>
      <c r="R104" s="24"/>
      <c r="S104" s="24"/>
      <c r="T104" s="31" t="s">
        <v>35</v>
      </c>
      <c r="U104" s="199">
        <v>0</v>
      </c>
      <c r="V104" s="200">
        <v>0</v>
      </c>
      <c r="W104" s="34" t="str">
        <f t="shared" si="0"/>
        <v/>
      </c>
      <c r="X104" s="34" t="str">
        <f t="shared" si="1"/>
        <v/>
      </c>
      <c r="Y104" s="201">
        <f t="shared" si="5"/>
        <v>0</v>
      </c>
      <c r="Z104" s="201" t="str">
        <f t="shared" si="4"/>
        <v/>
      </c>
    </row>
    <row r="105" spans="1:26" ht="14.25" customHeight="1" thickBot="1" x14ac:dyDescent="0.3">
      <c r="A105" s="40">
        <v>54</v>
      </c>
      <c r="B105" s="41" t="s">
        <v>481</v>
      </c>
      <c r="C105" s="24" t="s">
        <v>482</v>
      </c>
      <c r="D105" s="24"/>
      <c r="E105" s="24" t="s">
        <v>483</v>
      </c>
      <c r="F105" s="179" t="s">
        <v>484</v>
      </c>
      <c r="G105" s="31" t="s">
        <v>46</v>
      </c>
      <c r="H105" s="24" t="s">
        <v>40</v>
      </c>
      <c r="I105" s="31" t="s">
        <v>485</v>
      </c>
      <c r="J105" s="24" t="s">
        <v>486</v>
      </c>
      <c r="K105" s="36">
        <v>232</v>
      </c>
      <c r="L105" s="36" t="s">
        <v>31</v>
      </c>
      <c r="M105" s="31" t="s">
        <v>128</v>
      </c>
      <c r="N105" s="24" t="s">
        <v>129</v>
      </c>
      <c r="O105" s="24">
        <v>2</v>
      </c>
      <c r="P105" s="24"/>
      <c r="Q105" s="31" t="s">
        <v>34</v>
      </c>
      <c r="R105" s="24" t="s">
        <v>45</v>
      </c>
      <c r="S105" s="24"/>
      <c r="T105" s="31" t="s">
        <v>35</v>
      </c>
      <c r="U105" s="199">
        <v>0</v>
      </c>
      <c r="V105" s="200">
        <v>8000</v>
      </c>
      <c r="W105" s="34">
        <f t="shared" si="0"/>
        <v>0</v>
      </c>
      <c r="X105" s="34" t="str">
        <f t="shared" si="1"/>
        <v>A</v>
      </c>
      <c r="Y105" s="201">
        <f t="shared" si="5"/>
        <v>24000</v>
      </c>
      <c r="Z105" s="201" t="str">
        <f t="shared" si="4"/>
        <v>d</v>
      </c>
    </row>
    <row r="106" spans="1:26" ht="14.25" customHeight="1" thickBot="1" x14ac:dyDescent="0.3">
      <c r="A106" s="40">
        <v>4.45</v>
      </c>
      <c r="B106" s="41" t="s">
        <v>487</v>
      </c>
      <c r="C106" s="24" t="s">
        <v>393</v>
      </c>
      <c r="D106" s="24"/>
      <c r="E106" s="24" t="s">
        <v>156</v>
      </c>
      <c r="F106" s="179" t="s">
        <v>488</v>
      </c>
      <c r="G106" s="31" t="s">
        <v>83</v>
      </c>
      <c r="H106" s="24" t="s">
        <v>393</v>
      </c>
      <c r="I106" s="31" t="s">
        <v>489</v>
      </c>
      <c r="J106" s="24" t="s">
        <v>490</v>
      </c>
      <c r="K106" s="36">
        <v>88</v>
      </c>
      <c r="L106" s="36" t="s">
        <v>31</v>
      </c>
      <c r="M106" s="31" t="s">
        <v>128</v>
      </c>
      <c r="N106" s="24" t="s">
        <v>129</v>
      </c>
      <c r="O106" s="24">
        <v>2</v>
      </c>
      <c r="P106" s="24"/>
      <c r="Q106" s="31" t="s">
        <v>34</v>
      </c>
      <c r="R106" s="24"/>
      <c r="S106" s="24"/>
      <c r="T106" s="31" t="s">
        <v>35</v>
      </c>
      <c r="U106" s="199">
        <v>0</v>
      </c>
      <c r="V106" s="200">
        <v>0</v>
      </c>
      <c r="W106" s="34" t="str">
        <f t="shared" si="0"/>
        <v/>
      </c>
      <c r="X106" s="34" t="str">
        <f t="shared" si="1"/>
        <v/>
      </c>
      <c r="Y106" s="201">
        <f t="shared" si="5"/>
        <v>0</v>
      </c>
      <c r="Z106" s="201" t="str">
        <f t="shared" si="4"/>
        <v/>
      </c>
    </row>
    <row r="107" spans="1:26" ht="14.25" customHeight="1" thickBot="1" x14ac:dyDescent="0.3">
      <c r="A107" s="40">
        <v>7.11</v>
      </c>
      <c r="B107" s="40" t="s">
        <v>491</v>
      </c>
      <c r="C107" s="24" t="s">
        <v>369</v>
      </c>
      <c r="D107" s="24"/>
      <c r="E107" s="24" t="s">
        <v>156</v>
      </c>
      <c r="F107" s="179" t="s">
        <v>492</v>
      </c>
      <c r="G107" s="31" t="s">
        <v>83</v>
      </c>
      <c r="H107" s="24" t="s">
        <v>369</v>
      </c>
      <c r="I107" s="31" t="s">
        <v>493</v>
      </c>
      <c r="J107" s="44" t="s">
        <v>494</v>
      </c>
      <c r="K107" s="53">
        <v>90</v>
      </c>
      <c r="L107" s="53" t="s">
        <v>31</v>
      </c>
      <c r="M107" s="31" t="s">
        <v>128</v>
      </c>
      <c r="N107" s="24" t="s">
        <v>129</v>
      </c>
      <c r="O107" s="24">
        <v>2</v>
      </c>
      <c r="P107" s="24"/>
      <c r="Q107" s="31" t="s">
        <v>34</v>
      </c>
      <c r="R107" s="24"/>
      <c r="S107" s="24"/>
      <c r="T107" s="31" t="s">
        <v>35</v>
      </c>
      <c r="U107" s="199">
        <v>0</v>
      </c>
      <c r="V107" s="200">
        <v>0</v>
      </c>
      <c r="W107" s="34" t="str">
        <f t="shared" si="0"/>
        <v/>
      </c>
      <c r="X107" s="34" t="str">
        <f t="shared" si="1"/>
        <v/>
      </c>
      <c r="Y107" s="201">
        <f t="shared" si="5"/>
        <v>0</v>
      </c>
      <c r="Z107" s="201" t="str">
        <f t="shared" si="4"/>
        <v/>
      </c>
    </row>
    <row r="108" spans="1:26" ht="14.25" customHeight="1" thickBot="1" x14ac:dyDescent="0.3">
      <c r="A108" s="40">
        <v>4.8000000000000007</v>
      </c>
      <c r="B108" s="40" t="s">
        <v>283</v>
      </c>
      <c r="C108" s="24" t="s">
        <v>363</v>
      </c>
      <c r="D108" s="24"/>
      <c r="E108" s="24" t="s">
        <v>495</v>
      </c>
      <c r="F108" s="179" t="s">
        <v>496</v>
      </c>
      <c r="G108" s="31" t="s">
        <v>69</v>
      </c>
      <c r="H108" s="24" t="s">
        <v>363</v>
      </c>
      <c r="I108" s="31" t="s">
        <v>497</v>
      </c>
      <c r="J108" s="24" t="s">
        <v>498</v>
      </c>
      <c r="K108" s="36">
        <v>89</v>
      </c>
      <c r="L108" s="36" t="s">
        <v>31</v>
      </c>
      <c r="M108" s="31" t="s">
        <v>119</v>
      </c>
      <c r="N108" s="24" t="s">
        <v>33</v>
      </c>
      <c r="O108" s="24">
        <v>2</v>
      </c>
      <c r="P108" s="24"/>
      <c r="Q108" s="31" t="s">
        <v>34</v>
      </c>
      <c r="R108" s="24"/>
      <c r="S108" s="24"/>
      <c r="T108" s="31" t="s">
        <v>35</v>
      </c>
      <c r="U108" s="199">
        <v>0</v>
      </c>
      <c r="V108" s="200">
        <v>0</v>
      </c>
      <c r="W108" s="34" t="str">
        <f t="shared" si="0"/>
        <v/>
      </c>
      <c r="X108" s="34" t="str">
        <f t="shared" si="1"/>
        <v/>
      </c>
      <c r="Y108" s="201">
        <f t="shared" si="5"/>
        <v>0</v>
      </c>
      <c r="Z108" s="201" t="str">
        <f t="shared" si="4"/>
        <v/>
      </c>
    </row>
    <row r="109" spans="1:26" ht="14.25" customHeight="1" thickBot="1" x14ac:dyDescent="0.3">
      <c r="A109" s="40">
        <v>13.15</v>
      </c>
      <c r="B109" s="40" t="s">
        <v>499</v>
      </c>
      <c r="C109" s="24" t="s">
        <v>49</v>
      </c>
      <c r="D109" s="24"/>
      <c r="E109" s="24" t="s">
        <v>98</v>
      </c>
      <c r="F109" s="179" t="s">
        <v>500</v>
      </c>
      <c r="G109" s="31" t="s">
        <v>100</v>
      </c>
      <c r="H109" s="24" t="s">
        <v>393</v>
      </c>
      <c r="I109" s="31" t="s">
        <v>501</v>
      </c>
      <c r="J109" s="24" t="s">
        <v>502</v>
      </c>
      <c r="K109" s="30">
        <v>113</v>
      </c>
      <c r="L109" s="30" t="s">
        <v>31</v>
      </c>
      <c r="M109" s="31" t="s">
        <v>128</v>
      </c>
      <c r="N109" s="24" t="s">
        <v>129</v>
      </c>
      <c r="O109" s="24">
        <v>2</v>
      </c>
      <c r="P109" s="24"/>
      <c r="Q109" s="31" t="s">
        <v>34</v>
      </c>
      <c r="R109" s="24"/>
      <c r="S109" s="24"/>
      <c r="T109" s="31" t="s">
        <v>35</v>
      </c>
      <c r="U109" s="199">
        <v>0</v>
      </c>
      <c r="V109" s="200">
        <v>0</v>
      </c>
      <c r="W109" s="34" t="str">
        <f t="shared" si="0"/>
        <v/>
      </c>
      <c r="X109" s="34" t="str">
        <f t="shared" si="1"/>
        <v/>
      </c>
      <c r="Y109" s="201">
        <f t="shared" si="5"/>
        <v>0</v>
      </c>
      <c r="Z109" s="201" t="str">
        <f t="shared" si="4"/>
        <v/>
      </c>
    </row>
    <row r="110" spans="1:26" ht="14.25" customHeight="1" thickBot="1" x14ac:dyDescent="0.3">
      <c r="A110" s="40">
        <v>13.15</v>
      </c>
      <c r="B110" s="40" t="s">
        <v>503</v>
      </c>
      <c r="C110" s="24" t="s">
        <v>504</v>
      </c>
      <c r="D110" s="24"/>
      <c r="E110" s="24" t="s">
        <v>505</v>
      </c>
      <c r="F110" s="179" t="s">
        <v>506</v>
      </c>
      <c r="G110" s="31" t="s">
        <v>83</v>
      </c>
      <c r="H110" s="24" t="s">
        <v>393</v>
      </c>
      <c r="I110" s="31" t="s">
        <v>501</v>
      </c>
      <c r="J110" s="24" t="s">
        <v>502</v>
      </c>
      <c r="K110" s="35">
        <v>113</v>
      </c>
      <c r="L110" s="35" t="s">
        <v>47</v>
      </c>
      <c r="M110" s="31" t="s">
        <v>128</v>
      </c>
      <c r="N110" s="24" t="s">
        <v>129</v>
      </c>
      <c r="O110" s="24">
        <v>2</v>
      </c>
      <c r="P110" s="24"/>
      <c r="Q110" s="31" t="s">
        <v>34</v>
      </c>
      <c r="R110" s="24"/>
      <c r="S110" s="24"/>
      <c r="T110" s="31" t="s">
        <v>35</v>
      </c>
      <c r="U110" s="199">
        <v>0</v>
      </c>
      <c r="V110" s="200">
        <v>0</v>
      </c>
      <c r="W110" s="34" t="str">
        <f t="shared" si="0"/>
        <v/>
      </c>
      <c r="X110" s="34" t="str">
        <f t="shared" si="1"/>
        <v/>
      </c>
      <c r="Y110" s="201">
        <f t="shared" si="5"/>
        <v>0</v>
      </c>
      <c r="Z110" s="201" t="str">
        <f t="shared" si="4"/>
        <v/>
      </c>
    </row>
    <row r="111" spans="1:26" ht="14.25" customHeight="1" thickBot="1" x14ac:dyDescent="0.3">
      <c r="A111" s="40">
        <v>13.15</v>
      </c>
      <c r="B111" s="45" t="s">
        <v>507</v>
      </c>
      <c r="C111" s="24" t="s">
        <v>393</v>
      </c>
      <c r="D111" s="24"/>
      <c r="E111" s="24" t="s">
        <v>178</v>
      </c>
      <c r="F111" s="179" t="s">
        <v>508</v>
      </c>
      <c r="G111" s="31" t="s">
        <v>180</v>
      </c>
      <c r="H111" s="24" t="s">
        <v>393</v>
      </c>
      <c r="I111" s="31" t="s">
        <v>501</v>
      </c>
      <c r="J111" s="24" t="s">
        <v>502</v>
      </c>
      <c r="K111" s="35">
        <v>113</v>
      </c>
      <c r="L111" s="35" t="s">
        <v>48</v>
      </c>
      <c r="M111" s="31" t="s">
        <v>128</v>
      </c>
      <c r="N111" s="24" t="s">
        <v>129</v>
      </c>
      <c r="O111" s="24">
        <v>2</v>
      </c>
      <c r="P111" s="24"/>
      <c r="Q111" s="31" t="s">
        <v>34</v>
      </c>
      <c r="R111" s="24"/>
      <c r="S111" s="24"/>
      <c r="T111" s="31" t="s">
        <v>35</v>
      </c>
      <c r="U111" s="199">
        <v>0</v>
      </c>
      <c r="V111" s="200">
        <v>0</v>
      </c>
      <c r="W111" s="34" t="str">
        <f t="shared" si="0"/>
        <v/>
      </c>
      <c r="X111" s="34" t="str">
        <f t="shared" si="1"/>
        <v/>
      </c>
      <c r="Y111" s="201">
        <f t="shared" si="5"/>
        <v>0</v>
      </c>
      <c r="Z111" s="201" t="str">
        <f t="shared" si="4"/>
        <v/>
      </c>
    </row>
    <row r="112" spans="1:26" ht="14.25" customHeight="1" thickBot="1" x14ac:dyDescent="0.3">
      <c r="A112" s="40">
        <v>13.15</v>
      </c>
      <c r="B112" s="40" t="s">
        <v>509</v>
      </c>
      <c r="C112" s="24" t="s">
        <v>510</v>
      </c>
      <c r="D112" s="24"/>
      <c r="E112" s="36" t="s">
        <v>104</v>
      </c>
      <c r="F112" s="179" t="s">
        <v>511</v>
      </c>
      <c r="G112" s="27" t="s">
        <v>106</v>
      </c>
      <c r="H112" s="24" t="s">
        <v>393</v>
      </c>
      <c r="I112" s="31" t="s">
        <v>501</v>
      </c>
      <c r="J112" s="24" t="s">
        <v>502</v>
      </c>
      <c r="K112" s="35">
        <v>113</v>
      </c>
      <c r="L112" s="35" t="s">
        <v>425</v>
      </c>
      <c r="M112" s="31" t="s">
        <v>128</v>
      </c>
      <c r="N112" s="24" t="s">
        <v>129</v>
      </c>
      <c r="O112" s="24">
        <v>2</v>
      </c>
      <c r="P112" s="24"/>
      <c r="Q112" s="31" t="s">
        <v>34</v>
      </c>
      <c r="R112" s="24"/>
      <c r="S112" s="24"/>
      <c r="T112" s="31" t="s">
        <v>35</v>
      </c>
      <c r="U112" s="199">
        <v>400</v>
      </c>
      <c r="V112" s="200">
        <v>1500</v>
      </c>
      <c r="W112" s="34">
        <f t="shared" si="0"/>
        <v>8</v>
      </c>
      <c r="X112" s="34" t="str">
        <f t="shared" si="1"/>
        <v>A</v>
      </c>
      <c r="Y112" s="201">
        <f t="shared" si="5"/>
        <v>4500</v>
      </c>
      <c r="Z112" s="201" t="str">
        <f t="shared" si="4"/>
        <v>d</v>
      </c>
    </row>
    <row r="113" spans="1:26" ht="14.25" customHeight="1" thickBot="1" x14ac:dyDescent="0.3">
      <c r="A113" s="40">
        <v>13.15</v>
      </c>
      <c r="B113" s="40" t="s">
        <v>512</v>
      </c>
      <c r="C113" s="24" t="s">
        <v>513</v>
      </c>
      <c r="D113" s="24"/>
      <c r="E113" s="36" t="s">
        <v>514</v>
      </c>
      <c r="F113" s="179" t="s">
        <v>515</v>
      </c>
      <c r="G113" s="27" t="s">
        <v>93</v>
      </c>
      <c r="H113" s="24" t="s">
        <v>393</v>
      </c>
      <c r="I113" s="31" t="s">
        <v>501</v>
      </c>
      <c r="J113" s="24" t="s">
        <v>502</v>
      </c>
      <c r="K113" s="35">
        <v>113</v>
      </c>
      <c r="L113" s="35" t="s">
        <v>430</v>
      </c>
      <c r="M113" s="31" t="s">
        <v>128</v>
      </c>
      <c r="N113" s="24" t="s">
        <v>129</v>
      </c>
      <c r="O113" s="24">
        <v>2</v>
      </c>
      <c r="P113" s="24"/>
      <c r="Q113" s="31" t="s">
        <v>34</v>
      </c>
      <c r="R113" s="24"/>
      <c r="S113" s="24"/>
      <c r="T113" s="31" t="s">
        <v>35</v>
      </c>
      <c r="U113" s="199">
        <v>0</v>
      </c>
      <c r="V113" s="200">
        <v>0</v>
      </c>
      <c r="W113" s="34" t="str">
        <f t="shared" si="0"/>
        <v/>
      </c>
      <c r="X113" s="34" t="str">
        <f t="shared" si="1"/>
        <v/>
      </c>
      <c r="Y113" s="201">
        <f t="shared" si="5"/>
        <v>0</v>
      </c>
      <c r="Z113" s="201" t="str">
        <f t="shared" si="4"/>
        <v/>
      </c>
    </row>
    <row r="114" spans="1:26" ht="14.25" customHeight="1" thickBot="1" x14ac:dyDescent="0.3">
      <c r="A114" s="24">
        <v>1.99</v>
      </c>
      <c r="B114" s="24" t="s">
        <v>516</v>
      </c>
      <c r="C114" s="24" t="s">
        <v>24</v>
      </c>
      <c r="D114" s="24"/>
      <c r="E114" s="36" t="s">
        <v>517</v>
      </c>
      <c r="F114" s="179" t="s">
        <v>518</v>
      </c>
      <c r="G114" s="31" t="s">
        <v>110</v>
      </c>
      <c r="H114" s="24" t="s">
        <v>84</v>
      </c>
      <c r="I114" s="31" t="s">
        <v>519</v>
      </c>
      <c r="J114" s="24" t="s">
        <v>520</v>
      </c>
      <c r="K114" s="36">
        <v>294</v>
      </c>
      <c r="L114" s="36" t="s">
        <v>31</v>
      </c>
      <c r="M114" s="31" t="s">
        <v>249</v>
      </c>
      <c r="N114" s="24" t="s">
        <v>185</v>
      </c>
      <c r="O114" s="24">
        <v>3</v>
      </c>
      <c r="P114" s="24"/>
      <c r="Q114" s="31" t="s">
        <v>66</v>
      </c>
      <c r="R114" s="24"/>
      <c r="S114" s="24"/>
      <c r="T114" s="31" t="s">
        <v>35</v>
      </c>
      <c r="U114" s="199">
        <v>0</v>
      </c>
      <c r="V114" s="200">
        <v>0</v>
      </c>
      <c r="W114" s="34" t="str">
        <f t="shared" si="0"/>
        <v/>
      </c>
      <c r="X114" s="34" t="str">
        <f t="shared" si="1"/>
        <v/>
      </c>
      <c r="Y114" s="201">
        <f t="shared" si="5"/>
        <v>0</v>
      </c>
      <c r="Z114" s="201" t="str">
        <f t="shared" si="4"/>
        <v/>
      </c>
    </row>
    <row r="115" spans="1:26" ht="14.25" customHeight="1" thickBot="1" x14ac:dyDescent="0.3">
      <c r="A115" s="40">
        <v>0.622</v>
      </c>
      <c r="B115" s="41" t="s">
        <v>521</v>
      </c>
      <c r="C115" s="24" t="s">
        <v>522</v>
      </c>
      <c r="D115" s="24"/>
      <c r="E115" s="24" t="s">
        <v>156</v>
      </c>
      <c r="F115" s="179" t="s">
        <v>523</v>
      </c>
      <c r="G115" s="31" t="s">
        <v>83</v>
      </c>
      <c r="H115" s="24" t="s">
        <v>84</v>
      </c>
      <c r="I115" s="31" t="s">
        <v>524</v>
      </c>
      <c r="J115" s="24" t="s">
        <v>525</v>
      </c>
      <c r="K115" s="53">
        <v>86</v>
      </c>
      <c r="L115" s="53" t="s">
        <v>31</v>
      </c>
      <c r="M115" s="31" t="s">
        <v>128</v>
      </c>
      <c r="N115" s="24" t="s">
        <v>129</v>
      </c>
      <c r="O115" s="24">
        <v>2</v>
      </c>
      <c r="P115" s="24"/>
      <c r="Q115" s="31" t="s">
        <v>34</v>
      </c>
      <c r="R115" s="24"/>
      <c r="S115" s="24"/>
      <c r="T115" s="31" t="s">
        <v>35</v>
      </c>
      <c r="U115" s="199">
        <v>49500</v>
      </c>
      <c r="V115" s="200">
        <v>9000</v>
      </c>
      <c r="W115" s="34">
        <f t="shared" si="0"/>
        <v>165</v>
      </c>
      <c r="X115" s="34" t="str">
        <f t="shared" si="1"/>
        <v>C</v>
      </c>
      <c r="Y115" s="201">
        <f t="shared" si="5"/>
        <v>27000</v>
      </c>
      <c r="Z115" s="201" t="str">
        <f t="shared" si="4"/>
        <v/>
      </c>
    </row>
    <row r="116" spans="1:26" ht="14.25" customHeight="1" thickBot="1" x14ac:dyDescent="0.3">
      <c r="A116" s="40">
        <v>3.5</v>
      </c>
      <c r="B116" s="41" t="s">
        <v>526</v>
      </c>
      <c r="C116" s="24" t="s">
        <v>393</v>
      </c>
      <c r="D116" s="24"/>
      <c r="E116" s="24" t="s">
        <v>156</v>
      </c>
      <c r="F116" s="179" t="s">
        <v>523</v>
      </c>
      <c r="G116" s="31" t="s">
        <v>83</v>
      </c>
      <c r="H116" s="24" t="s">
        <v>393</v>
      </c>
      <c r="I116" s="31" t="s">
        <v>527</v>
      </c>
      <c r="J116" s="24" t="s">
        <v>525</v>
      </c>
      <c r="K116" s="36">
        <v>87</v>
      </c>
      <c r="L116" s="36" t="s">
        <v>31</v>
      </c>
      <c r="M116" s="31" t="s">
        <v>128</v>
      </c>
      <c r="N116" s="24" t="s">
        <v>129</v>
      </c>
      <c r="O116" s="24">
        <v>2</v>
      </c>
      <c r="P116" s="24"/>
      <c r="Q116" s="31" t="s">
        <v>34</v>
      </c>
      <c r="R116" s="24"/>
      <c r="S116" s="24"/>
      <c r="T116" s="31" t="s">
        <v>35</v>
      </c>
      <c r="U116" s="199">
        <v>53000</v>
      </c>
      <c r="V116" s="200">
        <v>121500</v>
      </c>
      <c r="W116" s="34">
        <f t="shared" si="0"/>
        <v>13.086419753086421</v>
      </c>
      <c r="X116" s="34" t="str">
        <f t="shared" si="1"/>
        <v>A</v>
      </c>
      <c r="Y116" s="201">
        <f t="shared" si="5"/>
        <v>364500</v>
      </c>
      <c r="Z116" s="201" t="str">
        <f t="shared" si="4"/>
        <v>d</v>
      </c>
    </row>
    <row r="117" spans="1:26" ht="14.25" customHeight="1" thickBot="1" x14ac:dyDescent="0.3">
      <c r="A117" s="40">
        <v>7.99</v>
      </c>
      <c r="B117" s="40" t="s">
        <v>455</v>
      </c>
      <c r="C117" s="24" t="s">
        <v>49</v>
      </c>
      <c r="D117" s="24"/>
      <c r="E117" s="24" t="s">
        <v>98</v>
      </c>
      <c r="F117" s="179" t="s">
        <v>500</v>
      </c>
      <c r="G117" s="31" t="s">
        <v>100</v>
      </c>
      <c r="H117" s="24" t="s">
        <v>393</v>
      </c>
      <c r="I117" s="84" t="s">
        <v>528</v>
      </c>
      <c r="J117" s="51" t="s">
        <v>529</v>
      </c>
      <c r="K117" s="30">
        <v>112</v>
      </c>
      <c r="L117" s="30" t="s">
        <v>31</v>
      </c>
      <c r="M117" s="31" t="s">
        <v>128</v>
      </c>
      <c r="N117" s="24" t="s">
        <v>129</v>
      </c>
      <c r="O117" s="24">
        <v>2</v>
      </c>
      <c r="P117" s="24"/>
      <c r="Q117" s="31" t="s">
        <v>34</v>
      </c>
      <c r="R117" s="24"/>
      <c r="S117" s="24"/>
      <c r="T117" s="31" t="s">
        <v>35</v>
      </c>
      <c r="U117" s="199">
        <v>0</v>
      </c>
      <c r="V117" s="200">
        <v>0</v>
      </c>
      <c r="W117" s="34" t="str">
        <f t="shared" si="0"/>
        <v/>
      </c>
      <c r="X117" s="34" t="str">
        <f t="shared" si="1"/>
        <v/>
      </c>
      <c r="Y117" s="201">
        <f t="shared" si="5"/>
        <v>0</v>
      </c>
      <c r="Z117" s="201" t="str">
        <f t="shared" si="4"/>
        <v/>
      </c>
    </row>
    <row r="118" spans="1:26" ht="14.25" customHeight="1" thickBot="1" x14ac:dyDescent="0.3">
      <c r="A118" s="40">
        <v>7.99</v>
      </c>
      <c r="B118" s="40" t="s">
        <v>530</v>
      </c>
      <c r="C118" s="24" t="s">
        <v>393</v>
      </c>
      <c r="D118" s="24"/>
      <c r="E118" s="24" t="s">
        <v>419</v>
      </c>
      <c r="F118" s="179" t="s">
        <v>531</v>
      </c>
      <c r="G118" s="31" t="s">
        <v>110</v>
      </c>
      <c r="H118" s="24" t="s">
        <v>393</v>
      </c>
      <c r="I118" s="84" t="s">
        <v>528</v>
      </c>
      <c r="J118" s="51" t="s">
        <v>529</v>
      </c>
      <c r="K118" s="59">
        <v>112</v>
      </c>
      <c r="L118" s="59" t="s">
        <v>47</v>
      </c>
      <c r="M118" s="31" t="s">
        <v>128</v>
      </c>
      <c r="N118" s="24" t="s">
        <v>129</v>
      </c>
      <c r="O118" s="24">
        <v>2</v>
      </c>
      <c r="P118" s="24"/>
      <c r="Q118" s="31" t="s">
        <v>34</v>
      </c>
      <c r="R118" s="24"/>
      <c r="S118" s="24"/>
      <c r="T118" s="31" t="s">
        <v>35</v>
      </c>
      <c r="U118" s="199">
        <v>0</v>
      </c>
      <c r="V118" s="200">
        <v>0</v>
      </c>
      <c r="W118" s="34" t="str">
        <f t="shared" si="0"/>
        <v/>
      </c>
      <c r="X118" s="34" t="str">
        <f t="shared" si="1"/>
        <v/>
      </c>
      <c r="Y118" s="201">
        <f t="shared" si="5"/>
        <v>0</v>
      </c>
      <c r="Z118" s="201" t="str">
        <f t="shared" si="4"/>
        <v/>
      </c>
    </row>
    <row r="119" spans="1:26" ht="14.25" customHeight="1" thickBot="1" x14ac:dyDescent="0.3">
      <c r="A119" s="40">
        <v>7.99</v>
      </c>
      <c r="B119" s="40" t="s">
        <v>532</v>
      </c>
      <c r="C119" s="24" t="s">
        <v>533</v>
      </c>
      <c r="D119" s="24"/>
      <c r="E119" s="24" t="s">
        <v>505</v>
      </c>
      <c r="F119" s="179" t="s">
        <v>506</v>
      </c>
      <c r="G119" s="31" t="s">
        <v>83</v>
      </c>
      <c r="H119" s="24" t="s">
        <v>393</v>
      </c>
      <c r="I119" s="84" t="s">
        <v>528</v>
      </c>
      <c r="J119" s="51" t="s">
        <v>529</v>
      </c>
      <c r="K119" s="59">
        <v>112</v>
      </c>
      <c r="L119" s="59" t="s">
        <v>48</v>
      </c>
      <c r="M119" s="31" t="s">
        <v>128</v>
      </c>
      <c r="N119" s="24" t="s">
        <v>129</v>
      </c>
      <c r="O119" s="24">
        <v>2</v>
      </c>
      <c r="P119" s="24"/>
      <c r="Q119" s="31" t="s">
        <v>34</v>
      </c>
      <c r="R119" s="24"/>
      <c r="S119" s="24"/>
      <c r="T119" s="31" t="s">
        <v>35</v>
      </c>
      <c r="U119" s="199">
        <v>0</v>
      </c>
      <c r="V119" s="200">
        <v>0</v>
      </c>
      <c r="W119" s="34" t="str">
        <f t="shared" si="0"/>
        <v/>
      </c>
      <c r="X119" s="34" t="str">
        <f t="shared" si="1"/>
        <v/>
      </c>
      <c r="Y119" s="201">
        <f t="shared" si="5"/>
        <v>0</v>
      </c>
      <c r="Z119" s="201" t="str">
        <f t="shared" si="4"/>
        <v/>
      </c>
    </row>
    <row r="120" spans="1:26" ht="14.25" customHeight="1" thickBot="1" x14ac:dyDescent="0.3">
      <c r="A120" s="40">
        <v>7.99</v>
      </c>
      <c r="B120" s="45" t="s">
        <v>534</v>
      </c>
      <c r="C120" s="24" t="s">
        <v>393</v>
      </c>
      <c r="D120" s="24"/>
      <c r="E120" s="24" t="s">
        <v>178</v>
      </c>
      <c r="F120" s="179" t="s">
        <v>508</v>
      </c>
      <c r="G120" s="31" t="s">
        <v>180</v>
      </c>
      <c r="H120" s="24" t="s">
        <v>393</v>
      </c>
      <c r="I120" s="31" t="s">
        <v>528</v>
      </c>
      <c r="J120" s="24" t="s">
        <v>529</v>
      </c>
      <c r="K120" s="35">
        <v>112</v>
      </c>
      <c r="L120" s="35" t="s">
        <v>425</v>
      </c>
      <c r="M120" s="31" t="s">
        <v>128</v>
      </c>
      <c r="N120" s="24" t="s">
        <v>129</v>
      </c>
      <c r="O120" s="24">
        <v>2</v>
      </c>
      <c r="P120" s="24"/>
      <c r="Q120" s="31" t="s">
        <v>34</v>
      </c>
      <c r="R120" s="24"/>
      <c r="S120" s="24"/>
      <c r="T120" s="31" t="s">
        <v>35</v>
      </c>
      <c r="U120" s="199">
        <v>700</v>
      </c>
      <c r="V120" s="200">
        <v>0</v>
      </c>
      <c r="W120" s="34" t="str">
        <f t="shared" si="0"/>
        <v/>
      </c>
      <c r="X120" s="34" t="str">
        <f t="shared" si="1"/>
        <v/>
      </c>
      <c r="Y120" s="201">
        <f t="shared" si="5"/>
        <v>0</v>
      </c>
      <c r="Z120" s="201" t="str">
        <f t="shared" si="4"/>
        <v/>
      </c>
    </row>
    <row r="121" spans="1:26" ht="14.25" customHeight="1" thickBot="1" x14ac:dyDescent="0.3">
      <c r="A121" s="40">
        <v>7.99</v>
      </c>
      <c r="B121" s="40" t="s">
        <v>535</v>
      </c>
      <c r="C121" s="24" t="s">
        <v>513</v>
      </c>
      <c r="D121" s="24"/>
      <c r="E121" s="36" t="s">
        <v>514</v>
      </c>
      <c r="F121" s="179" t="s">
        <v>536</v>
      </c>
      <c r="G121" s="27" t="s">
        <v>93</v>
      </c>
      <c r="H121" s="24" t="s">
        <v>393</v>
      </c>
      <c r="I121" s="31" t="s">
        <v>528</v>
      </c>
      <c r="J121" s="24" t="s">
        <v>529</v>
      </c>
      <c r="K121" s="35">
        <v>112</v>
      </c>
      <c r="L121" s="35" t="s">
        <v>430</v>
      </c>
      <c r="M121" s="31" t="s">
        <v>128</v>
      </c>
      <c r="N121" s="24" t="s">
        <v>129</v>
      </c>
      <c r="O121" s="24">
        <v>2</v>
      </c>
      <c r="P121" s="24"/>
      <c r="Q121" s="31" t="s">
        <v>34</v>
      </c>
      <c r="R121" s="24"/>
      <c r="S121" s="24"/>
      <c r="T121" s="31" t="s">
        <v>35</v>
      </c>
      <c r="U121" s="199">
        <v>0</v>
      </c>
      <c r="V121" s="200">
        <v>0</v>
      </c>
      <c r="W121" s="34" t="str">
        <f t="shared" si="0"/>
        <v/>
      </c>
      <c r="X121" s="34" t="str">
        <f t="shared" si="1"/>
        <v/>
      </c>
      <c r="Y121" s="201">
        <f t="shared" si="5"/>
        <v>0</v>
      </c>
      <c r="Z121" s="201" t="str">
        <f t="shared" si="4"/>
        <v/>
      </c>
    </row>
    <row r="122" spans="1:26" ht="14.25" customHeight="1" thickBot="1" x14ac:dyDescent="0.3">
      <c r="A122" s="24">
        <v>24</v>
      </c>
      <c r="B122" s="24" t="s">
        <v>537</v>
      </c>
      <c r="C122" s="51" t="s">
        <v>538</v>
      </c>
      <c r="D122" s="24"/>
      <c r="E122" s="36" t="s">
        <v>517</v>
      </c>
      <c r="F122" s="179" t="s">
        <v>539</v>
      </c>
      <c r="G122" s="31" t="s">
        <v>110</v>
      </c>
      <c r="H122" s="24" t="s">
        <v>540</v>
      </c>
      <c r="I122" s="31" t="s">
        <v>519</v>
      </c>
      <c r="J122" s="24" t="s">
        <v>541</v>
      </c>
      <c r="K122" s="36">
        <v>293</v>
      </c>
      <c r="L122" s="36" t="s">
        <v>31</v>
      </c>
      <c r="M122" s="31" t="s">
        <v>249</v>
      </c>
      <c r="N122" s="24" t="s">
        <v>185</v>
      </c>
      <c r="O122" s="24">
        <v>3</v>
      </c>
      <c r="P122" s="24"/>
      <c r="Q122" s="31" t="s">
        <v>66</v>
      </c>
      <c r="R122" s="24"/>
      <c r="S122" s="24"/>
      <c r="T122" s="31" t="s">
        <v>35</v>
      </c>
      <c r="U122" s="199">
        <v>0</v>
      </c>
      <c r="V122" s="200">
        <v>0</v>
      </c>
      <c r="W122" s="34" t="str">
        <f t="shared" si="0"/>
        <v/>
      </c>
      <c r="X122" s="34" t="str">
        <f t="shared" si="1"/>
        <v/>
      </c>
      <c r="Y122" s="201">
        <f t="shared" si="5"/>
        <v>0</v>
      </c>
      <c r="Z122" s="201" t="str">
        <f t="shared" si="4"/>
        <v/>
      </c>
    </row>
    <row r="123" spans="1:26" ht="14.25" customHeight="1" thickBot="1" x14ac:dyDescent="0.3">
      <c r="A123" s="40">
        <v>5.99</v>
      </c>
      <c r="B123" s="40" t="s">
        <v>400</v>
      </c>
      <c r="C123" s="24" t="s">
        <v>49</v>
      </c>
      <c r="D123" s="24"/>
      <c r="E123" s="24" t="s">
        <v>98</v>
      </c>
      <c r="F123" s="179" t="s">
        <v>500</v>
      </c>
      <c r="G123" s="31" t="s">
        <v>100</v>
      </c>
      <c r="H123" s="24" t="s">
        <v>393</v>
      </c>
      <c r="I123" s="84" t="s">
        <v>542</v>
      </c>
      <c r="J123" s="51" t="s">
        <v>543</v>
      </c>
      <c r="K123" s="30">
        <v>111</v>
      </c>
      <c r="L123" s="30" t="s">
        <v>31</v>
      </c>
      <c r="M123" s="31" t="s">
        <v>128</v>
      </c>
      <c r="N123" s="24" t="s">
        <v>129</v>
      </c>
      <c r="O123" s="24">
        <v>2</v>
      </c>
      <c r="P123" s="24"/>
      <c r="Q123" s="31" t="s">
        <v>34</v>
      </c>
      <c r="R123" s="24"/>
      <c r="S123" s="24"/>
      <c r="T123" s="31" t="s">
        <v>35</v>
      </c>
      <c r="U123" s="199">
        <v>0</v>
      </c>
      <c r="V123" s="200">
        <v>0</v>
      </c>
      <c r="W123" s="34" t="str">
        <f t="shared" si="0"/>
        <v/>
      </c>
      <c r="X123" s="34" t="str">
        <f t="shared" si="1"/>
        <v/>
      </c>
      <c r="Y123" s="201">
        <f t="shared" si="5"/>
        <v>0</v>
      </c>
      <c r="Z123" s="201" t="str">
        <f t="shared" si="4"/>
        <v/>
      </c>
    </row>
    <row r="124" spans="1:26" ht="14.25" customHeight="1" thickBot="1" x14ac:dyDescent="0.3">
      <c r="A124" s="40">
        <v>5.99</v>
      </c>
      <c r="B124" s="40" t="s">
        <v>544</v>
      </c>
      <c r="C124" s="24" t="s">
        <v>513</v>
      </c>
      <c r="D124" s="24"/>
      <c r="E124" s="24" t="s">
        <v>514</v>
      </c>
      <c r="F124" s="179" t="s">
        <v>545</v>
      </c>
      <c r="G124" s="31" t="s">
        <v>93</v>
      </c>
      <c r="H124" s="24" t="s">
        <v>393</v>
      </c>
      <c r="I124" s="84" t="s">
        <v>542</v>
      </c>
      <c r="J124" s="51" t="s">
        <v>543</v>
      </c>
      <c r="K124" s="59">
        <v>111</v>
      </c>
      <c r="L124" s="59" t="s">
        <v>47</v>
      </c>
      <c r="M124" s="31" t="s">
        <v>128</v>
      </c>
      <c r="N124" s="24" t="s">
        <v>129</v>
      </c>
      <c r="O124" s="24">
        <v>2</v>
      </c>
      <c r="P124" s="24"/>
      <c r="Q124" s="31" t="s">
        <v>34</v>
      </c>
      <c r="R124" s="24"/>
      <c r="S124" s="24"/>
      <c r="T124" s="31" t="s">
        <v>35</v>
      </c>
      <c r="U124" s="199">
        <v>0</v>
      </c>
      <c r="V124" s="200">
        <v>0</v>
      </c>
      <c r="W124" s="34" t="str">
        <f t="shared" si="0"/>
        <v/>
      </c>
      <c r="X124" s="34" t="str">
        <f t="shared" si="1"/>
        <v/>
      </c>
      <c r="Y124" s="201">
        <f t="shared" si="5"/>
        <v>0</v>
      </c>
      <c r="Z124" s="201" t="str">
        <f t="shared" si="4"/>
        <v/>
      </c>
    </row>
    <row r="125" spans="1:26" ht="14.25" customHeight="1" thickBot="1" x14ac:dyDescent="0.3">
      <c r="A125" s="22">
        <v>5</v>
      </c>
      <c r="B125" s="25">
        <f t="shared" ref="B125:B126" si="6">400/28</f>
        <v>14.285714285714286</v>
      </c>
      <c r="C125" s="24" t="s">
        <v>24</v>
      </c>
      <c r="D125" s="24"/>
      <c r="E125" s="25" t="s">
        <v>546</v>
      </c>
      <c r="F125" s="178" t="s">
        <v>547</v>
      </c>
      <c r="G125" s="31" t="s">
        <v>46</v>
      </c>
      <c r="H125" s="25" t="s">
        <v>84</v>
      </c>
      <c r="I125" s="84" t="s">
        <v>548</v>
      </c>
      <c r="J125" s="86" t="s">
        <v>549</v>
      </c>
      <c r="K125" s="30">
        <v>3</v>
      </c>
      <c r="L125" s="30" t="s">
        <v>31</v>
      </c>
      <c r="M125" s="31" t="s">
        <v>43</v>
      </c>
      <c r="N125" s="24">
        <v>2018</v>
      </c>
      <c r="O125" s="24">
        <v>51</v>
      </c>
      <c r="P125" s="24" t="s">
        <v>44</v>
      </c>
      <c r="Q125" s="31" t="s">
        <v>34</v>
      </c>
      <c r="R125" s="25" t="s">
        <v>45</v>
      </c>
      <c r="S125" s="25" t="s">
        <v>44</v>
      </c>
      <c r="T125" s="31" t="s">
        <v>35</v>
      </c>
      <c r="U125" s="199">
        <v>0</v>
      </c>
      <c r="V125" s="200">
        <v>0</v>
      </c>
      <c r="W125" s="34" t="str">
        <f t="shared" si="0"/>
        <v/>
      </c>
      <c r="X125" s="34" t="str">
        <f t="shared" si="1"/>
        <v/>
      </c>
      <c r="Y125" s="201">
        <f t="shared" si="5"/>
        <v>0</v>
      </c>
      <c r="Z125" s="201" t="str">
        <f t="shared" si="4"/>
        <v/>
      </c>
    </row>
    <row r="126" spans="1:26" ht="14.25" customHeight="1" thickBot="1" x14ac:dyDescent="0.3">
      <c r="A126" s="22">
        <v>5</v>
      </c>
      <c r="B126" s="25">
        <f t="shared" si="6"/>
        <v>14.285714285714286</v>
      </c>
      <c r="C126" s="24" t="s">
        <v>24</v>
      </c>
      <c r="D126" s="24"/>
      <c r="E126" s="25" t="s">
        <v>546</v>
      </c>
      <c r="F126" s="178" t="s">
        <v>547</v>
      </c>
      <c r="G126" s="31" t="s">
        <v>27</v>
      </c>
      <c r="H126" s="25" t="s">
        <v>84</v>
      </c>
      <c r="I126" s="84" t="s">
        <v>548</v>
      </c>
      <c r="J126" s="86" t="s">
        <v>549</v>
      </c>
      <c r="K126" s="35">
        <v>3</v>
      </c>
      <c r="L126" s="35" t="s">
        <v>47</v>
      </c>
      <c r="M126" s="31" t="s">
        <v>43</v>
      </c>
      <c r="N126" s="24">
        <v>2018</v>
      </c>
      <c r="O126" s="24">
        <v>51</v>
      </c>
      <c r="P126" s="24" t="s">
        <v>44</v>
      </c>
      <c r="Q126" s="31" t="s">
        <v>34</v>
      </c>
      <c r="R126" s="25" t="s">
        <v>45</v>
      </c>
      <c r="S126" s="25" t="s">
        <v>44</v>
      </c>
      <c r="T126" s="31" t="s">
        <v>35</v>
      </c>
      <c r="U126" s="199">
        <v>0</v>
      </c>
      <c r="V126" s="200">
        <v>0</v>
      </c>
      <c r="W126" s="34" t="str">
        <f t="shared" si="0"/>
        <v/>
      </c>
      <c r="X126" s="34" t="str">
        <f t="shared" si="1"/>
        <v/>
      </c>
      <c r="Y126" s="201">
        <f t="shared" si="5"/>
        <v>0</v>
      </c>
      <c r="Z126" s="201" t="str">
        <f t="shared" si="4"/>
        <v/>
      </c>
    </row>
    <row r="127" spans="1:26" ht="14.25" customHeight="1" thickBot="1" x14ac:dyDescent="0.3">
      <c r="A127" s="40">
        <v>0.20699999999999999</v>
      </c>
      <c r="B127" s="40" t="s">
        <v>550</v>
      </c>
      <c r="C127" s="24" t="s">
        <v>551</v>
      </c>
      <c r="D127" s="24"/>
      <c r="E127" s="24" t="s">
        <v>552</v>
      </c>
      <c r="F127" s="179" t="s">
        <v>553</v>
      </c>
      <c r="G127" s="27" t="s">
        <v>110</v>
      </c>
      <c r="H127" s="24" t="s">
        <v>84</v>
      </c>
      <c r="I127" s="31" t="s">
        <v>554</v>
      </c>
      <c r="J127" s="24" t="s">
        <v>555</v>
      </c>
      <c r="K127" s="36">
        <v>532</v>
      </c>
      <c r="L127" s="36" t="s">
        <v>31</v>
      </c>
      <c r="M127" s="31" t="s">
        <v>234</v>
      </c>
      <c r="N127" s="24" t="s">
        <v>88</v>
      </c>
      <c r="O127" s="24">
        <v>5</v>
      </c>
      <c r="P127" s="24"/>
      <c r="Q127" s="31" t="s">
        <v>34</v>
      </c>
      <c r="R127" s="24"/>
      <c r="S127" s="24"/>
      <c r="T127" s="31" t="s">
        <v>35</v>
      </c>
      <c r="U127" s="199">
        <v>4008</v>
      </c>
      <c r="V127" s="200">
        <v>12240</v>
      </c>
      <c r="W127" s="34">
        <f t="shared" si="0"/>
        <v>9.8235294117647065</v>
      </c>
      <c r="X127" s="34" t="str">
        <f t="shared" si="1"/>
        <v>A</v>
      </c>
      <c r="Y127" s="201">
        <f t="shared" si="5"/>
        <v>36720</v>
      </c>
      <c r="Z127" s="201" t="str">
        <f t="shared" si="4"/>
        <v>d</v>
      </c>
    </row>
    <row r="128" spans="1:26" ht="14.25" customHeight="1" thickBot="1" x14ac:dyDescent="0.3">
      <c r="A128" s="40">
        <v>0.126</v>
      </c>
      <c r="B128" s="24">
        <v>0.28500000000000003</v>
      </c>
      <c r="C128" s="24" t="s">
        <v>24</v>
      </c>
      <c r="D128" s="24"/>
      <c r="E128" s="24" t="s">
        <v>325</v>
      </c>
      <c r="F128" s="179" t="s">
        <v>556</v>
      </c>
      <c r="G128" s="31" t="s">
        <v>69</v>
      </c>
      <c r="H128" s="24" t="s">
        <v>557</v>
      </c>
      <c r="I128" s="84" t="s">
        <v>558</v>
      </c>
      <c r="J128" s="51" t="s">
        <v>559</v>
      </c>
      <c r="K128" s="36">
        <v>117</v>
      </c>
      <c r="L128" s="36" t="s">
        <v>31</v>
      </c>
      <c r="M128" s="31" t="s">
        <v>560</v>
      </c>
      <c r="N128" s="24" t="s">
        <v>78</v>
      </c>
      <c r="O128" s="24">
        <v>2</v>
      </c>
      <c r="P128" s="24"/>
      <c r="Q128" s="31" t="s">
        <v>66</v>
      </c>
      <c r="R128" s="24"/>
      <c r="S128" s="24"/>
      <c r="T128" s="31" t="s">
        <v>35</v>
      </c>
      <c r="U128" s="199">
        <v>0</v>
      </c>
      <c r="V128" s="200">
        <v>0</v>
      </c>
      <c r="W128" s="34" t="str">
        <f t="shared" si="0"/>
        <v/>
      </c>
      <c r="X128" s="34" t="str">
        <f t="shared" si="1"/>
        <v/>
      </c>
      <c r="Y128" s="201">
        <f t="shared" si="5"/>
        <v>0</v>
      </c>
      <c r="Z128" s="201" t="str">
        <f t="shared" si="4"/>
        <v/>
      </c>
    </row>
    <row r="129" spans="1:26" ht="14.25" customHeight="1" thickBot="1" x14ac:dyDescent="0.3">
      <c r="A129" s="24">
        <v>4.97</v>
      </c>
      <c r="B129" s="24" t="s">
        <v>301</v>
      </c>
      <c r="C129" s="24" t="s">
        <v>561</v>
      </c>
      <c r="D129" s="24"/>
      <c r="E129" s="24" t="s">
        <v>562</v>
      </c>
      <c r="F129" s="179" t="s">
        <v>563</v>
      </c>
      <c r="G129" s="31" t="s">
        <v>110</v>
      </c>
      <c r="H129" s="24" t="s">
        <v>564</v>
      </c>
      <c r="I129" s="84" t="s">
        <v>565</v>
      </c>
      <c r="J129" s="51" t="s">
        <v>566</v>
      </c>
      <c r="K129" s="36">
        <v>270</v>
      </c>
      <c r="L129" s="36" t="s">
        <v>31</v>
      </c>
      <c r="M129" s="31" t="s">
        <v>249</v>
      </c>
      <c r="N129" s="24" t="s">
        <v>185</v>
      </c>
      <c r="O129" s="24">
        <v>3</v>
      </c>
      <c r="P129" s="24"/>
      <c r="Q129" s="31" t="s">
        <v>66</v>
      </c>
      <c r="R129" s="24"/>
      <c r="S129" s="24"/>
      <c r="T129" s="31" t="s">
        <v>35</v>
      </c>
      <c r="U129" s="199">
        <v>3250</v>
      </c>
      <c r="V129" s="200">
        <v>1500</v>
      </c>
      <c r="W129" s="34">
        <f t="shared" si="0"/>
        <v>65</v>
      </c>
      <c r="X129" s="34" t="str">
        <f t="shared" si="1"/>
        <v>C</v>
      </c>
      <c r="Y129" s="201">
        <f t="shared" si="5"/>
        <v>4500</v>
      </c>
      <c r="Z129" s="201" t="str">
        <f t="shared" si="4"/>
        <v>d</v>
      </c>
    </row>
    <row r="130" spans="1:26" ht="14.25" customHeight="1" thickBot="1" x14ac:dyDescent="0.3">
      <c r="A130" s="36">
        <v>20</v>
      </c>
      <c r="B130" s="24" t="s">
        <v>567</v>
      </c>
      <c r="C130" s="24" t="s">
        <v>568</v>
      </c>
      <c r="D130" s="24"/>
      <c r="E130" s="36" t="s">
        <v>517</v>
      </c>
      <c r="F130" s="179" t="s">
        <v>569</v>
      </c>
      <c r="G130" s="31" t="s">
        <v>110</v>
      </c>
      <c r="H130" s="24" t="s">
        <v>207</v>
      </c>
      <c r="I130" s="84" t="s">
        <v>570</v>
      </c>
      <c r="J130" s="51" t="s">
        <v>571</v>
      </c>
      <c r="K130" s="36">
        <v>93</v>
      </c>
      <c r="L130" s="36" t="s">
        <v>31</v>
      </c>
      <c r="M130" s="31" t="s">
        <v>255</v>
      </c>
      <c r="N130" s="24" t="s">
        <v>185</v>
      </c>
      <c r="O130" s="24">
        <v>1</v>
      </c>
      <c r="P130" s="24"/>
      <c r="Q130" s="31" t="s">
        <v>66</v>
      </c>
      <c r="R130" s="24"/>
      <c r="S130" s="24"/>
      <c r="T130" s="31" t="s">
        <v>35</v>
      </c>
      <c r="U130" s="199">
        <v>17110</v>
      </c>
      <c r="V130" s="200">
        <v>17852</v>
      </c>
      <c r="W130" s="34">
        <f t="shared" si="0"/>
        <v>28.753080887295543</v>
      </c>
      <c r="X130" s="34" t="str">
        <f t="shared" si="1"/>
        <v>A</v>
      </c>
      <c r="Y130" s="201">
        <f t="shared" si="5"/>
        <v>53556</v>
      </c>
      <c r="Z130" s="201" t="str">
        <f t="shared" ref="Z130:Z193" si="7">IF($Y130="","",IF($U130&lt;$Y130,"d",""))</f>
        <v>d</v>
      </c>
    </row>
    <row r="131" spans="1:26" ht="14.25" customHeight="1" thickBot="1" x14ac:dyDescent="0.3">
      <c r="A131" s="36">
        <v>6</v>
      </c>
      <c r="B131" s="24" t="s">
        <v>572</v>
      </c>
      <c r="C131" s="24" t="s">
        <v>573</v>
      </c>
      <c r="D131" s="24"/>
      <c r="E131" s="24" t="s">
        <v>574</v>
      </c>
      <c r="F131" s="179" t="s">
        <v>575</v>
      </c>
      <c r="G131" s="31" t="s">
        <v>69</v>
      </c>
      <c r="H131" s="24" t="s">
        <v>576</v>
      </c>
      <c r="I131" s="84" t="s">
        <v>577</v>
      </c>
      <c r="J131" s="51" t="s">
        <v>578</v>
      </c>
      <c r="K131" s="36">
        <v>27</v>
      </c>
      <c r="L131" s="36" t="s">
        <v>31</v>
      </c>
      <c r="M131" s="31" t="s">
        <v>255</v>
      </c>
      <c r="N131" s="24" t="s">
        <v>185</v>
      </c>
      <c r="O131" s="24">
        <v>1</v>
      </c>
      <c r="P131" s="24"/>
      <c r="Q131" s="31" t="s">
        <v>66</v>
      </c>
      <c r="R131" s="24"/>
      <c r="S131" s="24"/>
      <c r="T131" s="31" t="s">
        <v>35</v>
      </c>
      <c r="U131" s="199">
        <v>71400</v>
      </c>
      <c r="V131" s="200">
        <v>73000</v>
      </c>
      <c r="W131" s="34">
        <f t="shared" si="0"/>
        <v>29.342465753424658</v>
      </c>
      <c r="X131" s="34" t="str">
        <f t="shared" si="1"/>
        <v>A</v>
      </c>
      <c r="Y131" s="201">
        <f t="shared" ref="Y131:Y194" si="8">IFERROR(($V131)*3,"")</f>
        <v>219000</v>
      </c>
      <c r="Z131" s="201" t="str">
        <f t="shared" si="7"/>
        <v>d</v>
      </c>
    </row>
    <row r="132" spans="1:26" ht="14.25" customHeight="1" thickBot="1" x14ac:dyDescent="0.3">
      <c r="A132" s="40">
        <v>6.9</v>
      </c>
      <c r="B132" s="40" t="s">
        <v>579</v>
      </c>
      <c r="C132" s="24" t="s">
        <v>561</v>
      </c>
      <c r="D132" s="24"/>
      <c r="E132" s="31" t="s">
        <v>580</v>
      </c>
      <c r="F132" s="179" t="s">
        <v>581</v>
      </c>
      <c r="G132" s="31" t="s">
        <v>93</v>
      </c>
      <c r="H132" s="24" t="s">
        <v>564</v>
      </c>
      <c r="I132" s="84" t="s">
        <v>582</v>
      </c>
      <c r="J132" s="51" t="s">
        <v>583</v>
      </c>
      <c r="K132" s="36">
        <v>432</v>
      </c>
      <c r="L132" s="36" t="s">
        <v>31</v>
      </c>
      <c r="M132" s="31" t="s">
        <v>153</v>
      </c>
      <c r="N132" s="24" t="s">
        <v>88</v>
      </c>
      <c r="O132" s="24">
        <v>4</v>
      </c>
      <c r="P132" s="24"/>
      <c r="Q132" s="31" t="s">
        <v>34</v>
      </c>
      <c r="R132" s="24"/>
      <c r="S132" s="24"/>
      <c r="T132" s="31" t="s">
        <v>35</v>
      </c>
      <c r="U132" s="199">
        <v>37550</v>
      </c>
      <c r="V132" s="200">
        <v>90020</v>
      </c>
      <c r="W132" s="34">
        <f t="shared" si="0"/>
        <v>12.513885803154853</v>
      </c>
      <c r="X132" s="34" t="str">
        <f t="shared" si="1"/>
        <v>A</v>
      </c>
      <c r="Y132" s="201">
        <f t="shared" si="8"/>
        <v>270060</v>
      </c>
      <c r="Z132" s="201" t="str">
        <f t="shared" si="7"/>
        <v>d</v>
      </c>
    </row>
    <row r="133" spans="1:26" ht="14.25" customHeight="1" thickBot="1" x14ac:dyDescent="0.3">
      <c r="A133" s="24">
        <v>4.4000000000000004</v>
      </c>
      <c r="B133" s="24" t="s">
        <v>584</v>
      </c>
      <c r="C133" s="24" t="s">
        <v>585</v>
      </c>
      <c r="D133" s="24"/>
      <c r="E133" s="36" t="s">
        <v>517</v>
      </c>
      <c r="F133" s="179" t="s">
        <v>586</v>
      </c>
      <c r="G133" s="31" t="s">
        <v>110</v>
      </c>
      <c r="H133" s="24" t="s">
        <v>144</v>
      </c>
      <c r="I133" s="84" t="s">
        <v>587</v>
      </c>
      <c r="J133" s="51" t="s">
        <v>588</v>
      </c>
      <c r="K133" s="36">
        <v>137</v>
      </c>
      <c r="L133" s="36" t="s">
        <v>31</v>
      </c>
      <c r="M133" s="31" t="s">
        <v>184</v>
      </c>
      <c r="N133" s="24" t="s">
        <v>185</v>
      </c>
      <c r="O133" s="24">
        <v>2</v>
      </c>
      <c r="P133" s="24"/>
      <c r="Q133" s="31" t="s">
        <v>66</v>
      </c>
      <c r="R133" s="24"/>
      <c r="S133" s="24"/>
      <c r="T133" s="31" t="s">
        <v>35</v>
      </c>
      <c r="U133" s="199">
        <v>26650</v>
      </c>
      <c r="V133" s="200">
        <v>79000</v>
      </c>
      <c r="W133" s="34">
        <f t="shared" si="0"/>
        <v>10.120253164556964</v>
      </c>
      <c r="X133" s="34" t="str">
        <f t="shared" si="1"/>
        <v>A</v>
      </c>
      <c r="Y133" s="201">
        <f t="shared" si="8"/>
        <v>237000</v>
      </c>
      <c r="Z133" s="201" t="str">
        <f t="shared" si="7"/>
        <v>d</v>
      </c>
    </row>
    <row r="134" spans="1:26" ht="14.25" customHeight="1" thickBot="1" x14ac:dyDescent="0.3">
      <c r="A134" s="24">
        <v>0.245</v>
      </c>
      <c r="B134" s="24" t="s">
        <v>589</v>
      </c>
      <c r="C134" s="24" t="s">
        <v>590</v>
      </c>
      <c r="D134" s="24"/>
      <c r="E134" s="24" t="s">
        <v>591</v>
      </c>
      <c r="F134" s="179" t="s">
        <v>592</v>
      </c>
      <c r="G134" s="27" t="s">
        <v>39</v>
      </c>
      <c r="H134" s="24" t="s">
        <v>593</v>
      </c>
      <c r="I134" s="84" t="s">
        <v>594</v>
      </c>
      <c r="J134" s="51" t="s">
        <v>595</v>
      </c>
      <c r="K134" s="36">
        <v>119</v>
      </c>
      <c r="L134" s="36" t="s">
        <v>31</v>
      </c>
      <c r="M134" s="31" t="s">
        <v>184</v>
      </c>
      <c r="N134" s="24" t="s">
        <v>185</v>
      </c>
      <c r="O134" s="24">
        <v>2</v>
      </c>
      <c r="P134" s="24"/>
      <c r="Q134" s="31" t="s">
        <v>66</v>
      </c>
      <c r="R134" s="24"/>
      <c r="S134" s="24"/>
      <c r="T134" s="31" t="s">
        <v>35</v>
      </c>
      <c r="U134" s="199">
        <v>650</v>
      </c>
      <c r="V134" s="200">
        <v>730</v>
      </c>
      <c r="W134" s="34">
        <f t="shared" si="0"/>
        <v>26.712328767123289</v>
      </c>
      <c r="X134" s="34" t="str">
        <f t="shared" si="1"/>
        <v>A</v>
      </c>
      <c r="Y134" s="201">
        <f t="shared" si="8"/>
        <v>2190</v>
      </c>
      <c r="Z134" s="201" t="str">
        <f t="shared" si="7"/>
        <v>d</v>
      </c>
    </row>
    <row r="135" spans="1:26" ht="14.25" customHeight="1" thickBot="1" x14ac:dyDescent="0.3">
      <c r="A135" s="40">
        <v>52.5</v>
      </c>
      <c r="B135" s="40" t="s">
        <v>283</v>
      </c>
      <c r="C135" s="24" t="s">
        <v>596</v>
      </c>
      <c r="D135" s="24"/>
      <c r="E135" s="24" t="s">
        <v>495</v>
      </c>
      <c r="F135" s="179" t="s">
        <v>597</v>
      </c>
      <c r="G135" s="31" t="s">
        <v>69</v>
      </c>
      <c r="H135" s="24" t="s">
        <v>598</v>
      </c>
      <c r="I135" s="84" t="s">
        <v>599</v>
      </c>
      <c r="J135" s="51" t="s">
        <v>600</v>
      </c>
      <c r="K135" s="36">
        <v>109</v>
      </c>
      <c r="L135" s="36" t="s">
        <v>31</v>
      </c>
      <c r="M135" s="31" t="s">
        <v>601</v>
      </c>
      <c r="N135" s="24" t="s">
        <v>78</v>
      </c>
      <c r="O135" s="24">
        <v>1</v>
      </c>
      <c r="P135" s="24"/>
      <c r="Q135" s="31" t="s">
        <v>66</v>
      </c>
      <c r="R135" s="24"/>
      <c r="S135" s="24"/>
      <c r="T135" s="31" t="s">
        <v>35</v>
      </c>
      <c r="U135" s="199">
        <v>340</v>
      </c>
      <c r="V135" s="200">
        <v>15050</v>
      </c>
      <c r="W135" s="34">
        <f t="shared" si="0"/>
        <v>0.67774086378737541</v>
      </c>
      <c r="X135" s="34" t="str">
        <f t="shared" si="1"/>
        <v>A</v>
      </c>
      <c r="Y135" s="201">
        <f t="shared" si="8"/>
        <v>45150</v>
      </c>
      <c r="Z135" s="201" t="str">
        <f t="shared" si="7"/>
        <v>d</v>
      </c>
    </row>
    <row r="136" spans="1:26" ht="14.25" customHeight="1" thickBot="1" x14ac:dyDescent="0.3">
      <c r="A136" s="40">
        <v>7.5</v>
      </c>
      <c r="B136" s="41">
        <v>11</v>
      </c>
      <c r="C136" s="24" t="s">
        <v>602</v>
      </c>
      <c r="D136" s="24"/>
      <c r="E136" s="31" t="s">
        <v>603</v>
      </c>
      <c r="F136" s="179" t="s">
        <v>604</v>
      </c>
      <c r="G136" s="31" t="s">
        <v>69</v>
      </c>
      <c r="H136" s="24" t="s">
        <v>111</v>
      </c>
      <c r="I136" s="31" t="s">
        <v>605</v>
      </c>
      <c r="J136" s="24" t="s">
        <v>606</v>
      </c>
      <c r="K136" s="36">
        <v>676</v>
      </c>
      <c r="L136" s="36" t="s">
        <v>31</v>
      </c>
      <c r="M136" s="31" t="s">
        <v>103</v>
      </c>
      <c r="N136" s="24" t="s">
        <v>33</v>
      </c>
      <c r="O136" s="24">
        <v>7</v>
      </c>
      <c r="P136" s="24"/>
      <c r="Q136" s="31" t="s">
        <v>34</v>
      </c>
      <c r="R136" s="24"/>
      <c r="S136" s="24"/>
      <c r="T136" s="31" t="s">
        <v>35</v>
      </c>
      <c r="U136" s="199">
        <v>218000</v>
      </c>
      <c r="V136" s="200">
        <v>294500</v>
      </c>
      <c r="W136" s="34">
        <f t="shared" si="0"/>
        <v>22.207130730050935</v>
      </c>
      <c r="X136" s="34" t="str">
        <f t="shared" si="1"/>
        <v>A</v>
      </c>
      <c r="Y136" s="201">
        <f t="shared" si="8"/>
        <v>883500</v>
      </c>
      <c r="Z136" s="201" t="str">
        <f t="shared" si="7"/>
        <v>d</v>
      </c>
    </row>
    <row r="137" spans="1:26" ht="14.25" customHeight="1" thickBot="1" x14ac:dyDescent="0.3">
      <c r="A137" s="40">
        <v>7</v>
      </c>
      <c r="B137" s="41" t="s">
        <v>607</v>
      </c>
      <c r="C137" s="24" t="s">
        <v>24</v>
      </c>
      <c r="D137" s="24"/>
      <c r="E137" s="24" t="s">
        <v>608</v>
      </c>
      <c r="F137" s="179" t="s">
        <v>609</v>
      </c>
      <c r="G137" s="31" t="s">
        <v>610</v>
      </c>
      <c r="H137" s="24" t="s">
        <v>84</v>
      </c>
      <c r="I137" s="84" t="s">
        <v>611</v>
      </c>
      <c r="J137" s="51" t="s">
        <v>612</v>
      </c>
      <c r="K137" s="36">
        <v>360</v>
      </c>
      <c r="L137" s="36" t="s">
        <v>31</v>
      </c>
      <c r="M137" s="31" t="s">
        <v>87</v>
      </c>
      <c r="N137" s="24" t="s">
        <v>88</v>
      </c>
      <c r="O137" s="24">
        <v>3</v>
      </c>
      <c r="P137" s="24"/>
      <c r="Q137" s="31" t="s">
        <v>34</v>
      </c>
      <c r="R137" s="24"/>
      <c r="S137" s="24"/>
      <c r="T137" s="31" t="s">
        <v>35</v>
      </c>
      <c r="U137" s="199">
        <v>189940</v>
      </c>
      <c r="V137" s="200">
        <v>15880</v>
      </c>
      <c r="W137" s="34">
        <f t="shared" si="0"/>
        <v>358.8287153652393</v>
      </c>
      <c r="X137" s="34" t="str">
        <f t="shared" si="1"/>
        <v>C</v>
      </c>
      <c r="Y137" s="201">
        <f t="shared" si="8"/>
        <v>47640</v>
      </c>
      <c r="Z137" s="201" t="str">
        <f t="shared" si="7"/>
        <v/>
      </c>
    </row>
    <row r="138" spans="1:26" ht="14.25" customHeight="1" thickBot="1" x14ac:dyDescent="0.3">
      <c r="A138" s="40">
        <v>3.5</v>
      </c>
      <c r="B138" s="41" t="s">
        <v>613</v>
      </c>
      <c r="C138" s="24" t="s">
        <v>115</v>
      </c>
      <c r="D138" s="24"/>
      <c r="E138" s="24" t="s">
        <v>614</v>
      </c>
      <c r="F138" s="179" t="s">
        <v>615</v>
      </c>
      <c r="G138" s="31" t="s">
        <v>46</v>
      </c>
      <c r="H138" s="24" t="s">
        <v>84</v>
      </c>
      <c r="I138" s="84" t="s">
        <v>616</v>
      </c>
      <c r="J138" s="51" t="s">
        <v>617</v>
      </c>
      <c r="K138" s="36">
        <v>361</v>
      </c>
      <c r="L138" s="36" t="s">
        <v>31</v>
      </c>
      <c r="M138" s="31" t="s">
        <v>87</v>
      </c>
      <c r="N138" s="24" t="s">
        <v>88</v>
      </c>
      <c r="O138" s="24">
        <v>3</v>
      </c>
      <c r="P138" s="24"/>
      <c r="Q138" s="31" t="s">
        <v>34</v>
      </c>
      <c r="R138" s="24"/>
      <c r="S138" s="24"/>
      <c r="T138" s="31" t="s">
        <v>35</v>
      </c>
      <c r="U138" s="199">
        <v>60000</v>
      </c>
      <c r="V138" s="200">
        <v>15680</v>
      </c>
      <c r="W138" s="34">
        <f t="shared" si="0"/>
        <v>114.79591836734694</v>
      </c>
      <c r="X138" s="34" t="str">
        <f t="shared" si="1"/>
        <v>C</v>
      </c>
      <c r="Y138" s="201">
        <f t="shared" si="8"/>
        <v>47040</v>
      </c>
      <c r="Z138" s="201" t="str">
        <f t="shared" si="7"/>
        <v/>
      </c>
    </row>
    <row r="139" spans="1:26" ht="14.25" customHeight="1" thickBot="1" x14ac:dyDescent="0.3">
      <c r="A139" s="40">
        <v>0.3490000000000002</v>
      </c>
      <c r="B139" s="40">
        <v>3</v>
      </c>
      <c r="C139" s="24" t="s">
        <v>24</v>
      </c>
      <c r="D139" s="24"/>
      <c r="E139" s="24" t="s">
        <v>618</v>
      </c>
      <c r="F139" s="179" t="s">
        <v>619</v>
      </c>
      <c r="G139" s="27" t="s">
        <v>39</v>
      </c>
      <c r="H139" s="24" t="s">
        <v>28</v>
      </c>
      <c r="I139" s="84" t="s">
        <v>620</v>
      </c>
      <c r="J139" s="51" t="s">
        <v>621</v>
      </c>
      <c r="K139" s="36">
        <v>3</v>
      </c>
      <c r="L139" s="36" t="s">
        <v>31</v>
      </c>
      <c r="M139" s="31" t="s">
        <v>622</v>
      </c>
      <c r="N139" s="24" t="s">
        <v>33</v>
      </c>
      <c r="O139" s="24">
        <v>6</v>
      </c>
      <c r="P139" s="31" t="s">
        <v>623</v>
      </c>
      <c r="Q139" s="31" t="s">
        <v>34</v>
      </c>
      <c r="R139" s="24"/>
      <c r="S139" s="24"/>
      <c r="T139" s="31" t="s">
        <v>35</v>
      </c>
      <c r="U139" s="199">
        <v>60000</v>
      </c>
      <c r="V139" s="200">
        <v>14000</v>
      </c>
      <c r="W139" s="34">
        <f t="shared" si="0"/>
        <v>128.57142857142856</v>
      </c>
      <c r="X139" s="34" t="str">
        <f t="shared" si="1"/>
        <v>C</v>
      </c>
      <c r="Y139" s="201">
        <f t="shared" si="8"/>
        <v>42000</v>
      </c>
      <c r="Z139" s="201" t="str">
        <f t="shared" si="7"/>
        <v/>
      </c>
    </row>
    <row r="140" spans="1:26" ht="14.25" customHeight="1" thickBot="1" x14ac:dyDescent="0.3">
      <c r="A140" s="40">
        <v>0.39900000000000002</v>
      </c>
      <c r="B140" s="40">
        <v>4</v>
      </c>
      <c r="C140" s="24" t="s">
        <v>24</v>
      </c>
      <c r="D140" s="24"/>
      <c r="E140" s="24" t="s">
        <v>618</v>
      </c>
      <c r="F140" s="179" t="s">
        <v>624</v>
      </c>
      <c r="G140" s="27" t="s">
        <v>39</v>
      </c>
      <c r="H140" s="24" t="s">
        <v>28</v>
      </c>
      <c r="I140" s="84" t="s">
        <v>625</v>
      </c>
      <c r="J140" s="51" t="s">
        <v>626</v>
      </c>
      <c r="K140" s="36">
        <v>4</v>
      </c>
      <c r="L140" s="36" t="s">
        <v>31</v>
      </c>
      <c r="M140" s="31" t="s">
        <v>622</v>
      </c>
      <c r="N140" s="24" t="s">
        <v>33</v>
      </c>
      <c r="O140" s="24">
        <v>6</v>
      </c>
      <c r="P140" s="31" t="s">
        <v>623</v>
      </c>
      <c r="Q140" s="31" t="s">
        <v>34</v>
      </c>
      <c r="R140" s="24"/>
      <c r="S140" s="24"/>
      <c r="T140" s="31" t="s">
        <v>35</v>
      </c>
      <c r="U140" s="199">
        <v>123000</v>
      </c>
      <c r="V140" s="200">
        <v>4000</v>
      </c>
      <c r="W140" s="34">
        <f t="shared" si="0"/>
        <v>922.5</v>
      </c>
      <c r="X140" s="34" t="str">
        <f t="shared" si="1"/>
        <v>C</v>
      </c>
      <c r="Y140" s="201">
        <f t="shared" si="8"/>
        <v>12000</v>
      </c>
      <c r="Z140" s="201" t="str">
        <f t="shared" si="7"/>
        <v/>
      </c>
    </row>
    <row r="141" spans="1:26" ht="14.25" customHeight="1" thickBot="1" x14ac:dyDescent="0.3">
      <c r="A141" s="40">
        <v>2.5892307692307703</v>
      </c>
      <c r="B141" s="40">
        <v>8.5</v>
      </c>
      <c r="C141" s="24" t="s">
        <v>244</v>
      </c>
      <c r="D141" s="24"/>
      <c r="E141" s="24" t="s">
        <v>562</v>
      </c>
      <c r="F141" s="179" t="s">
        <v>627</v>
      </c>
      <c r="G141" s="31" t="s">
        <v>46</v>
      </c>
      <c r="H141" s="24" t="s">
        <v>244</v>
      </c>
      <c r="I141" s="31" t="s">
        <v>628</v>
      </c>
      <c r="J141" s="24" t="s">
        <v>629</v>
      </c>
      <c r="K141" s="36">
        <v>721</v>
      </c>
      <c r="L141" s="36" t="s">
        <v>31</v>
      </c>
      <c r="M141" s="31" t="s">
        <v>72</v>
      </c>
      <c r="N141" s="24" t="s">
        <v>33</v>
      </c>
      <c r="O141" s="24">
        <v>8</v>
      </c>
      <c r="P141" s="24"/>
      <c r="Q141" s="31" t="s">
        <v>34</v>
      </c>
      <c r="R141" s="24"/>
      <c r="S141" s="24"/>
      <c r="T141" s="31" t="s">
        <v>35</v>
      </c>
      <c r="U141" s="199">
        <v>120030</v>
      </c>
      <c r="V141" s="200">
        <v>5120</v>
      </c>
      <c r="W141" s="34">
        <f t="shared" si="0"/>
        <v>703.30078125</v>
      </c>
      <c r="X141" s="34" t="str">
        <f t="shared" si="1"/>
        <v>C</v>
      </c>
      <c r="Y141" s="201">
        <f t="shared" si="8"/>
        <v>15360</v>
      </c>
      <c r="Z141" s="201" t="str">
        <f t="shared" si="7"/>
        <v/>
      </c>
    </row>
    <row r="142" spans="1:26" ht="14.25" customHeight="1" thickBot="1" x14ac:dyDescent="0.3">
      <c r="A142" s="40">
        <v>0.20700000000000002</v>
      </c>
      <c r="B142" s="41">
        <v>0.63749999999999996</v>
      </c>
      <c r="C142" s="24" t="s">
        <v>24</v>
      </c>
      <c r="D142" s="24"/>
      <c r="E142" s="24" t="s">
        <v>325</v>
      </c>
      <c r="F142" s="179" t="s">
        <v>630</v>
      </c>
      <c r="G142" s="31" t="s">
        <v>69</v>
      </c>
      <c r="H142" s="24" t="s">
        <v>28</v>
      </c>
      <c r="I142" s="31" t="s">
        <v>631</v>
      </c>
      <c r="J142" s="24" t="s">
        <v>632</v>
      </c>
      <c r="K142" s="36">
        <v>5</v>
      </c>
      <c r="L142" s="36" t="s">
        <v>31</v>
      </c>
      <c r="M142" s="31" t="s">
        <v>622</v>
      </c>
      <c r="N142" s="24" t="s">
        <v>33</v>
      </c>
      <c r="O142" s="24">
        <v>6</v>
      </c>
      <c r="P142" s="31" t="s">
        <v>623</v>
      </c>
      <c r="Q142" s="31" t="s">
        <v>34</v>
      </c>
      <c r="R142" s="24"/>
      <c r="S142" s="24"/>
      <c r="T142" s="31" t="s">
        <v>35</v>
      </c>
      <c r="U142" s="199">
        <v>175000</v>
      </c>
      <c r="V142" s="200">
        <v>11000</v>
      </c>
      <c r="W142" s="34">
        <f t="shared" si="0"/>
        <v>477.27272727272725</v>
      </c>
      <c r="X142" s="34" t="str">
        <f t="shared" si="1"/>
        <v>C</v>
      </c>
      <c r="Y142" s="201">
        <f t="shared" si="8"/>
        <v>33000</v>
      </c>
      <c r="Z142" s="201" t="str">
        <f t="shared" si="7"/>
        <v/>
      </c>
    </row>
    <row r="143" spans="1:26" ht="14.25" customHeight="1" thickBot="1" x14ac:dyDescent="0.3">
      <c r="A143" s="40">
        <v>0.13400000000000001</v>
      </c>
      <c r="B143" s="41" t="s">
        <v>633</v>
      </c>
      <c r="C143" s="24" t="s">
        <v>115</v>
      </c>
      <c r="D143" s="24"/>
      <c r="E143" s="24" t="s">
        <v>98</v>
      </c>
      <c r="F143" s="179" t="s">
        <v>634</v>
      </c>
      <c r="G143" s="31" t="s">
        <v>100</v>
      </c>
      <c r="H143" s="24" t="s">
        <v>84</v>
      </c>
      <c r="I143" s="31" t="s">
        <v>635</v>
      </c>
      <c r="J143" s="24" t="s">
        <v>634</v>
      </c>
      <c r="K143" s="67">
        <v>289</v>
      </c>
      <c r="L143" s="67" t="s">
        <v>31</v>
      </c>
      <c r="M143" s="31" t="s">
        <v>87</v>
      </c>
      <c r="N143" s="24" t="s">
        <v>88</v>
      </c>
      <c r="O143" s="24">
        <v>3</v>
      </c>
      <c r="P143" s="24"/>
      <c r="Q143" s="31" t="s">
        <v>34</v>
      </c>
      <c r="R143" s="49"/>
      <c r="S143" s="49"/>
      <c r="T143" s="31" t="s">
        <v>35</v>
      </c>
      <c r="U143" s="199">
        <v>144000</v>
      </c>
      <c r="V143" s="200">
        <v>11000</v>
      </c>
      <c r="W143" s="34">
        <f t="shared" si="0"/>
        <v>392.72727272727275</v>
      </c>
      <c r="X143" s="34" t="str">
        <f t="shared" si="1"/>
        <v>C</v>
      </c>
      <c r="Y143" s="201">
        <f t="shared" si="8"/>
        <v>33000</v>
      </c>
      <c r="Z143" s="201" t="str">
        <f t="shared" si="7"/>
        <v/>
      </c>
    </row>
    <row r="144" spans="1:26" ht="14.25" customHeight="1" thickBot="1" x14ac:dyDescent="0.3">
      <c r="A144" s="40">
        <v>0.13400000000000001</v>
      </c>
      <c r="B144" s="41" t="s">
        <v>296</v>
      </c>
      <c r="C144" s="24" t="s">
        <v>24</v>
      </c>
      <c r="D144" s="24"/>
      <c r="E144" s="24" t="s">
        <v>636</v>
      </c>
      <c r="F144" s="179" t="s">
        <v>637</v>
      </c>
      <c r="G144" s="31" t="s">
        <v>83</v>
      </c>
      <c r="H144" s="24" t="s">
        <v>84</v>
      </c>
      <c r="I144" s="31" t="s">
        <v>635</v>
      </c>
      <c r="J144" s="24" t="s">
        <v>634</v>
      </c>
      <c r="K144" s="69">
        <v>289</v>
      </c>
      <c r="L144" s="69" t="s">
        <v>47</v>
      </c>
      <c r="M144" s="31" t="s">
        <v>87</v>
      </c>
      <c r="N144" s="24" t="s">
        <v>88</v>
      </c>
      <c r="O144" s="24">
        <v>3</v>
      </c>
      <c r="P144" s="24"/>
      <c r="Q144" s="31" t="s">
        <v>34</v>
      </c>
      <c r="R144" s="49"/>
      <c r="S144" s="49"/>
      <c r="T144" s="31" t="s">
        <v>35</v>
      </c>
      <c r="U144" s="199">
        <v>0</v>
      </c>
      <c r="V144" s="200">
        <v>0</v>
      </c>
      <c r="W144" s="34" t="str">
        <f t="shared" si="0"/>
        <v/>
      </c>
      <c r="X144" s="34" t="str">
        <f t="shared" si="1"/>
        <v/>
      </c>
      <c r="Y144" s="201">
        <f t="shared" si="8"/>
        <v>0</v>
      </c>
      <c r="Z144" s="201" t="str">
        <f t="shared" si="7"/>
        <v/>
      </c>
    </row>
    <row r="145" spans="1:26" ht="14.25" customHeight="1" thickBot="1" x14ac:dyDescent="0.3">
      <c r="A145" s="40">
        <v>0.13400000000000001</v>
      </c>
      <c r="B145" s="52" t="s">
        <v>638</v>
      </c>
      <c r="C145" s="24" t="s">
        <v>24</v>
      </c>
      <c r="D145" s="24"/>
      <c r="E145" s="24" t="s">
        <v>178</v>
      </c>
      <c r="F145" s="179" t="s">
        <v>639</v>
      </c>
      <c r="G145" s="31" t="s">
        <v>180</v>
      </c>
      <c r="H145" s="24" t="s">
        <v>84</v>
      </c>
      <c r="I145" s="31" t="s">
        <v>635</v>
      </c>
      <c r="J145" s="24" t="s">
        <v>634</v>
      </c>
      <c r="K145" s="69">
        <v>289</v>
      </c>
      <c r="L145" s="69" t="s">
        <v>48</v>
      </c>
      <c r="M145" s="31" t="s">
        <v>87</v>
      </c>
      <c r="N145" s="24" t="s">
        <v>88</v>
      </c>
      <c r="O145" s="24">
        <v>3</v>
      </c>
      <c r="P145" s="24"/>
      <c r="Q145" s="31" t="s">
        <v>34</v>
      </c>
      <c r="R145" s="49"/>
      <c r="S145" s="49"/>
      <c r="T145" s="31" t="s">
        <v>35</v>
      </c>
      <c r="U145" s="199">
        <v>8650</v>
      </c>
      <c r="V145" s="200">
        <v>1300</v>
      </c>
      <c r="W145" s="34">
        <f t="shared" si="0"/>
        <v>199.61538461538461</v>
      </c>
      <c r="X145" s="34" t="str">
        <f t="shared" si="1"/>
        <v>C</v>
      </c>
      <c r="Y145" s="201">
        <f t="shared" si="8"/>
        <v>3900</v>
      </c>
      <c r="Z145" s="201" t="str">
        <f t="shared" si="7"/>
        <v/>
      </c>
    </row>
    <row r="146" spans="1:26" ht="14.25" customHeight="1" thickBot="1" x14ac:dyDescent="0.3">
      <c r="A146" s="40">
        <v>0.17399999999999999</v>
      </c>
      <c r="B146" s="41" t="s">
        <v>640</v>
      </c>
      <c r="C146" s="24" t="s">
        <v>115</v>
      </c>
      <c r="D146" s="24"/>
      <c r="E146" s="24" t="s">
        <v>98</v>
      </c>
      <c r="F146" s="179" t="s">
        <v>641</v>
      </c>
      <c r="G146" s="31" t="s">
        <v>100</v>
      </c>
      <c r="H146" s="24" t="s">
        <v>84</v>
      </c>
      <c r="I146" s="31" t="s">
        <v>642</v>
      </c>
      <c r="J146" s="24" t="s">
        <v>641</v>
      </c>
      <c r="K146" s="67">
        <v>290</v>
      </c>
      <c r="L146" s="67" t="s">
        <v>31</v>
      </c>
      <c r="M146" s="31" t="s">
        <v>87</v>
      </c>
      <c r="N146" s="24" t="s">
        <v>88</v>
      </c>
      <c r="O146" s="24">
        <v>3</v>
      </c>
      <c r="P146" s="24"/>
      <c r="Q146" s="31" t="s">
        <v>34</v>
      </c>
      <c r="R146" s="49"/>
      <c r="S146" s="49"/>
      <c r="T146" s="31" t="s">
        <v>35</v>
      </c>
      <c r="U146" s="199">
        <v>19000</v>
      </c>
      <c r="V146" s="200">
        <v>6000</v>
      </c>
      <c r="W146" s="34">
        <f t="shared" si="0"/>
        <v>95</v>
      </c>
      <c r="X146" s="34" t="str">
        <f t="shared" si="1"/>
        <v>C</v>
      </c>
      <c r="Y146" s="201">
        <f t="shared" si="8"/>
        <v>18000</v>
      </c>
      <c r="Z146" s="201" t="str">
        <f t="shared" si="7"/>
        <v/>
      </c>
    </row>
    <row r="147" spans="1:26" ht="14.25" customHeight="1" thickBot="1" x14ac:dyDescent="0.3">
      <c r="A147" s="40">
        <v>0.17399999999999999</v>
      </c>
      <c r="B147" s="52" t="s">
        <v>643</v>
      </c>
      <c r="C147" s="24" t="s">
        <v>24</v>
      </c>
      <c r="D147" s="24"/>
      <c r="E147" s="24" t="s">
        <v>178</v>
      </c>
      <c r="F147" s="179" t="s">
        <v>639</v>
      </c>
      <c r="G147" s="31" t="s">
        <v>180</v>
      </c>
      <c r="H147" s="24" t="s">
        <v>84</v>
      </c>
      <c r="I147" s="31" t="s">
        <v>642</v>
      </c>
      <c r="J147" s="24" t="s">
        <v>641</v>
      </c>
      <c r="K147" s="69">
        <v>290</v>
      </c>
      <c r="L147" s="69" t="s">
        <v>47</v>
      </c>
      <c r="M147" s="31" t="s">
        <v>87</v>
      </c>
      <c r="N147" s="24" t="s">
        <v>88</v>
      </c>
      <c r="O147" s="24">
        <v>3</v>
      </c>
      <c r="P147" s="24"/>
      <c r="Q147" s="31" t="s">
        <v>34</v>
      </c>
      <c r="R147" s="49"/>
      <c r="S147" s="49"/>
      <c r="T147" s="31" t="s">
        <v>35</v>
      </c>
      <c r="U147" s="199">
        <v>4490</v>
      </c>
      <c r="V147" s="200">
        <v>14300</v>
      </c>
      <c r="W147" s="34">
        <f t="shared" si="0"/>
        <v>9.41958041958042</v>
      </c>
      <c r="X147" s="34" t="str">
        <f t="shared" si="1"/>
        <v>A</v>
      </c>
      <c r="Y147" s="201">
        <f t="shared" si="8"/>
        <v>42900</v>
      </c>
      <c r="Z147" s="201" t="str">
        <f t="shared" si="7"/>
        <v>d</v>
      </c>
    </row>
    <row r="148" spans="1:26" ht="14.25" customHeight="1" thickBot="1" x14ac:dyDescent="0.3">
      <c r="A148" s="40">
        <v>2.4</v>
      </c>
      <c r="B148" s="40">
        <v>3</v>
      </c>
      <c r="C148" s="24" t="s">
        <v>195</v>
      </c>
      <c r="D148" s="24"/>
      <c r="E148" s="24" t="s">
        <v>644</v>
      </c>
      <c r="F148" s="179" t="s">
        <v>645</v>
      </c>
      <c r="G148" s="31" t="s">
        <v>110</v>
      </c>
      <c r="H148" s="24" t="s">
        <v>28</v>
      </c>
      <c r="I148" s="31" t="s">
        <v>646</v>
      </c>
      <c r="J148" s="24" t="s">
        <v>647</v>
      </c>
      <c r="K148" s="36">
        <v>6</v>
      </c>
      <c r="L148" s="36" t="s">
        <v>31</v>
      </c>
      <c r="M148" s="31" t="s">
        <v>622</v>
      </c>
      <c r="N148" s="24" t="s">
        <v>33</v>
      </c>
      <c r="O148" s="24">
        <v>6</v>
      </c>
      <c r="P148" s="31" t="s">
        <v>623</v>
      </c>
      <c r="Q148" s="31" t="s">
        <v>34</v>
      </c>
      <c r="R148" s="24"/>
      <c r="S148" s="24"/>
      <c r="T148" s="31" t="s">
        <v>35</v>
      </c>
      <c r="U148" s="199">
        <v>6640</v>
      </c>
      <c r="V148" s="200">
        <v>3900</v>
      </c>
      <c r="W148" s="34">
        <f t="shared" si="0"/>
        <v>51.076923076923073</v>
      </c>
      <c r="X148" s="34" t="str">
        <f t="shared" si="1"/>
        <v>B</v>
      </c>
      <c r="Y148" s="201">
        <f t="shared" si="8"/>
        <v>11700</v>
      </c>
      <c r="Z148" s="201" t="str">
        <f t="shared" si="7"/>
        <v>d</v>
      </c>
    </row>
    <row r="149" spans="1:26" ht="14.25" customHeight="1" thickBot="1" x14ac:dyDescent="0.3">
      <c r="A149" s="40">
        <v>5.3659999999999997</v>
      </c>
      <c r="B149" s="40">
        <v>8</v>
      </c>
      <c r="C149" s="24" t="s">
        <v>24</v>
      </c>
      <c r="D149" s="24"/>
      <c r="E149" s="24" t="s">
        <v>108</v>
      </c>
      <c r="F149" s="179" t="s">
        <v>648</v>
      </c>
      <c r="G149" s="31" t="s">
        <v>110</v>
      </c>
      <c r="H149" s="24" t="s">
        <v>28</v>
      </c>
      <c r="I149" s="31" t="s">
        <v>649</v>
      </c>
      <c r="J149" s="24" t="s">
        <v>650</v>
      </c>
      <c r="K149" s="36">
        <v>7</v>
      </c>
      <c r="L149" s="36" t="s">
        <v>31</v>
      </c>
      <c r="M149" s="31" t="s">
        <v>622</v>
      </c>
      <c r="N149" s="24" t="s">
        <v>33</v>
      </c>
      <c r="O149" s="24">
        <v>6</v>
      </c>
      <c r="P149" s="31" t="s">
        <v>623</v>
      </c>
      <c r="Q149" s="31" t="s">
        <v>34</v>
      </c>
      <c r="R149" s="24"/>
      <c r="S149" s="24"/>
      <c r="T149" s="31" t="s">
        <v>35</v>
      </c>
      <c r="U149" s="199">
        <v>15400</v>
      </c>
      <c r="V149" s="200">
        <v>10990</v>
      </c>
      <c r="W149" s="34">
        <f t="shared" si="0"/>
        <v>42.038216560509554</v>
      </c>
      <c r="X149" s="34" t="str">
        <f t="shared" si="1"/>
        <v>B</v>
      </c>
      <c r="Y149" s="201">
        <f t="shared" si="8"/>
        <v>32970</v>
      </c>
      <c r="Z149" s="201" t="str">
        <f t="shared" si="7"/>
        <v>d</v>
      </c>
    </row>
    <row r="150" spans="1:26" ht="14.25" customHeight="1" thickBot="1" x14ac:dyDescent="0.3">
      <c r="A150" s="40">
        <v>0.189</v>
      </c>
      <c r="B150" s="41" t="s">
        <v>651</v>
      </c>
      <c r="C150" s="24" t="s">
        <v>348</v>
      </c>
      <c r="D150" s="24"/>
      <c r="E150" s="24" t="s">
        <v>122</v>
      </c>
      <c r="F150" s="179" t="s">
        <v>652</v>
      </c>
      <c r="G150" s="31" t="s">
        <v>110</v>
      </c>
      <c r="H150" s="24" t="s">
        <v>84</v>
      </c>
      <c r="I150" s="31" t="s">
        <v>653</v>
      </c>
      <c r="J150" s="24" t="s">
        <v>654</v>
      </c>
      <c r="K150" s="53">
        <v>331</v>
      </c>
      <c r="L150" s="53" t="s">
        <v>31</v>
      </c>
      <c r="M150" s="62" t="s">
        <v>87</v>
      </c>
      <c r="N150" s="44" t="s">
        <v>88</v>
      </c>
      <c r="O150" s="44">
        <v>3</v>
      </c>
      <c r="P150" s="24"/>
      <c r="Q150" s="31" t="s">
        <v>34</v>
      </c>
      <c r="R150" s="49"/>
      <c r="S150" s="49"/>
      <c r="T150" s="31" t="s">
        <v>35</v>
      </c>
      <c r="U150" s="199">
        <v>28200</v>
      </c>
      <c r="V150" s="200">
        <v>26000</v>
      </c>
      <c r="W150" s="34">
        <f t="shared" si="0"/>
        <v>32.538461538461533</v>
      </c>
      <c r="X150" s="34" t="str">
        <f t="shared" si="1"/>
        <v>B</v>
      </c>
      <c r="Y150" s="201">
        <f t="shared" si="8"/>
        <v>78000</v>
      </c>
      <c r="Z150" s="201" t="str">
        <f t="shared" si="7"/>
        <v>d</v>
      </c>
    </row>
    <row r="151" spans="1:26" ht="14.25" customHeight="1" thickBot="1" x14ac:dyDescent="0.3">
      <c r="A151" s="40">
        <v>0.224</v>
      </c>
      <c r="B151" s="40" t="s">
        <v>655</v>
      </c>
      <c r="C151" s="24" t="s">
        <v>348</v>
      </c>
      <c r="D151" s="24"/>
      <c r="E151" s="24" t="s">
        <v>122</v>
      </c>
      <c r="F151" s="179" t="s">
        <v>656</v>
      </c>
      <c r="G151" s="31" t="s">
        <v>110</v>
      </c>
      <c r="H151" s="24" t="s">
        <v>84</v>
      </c>
      <c r="I151" s="84" t="s">
        <v>657</v>
      </c>
      <c r="J151" s="51" t="s">
        <v>658</v>
      </c>
      <c r="K151" s="53">
        <v>332</v>
      </c>
      <c r="L151" s="53" t="s">
        <v>31</v>
      </c>
      <c r="M151" s="62" t="s">
        <v>87</v>
      </c>
      <c r="N151" s="44" t="s">
        <v>88</v>
      </c>
      <c r="O151" s="44">
        <v>3</v>
      </c>
      <c r="P151" s="24"/>
      <c r="Q151" s="31" t="s">
        <v>34</v>
      </c>
      <c r="R151" s="49"/>
      <c r="S151" s="49"/>
      <c r="T151" s="31" t="s">
        <v>35</v>
      </c>
      <c r="U151" s="199">
        <v>20000</v>
      </c>
      <c r="V151" s="200">
        <v>23000</v>
      </c>
      <c r="W151" s="34">
        <f t="shared" si="0"/>
        <v>26.086956521739129</v>
      </c>
      <c r="X151" s="34" t="str">
        <f t="shared" si="1"/>
        <v>A</v>
      </c>
      <c r="Y151" s="201">
        <f t="shared" si="8"/>
        <v>69000</v>
      </c>
      <c r="Z151" s="201" t="str">
        <f t="shared" si="7"/>
        <v>d</v>
      </c>
    </row>
    <row r="152" spans="1:26" ht="14.25" customHeight="1" thickBot="1" x14ac:dyDescent="0.3">
      <c r="A152" s="40">
        <v>0.39400000000000002</v>
      </c>
      <c r="B152" s="40" t="s">
        <v>659</v>
      </c>
      <c r="C152" s="24" t="s">
        <v>348</v>
      </c>
      <c r="D152" s="24"/>
      <c r="E152" s="24" t="s">
        <v>122</v>
      </c>
      <c r="F152" s="179" t="s">
        <v>660</v>
      </c>
      <c r="G152" s="27" t="s">
        <v>110</v>
      </c>
      <c r="H152" s="24" t="s">
        <v>84</v>
      </c>
      <c r="I152" s="31" t="s">
        <v>661</v>
      </c>
      <c r="J152" s="24" t="s">
        <v>662</v>
      </c>
      <c r="K152" s="36">
        <v>333</v>
      </c>
      <c r="L152" s="53" t="s">
        <v>31</v>
      </c>
      <c r="M152" s="62" t="s">
        <v>87</v>
      </c>
      <c r="N152" s="44" t="s">
        <v>88</v>
      </c>
      <c r="O152" s="44">
        <v>3</v>
      </c>
      <c r="P152" s="24"/>
      <c r="Q152" s="31" t="s">
        <v>34</v>
      </c>
      <c r="R152" s="49"/>
      <c r="S152" s="49"/>
      <c r="T152" s="31" t="s">
        <v>35</v>
      </c>
      <c r="U152" s="199">
        <v>0</v>
      </c>
      <c r="V152" s="200">
        <v>0</v>
      </c>
      <c r="W152" s="34" t="str">
        <f t="shared" si="0"/>
        <v/>
      </c>
      <c r="X152" s="34" t="str">
        <f t="shared" si="1"/>
        <v/>
      </c>
      <c r="Y152" s="201">
        <f t="shared" si="8"/>
        <v>0</v>
      </c>
      <c r="Z152" s="201" t="str">
        <f t="shared" si="7"/>
        <v/>
      </c>
    </row>
    <row r="153" spans="1:26" ht="14.25" customHeight="1" thickBot="1" x14ac:dyDescent="0.3">
      <c r="A153" s="40">
        <v>2.0099999999999998</v>
      </c>
      <c r="B153" s="40" t="s">
        <v>663</v>
      </c>
      <c r="C153" s="24" t="s">
        <v>453</v>
      </c>
      <c r="D153" s="24"/>
      <c r="E153" s="24" t="s">
        <v>664</v>
      </c>
      <c r="F153" s="179" t="s">
        <v>665</v>
      </c>
      <c r="G153" s="31" t="s">
        <v>110</v>
      </c>
      <c r="H153" s="24" t="s">
        <v>84</v>
      </c>
      <c r="I153" s="31" t="s">
        <v>666</v>
      </c>
      <c r="J153" s="24" t="s">
        <v>667</v>
      </c>
      <c r="K153" s="36">
        <v>334</v>
      </c>
      <c r="L153" s="53" t="s">
        <v>31</v>
      </c>
      <c r="M153" s="62" t="s">
        <v>87</v>
      </c>
      <c r="N153" s="44" t="s">
        <v>88</v>
      </c>
      <c r="O153" s="44">
        <v>3</v>
      </c>
      <c r="P153" s="24"/>
      <c r="Q153" s="31" t="s">
        <v>34</v>
      </c>
      <c r="R153" s="49"/>
      <c r="S153" s="49"/>
      <c r="T153" s="31" t="s">
        <v>35</v>
      </c>
      <c r="U153" s="199">
        <v>0</v>
      </c>
      <c r="V153" s="200">
        <v>0</v>
      </c>
      <c r="W153" s="34" t="str">
        <f t="shared" si="0"/>
        <v/>
      </c>
      <c r="X153" s="34" t="str">
        <f t="shared" si="1"/>
        <v/>
      </c>
      <c r="Y153" s="201">
        <f t="shared" si="8"/>
        <v>0</v>
      </c>
      <c r="Z153" s="201" t="str">
        <f t="shared" si="7"/>
        <v/>
      </c>
    </row>
    <row r="154" spans="1:26" ht="14.25" customHeight="1" thickBot="1" x14ac:dyDescent="0.3">
      <c r="A154" s="40">
        <v>9.9</v>
      </c>
      <c r="B154" s="40" t="s">
        <v>668</v>
      </c>
      <c r="C154" s="24" t="s">
        <v>669</v>
      </c>
      <c r="D154" s="24"/>
      <c r="E154" s="31" t="s">
        <v>670</v>
      </c>
      <c r="F154" s="179" t="s">
        <v>671</v>
      </c>
      <c r="G154" s="27" t="s">
        <v>93</v>
      </c>
      <c r="H154" s="24" t="s">
        <v>40</v>
      </c>
      <c r="I154" s="31" t="s">
        <v>672</v>
      </c>
      <c r="J154" s="24" t="s">
        <v>673</v>
      </c>
      <c r="K154" s="36">
        <v>27</v>
      </c>
      <c r="L154" s="36" t="s">
        <v>31</v>
      </c>
      <c r="M154" s="31" t="s">
        <v>170</v>
      </c>
      <c r="N154" s="24" t="s">
        <v>129</v>
      </c>
      <c r="O154" s="24">
        <v>1</v>
      </c>
      <c r="P154" s="24"/>
      <c r="Q154" s="31" t="s">
        <v>34</v>
      </c>
      <c r="R154" s="24" t="s">
        <v>45</v>
      </c>
      <c r="S154" s="24"/>
      <c r="T154" s="31" t="s">
        <v>35</v>
      </c>
      <c r="U154" s="199">
        <v>0</v>
      </c>
      <c r="V154" s="200">
        <v>576</v>
      </c>
      <c r="W154" s="34">
        <f t="shared" si="0"/>
        <v>0</v>
      </c>
      <c r="X154" s="34" t="str">
        <f t="shared" si="1"/>
        <v>A</v>
      </c>
      <c r="Y154" s="201">
        <f t="shared" si="8"/>
        <v>1728</v>
      </c>
      <c r="Z154" s="201" t="str">
        <f t="shared" si="7"/>
        <v>d</v>
      </c>
    </row>
    <row r="155" spans="1:26" ht="14.25" customHeight="1" thickBot="1" x14ac:dyDescent="0.3">
      <c r="A155" s="40">
        <v>7.29</v>
      </c>
      <c r="B155" s="40" t="s">
        <v>674</v>
      </c>
      <c r="C155" s="51" t="s">
        <v>669</v>
      </c>
      <c r="D155" s="24"/>
      <c r="E155" s="31" t="s">
        <v>670</v>
      </c>
      <c r="F155" s="179" t="s">
        <v>675</v>
      </c>
      <c r="G155" s="31" t="s">
        <v>93</v>
      </c>
      <c r="H155" s="24" t="s">
        <v>40</v>
      </c>
      <c r="I155" s="84" t="s">
        <v>676</v>
      </c>
      <c r="J155" s="51" t="s">
        <v>677</v>
      </c>
      <c r="K155" s="53">
        <v>28</v>
      </c>
      <c r="L155" s="53" t="s">
        <v>31</v>
      </c>
      <c r="M155" s="31" t="s">
        <v>170</v>
      </c>
      <c r="N155" s="24" t="s">
        <v>129</v>
      </c>
      <c r="O155" s="24">
        <v>1</v>
      </c>
      <c r="P155" s="24"/>
      <c r="Q155" s="31" t="s">
        <v>34</v>
      </c>
      <c r="R155" s="24"/>
      <c r="S155" s="24"/>
      <c r="T155" s="31" t="s">
        <v>35</v>
      </c>
      <c r="U155" s="199">
        <v>0</v>
      </c>
      <c r="V155" s="200">
        <v>0</v>
      </c>
      <c r="W155" s="34" t="str">
        <f t="shared" si="0"/>
        <v/>
      </c>
      <c r="X155" s="34" t="str">
        <f t="shared" si="1"/>
        <v/>
      </c>
      <c r="Y155" s="201">
        <f t="shared" si="8"/>
        <v>0</v>
      </c>
      <c r="Z155" s="201" t="str">
        <f t="shared" si="7"/>
        <v/>
      </c>
    </row>
    <row r="156" spans="1:26" ht="14.25" customHeight="1" thickBot="1" x14ac:dyDescent="0.3">
      <c r="A156" s="40">
        <v>1.9950000000000001</v>
      </c>
      <c r="B156" s="40">
        <v>2.06</v>
      </c>
      <c r="C156" s="51" t="s">
        <v>669</v>
      </c>
      <c r="D156" s="24"/>
      <c r="E156" s="24" t="s">
        <v>505</v>
      </c>
      <c r="F156" s="179" t="s">
        <v>678</v>
      </c>
      <c r="G156" s="31" t="s">
        <v>83</v>
      </c>
      <c r="H156" s="24" t="s">
        <v>40</v>
      </c>
      <c r="I156" s="166" t="s">
        <v>679</v>
      </c>
      <c r="J156" s="51" t="s">
        <v>680</v>
      </c>
      <c r="K156" s="53">
        <v>22</v>
      </c>
      <c r="L156" s="53" t="s">
        <v>31</v>
      </c>
      <c r="M156" s="31" t="s">
        <v>170</v>
      </c>
      <c r="N156" s="24" t="s">
        <v>129</v>
      </c>
      <c r="O156" s="24">
        <v>1</v>
      </c>
      <c r="P156" s="24"/>
      <c r="Q156" s="31" t="s">
        <v>34</v>
      </c>
      <c r="R156" s="24"/>
      <c r="S156" s="24"/>
      <c r="T156" s="31" t="s">
        <v>35</v>
      </c>
      <c r="U156" s="199">
        <v>667</v>
      </c>
      <c r="V156" s="200">
        <v>1870</v>
      </c>
      <c r="W156" s="34">
        <f t="shared" si="0"/>
        <v>10.700534759358289</v>
      </c>
      <c r="X156" s="34" t="str">
        <f t="shared" si="1"/>
        <v>A</v>
      </c>
      <c r="Y156" s="201">
        <f t="shared" si="8"/>
        <v>5610</v>
      </c>
      <c r="Z156" s="201" t="str">
        <f t="shared" si="7"/>
        <v>d</v>
      </c>
    </row>
    <row r="157" spans="1:26" ht="14.25" customHeight="1" thickBot="1" x14ac:dyDescent="0.3">
      <c r="A157" s="43">
        <v>5.87</v>
      </c>
      <c r="B157" s="44">
        <v>6.5</v>
      </c>
      <c r="C157" s="44" t="s">
        <v>681</v>
      </c>
      <c r="D157" s="44"/>
      <c r="E157" s="44" t="s">
        <v>682</v>
      </c>
      <c r="F157" s="181" t="s">
        <v>683</v>
      </c>
      <c r="G157" s="62" t="s">
        <v>46</v>
      </c>
      <c r="H157" s="44" t="s">
        <v>681</v>
      </c>
      <c r="I157" s="165" t="s">
        <v>684</v>
      </c>
      <c r="J157" s="61" t="s">
        <v>685</v>
      </c>
      <c r="K157" s="53">
        <v>220</v>
      </c>
      <c r="L157" s="53" t="s">
        <v>31</v>
      </c>
      <c r="M157" s="62" t="s">
        <v>560</v>
      </c>
      <c r="N157" s="44" t="s">
        <v>78</v>
      </c>
      <c r="O157" s="44">
        <v>2</v>
      </c>
      <c r="P157" s="44"/>
      <c r="Q157" s="62" t="s">
        <v>66</v>
      </c>
      <c r="R157" s="44"/>
      <c r="S157" s="44"/>
      <c r="T157" s="62" t="s">
        <v>35</v>
      </c>
      <c r="U157" s="199">
        <v>0</v>
      </c>
      <c r="V157" s="200">
        <v>0</v>
      </c>
      <c r="W157" s="34" t="str">
        <f t="shared" si="0"/>
        <v/>
      </c>
      <c r="X157" s="34" t="str">
        <f t="shared" si="1"/>
        <v/>
      </c>
      <c r="Y157" s="201">
        <f t="shared" si="8"/>
        <v>0</v>
      </c>
      <c r="Z157" s="201" t="str">
        <f t="shared" si="7"/>
        <v/>
      </c>
    </row>
    <row r="158" spans="1:26" ht="14.25" customHeight="1" thickBot="1" x14ac:dyDescent="0.3">
      <c r="A158" s="40">
        <v>0.88500000000000001</v>
      </c>
      <c r="B158" s="41">
        <v>1.425</v>
      </c>
      <c r="C158" s="24" t="s">
        <v>24</v>
      </c>
      <c r="D158" s="24"/>
      <c r="E158" s="24" t="s">
        <v>686</v>
      </c>
      <c r="F158" s="179" t="s">
        <v>687</v>
      </c>
      <c r="G158" s="31" t="s">
        <v>110</v>
      </c>
      <c r="H158" s="24" t="s">
        <v>28</v>
      </c>
      <c r="I158" s="84" t="s">
        <v>688</v>
      </c>
      <c r="J158" s="51" t="s">
        <v>687</v>
      </c>
      <c r="K158" s="36">
        <v>8</v>
      </c>
      <c r="L158" s="36" t="s">
        <v>31</v>
      </c>
      <c r="M158" s="31" t="s">
        <v>622</v>
      </c>
      <c r="N158" s="24" t="s">
        <v>33</v>
      </c>
      <c r="O158" s="24">
        <v>6</v>
      </c>
      <c r="P158" s="31" t="s">
        <v>623</v>
      </c>
      <c r="Q158" s="31" t="s">
        <v>34</v>
      </c>
      <c r="R158" s="24"/>
      <c r="S158" s="24"/>
      <c r="T158" s="31" t="s">
        <v>35</v>
      </c>
      <c r="U158" s="199">
        <v>8200</v>
      </c>
      <c r="V158" s="200">
        <v>3200</v>
      </c>
      <c r="W158" s="34">
        <f t="shared" si="0"/>
        <v>76.875</v>
      </c>
      <c r="X158" s="34" t="str">
        <f t="shared" si="1"/>
        <v>C</v>
      </c>
      <c r="Y158" s="201">
        <f t="shared" si="8"/>
        <v>9600</v>
      </c>
      <c r="Z158" s="201" t="str">
        <f t="shared" si="7"/>
        <v>d</v>
      </c>
    </row>
    <row r="159" spans="1:26" ht="14.25" customHeight="1" thickBot="1" x14ac:dyDescent="0.3">
      <c r="A159" s="40">
        <v>17</v>
      </c>
      <c r="B159" s="40" t="s">
        <v>689</v>
      </c>
      <c r="C159" s="24" t="s">
        <v>690</v>
      </c>
      <c r="D159" s="24"/>
      <c r="E159" s="36" t="s">
        <v>517</v>
      </c>
      <c r="F159" s="179" t="s">
        <v>691</v>
      </c>
      <c r="G159" s="31" t="s">
        <v>110</v>
      </c>
      <c r="H159" s="24" t="s">
        <v>692</v>
      </c>
      <c r="I159" s="84" t="s">
        <v>693</v>
      </c>
      <c r="J159" s="51" t="s">
        <v>694</v>
      </c>
      <c r="K159" s="36">
        <v>418</v>
      </c>
      <c r="L159" s="36" t="s">
        <v>31</v>
      </c>
      <c r="M159" s="31" t="s">
        <v>153</v>
      </c>
      <c r="N159" s="24" t="s">
        <v>88</v>
      </c>
      <c r="O159" s="24">
        <v>4</v>
      </c>
      <c r="P159" s="24"/>
      <c r="Q159" s="31" t="s">
        <v>34</v>
      </c>
      <c r="R159" s="24"/>
      <c r="S159" s="24"/>
      <c r="T159" s="31" t="s">
        <v>35</v>
      </c>
      <c r="U159" s="199">
        <v>0</v>
      </c>
      <c r="V159" s="200">
        <v>40</v>
      </c>
      <c r="W159" s="34">
        <f t="shared" si="0"/>
        <v>0</v>
      </c>
      <c r="X159" s="34" t="str">
        <f t="shared" si="1"/>
        <v>A</v>
      </c>
      <c r="Y159" s="201">
        <f t="shared" si="8"/>
        <v>120</v>
      </c>
      <c r="Z159" s="201" t="str">
        <f t="shared" si="7"/>
        <v>d</v>
      </c>
    </row>
    <row r="160" spans="1:26" ht="14.25" customHeight="1" thickBot="1" x14ac:dyDescent="0.3">
      <c r="A160" s="43">
        <v>5.43</v>
      </c>
      <c r="B160" s="40" t="s">
        <v>695</v>
      </c>
      <c r="C160" s="24" t="s">
        <v>696</v>
      </c>
      <c r="D160" s="24"/>
      <c r="E160" s="24" t="s">
        <v>697</v>
      </c>
      <c r="F160" s="179" t="s">
        <v>698</v>
      </c>
      <c r="G160" s="31" t="s">
        <v>110</v>
      </c>
      <c r="H160" s="24" t="s">
        <v>699</v>
      </c>
      <c r="I160" s="84" t="s">
        <v>700</v>
      </c>
      <c r="J160" s="51" t="s">
        <v>701</v>
      </c>
      <c r="K160" s="36">
        <v>154</v>
      </c>
      <c r="L160" s="36" t="s">
        <v>31</v>
      </c>
      <c r="M160" s="31" t="s">
        <v>128</v>
      </c>
      <c r="N160" s="24" t="s">
        <v>129</v>
      </c>
      <c r="O160" s="24">
        <v>2</v>
      </c>
      <c r="P160" s="24"/>
      <c r="Q160" s="31" t="s">
        <v>34</v>
      </c>
      <c r="R160" s="24"/>
      <c r="S160" s="24"/>
      <c r="T160" s="31" t="s">
        <v>35</v>
      </c>
      <c r="U160" s="199">
        <v>40</v>
      </c>
      <c r="V160" s="200">
        <v>2251</v>
      </c>
      <c r="W160" s="34">
        <f t="shared" si="0"/>
        <v>0.53309640159928917</v>
      </c>
      <c r="X160" s="34" t="str">
        <f t="shared" si="1"/>
        <v>A</v>
      </c>
      <c r="Y160" s="201">
        <f t="shared" si="8"/>
        <v>6753</v>
      </c>
      <c r="Z160" s="201" t="str">
        <f t="shared" si="7"/>
        <v>d</v>
      </c>
    </row>
    <row r="161" spans="1:26" ht="14.25" customHeight="1" thickBot="1" x14ac:dyDescent="0.3">
      <c r="A161" s="24">
        <v>2.0659999999999998</v>
      </c>
      <c r="B161" s="24"/>
      <c r="C161" s="24" t="s">
        <v>195</v>
      </c>
      <c r="D161" s="24"/>
      <c r="E161" s="24" t="s">
        <v>702</v>
      </c>
      <c r="F161" s="179" t="s">
        <v>703</v>
      </c>
      <c r="G161" s="27" t="s">
        <v>39</v>
      </c>
      <c r="H161" s="24" t="s">
        <v>84</v>
      </c>
      <c r="I161" s="84" t="s">
        <v>704</v>
      </c>
      <c r="J161" s="51" t="s">
        <v>705</v>
      </c>
      <c r="K161" s="36">
        <v>298</v>
      </c>
      <c r="L161" s="36" t="s">
        <v>31</v>
      </c>
      <c r="M161" s="31" t="s">
        <v>249</v>
      </c>
      <c r="N161" s="24" t="s">
        <v>185</v>
      </c>
      <c r="O161" s="24">
        <v>3</v>
      </c>
      <c r="P161" s="24"/>
      <c r="Q161" s="31" t="s">
        <v>66</v>
      </c>
      <c r="R161" s="24"/>
      <c r="S161" s="24"/>
      <c r="T161" s="31" t="s">
        <v>35</v>
      </c>
      <c r="U161" s="199">
        <v>0</v>
      </c>
      <c r="V161" s="200">
        <v>0</v>
      </c>
      <c r="W161" s="34" t="str">
        <f t="shared" si="0"/>
        <v/>
      </c>
      <c r="X161" s="34" t="str">
        <f t="shared" si="1"/>
        <v/>
      </c>
      <c r="Y161" s="201">
        <f t="shared" si="8"/>
        <v>0</v>
      </c>
      <c r="Z161" s="201" t="str">
        <f t="shared" si="7"/>
        <v/>
      </c>
    </row>
    <row r="162" spans="1:26" ht="14.25" customHeight="1" thickBot="1" x14ac:dyDescent="0.3">
      <c r="A162" s="36">
        <v>100</v>
      </c>
      <c r="B162" s="24" t="s">
        <v>706</v>
      </c>
      <c r="C162" s="24" t="s">
        <v>49</v>
      </c>
      <c r="D162" s="24"/>
      <c r="E162" s="24" t="s">
        <v>608</v>
      </c>
      <c r="F162" s="179" t="s">
        <v>707</v>
      </c>
      <c r="G162" s="31" t="s">
        <v>610</v>
      </c>
      <c r="H162" s="24" t="s">
        <v>393</v>
      </c>
      <c r="I162" s="31" t="s">
        <v>708</v>
      </c>
      <c r="J162" s="24" t="s">
        <v>709</v>
      </c>
      <c r="K162" s="36">
        <v>39</v>
      </c>
      <c r="L162" s="36" t="s">
        <v>31</v>
      </c>
      <c r="M162" s="31" t="s">
        <v>255</v>
      </c>
      <c r="N162" s="24" t="s">
        <v>185</v>
      </c>
      <c r="O162" s="24">
        <v>1</v>
      </c>
      <c r="P162" s="24"/>
      <c r="Q162" s="31" t="s">
        <v>66</v>
      </c>
      <c r="R162" s="24" t="s">
        <v>45</v>
      </c>
      <c r="S162" s="24"/>
      <c r="T162" s="31" t="s">
        <v>35</v>
      </c>
      <c r="U162" s="199">
        <v>0</v>
      </c>
      <c r="V162" s="200">
        <v>0</v>
      </c>
      <c r="W162" s="34" t="str">
        <f t="shared" si="0"/>
        <v/>
      </c>
      <c r="X162" s="34" t="str">
        <f t="shared" si="1"/>
        <v/>
      </c>
      <c r="Y162" s="201">
        <f t="shared" si="8"/>
        <v>0</v>
      </c>
      <c r="Z162" s="201" t="str">
        <f t="shared" si="7"/>
        <v/>
      </c>
    </row>
    <row r="163" spans="1:26" ht="14.25" customHeight="1" thickBot="1" x14ac:dyDescent="0.3">
      <c r="A163" s="36">
        <v>0.14699999999999999</v>
      </c>
      <c r="B163" s="24" t="s">
        <v>710</v>
      </c>
      <c r="C163" s="24" t="s">
        <v>348</v>
      </c>
      <c r="D163" s="24"/>
      <c r="E163" s="24" t="s">
        <v>122</v>
      </c>
      <c r="F163" s="179" t="s">
        <v>711</v>
      </c>
      <c r="G163" s="31" t="s">
        <v>110</v>
      </c>
      <c r="H163" s="24" t="s">
        <v>84</v>
      </c>
      <c r="I163" s="31" t="s">
        <v>712</v>
      </c>
      <c r="J163" s="24" t="s">
        <v>713</v>
      </c>
      <c r="K163" s="36">
        <v>71</v>
      </c>
      <c r="L163" s="36" t="s">
        <v>31</v>
      </c>
      <c r="M163" s="31" t="s">
        <v>714</v>
      </c>
      <c r="N163" s="24" t="s">
        <v>88</v>
      </c>
      <c r="O163" s="24">
        <v>1</v>
      </c>
      <c r="P163" s="24"/>
      <c r="Q163" s="31" t="s">
        <v>34</v>
      </c>
      <c r="R163" s="24"/>
      <c r="S163" s="24"/>
      <c r="T163" s="31" t="s">
        <v>35</v>
      </c>
      <c r="U163" s="199">
        <v>17160</v>
      </c>
      <c r="V163" s="200">
        <v>71000</v>
      </c>
      <c r="W163" s="34">
        <f t="shared" si="0"/>
        <v>7.2507042253521128</v>
      </c>
      <c r="X163" s="34" t="str">
        <f t="shared" si="1"/>
        <v>A</v>
      </c>
      <c r="Y163" s="201">
        <f t="shared" si="8"/>
        <v>213000</v>
      </c>
      <c r="Z163" s="201" t="str">
        <f t="shared" si="7"/>
        <v>d</v>
      </c>
    </row>
    <row r="164" spans="1:26" ht="14.25" customHeight="1" thickBot="1" x14ac:dyDescent="0.3">
      <c r="A164" s="36">
        <v>0.45</v>
      </c>
      <c r="B164" s="24" t="s">
        <v>366</v>
      </c>
      <c r="C164" s="24" t="s">
        <v>348</v>
      </c>
      <c r="D164" s="24"/>
      <c r="E164" s="31" t="s">
        <v>715</v>
      </c>
      <c r="F164" s="179" t="s">
        <v>716</v>
      </c>
      <c r="G164" s="31" t="s">
        <v>110</v>
      </c>
      <c r="H164" s="24" t="s">
        <v>84</v>
      </c>
      <c r="I164" s="31" t="s">
        <v>717</v>
      </c>
      <c r="J164" s="24" t="s">
        <v>718</v>
      </c>
      <c r="K164" s="36">
        <v>72</v>
      </c>
      <c r="L164" s="36" t="s">
        <v>31</v>
      </c>
      <c r="M164" s="31" t="s">
        <v>714</v>
      </c>
      <c r="N164" s="24" t="s">
        <v>88</v>
      </c>
      <c r="O164" s="24">
        <v>1</v>
      </c>
      <c r="P164" s="24"/>
      <c r="Q164" s="31" t="s">
        <v>34</v>
      </c>
      <c r="R164" s="24"/>
      <c r="S164" s="24"/>
      <c r="T164" s="31" t="s">
        <v>35</v>
      </c>
      <c r="U164" s="199">
        <v>975</v>
      </c>
      <c r="V164" s="200">
        <v>676</v>
      </c>
      <c r="W164" s="34">
        <f t="shared" si="0"/>
        <v>43.269230769230766</v>
      </c>
      <c r="X164" s="34" t="str">
        <f t="shared" si="1"/>
        <v>B</v>
      </c>
      <c r="Y164" s="201">
        <f t="shared" si="8"/>
        <v>2028</v>
      </c>
      <c r="Z164" s="201" t="str">
        <f t="shared" si="7"/>
        <v>d</v>
      </c>
    </row>
    <row r="165" spans="1:26" ht="14.25" customHeight="1" thickBot="1" x14ac:dyDescent="0.3">
      <c r="A165" s="40">
        <v>33.75</v>
      </c>
      <c r="B165" s="40">
        <v>45</v>
      </c>
      <c r="C165" s="24" t="s">
        <v>271</v>
      </c>
      <c r="D165" s="24"/>
      <c r="E165" s="31" t="s">
        <v>272</v>
      </c>
      <c r="F165" s="179" t="s">
        <v>719</v>
      </c>
      <c r="G165" s="31" t="s">
        <v>274</v>
      </c>
      <c r="H165" s="24" t="s">
        <v>275</v>
      </c>
      <c r="I165" s="31" t="s">
        <v>720</v>
      </c>
      <c r="J165" s="24" t="s">
        <v>721</v>
      </c>
      <c r="K165" s="36">
        <v>746</v>
      </c>
      <c r="L165" s="36" t="s">
        <v>31</v>
      </c>
      <c r="M165" s="31" t="s">
        <v>72</v>
      </c>
      <c r="N165" s="24" t="s">
        <v>33</v>
      </c>
      <c r="O165" s="24">
        <v>8</v>
      </c>
      <c r="P165" s="24"/>
      <c r="Q165" s="31" t="s">
        <v>34</v>
      </c>
      <c r="R165" s="24"/>
      <c r="S165" s="24"/>
      <c r="T165" s="31" t="s">
        <v>35</v>
      </c>
      <c r="U165" s="199">
        <v>0</v>
      </c>
      <c r="V165" s="200">
        <v>0</v>
      </c>
      <c r="W165" s="34" t="str">
        <f t="shared" si="0"/>
        <v/>
      </c>
      <c r="X165" s="34" t="str">
        <f t="shared" si="1"/>
        <v/>
      </c>
      <c r="Y165" s="201">
        <f t="shared" si="8"/>
        <v>0</v>
      </c>
      <c r="Z165" s="201" t="str">
        <f t="shared" si="7"/>
        <v/>
      </c>
    </row>
    <row r="166" spans="1:26" ht="14.25" customHeight="1" thickBot="1" x14ac:dyDescent="0.3">
      <c r="A166" s="24">
        <v>0.54</v>
      </c>
      <c r="B166" s="24" t="s">
        <v>722</v>
      </c>
      <c r="C166" s="24" t="s">
        <v>97</v>
      </c>
      <c r="D166" s="24"/>
      <c r="E166" s="36" t="s">
        <v>517</v>
      </c>
      <c r="F166" s="179" t="s">
        <v>723</v>
      </c>
      <c r="G166" s="31" t="s">
        <v>110</v>
      </c>
      <c r="H166" s="24" t="s">
        <v>724</v>
      </c>
      <c r="I166" s="84" t="s">
        <v>725</v>
      </c>
      <c r="J166" s="51" t="s">
        <v>726</v>
      </c>
      <c r="K166" s="36">
        <v>329</v>
      </c>
      <c r="L166" s="36" t="s">
        <v>31</v>
      </c>
      <c r="M166" s="31" t="s">
        <v>249</v>
      </c>
      <c r="N166" s="24" t="s">
        <v>185</v>
      </c>
      <c r="O166" s="24">
        <v>3</v>
      </c>
      <c r="P166" s="24"/>
      <c r="Q166" s="31" t="s">
        <v>66</v>
      </c>
      <c r="R166" s="24"/>
      <c r="S166" s="24"/>
      <c r="T166" s="31" t="s">
        <v>35</v>
      </c>
      <c r="U166" s="199">
        <v>0</v>
      </c>
      <c r="V166" s="200">
        <v>0</v>
      </c>
      <c r="W166" s="34" t="str">
        <f t="shared" si="0"/>
        <v/>
      </c>
      <c r="X166" s="34" t="str">
        <f t="shared" si="1"/>
        <v/>
      </c>
      <c r="Y166" s="201">
        <f t="shared" si="8"/>
        <v>0</v>
      </c>
      <c r="Z166" s="201" t="str">
        <f t="shared" si="7"/>
        <v/>
      </c>
    </row>
    <row r="167" spans="1:26" ht="14.25" customHeight="1" thickBot="1" x14ac:dyDescent="0.3">
      <c r="A167" s="40">
        <v>13</v>
      </c>
      <c r="B167" s="41" t="s">
        <v>727</v>
      </c>
      <c r="C167" s="24" t="s">
        <v>728</v>
      </c>
      <c r="D167" s="24"/>
      <c r="E167" s="36" t="s">
        <v>79</v>
      </c>
      <c r="F167" s="179" t="s">
        <v>729</v>
      </c>
      <c r="G167" s="31" t="s">
        <v>83</v>
      </c>
      <c r="H167" s="24" t="s">
        <v>728</v>
      </c>
      <c r="I167" s="84" t="s">
        <v>730</v>
      </c>
      <c r="J167" s="51" t="s">
        <v>731</v>
      </c>
      <c r="K167" s="36">
        <v>766</v>
      </c>
      <c r="L167" s="36" t="s">
        <v>31</v>
      </c>
      <c r="M167" s="31" t="s">
        <v>306</v>
      </c>
      <c r="N167" s="24" t="s">
        <v>88</v>
      </c>
      <c r="O167" s="24">
        <v>7</v>
      </c>
      <c r="P167" s="24"/>
      <c r="Q167" s="31" t="s">
        <v>34</v>
      </c>
      <c r="R167" s="24"/>
      <c r="S167" s="24"/>
      <c r="T167" s="31" t="s">
        <v>35</v>
      </c>
      <c r="U167" s="199">
        <v>50</v>
      </c>
      <c r="V167" s="200">
        <v>10</v>
      </c>
      <c r="W167" s="34">
        <f t="shared" si="0"/>
        <v>150</v>
      </c>
      <c r="X167" s="34" t="str">
        <f t="shared" si="1"/>
        <v>C</v>
      </c>
      <c r="Y167" s="201">
        <f t="shared" si="8"/>
        <v>30</v>
      </c>
      <c r="Z167" s="201" t="str">
        <f t="shared" si="7"/>
        <v/>
      </c>
    </row>
    <row r="168" spans="1:26" ht="14.25" customHeight="1" thickBot="1" x14ac:dyDescent="0.3">
      <c r="A168" s="24">
        <v>24</v>
      </c>
      <c r="B168" s="24" t="s">
        <v>732</v>
      </c>
      <c r="C168" s="24" t="s">
        <v>733</v>
      </c>
      <c r="D168" s="24"/>
      <c r="E168" s="24" t="s">
        <v>79</v>
      </c>
      <c r="F168" s="179" t="s">
        <v>734</v>
      </c>
      <c r="G168" s="31" t="s">
        <v>69</v>
      </c>
      <c r="H168" s="24" t="s">
        <v>728</v>
      </c>
      <c r="I168" s="31" t="s">
        <v>735</v>
      </c>
      <c r="J168" s="24" t="s">
        <v>736</v>
      </c>
      <c r="K168" s="36">
        <v>128</v>
      </c>
      <c r="L168" s="36" t="s">
        <v>31</v>
      </c>
      <c r="M168" s="31" t="s">
        <v>184</v>
      </c>
      <c r="N168" s="24" t="s">
        <v>185</v>
      </c>
      <c r="O168" s="24">
        <v>2</v>
      </c>
      <c r="P168" s="24"/>
      <c r="Q168" s="31" t="s">
        <v>66</v>
      </c>
      <c r="R168" s="24"/>
      <c r="S168" s="24"/>
      <c r="T168" s="31" t="s">
        <v>35</v>
      </c>
      <c r="U168" s="199">
        <v>0</v>
      </c>
      <c r="V168" s="200">
        <v>900</v>
      </c>
      <c r="W168" s="34">
        <f t="shared" si="0"/>
        <v>0</v>
      </c>
      <c r="X168" s="34" t="str">
        <f t="shared" si="1"/>
        <v>A</v>
      </c>
      <c r="Y168" s="201">
        <f t="shared" si="8"/>
        <v>2700</v>
      </c>
      <c r="Z168" s="201" t="str">
        <f t="shared" si="7"/>
        <v>d</v>
      </c>
    </row>
    <row r="169" spans="1:26" ht="14.25" customHeight="1" thickBot="1" x14ac:dyDescent="0.3">
      <c r="A169" s="40">
        <v>24</v>
      </c>
      <c r="B169" s="24">
        <v>28.8</v>
      </c>
      <c r="C169" s="24" t="s">
        <v>737</v>
      </c>
      <c r="D169" s="24"/>
      <c r="E169" s="36" t="s">
        <v>79</v>
      </c>
      <c r="F169" s="179" t="s">
        <v>734</v>
      </c>
      <c r="G169" s="31" t="s">
        <v>69</v>
      </c>
      <c r="H169" s="24" t="s">
        <v>738</v>
      </c>
      <c r="I169" s="31" t="s">
        <v>735</v>
      </c>
      <c r="J169" s="24" t="s">
        <v>739</v>
      </c>
      <c r="K169" s="36">
        <v>186</v>
      </c>
      <c r="L169" s="36" t="s">
        <v>31</v>
      </c>
      <c r="M169" s="31" t="s">
        <v>560</v>
      </c>
      <c r="N169" s="24" t="s">
        <v>78</v>
      </c>
      <c r="O169" s="24">
        <v>2</v>
      </c>
      <c r="P169" s="24"/>
      <c r="Q169" s="31" t="s">
        <v>66</v>
      </c>
      <c r="R169" s="24"/>
      <c r="S169" s="24"/>
      <c r="T169" s="31" t="s">
        <v>35</v>
      </c>
      <c r="U169" s="199">
        <v>0</v>
      </c>
      <c r="V169" s="200">
        <v>0</v>
      </c>
      <c r="W169" s="34" t="str">
        <f t="shared" si="0"/>
        <v/>
      </c>
      <c r="X169" s="34" t="str">
        <f t="shared" si="1"/>
        <v/>
      </c>
      <c r="Y169" s="201">
        <f t="shared" si="8"/>
        <v>0</v>
      </c>
      <c r="Z169" s="201" t="str">
        <f t="shared" si="7"/>
        <v/>
      </c>
    </row>
    <row r="170" spans="1:26" ht="14.25" customHeight="1" thickBot="1" x14ac:dyDescent="0.3">
      <c r="A170" s="40">
        <v>4.32</v>
      </c>
      <c r="B170" s="40">
        <v>6</v>
      </c>
      <c r="C170" s="51" t="s">
        <v>561</v>
      </c>
      <c r="D170" s="24"/>
      <c r="E170" s="24" t="s">
        <v>178</v>
      </c>
      <c r="F170" s="179" t="s">
        <v>740</v>
      </c>
      <c r="G170" s="31" t="s">
        <v>180</v>
      </c>
      <c r="H170" s="24" t="s">
        <v>561</v>
      </c>
      <c r="I170" s="31" t="s">
        <v>741</v>
      </c>
      <c r="J170" s="24" t="s">
        <v>742</v>
      </c>
      <c r="K170" s="36">
        <v>720</v>
      </c>
      <c r="L170" s="36" t="s">
        <v>31</v>
      </c>
      <c r="M170" s="31" t="s">
        <v>72</v>
      </c>
      <c r="N170" s="24" t="s">
        <v>33</v>
      </c>
      <c r="O170" s="24">
        <v>8</v>
      </c>
      <c r="P170" s="24"/>
      <c r="Q170" s="31" t="s">
        <v>34</v>
      </c>
      <c r="R170" s="24"/>
      <c r="S170" s="24"/>
      <c r="T170" s="31" t="s">
        <v>35</v>
      </c>
      <c r="U170" s="199">
        <v>8590</v>
      </c>
      <c r="V170" s="200">
        <v>17240</v>
      </c>
      <c r="W170" s="34">
        <f t="shared" si="0"/>
        <v>14.947795823665892</v>
      </c>
      <c r="X170" s="34" t="str">
        <f t="shared" si="1"/>
        <v>A</v>
      </c>
      <c r="Y170" s="201">
        <f t="shared" si="8"/>
        <v>51720</v>
      </c>
      <c r="Z170" s="201" t="str">
        <f t="shared" si="7"/>
        <v>d</v>
      </c>
    </row>
    <row r="171" spans="1:26" ht="14.25" customHeight="1" thickBot="1" x14ac:dyDescent="0.3">
      <c r="A171" s="24">
        <v>6</v>
      </c>
      <c r="B171" s="24" t="s">
        <v>743</v>
      </c>
      <c r="C171" s="24" t="s">
        <v>49</v>
      </c>
      <c r="D171" s="24"/>
      <c r="E171" s="24" t="s">
        <v>574</v>
      </c>
      <c r="F171" s="179" t="s">
        <v>744</v>
      </c>
      <c r="G171" s="31" t="s">
        <v>69</v>
      </c>
      <c r="H171" s="51" t="s">
        <v>393</v>
      </c>
      <c r="I171" s="31" t="s">
        <v>745</v>
      </c>
      <c r="J171" s="24" t="s">
        <v>746</v>
      </c>
      <c r="K171" s="36">
        <v>285</v>
      </c>
      <c r="L171" s="36" t="s">
        <v>31</v>
      </c>
      <c r="M171" s="31" t="s">
        <v>249</v>
      </c>
      <c r="N171" s="24" t="s">
        <v>185</v>
      </c>
      <c r="O171" s="24">
        <v>3</v>
      </c>
      <c r="P171" s="24"/>
      <c r="Q171" s="31" t="s">
        <v>66</v>
      </c>
      <c r="R171" s="24" t="s">
        <v>45</v>
      </c>
      <c r="S171" s="24"/>
      <c r="T171" s="31" t="s">
        <v>35</v>
      </c>
      <c r="U171" s="199">
        <v>670</v>
      </c>
      <c r="V171" s="200">
        <v>202</v>
      </c>
      <c r="W171" s="34">
        <f t="shared" si="0"/>
        <v>99.504950495049499</v>
      </c>
      <c r="X171" s="34" t="str">
        <f t="shared" si="1"/>
        <v>C</v>
      </c>
      <c r="Y171" s="201">
        <f t="shared" si="8"/>
        <v>606</v>
      </c>
      <c r="Z171" s="201" t="str">
        <f t="shared" si="7"/>
        <v/>
      </c>
    </row>
    <row r="172" spans="1:26" ht="14.25" customHeight="1" thickBot="1" x14ac:dyDescent="0.3">
      <c r="A172" s="40">
        <v>4.4250000000000007</v>
      </c>
      <c r="B172" s="41">
        <v>9</v>
      </c>
      <c r="C172" s="24" t="s">
        <v>747</v>
      </c>
      <c r="D172" s="24"/>
      <c r="E172" s="31" t="s">
        <v>748</v>
      </c>
      <c r="F172" s="179" t="s">
        <v>749</v>
      </c>
      <c r="G172" s="31" t="s">
        <v>110</v>
      </c>
      <c r="H172" s="24" t="s">
        <v>747</v>
      </c>
      <c r="I172" s="31" t="s">
        <v>750</v>
      </c>
      <c r="J172" s="24" t="s">
        <v>751</v>
      </c>
      <c r="K172" s="36">
        <v>364</v>
      </c>
      <c r="L172" s="36" t="s">
        <v>31</v>
      </c>
      <c r="M172" s="31" t="s">
        <v>752</v>
      </c>
      <c r="N172" s="24" t="s">
        <v>33</v>
      </c>
      <c r="O172" s="24">
        <v>4</v>
      </c>
      <c r="P172" s="24"/>
      <c r="Q172" s="31" t="s">
        <v>34</v>
      </c>
      <c r="R172" s="24"/>
      <c r="S172" s="24"/>
      <c r="T172" s="31" t="s">
        <v>35</v>
      </c>
      <c r="U172" s="199">
        <v>3200</v>
      </c>
      <c r="V172" s="200">
        <v>400</v>
      </c>
      <c r="W172" s="34">
        <f t="shared" si="0"/>
        <v>240</v>
      </c>
      <c r="X172" s="34" t="str">
        <f t="shared" si="1"/>
        <v>C</v>
      </c>
      <c r="Y172" s="201">
        <f t="shared" si="8"/>
        <v>1200</v>
      </c>
      <c r="Z172" s="201" t="str">
        <f t="shared" si="7"/>
        <v/>
      </c>
    </row>
    <row r="173" spans="1:26" ht="14.25" customHeight="1" thickBot="1" x14ac:dyDescent="0.3">
      <c r="A173" s="40">
        <v>4.2</v>
      </c>
      <c r="B173" s="40" t="s">
        <v>753</v>
      </c>
      <c r="C173" s="24" t="s">
        <v>754</v>
      </c>
      <c r="D173" s="24"/>
      <c r="E173" s="36" t="s">
        <v>517</v>
      </c>
      <c r="F173" s="179" t="s">
        <v>755</v>
      </c>
      <c r="G173" s="31" t="s">
        <v>110</v>
      </c>
      <c r="H173" s="24" t="s">
        <v>576</v>
      </c>
      <c r="I173" s="31" t="s">
        <v>756</v>
      </c>
      <c r="J173" s="24" t="s">
        <v>757</v>
      </c>
      <c r="K173" s="36">
        <v>387</v>
      </c>
      <c r="L173" s="36" t="s">
        <v>31</v>
      </c>
      <c r="M173" s="31" t="s">
        <v>153</v>
      </c>
      <c r="N173" s="24" t="s">
        <v>88</v>
      </c>
      <c r="O173" s="24">
        <v>4</v>
      </c>
      <c r="P173" s="24"/>
      <c r="Q173" s="31" t="s">
        <v>34</v>
      </c>
      <c r="R173" s="24"/>
      <c r="S173" s="24"/>
      <c r="T173" s="31" t="s">
        <v>35</v>
      </c>
      <c r="U173" s="199">
        <v>3450</v>
      </c>
      <c r="V173" s="200">
        <v>2450</v>
      </c>
      <c r="W173" s="34">
        <f t="shared" si="0"/>
        <v>42.244897959183675</v>
      </c>
      <c r="X173" s="34" t="str">
        <f t="shared" si="1"/>
        <v>B</v>
      </c>
      <c r="Y173" s="201">
        <f t="shared" si="8"/>
        <v>7350</v>
      </c>
      <c r="Z173" s="201" t="str">
        <f t="shared" si="7"/>
        <v>d</v>
      </c>
    </row>
    <row r="174" spans="1:26" ht="14.25" customHeight="1" thickBot="1" x14ac:dyDescent="0.3">
      <c r="A174" s="40">
        <v>0.44850000000000001</v>
      </c>
      <c r="B174" s="41">
        <v>0.75</v>
      </c>
      <c r="C174" s="24" t="s">
        <v>24</v>
      </c>
      <c r="D174" s="24"/>
      <c r="E174" s="24" t="s">
        <v>325</v>
      </c>
      <c r="F174" s="179" t="s">
        <v>758</v>
      </c>
      <c r="G174" s="31" t="s">
        <v>69</v>
      </c>
      <c r="H174" s="24" t="s">
        <v>28</v>
      </c>
      <c r="I174" s="84" t="s">
        <v>759</v>
      </c>
      <c r="J174" s="51" t="s">
        <v>760</v>
      </c>
      <c r="K174" s="36">
        <v>10</v>
      </c>
      <c r="L174" s="36" t="s">
        <v>31</v>
      </c>
      <c r="M174" s="31" t="s">
        <v>622</v>
      </c>
      <c r="N174" s="24" t="s">
        <v>33</v>
      </c>
      <c r="O174" s="24">
        <v>6</v>
      </c>
      <c r="P174" s="31" t="s">
        <v>623</v>
      </c>
      <c r="Q174" s="31" t="s">
        <v>34</v>
      </c>
      <c r="R174" s="24"/>
      <c r="S174" s="24"/>
      <c r="T174" s="31" t="s">
        <v>35</v>
      </c>
      <c r="U174" s="199">
        <v>1340</v>
      </c>
      <c r="V174" s="200">
        <v>6570</v>
      </c>
      <c r="W174" s="34">
        <f t="shared" si="0"/>
        <v>6.1187214611872145</v>
      </c>
      <c r="X174" s="34" t="str">
        <f t="shared" si="1"/>
        <v>A</v>
      </c>
      <c r="Y174" s="201">
        <f t="shared" si="8"/>
        <v>19710</v>
      </c>
      <c r="Z174" s="201" t="str">
        <f t="shared" si="7"/>
        <v>d</v>
      </c>
    </row>
    <row r="175" spans="1:26" ht="14.25" customHeight="1" thickBot="1" x14ac:dyDescent="0.3">
      <c r="A175" s="40">
        <v>4.49</v>
      </c>
      <c r="B175" s="45" t="s">
        <v>761</v>
      </c>
      <c r="C175" s="24" t="s">
        <v>762</v>
      </c>
      <c r="D175" s="24"/>
      <c r="E175" s="24" t="s">
        <v>178</v>
      </c>
      <c r="F175" s="179" t="s">
        <v>763</v>
      </c>
      <c r="G175" s="31" t="s">
        <v>180</v>
      </c>
      <c r="H175" s="24" t="s">
        <v>207</v>
      </c>
      <c r="I175" s="84" t="s">
        <v>764</v>
      </c>
      <c r="J175" s="51" t="s">
        <v>765</v>
      </c>
      <c r="K175" s="36">
        <v>460</v>
      </c>
      <c r="L175" s="36" t="s">
        <v>31</v>
      </c>
      <c r="M175" s="31" t="s">
        <v>153</v>
      </c>
      <c r="N175" s="24" t="s">
        <v>88</v>
      </c>
      <c r="O175" s="24">
        <v>4</v>
      </c>
      <c r="P175" s="24"/>
      <c r="Q175" s="31" t="s">
        <v>34</v>
      </c>
      <c r="R175" s="24"/>
      <c r="S175" s="24"/>
      <c r="T175" s="31" t="s">
        <v>35</v>
      </c>
      <c r="U175" s="199">
        <v>425</v>
      </c>
      <c r="V175" s="200">
        <v>120</v>
      </c>
      <c r="W175" s="34">
        <f t="shared" si="0"/>
        <v>106.25</v>
      </c>
      <c r="X175" s="34" t="str">
        <f t="shared" si="1"/>
        <v>C</v>
      </c>
      <c r="Y175" s="201">
        <f t="shared" si="8"/>
        <v>360</v>
      </c>
      <c r="Z175" s="201" t="str">
        <f t="shared" si="7"/>
        <v/>
      </c>
    </row>
    <row r="176" spans="1:26" ht="14.25" customHeight="1" thickBot="1" x14ac:dyDescent="0.3">
      <c r="A176" s="40">
        <v>4.4250000000000007</v>
      </c>
      <c r="B176" s="40">
        <v>7.5</v>
      </c>
      <c r="C176" s="24" t="s">
        <v>573</v>
      </c>
      <c r="D176" s="24"/>
      <c r="E176" s="24" t="s">
        <v>178</v>
      </c>
      <c r="F176" s="179" t="s">
        <v>766</v>
      </c>
      <c r="G176" s="31" t="s">
        <v>180</v>
      </c>
      <c r="H176" s="24" t="s">
        <v>573</v>
      </c>
      <c r="I176" s="31" t="s">
        <v>767</v>
      </c>
      <c r="J176" s="24" t="s">
        <v>768</v>
      </c>
      <c r="K176" s="36">
        <v>403</v>
      </c>
      <c r="L176" s="36" t="s">
        <v>31</v>
      </c>
      <c r="M176" s="31" t="s">
        <v>752</v>
      </c>
      <c r="N176" s="24" t="s">
        <v>33</v>
      </c>
      <c r="O176" s="24">
        <v>4</v>
      </c>
      <c r="P176" s="24"/>
      <c r="Q176" s="31" t="s">
        <v>34</v>
      </c>
      <c r="R176" s="24"/>
      <c r="S176" s="24"/>
      <c r="T176" s="31" t="s">
        <v>35</v>
      </c>
      <c r="U176" s="199">
        <v>0</v>
      </c>
      <c r="V176" s="200">
        <v>0</v>
      </c>
      <c r="W176" s="34" t="str">
        <f t="shared" si="0"/>
        <v/>
      </c>
      <c r="X176" s="34" t="str">
        <f t="shared" si="1"/>
        <v/>
      </c>
      <c r="Y176" s="201">
        <f t="shared" si="8"/>
        <v>0</v>
      </c>
      <c r="Z176" s="201" t="str">
        <f t="shared" si="7"/>
        <v/>
      </c>
    </row>
    <row r="177" spans="1:26" ht="14.25" customHeight="1" thickBot="1" x14ac:dyDescent="0.3">
      <c r="A177" s="40">
        <v>3.3000000000000003</v>
      </c>
      <c r="B177" s="40" t="s">
        <v>283</v>
      </c>
      <c r="C177" s="24" t="s">
        <v>585</v>
      </c>
      <c r="D177" s="24"/>
      <c r="E177" s="24" t="s">
        <v>769</v>
      </c>
      <c r="F177" s="179" t="s">
        <v>770</v>
      </c>
      <c r="G177" s="31" t="s">
        <v>771</v>
      </c>
      <c r="H177" s="24" t="s">
        <v>585</v>
      </c>
      <c r="I177" s="31" t="s">
        <v>772</v>
      </c>
      <c r="J177" s="24" t="s">
        <v>773</v>
      </c>
      <c r="K177" s="36">
        <v>367</v>
      </c>
      <c r="L177" s="36" t="s">
        <v>31</v>
      </c>
      <c r="M177" s="31" t="s">
        <v>752</v>
      </c>
      <c r="N177" s="24" t="s">
        <v>33</v>
      </c>
      <c r="O177" s="24">
        <v>4</v>
      </c>
      <c r="P177" s="24"/>
      <c r="Q177" s="31" t="s">
        <v>34</v>
      </c>
      <c r="R177" s="24"/>
      <c r="S177" s="24"/>
      <c r="T177" s="31" t="s">
        <v>35</v>
      </c>
      <c r="U177" s="199">
        <v>0</v>
      </c>
      <c r="V177" s="200">
        <v>0</v>
      </c>
      <c r="W177" s="34" t="str">
        <f t="shared" si="0"/>
        <v/>
      </c>
      <c r="X177" s="34" t="str">
        <f t="shared" si="1"/>
        <v/>
      </c>
      <c r="Y177" s="201">
        <f t="shared" si="8"/>
        <v>0</v>
      </c>
      <c r="Z177" s="201" t="str">
        <f t="shared" si="7"/>
        <v/>
      </c>
    </row>
    <row r="178" spans="1:26" ht="14.25" customHeight="1" thickBot="1" x14ac:dyDescent="0.3">
      <c r="A178" s="40">
        <v>2.7750000000000004</v>
      </c>
      <c r="B178" s="40">
        <v>3.9</v>
      </c>
      <c r="C178" s="24" t="s">
        <v>774</v>
      </c>
      <c r="D178" s="24"/>
      <c r="E178" s="24" t="s">
        <v>297</v>
      </c>
      <c r="F178" s="182" t="s">
        <v>775</v>
      </c>
      <c r="G178" s="27" t="s">
        <v>39</v>
      </c>
      <c r="H178" s="24" t="s">
        <v>776</v>
      </c>
      <c r="I178" s="31" t="s">
        <v>777</v>
      </c>
      <c r="J178" s="36" t="s">
        <v>778</v>
      </c>
      <c r="K178" s="36">
        <v>93</v>
      </c>
      <c r="L178" s="36" t="s">
        <v>31</v>
      </c>
      <c r="M178" s="31" t="s">
        <v>601</v>
      </c>
      <c r="N178" s="24" t="s">
        <v>78</v>
      </c>
      <c r="O178" s="24">
        <v>1</v>
      </c>
      <c r="P178" s="24"/>
      <c r="Q178" s="31" t="s">
        <v>66</v>
      </c>
      <c r="R178" s="24"/>
      <c r="S178" s="24"/>
      <c r="T178" s="31" t="s">
        <v>35</v>
      </c>
      <c r="U178" s="199">
        <v>0</v>
      </c>
      <c r="V178" s="200">
        <v>0</v>
      </c>
      <c r="W178" s="34" t="str">
        <f t="shared" si="0"/>
        <v/>
      </c>
      <c r="X178" s="34" t="str">
        <f t="shared" si="1"/>
        <v/>
      </c>
      <c r="Y178" s="201">
        <f t="shared" si="8"/>
        <v>0</v>
      </c>
      <c r="Z178" s="201" t="str">
        <f t="shared" si="7"/>
        <v/>
      </c>
    </row>
    <row r="179" spans="1:26" ht="14.25" customHeight="1" thickBot="1" x14ac:dyDescent="0.3">
      <c r="A179" s="40">
        <v>4.9000000000000004</v>
      </c>
      <c r="B179" s="40" t="s">
        <v>779</v>
      </c>
      <c r="C179" s="24" t="s">
        <v>393</v>
      </c>
      <c r="D179" s="24"/>
      <c r="E179" s="24" t="s">
        <v>156</v>
      </c>
      <c r="F179" s="179" t="s">
        <v>780</v>
      </c>
      <c r="G179" s="31" t="s">
        <v>83</v>
      </c>
      <c r="H179" s="24" t="s">
        <v>393</v>
      </c>
      <c r="I179" s="31" t="s">
        <v>781</v>
      </c>
      <c r="J179" s="24" t="s">
        <v>782</v>
      </c>
      <c r="K179" s="36">
        <v>83</v>
      </c>
      <c r="L179" s="36" t="s">
        <v>31</v>
      </c>
      <c r="M179" s="31" t="s">
        <v>128</v>
      </c>
      <c r="N179" s="24" t="s">
        <v>129</v>
      </c>
      <c r="O179" s="24">
        <v>2</v>
      </c>
      <c r="P179" s="24"/>
      <c r="Q179" s="31" t="s">
        <v>34</v>
      </c>
      <c r="R179" s="36" t="s">
        <v>45</v>
      </c>
      <c r="S179" s="36"/>
      <c r="T179" s="31" t="s">
        <v>35</v>
      </c>
      <c r="U179" s="199">
        <v>59600</v>
      </c>
      <c r="V179" s="200">
        <v>100820</v>
      </c>
      <c r="W179" s="34">
        <f t="shared" si="0"/>
        <v>17.73457647292204</v>
      </c>
      <c r="X179" s="34" t="str">
        <f t="shared" si="1"/>
        <v>A</v>
      </c>
      <c r="Y179" s="201">
        <f t="shared" si="8"/>
        <v>302460</v>
      </c>
      <c r="Z179" s="201" t="str">
        <f t="shared" si="7"/>
        <v>d</v>
      </c>
    </row>
    <row r="180" spans="1:26" ht="14.25" customHeight="1" thickBot="1" x14ac:dyDescent="0.3">
      <c r="A180" s="40">
        <v>0.255</v>
      </c>
      <c r="B180" s="41">
        <v>1.35</v>
      </c>
      <c r="C180" s="24" t="s">
        <v>24</v>
      </c>
      <c r="D180" s="24"/>
      <c r="E180" s="24" t="s">
        <v>161</v>
      </c>
      <c r="F180" s="179" t="s">
        <v>783</v>
      </c>
      <c r="G180" s="31" t="s">
        <v>69</v>
      </c>
      <c r="H180" s="24" t="s">
        <v>28</v>
      </c>
      <c r="I180" s="31" t="s">
        <v>784</v>
      </c>
      <c r="J180" s="24" t="s">
        <v>785</v>
      </c>
      <c r="K180" s="36">
        <v>11</v>
      </c>
      <c r="L180" s="36" t="s">
        <v>31</v>
      </c>
      <c r="M180" s="31" t="s">
        <v>622</v>
      </c>
      <c r="N180" s="24" t="s">
        <v>33</v>
      </c>
      <c r="O180" s="24">
        <v>6</v>
      </c>
      <c r="P180" s="31" t="s">
        <v>623</v>
      </c>
      <c r="Q180" s="31" t="s">
        <v>34</v>
      </c>
      <c r="R180" s="24"/>
      <c r="S180" s="24"/>
      <c r="T180" s="31" t="s">
        <v>35</v>
      </c>
      <c r="U180" s="199">
        <v>6600</v>
      </c>
      <c r="V180" s="200">
        <v>300</v>
      </c>
      <c r="W180" s="34">
        <f t="shared" si="0"/>
        <v>660</v>
      </c>
      <c r="X180" s="34" t="str">
        <f t="shared" si="1"/>
        <v>C</v>
      </c>
      <c r="Y180" s="201">
        <f t="shared" si="8"/>
        <v>900</v>
      </c>
      <c r="Z180" s="201" t="str">
        <f t="shared" si="7"/>
        <v/>
      </c>
    </row>
    <row r="181" spans="1:26" ht="14.25" customHeight="1" thickBot="1" x14ac:dyDescent="0.3">
      <c r="A181" s="40">
        <v>0.15000000000000002</v>
      </c>
      <c r="B181" s="41">
        <v>0.82499999999999996</v>
      </c>
      <c r="C181" s="24" t="s">
        <v>24</v>
      </c>
      <c r="D181" s="24"/>
      <c r="E181" s="24" t="s">
        <v>786</v>
      </c>
      <c r="F181" s="179" t="s">
        <v>787</v>
      </c>
      <c r="G181" s="31" t="s">
        <v>110</v>
      </c>
      <c r="H181" s="24" t="s">
        <v>28</v>
      </c>
      <c r="I181" s="31" t="s">
        <v>788</v>
      </c>
      <c r="J181" s="24" t="s">
        <v>789</v>
      </c>
      <c r="K181" s="36">
        <v>12</v>
      </c>
      <c r="L181" s="36" t="s">
        <v>31</v>
      </c>
      <c r="M181" s="31" t="s">
        <v>622</v>
      </c>
      <c r="N181" s="24" t="s">
        <v>33</v>
      </c>
      <c r="O181" s="24">
        <v>6</v>
      </c>
      <c r="P181" s="31" t="s">
        <v>623</v>
      </c>
      <c r="Q181" s="31" t="s">
        <v>34</v>
      </c>
      <c r="R181" s="24"/>
      <c r="S181" s="24"/>
      <c r="T181" s="31" t="s">
        <v>35</v>
      </c>
      <c r="U181" s="199">
        <v>2000</v>
      </c>
      <c r="V181" s="200">
        <v>600</v>
      </c>
      <c r="W181" s="34">
        <f t="shared" si="0"/>
        <v>100</v>
      </c>
      <c r="X181" s="34" t="str">
        <f t="shared" si="1"/>
        <v>C</v>
      </c>
      <c r="Y181" s="201">
        <f t="shared" si="8"/>
        <v>1800</v>
      </c>
      <c r="Z181" s="201" t="str">
        <f t="shared" si="7"/>
        <v/>
      </c>
    </row>
    <row r="182" spans="1:26" ht="14.25" customHeight="1" thickBot="1" x14ac:dyDescent="0.3">
      <c r="A182" s="36">
        <v>9</v>
      </c>
      <c r="B182" s="24" t="s">
        <v>790</v>
      </c>
      <c r="C182" s="24" t="s">
        <v>791</v>
      </c>
      <c r="D182" s="24"/>
      <c r="E182" s="24" t="s">
        <v>792</v>
      </c>
      <c r="F182" s="179" t="s">
        <v>793</v>
      </c>
      <c r="G182" s="31" t="s">
        <v>110</v>
      </c>
      <c r="H182" s="24" t="s">
        <v>244</v>
      </c>
      <c r="I182" s="31" t="s">
        <v>794</v>
      </c>
      <c r="J182" s="24" t="s">
        <v>795</v>
      </c>
      <c r="K182" s="36">
        <v>87</v>
      </c>
      <c r="L182" s="36" t="s">
        <v>31</v>
      </c>
      <c r="M182" s="31" t="s">
        <v>255</v>
      </c>
      <c r="N182" s="24" t="s">
        <v>185</v>
      </c>
      <c r="O182" s="24">
        <v>1</v>
      </c>
      <c r="P182" s="24"/>
      <c r="Q182" s="31" t="s">
        <v>66</v>
      </c>
      <c r="R182" s="24"/>
      <c r="S182" s="24"/>
      <c r="T182" s="31" t="s">
        <v>35</v>
      </c>
      <c r="U182" s="199">
        <v>0</v>
      </c>
      <c r="V182" s="200">
        <v>0</v>
      </c>
      <c r="W182" s="34" t="str">
        <f t="shared" si="0"/>
        <v/>
      </c>
      <c r="X182" s="34" t="str">
        <f t="shared" si="1"/>
        <v/>
      </c>
      <c r="Y182" s="201">
        <f t="shared" si="8"/>
        <v>0</v>
      </c>
      <c r="Z182" s="201" t="str">
        <f t="shared" si="7"/>
        <v/>
      </c>
    </row>
    <row r="183" spans="1:26" ht="14.25" customHeight="1" thickBot="1" x14ac:dyDescent="0.3">
      <c r="A183" s="40">
        <v>2.6</v>
      </c>
      <c r="B183" s="40" t="s">
        <v>796</v>
      </c>
      <c r="C183" s="24" t="s">
        <v>747</v>
      </c>
      <c r="D183" s="24"/>
      <c r="E183" s="24" t="s">
        <v>122</v>
      </c>
      <c r="F183" s="179" t="s">
        <v>797</v>
      </c>
      <c r="G183" s="31" t="s">
        <v>93</v>
      </c>
      <c r="H183" s="24" t="s">
        <v>798</v>
      </c>
      <c r="I183" s="31" t="s">
        <v>799</v>
      </c>
      <c r="J183" s="24" t="s">
        <v>800</v>
      </c>
      <c r="K183" s="36">
        <v>395</v>
      </c>
      <c r="L183" s="36" t="s">
        <v>31</v>
      </c>
      <c r="M183" s="31" t="s">
        <v>153</v>
      </c>
      <c r="N183" s="24" t="s">
        <v>88</v>
      </c>
      <c r="O183" s="24">
        <v>4</v>
      </c>
      <c r="P183" s="24"/>
      <c r="Q183" s="31" t="s">
        <v>34</v>
      </c>
      <c r="R183" s="24"/>
      <c r="S183" s="24"/>
      <c r="T183" s="31" t="s">
        <v>35</v>
      </c>
      <c r="U183" s="199">
        <v>1000</v>
      </c>
      <c r="V183" s="200">
        <v>850</v>
      </c>
      <c r="W183" s="34">
        <f t="shared" si="0"/>
        <v>35.294117647058826</v>
      </c>
      <c r="X183" s="34" t="str">
        <f t="shared" si="1"/>
        <v>B</v>
      </c>
      <c r="Y183" s="201">
        <f t="shared" si="8"/>
        <v>2550</v>
      </c>
      <c r="Z183" s="201" t="str">
        <f t="shared" si="7"/>
        <v>d</v>
      </c>
    </row>
    <row r="184" spans="1:26" ht="14.25" customHeight="1" thickBot="1" x14ac:dyDescent="0.3">
      <c r="A184" s="40">
        <v>2.8</v>
      </c>
      <c r="B184" s="40" t="s">
        <v>796</v>
      </c>
      <c r="C184" s="24" t="s">
        <v>747</v>
      </c>
      <c r="D184" s="24"/>
      <c r="E184" s="24" t="s">
        <v>122</v>
      </c>
      <c r="F184" s="179" t="s">
        <v>801</v>
      </c>
      <c r="G184" s="31" t="s">
        <v>93</v>
      </c>
      <c r="H184" s="24" t="s">
        <v>798</v>
      </c>
      <c r="I184" s="31" t="s">
        <v>802</v>
      </c>
      <c r="J184" s="24" t="s">
        <v>803</v>
      </c>
      <c r="K184" s="36">
        <v>396</v>
      </c>
      <c r="L184" s="36" t="s">
        <v>31</v>
      </c>
      <c r="M184" s="31" t="s">
        <v>153</v>
      </c>
      <c r="N184" s="24" t="s">
        <v>88</v>
      </c>
      <c r="O184" s="24">
        <v>4</v>
      </c>
      <c r="P184" s="24"/>
      <c r="Q184" s="31" t="s">
        <v>34</v>
      </c>
      <c r="R184" s="24"/>
      <c r="S184" s="24"/>
      <c r="T184" s="31" t="s">
        <v>35</v>
      </c>
      <c r="U184" s="199">
        <v>20000</v>
      </c>
      <c r="V184" s="200">
        <v>76520</v>
      </c>
      <c r="W184" s="34">
        <f t="shared" si="0"/>
        <v>7.8410872974385786</v>
      </c>
      <c r="X184" s="34" t="str">
        <f t="shared" si="1"/>
        <v>A</v>
      </c>
      <c r="Y184" s="201">
        <f t="shared" si="8"/>
        <v>229560</v>
      </c>
      <c r="Z184" s="201" t="str">
        <f t="shared" si="7"/>
        <v>d</v>
      </c>
    </row>
    <row r="185" spans="1:26" ht="14.25" customHeight="1" thickBot="1" x14ac:dyDescent="0.3">
      <c r="A185" s="43">
        <v>7.0714285714285712</v>
      </c>
      <c r="B185" s="43">
        <v>9</v>
      </c>
      <c r="C185" s="24" t="s">
        <v>791</v>
      </c>
      <c r="D185" s="24"/>
      <c r="E185" s="24" t="s">
        <v>217</v>
      </c>
      <c r="F185" s="179" t="s">
        <v>804</v>
      </c>
      <c r="G185" s="31" t="s">
        <v>69</v>
      </c>
      <c r="H185" s="24" t="s">
        <v>791</v>
      </c>
      <c r="I185" s="31" t="s">
        <v>805</v>
      </c>
      <c r="J185" s="24" t="s">
        <v>806</v>
      </c>
      <c r="K185" s="36">
        <v>161</v>
      </c>
      <c r="L185" s="36" t="s">
        <v>31</v>
      </c>
      <c r="M185" s="31" t="s">
        <v>133</v>
      </c>
      <c r="N185" s="24" t="s">
        <v>134</v>
      </c>
      <c r="O185" s="24">
        <v>4</v>
      </c>
      <c r="P185" s="24"/>
      <c r="Q185" s="31" t="s">
        <v>66</v>
      </c>
      <c r="R185" s="24"/>
      <c r="S185" s="24"/>
      <c r="T185" s="31" t="s">
        <v>35</v>
      </c>
      <c r="U185" s="199">
        <v>464000</v>
      </c>
      <c r="V185" s="200">
        <v>1053050</v>
      </c>
      <c r="W185" s="34">
        <f t="shared" si="0"/>
        <v>13.218745548644414</v>
      </c>
      <c r="X185" s="34" t="str">
        <f t="shared" si="1"/>
        <v>A</v>
      </c>
      <c r="Y185" s="201">
        <f t="shared" si="8"/>
        <v>3159150</v>
      </c>
      <c r="Z185" s="201" t="str">
        <f t="shared" si="7"/>
        <v>d</v>
      </c>
    </row>
    <row r="186" spans="1:26" ht="14.25" customHeight="1" thickBot="1" x14ac:dyDescent="0.3">
      <c r="A186" s="40">
        <v>8.75</v>
      </c>
      <c r="B186" s="52" t="s">
        <v>807</v>
      </c>
      <c r="C186" s="51" t="s">
        <v>36</v>
      </c>
      <c r="D186" s="24"/>
      <c r="E186" s="24" t="s">
        <v>808</v>
      </c>
      <c r="F186" s="179" t="s">
        <v>809</v>
      </c>
      <c r="G186" s="31" t="s">
        <v>810</v>
      </c>
      <c r="H186" s="24" t="s">
        <v>40</v>
      </c>
      <c r="I186" s="31" t="s">
        <v>811</v>
      </c>
      <c r="J186" s="24" t="s">
        <v>812</v>
      </c>
      <c r="K186" s="36">
        <v>765</v>
      </c>
      <c r="L186" s="36" t="s">
        <v>31</v>
      </c>
      <c r="M186" s="31" t="s">
        <v>306</v>
      </c>
      <c r="N186" s="24">
        <v>7</v>
      </c>
      <c r="O186" s="24">
        <v>7</v>
      </c>
      <c r="P186" s="24"/>
      <c r="Q186" s="31" t="s">
        <v>34</v>
      </c>
      <c r="R186" s="24"/>
      <c r="S186" s="24"/>
      <c r="T186" s="31" t="s">
        <v>35</v>
      </c>
      <c r="U186" s="199">
        <v>90</v>
      </c>
      <c r="V186" s="200">
        <v>90</v>
      </c>
      <c r="W186" s="34">
        <f t="shared" si="0"/>
        <v>30</v>
      </c>
      <c r="X186" s="34" t="str">
        <f t="shared" si="1"/>
        <v>A</v>
      </c>
      <c r="Y186" s="201">
        <f t="shared" si="8"/>
        <v>270</v>
      </c>
      <c r="Z186" s="201" t="str">
        <f t="shared" si="7"/>
        <v>d</v>
      </c>
    </row>
    <row r="187" spans="1:26" ht="14.25" customHeight="1" thickBot="1" x14ac:dyDescent="0.3">
      <c r="A187" s="22">
        <v>3646</v>
      </c>
      <c r="B187" s="23">
        <v>4096</v>
      </c>
      <c r="C187" s="24"/>
      <c r="D187" s="24"/>
      <c r="E187" s="25" t="s">
        <v>813</v>
      </c>
      <c r="F187" s="178" t="s">
        <v>814</v>
      </c>
      <c r="G187" s="31" t="s">
        <v>69</v>
      </c>
      <c r="H187" s="25" t="s">
        <v>40</v>
      </c>
      <c r="I187" s="24"/>
      <c r="J187" s="25" t="s">
        <v>815</v>
      </c>
      <c r="K187" s="30">
        <v>4</v>
      </c>
      <c r="L187" s="30" t="s">
        <v>31</v>
      </c>
      <c r="M187" s="31" t="s">
        <v>43</v>
      </c>
      <c r="N187" s="24">
        <v>2018</v>
      </c>
      <c r="O187" s="24">
        <v>51</v>
      </c>
      <c r="P187" s="24" t="s">
        <v>44</v>
      </c>
      <c r="Q187" s="31" t="s">
        <v>34</v>
      </c>
      <c r="R187" s="25" t="s">
        <v>45</v>
      </c>
      <c r="S187" s="25" t="s">
        <v>44</v>
      </c>
      <c r="T187" s="31" t="s">
        <v>35</v>
      </c>
      <c r="U187" s="199">
        <v>73500</v>
      </c>
      <c r="V187" s="200">
        <v>223875</v>
      </c>
      <c r="W187" s="34">
        <f t="shared" si="0"/>
        <v>9.8492462311557798</v>
      </c>
      <c r="X187" s="34" t="str">
        <f t="shared" si="1"/>
        <v>A</v>
      </c>
      <c r="Y187" s="201">
        <f t="shared" si="8"/>
        <v>671625</v>
      </c>
      <c r="Z187" s="201" t="str">
        <f t="shared" si="7"/>
        <v>d</v>
      </c>
    </row>
    <row r="188" spans="1:26" ht="14.25" customHeight="1" thickBot="1" x14ac:dyDescent="0.3">
      <c r="A188" s="22">
        <v>3646</v>
      </c>
      <c r="B188" s="23">
        <v>4096</v>
      </c>
      <c r="C188" s="24"/>
      <c r="D188" s="24"/>
      <c r="E188" s="25" t="s">
        <v>813</v>
      </c>
      <c r="F188" s="178" t="s">
        <v>814</v>
      </c>
      <c r="G188" s="27" t="s">
        <v>39</v>
      </c>
      <c r="H188" s="25" t="s">
        <v>40</v>
      </c>
      <c r="I188" s="24"/>
      <c r="J188" s="25" t="s">
        <v>815</v>
      </c>
      <c r="K188" s="35">
        <v>4</v>
      </c>
      <c r="L188" s="35" t="s">
        <v>47</v>
      </c>
      <c r="M188" s="31" t="s">
        <v>43</v>
      </c>
      <c r="N188" s="24">
        <v>2018</v>
      </c>
      <c r="O188" s="24">
        <v>51</v>
      </c>
      <c r="P188" s="24" t="s">
        <v>44</v>
      </c>
      <c r="Q188" s="31" t="s">
        <v>34</v>
      </c>
      <c r="R188" s="25" t="s">
        <v>45</v>
      </c>
      <c r="S188" s="25" t="s">
        <v>44</v>
      </c>
      <c r="T188" s="31" t="s">
        <v>35</v>
      </c>
      <c r="U188" s="199">
        <v>0</v>
      </c>
      <c r="V188" s="200">
        <v>0</v>
      </c>
      <c r="W188" s="34" t="str">
        <f t="shared" si="0"/>
        <v/>
      </c>
      <c r="X188" s="34" t="str">
        <f t="shared" si="1"/>
        <v/>
      </c>
      <c r="Y188" s="201">
        <f t="shared" si="8"/>
        <v>0</v>
      </c>
      <c r="Z188" s="201" t="str">
        <f t="shared" si="7"/>
        <v/>
      </c>
    </row>
    <row r="189" spans="1:26" ht="14.25" customHeight="1" thickBot="1" x14ac:dyDescent="0.3">
      <c r="A189" s="22">
        <v>13051</v>
      </c>
      <c r="B189" s="23">
        <v>13501</v>
      </c>
      <c r="C189" s="24"/>
      <c r="D189" s="24"/>
      <c r="E189" s="25" t="s">
        <v>813</v>
      </c>
      <c r="F189" s="178" t="s">
        <v>816</v>
      </c>
      <c r="G189" s="31" t="s">
        <v>69</v>
      </c>
      <c r="H189" s="25" t="s">
        <v>40</v>
      </c>
      <c r="I189" s="24"/>
      <c r="J189" s="25" t="s">
        <v>817</v>
      </c>
      <c r="K189" s="30">
        <v>5</v>
      </c>
      <c r="L189" s="30" t="s">
        <v>31</v>
      </c>
      <c r="M189" s="31" t="s">
        <v>43</v>
      </c>
      <c r="N189" s="24">
        <v>2018</v>
      </c>
      <c r="O189" s="24">
        <v>51</v>
      </c>
      <c r="P189" s="24" t="s">
        <v>44</v>
      </c>
      <c r="Q189" s="31" t="s">
        <v>34</v>
      </c>
      <c r="R189" s="25" t="s">
        <v>45</v>
      </c>
      <c r="S189" s="25" t="s">
        <v>44</v>
      </c>
      <c r="T189" s="31" t="s">
        <v>35</v>
      </c>
      <c r="U189" s="199">
        <v>3981</v>
      </c>
      <c r="V189" s="200">
        <v>9790</v>
      </c>
      <c r="W189" s="34">
        <f t="shared" si="0"/>
        <v>12.199182839632279</v>
      </c>
      <c r="X189" s="34" t="str">
        <f t="shared" si="1"/>
        <v>A</v>
      </c>
      <c r="Y189" s="201">
        <f t="shared" si="8"/>
        <v>29370</v>
      </c>
      <c r="Z189" s="201" t="str">
        <f t="shared" si="7"/>
        <v>d</v>
      </c>
    </row>
    <row r="190" spans="1:26" ht="14.25" customHeight="1" thickBot="1" x14ac:dyDescent="0.3">
      <c r="A190" s="22">
        <v>13051</v>
      </c>
      <c r="B190" s="23">
        <v>13501</v>
      </c>
      <c r="C190" s="24"/>
      <c r="D190" s="24"/>
      <c r="E190" s="25" t="s">
        <v>813</v>
      </c>
      <c r="F190" s="178" t="s">
        <v>816</v>
      </c>
      <c r="G190" s="27" t="s">
        <v>39</v>
      </c>
      <c r="H190" s="25" t="s">
        <v>40</v>
      </c>
      <c r="I190" s="24"/>
      <c r="J190" s="25" t="s">
        <v>817</v>
      </c>
      <c r="K190" s="35">
        <v>5</v>
      </c>
      <c r="L190" s="35" t="s">
        <v>47</v>
      </c>
      <c r="M190" s="31" t="s">
        <v>43</v>
      </c>
      <c r="N190" s="24">
        <v>2018</v>
      </c>
      <c r="O190" s="24">
        <v>51</v>
      </c>
      <c r="P190" s="24" t="s">
        <v>44</v>
      </c>
      <c r="Q190" s="31" t="s">
        <v>34</v>
      </c>
      <c r="R190" s="25" t="s">
        <v>45</v>
      </c>
      <c r="S190" s="25" t="s">
        <v>44</v>
      </c>
      <c r="T190" s="31" t="s">
        <v>35</v>
      </c>
      <c r="U190" s="199">
        <v>0</v>
      </c>
      <c r="V190" s="200">
        <v>0</v>
      </c>
      <c r="W190" s="34" t="str">
        <f t="shared" si="0"/>
        <v/>
      </c>
      <c r="X190" s="34" t="str">
        <f t="shared" si="1"/>
        <v/>
      </c>
      <c r="Y190" s="201">
        <f t="shared" si="8"/>
        <v>0</v>
      </c>
      <c r="Z190" s="201" t="str">
        <f t="shared" si="7"/>
        <v/>
      </c>
    </row>
    <row r="191" spans="1:26" ht="14.25" customHeight="1" thickBot="1" x14ac:dyDescent="0.3">
      <c r="A191" s="22">
        <v>18.75</v>
      </c>
      <c r="B191" s="23">
        <f>720/28</f>
        <v>25.714285714285715</v>
      </c>
      <c r="C191" s="24" t="s">
        <v>24</v>
      </c>
      <c r="D191" s="31" t="s">
        <v>818</v>
      </c>
      <c r="E191" s="25" t="s">
        <v>546</v>
      </c>
      <c r="F191" s="178" t="s">
        <v>819</v>
      </c>
      <c r="G191" s="31" t="s">
        <v>110</v>
      </c>
      <c r="H191" s="25" t="s">
        <v>84</v>
      </c>
      <c r="I191" s="31" t="s">
        <v>820</v>
      </c>
      <c r="J191" s="25" t="s">
        <v>821</v>
      </c>
      <c r="K191" s="36">
        <v>6</v>
      </c>
      <c r="L191" s="36" t="s">
        <v>31</v>
      </c>
      <c r="M191" s="31" t="s">
        <v>43</v>
      </c>
      <c r="N191" s="24">
        <v>2018</v>
      </c>
      <c r="O191" s="31" t="s">
        <v>822</v>
      </c>
      <c r="P191" s="24" t="s">
        <v>44</v>
      </c>
      <c r="Q191" s="31" t="s">
        <v>34</v>
      </c>
      <c r="R191" s="24" t="s">
        <v>45</v>
      </c>
      <c r="S191" s="24" t="s">
        <v>44</v>
      </c>
      <c r="T191" s="31" t="s">
        <v>35</v>
      </c>
      <c r="U191" s="199">
        <v>11540</v>
      </c>
      <c r="V191" s="200">
        <v>9900</v>
      </c>
      <c r="W191" s="34">
        <f t="shared" si="0"/>
        <v>34.969696969696969</v>
      </c>
      <c r="X191" s="34" t="str">
        <f t="shared" si="1"/>
        <v>B</v>
      </c>
      <c r="Y191" s="201">
        <f t="shared" si="8"/>
        <v>29700</v>
      </c>
      <c r="Z191" s="201" t="str">
        <f t="shared" si="7"/>
        <v>d</v>
      </c>
    </row>
    <row r="192" spans="1:26" ht="14.25" customHeight="1" thickBot="1" x14ac:dyDescent="0.3">
      <c r="A192" s="40">
        <v>0.29972752043596734</v>
      </c>
      <c r="B192" s="41">
        <v>0.44</v>
      </c>
      <c r="C192" s="24" t="s">
        <v>24</v>
      </c>
      <c r="D192" s="24"/>
      <c r="E192" s="24" t="s">
        <v>104</v>
      </c>
      <c r="F192" s="179" t="s">
        <v>823</v>
      </c>
      <c r="G192" s="31" t="s">
        <v>106</v>
      </c>
      <c r="H192" s="24" t="s">
        <v>28</v>
      </c>
      <c r="I192" s="31" t="s">
        <v>824</v>
      </c>
      <c r="J192" s="24" t="s">
        <v>825</v>
      </c>
      <c r="K192" s="36">
        <v>13</v>
      </c>
      <c r="L192" s="36" t="s">
        <v>31</v>
      </c>
      <c r="M192" s="31" t="s">
        <v>622</v>
      </c>
      <c r="N192" s="24" t="s">
        <v>33</v>
      </c>
      <c r="O192" s="24">
        <v>6</v>
      </c>
      <c r="P192" s="31" t="s">
        <v>623</v>
      </c>
      <c r="Q192" s="31" t="s">
        <v>34</v>
      </c>
      <c r="R192" s="24"/>
      <c r="S192" s="24"/>
      <c r="T192" s="31" t="s">
        <v>35</v>
      </c>
      <c r="U192" s="199">
        <v>28000</v>
      </c>
      <c r="V192" s="200">
        <v>20600</v>
      </c>
      <c r="W192" s="34">
        <f t="shared" si="0"/>
        <v>40.776699029126213</v>
      </c>
      <c r="X192" s="34" t="str">
        <f t="shared" si="1"/>
        <v>B</v>
      </c>
      <c r="Y192" s="201">
        <f t="shared" si="8"/>
        <v>61800</v>
      </c>
      <c r="Z192" s="201" t="str">
        <f t="shared" si="7"/>
        <v>d</v>
      </c>
    </row>
    <row r="193" spans="1:26" ht="14.25" customHeight="1" thickBot="1" x14ac:dyDescent="0.3">
      <c r="A193" s="40">
        <v>6.3249999999999993</v>
      </c>
      <c r="B193" s="40">
        <v>9.1999999999999993</v>
      </c>
      <c r="C193" s="24" t="s">
        <v>36</v>
      </c>
      <c r="D193" s="24"/>
      <c r="E193" s="24" t="s">
        <v>477</v>
      </c>
      <c r="F193" s="179" t="s">
        <v>826</v>
      </c>
      <c r="G193" s="27" t="s">
        <v>39</v>
      </c>
      <c r="H193" s="24" t="s">
        <v>40</v>
      </c>
      <c r="I193" s="31" t="s">
        <v>827</v>
      </c>
      <c r="J193" s="24" t="s">
        <v>828</v>
      </c>
      <c r="K193" s="36">
        <v>14</v>
      </c>
      <c r="L193" s="36" t="s">
        <v>31</v>
      </c>
      <c r="M193" s="31" t="s">
        <v>622</v>
      </c>
      <c r="N193" s="24" t="s">
        <v>33</v>
      </c>
      <c r="O193" s="24">
        <v>6</v>
      </c>
      <c r="P193" s="31" t="s">
        <v>623</v>
      </c>
      <c r="Q193" s="31" t="s">
        <v>34</v>
      </c>
      <c r="R193" s="24"/>
      <c r="S193" s="24"/>
      <c r="T193" s="31" t="s">
        <v>35</v>
      </c>
      <c r="U193" s="199">
        <v>4300</v>
      </c>
      <c r="V193" s="200">
        <v>4300</v>
      </c>
      <c r="W193" s="34">
        <f t="shared" si="0"/>
        <v>30</v>
      </c>
      <c r="X193" s="34" t="str">
        <f t="shared" si="1"/>
        <v>A</v>
      </c>
      <c r="Y193" s="201">
        <f t="shared" si="8"/>
        <v>12900</v>
      </c>
      <c r="Z193" s="201" t="str">
        <f t="shared" si="7"/>
        <v>d</v>
      </c>
    </row>
    <row r="194" spans="1:26" ht="14.25" customHeight="1" thickBot="1" x14ac:dyDescent="0.3">
      <c r="A194" s="24">
        <v>0.24399999999999999</v>
      </c>
      <c r="B194" s="24" t="s">
        <v>829</v>
      </c>
      <c r="C194" s="24" t="s">
        <v>24</v>
      </c>
      <c r="D194" s="24"/>
      <c r="E194" s="24" t="s">
        <v>291</v>
      </c>
      <c r="F194" s="179" t="s">
        <v>830</v>
      </c>
      <c r="G194" s="31" t="s">
        <v>293</v>
      </c>
      <c r="H194" s="24" t="s">
        <v>84</v>
      </c>
      <c r="I194" s="84" t="s">
        <v>831</v>
      </c>
      <c r="J194" s="51" t="s">
        <v>832</v>
      </c>
      <c r="K194" s="36">
        <v>144</v>
      </c>
      <c r="L194" s="36" t="s">
        <v>31</v>
      </c>
      <c r="M194" s="31" t="s">
        <v>184</v>
      </c>
      <c r="N194" s="24" t="s">
        <v>185</v>
      </c>
      <c r="O194" s="24">
        <v>2</v>
      </c>
      <c r="P194" s="24"/>
      <c r="Q194" s="31" t="s">
        <v>66</v>
      </c>
      <c r="R194" s="24"/>
      <c r="S194" s="24"/>
      <c r="T194" s="31" t="s">
        <v>35</v>
      </c>
      <c r="U194" s="199">
        <v>0</v>
      </c>
      <c r="V194" s="200">
        <v>0</v>
      </c>
      <c r="W194" s="34" t="str">
        <f t="shared" si="0"/>
        <v/>
      </c>
      <c r="X194" s="34" t="str">
        <f t="shared" si="1"/>
        <v/>
      </c>
      <c r="Y194" s="201">
        <f t="shared" si="8"/>
        <v>0</v>
      </c>
      <c r="Z194" s="201" t="str">
        <f t="shared" ref="Z194:Z257" si="9">IF($Y194="","",IF($U194&lt;$Y194,"d",""))</f>
        <v/>
      </c>
    </row>
    <row r="195" spans="1:26" ht="14.25" customHeight="1" thickBot="1" x14ac:dyDescent="0.3">
      <c r="A195" s="24">
        <v>0.19900000000000001</v>
      </c>
      <c r="B195" s="24" t="s">
        <v>833</v>
      </c>
      <c r="C195" s="24" t="s">
        <v>348</v>
      </c>
      <c r="D195" s="24"/>
      <c r="E195" s="24" t="s">
        <v>834</v>
      </c>
      <c r="F195" s="179" t="s">
        <v>835</v>
      </c>
      <c r="G195" s="31" t="s">
        <v>110</v>
      </c>
      <c r="H195" s="24" t="s">
        <v>84</v>
      </c>
      <c r="I195" s="84" t="s">
        <v>836</v>
      </c>
      <c r="J195" s="51" t="s">
        <v>837</v>
      </c>
      <c r="K195" s="36">
        <v>246</v>
      </c>
      <c r="L195" s="36" t="s">
        <v>31</v>
      </c>
      <c r="M195" s="31" t="s">
        <v>838</v>
      </c>
      <c r="N195" s="24" t="s">
        <v>839</v>
      </c>
      <c r="O195" s="24">
        <v>3</v>
      </c>
      <c r="P195" s="24"/>
      <c r="Q195" s="31" t="s">
        <v>34</v>
      </c>
      <c r="R195" s="24"/>
      <c r="S195" s="24"/>
      <c r="T195" s="31" t="s">
        <v>35</v>
      </c>
      <c r="U195" s="199">
        <v>0</v>
      </c>
      <c r="V195" s="200">
        <v>0</v>
      </c>
      <c r="W195" s="34" t="str">
        <f t="shared" si="0"/>
        <v/>
      </c>
      <c r="X195" s="34" t="str">
        <f t="shared" si="1"/>
        <v/>
      </c>
      <c r="Y195" s="201">
        <f t="shared" ref="Y195:Y258" si="10">IFERROR(($V195)*3,"")</f>
        <v>0</v>
      </c>
      <c r="Z195" s="201" t="str">
        <f t="shared" si="9"/>
        <v/>
      </c>
    </row>
    <row r="196" spans="1:26" ht="14.25" customHeight="1" thickBot="1" x14ac:dyDescent="0.3">
      <c r="A196" s="40">
        <v>0.14399999999999999</v>
      </c>
      <c r="B196" s="41" t="s">
        <v>840</v>
      </c>
      <c r="C196" s="24" t="s">
        <v>348</v>
      </c>
      <c r="D196" s="24"/>
      <c r="E196" s="24" t="s">
        <v>841</v>
      </c>
      <c r="F196" s="179" t="s">
        <v>842</v>
      </c>
      <c r="G196" s="31" t="s">
        <v>110</v>
      </c>
      <c r="H196" s="24" t="s">
        <v>84</v>
      </c>
      <c r="I196" s="31" t="s">
        <v>843</v>
      </c>
      <c r="J196" s="24" t="s">
        <v>844</v>
      </c>
      <c r="K196" s="36">
        <v>247</v>
      </c>
      <c r="L196" s="36" t="s">
        <v>31</v>
      </c>
      <c r="M196" s="31" t="s">
        <v>838</v>
      </c>
      <c r="N196" s="24" t="s">
        <v>839</v>
      </c>
      <c r="O196" s="24">
        <v>3</v>
      </c>
      <c r="P196" s="24"/>
      <c r="Q196" s="31" t="s">
        <v>34</v>
      </c>
      <c r="R196" s="49"/>
      <c r="S196" s="49"/>
      <c r="T196" s="31" t="s">
        <v>35</v>
      </c>
      <c r="U196" s="199">
        <v>313000</v>
      </c>
      <c r="V196" s="200">
        <v>55000</v>
      </c>
      <c r="W196" s="34">
        <f t="shared" si="0"/>
        <v>170.72727272727272</v>
      </c>
      <c r="X196" s="34" t="str">
        <f t="shared" si="1"/>
        <v>C</v>
      </c>
      <c r="Y196" s="201">
        <f t="shared" si="10"/>
        <v>165000</v>
      </c>
      <c r="Z196" s="201" t="str">
        <f t="shared" si="9"/>
        <v/>
      </c>
    </row>
    <row r="197" spans="1:26" ht="14.25" customHeight="1" thickBot="1" x14ac:dyDescent="0.3">
      <c r="A197" s="40">
        <v>0.34399999999999997</v>
      </c>
      <c r="B197" s="41" t="s">
        <v>845</v>
      </c>
      <c r="C197" s="24" t="s">
        <v>115</v>
      </c>
      <c r="D197" s="24"/>
      <c r="E197" s="24" t="s">
        <v>846</v>
      </c>
      <c r="F197" s="179" t="s">
        <v>847</v>
      </c>
      <c r="G197" s="31" t="s">
        <v>93</v>
      </c>
      <c r="H197" s="24" t="s">
        <v>84</v>
      </c>
      <c r="I197" s="31" t="s">
        <v>848</v>
      </c>
      <c r="J197" s="24" t="s">
        <v>849</v>
      </c>
      <c r="K197" s="36">
        <v>248</v>
      </c>
      <c r="L197" s="36" t="s">
        <v>31</v>
      </c>
      <c r="M197" s="31" t="s">
        <v>838</v>
      </c>
      <c r="N197" s="24" t="s">
        <v>839</v>
      </c>
      <c r="O197" s="24">
        <v>3</v>
      </c>
      <c r="P197" s="24"/>
      <c r="Q197" s="31" t="s">
        <v>34</v>
      </c>
      <c r="R197" s="49"/>
      <c r="S197" s="49"/>
      <c r="T197" s="31" t="s">
        <v>35</v>
      </c>
      <c r="U197" s="199">
        <v>0</v>
      </c>
      <c r="V197" s="200">
        <v>0</v>
      </c>
      <c r="W197" s="34" t="str">
        <f t="shared" si="0"/>
        <v/>
      </c>
      <c r="X197" s="34" t="str">
        <f t="shared" si="1"/>
        <v/>
      </c>
      <c r="Y197" s="201">
        <f t="shared" si="10"/>
        <v>0</v>
      </c>
      <c r="Z197" s="201" t="str">
        <f t="shared" si="9"/>
        <v/>
      </c>
    </row>
    <row r="198" spans="1:26" ht="14.25" customHeight="1" thickBot="1" x14ac:dyDescent="0.3">
      <c r="A198" s="40">
        <v>0.26650000000000001</v>
      </c>
      <c r="B198" s="41" t="s">
        <v>850</v>
      </c>
      <c r="C198" s="24" t="s">
        <v>348</v>
      </c>
      <c r="D198" s="24"/>
      <c r="E198" s="24" t="s">
        <v>834</v>
      </c>
      <c r="F198" s="179" t="s">
        <v>851</v>
      </c>
      <c r="G198" s="31" t="s">
        <v>110</v>
      </c>
      <c r="H198" s="24" t="s">
        <v>84</v>
      </c>
      <c r="I198" s="31" t="s">
        <v>852</v>
      </c>
      <c r="J198" s="24" t="s">
        <v>853</v>
      </c>
      <c r="K198" s="36">
        <v>249</v>
      </c>
      <c r="L198" s="36" t="s">
        <v>31</v>
      </c>
      <c r="M198" s="31" t="s">
        <v>838</v>
      </c>
      <c r="N198" s="24" t="s">
        <v>839</v>
      </c>
      <c r="O198" s="24">
        <v>3</v>
      </c>
      <c r="P198" s="24"/>
      <c r="Q198" s="31" t="s">
        <v>34</v>
      </c>
      <c r="R198" s="49"/>
      <c r="S198" s="49"/>
      <c r="T198" s="31" t="s">
        <v>35</v>
      </c>
      <c r="U198" s="199">
        <v>0</v>
      </c>
      <c r="V198" s="200">
        <v>0</v>
      </c>
      <c r="W198" s="34" t="str">
        <f t="shared" si="0"/>
        <v/>
      </c>
      <c r="X198" s="34" t="str">
        <f t="shared" si="1"/>
        <v/>
      </c>
      <c r="Y198" s="201">
        <f t="shared" si="10"/>
        <v>0</v>
      </c>
      <c r="Z198" s="201" t="str">
        <f t="shared" si="9"/>
        <v/>
      </c>
    </row>
    <row r="199" spans="1:26" ht="14.25" customHeight="1" thickBot="1" x14ac:dyDescent="0.3">
      <c r="A199" s="22">
        <v>105</v>
      </c>
      <c r="B199" s="24">
        <v>119</v>
      </c>
      <c r="C199" s="24" t="s">
        <v>854</v>
      </c>
      <c r="D199" s="31" t="s">
        <v>818</v>
      </c>
      <c r="E199" s="24" t="s">
        <v>483</v>
      </c>
      <c r="F199" s="179" t="s">
        <v>855</v>
      </c>
      <c r="G199" s="31" t="s">
        <v>856</v>
      </c>
      <c r="H199" s="24" t="s">
        <v>40</v>
      </c>
      <c r="I199" s="31" t="s">
        <v>857</v>
      </c>
      <c r="J199" s="24" t="s">
        <v>858</v>
      </c>
      <c r="K199" s="36">
        <v>2</v>
      </c>
      <c r="L199" s="36" t="s">
        <v>31</v>
      </c>
      <c r="M199" s="31" t="s">
        <v>859</v>
      </c>
      <c r="N199" s="24">
        <v>2018</v>
      </c>
      <c r="O199" s="31" t="s">
        <v>860</v>
      </c>
      <c r="P199" s="24" t="s">
        <v>44</v>
      </c>
      <c r="Q199" s="31" t="s">
        <v>34</v>
      </c>
      <c r="R199" s="24" t="s">
        <v>45</v>
      </c>
      <c r="S199" s="24" t="s">
        <v>44</v>
      </c>
      <c r="T199" s="31" t="s">
        <v>35</v>
      </c>
      <c r="U199" s="199">
        <v>0</v>
      </c>
      <c r="V199" s="200">
        <v>0</v>
      </c>
      <c r="W199" s="34" t="str">
        <f t="shared" si="0"/>
        <v/>
      </c>
      <c r="X199" s="34" t="str">
        <f t="shared" si="1"/>
        <v/>
      </c>
      <c r="Y199" s="201">
        <f t="shared" si="10"/>
        <v>0</v>
      </c>
      <c r="Z199" s="201" t="str">
        <f t="shared" si="9"/>
        <v/>
      </c>
    </row>
    <row r="200" spans="1:26" ht="14.25" customHeight="1" thickBot="1" x14ac:dyDescent="0.3">
      <c r="A200" s="40">
        <v>0.191</v>
      </c>
      <c r="B200" s="40" t="s">
        <v>861</v>
      </c>
      <c r="C200" s="24" t="s">
        <v>551</v>
      </c>
      <c r="D200" s="24"/>
      <c r="E200" s="24" t="s">
        <v>552</v>
      </c>
      <c r="F200" s="179" t="s">
        <v>862</v>
      </c>
      <c r="G200" s="27" t="s">
        <v>110</v>
      </c>
      <c r="H200" s="24" t="s">
        <v>84</v>
      </c>
      <c r="I200" s="31" t="s">
        <v>863</v>
      </c>
      <c r="J200" s="24" t="s">
        <v>864</v>
      </c>
      <c r="K200" s="36">
        <v>529</v>
      </c>
      <c r="L200" s="36" t="s">
        <v>31</v>
      </c>
      <c r="M200" s="31" t="s">
        <v>234</v>
      </c>
      <c r="N200" s="24" t="s">
        <v>88</v>
      </c>
      <c r="O200" s="24">
        <v>5</v>
      </c>
      <c r="P200" s="24"/>
      <c r="Q200" s="31" t="s">
        <v>34</v>
      </c>
      <c r="R200" s="24"/>
      <c r="S200" s="24"/>
      <c r="T200" s="31" t="s">
        <v>35</v>
      </c>
      <c r="U200" s="199">
        <v>879</v>
      </c>
      <c r="V200" s="200">
        <v>7473</v>
      </c>
      <c r="W200" s="34">
        <f t="shared" si="0"/>
        <v>3.5287033319951826</v>
      </c>
      <c r="X200" s="34" t="str">
        <f t="shared" si="1"/>
        <v>A</v>
      </c>
      <c r="Y200" s="201">
        <f t="shared" si="10"/>
        <v>22419</v>
      </c>
      <c r="Z200" s="201" t="str">
        <f t="shared" si="9"/>
        <v>d</v>
      </c>
    </row>
    <row r="201" spans="1:26" ht="14.25" customHeight="1" thickBot="1" x14ac:dyDescent="0.3">
      <c r="A201" s="22">
        <v>1929.43</v>
      </c>
      <c r="B201" s="24">
        <v>2188</v>
      </c>
      <c r="C201" s="24" t="s">
        <v>865</v>
      </c>
      <c r="D201" s="24"/>
      <c r="E201" s="24" t="s">
        <v>866</v>
      </c>
      <c r="F201" s="179" t="s">
        <v>867</v>
      </c>
      <c r="G201" s="31" t="s">
        <v>61</v>
      </c>
      <c r="H201" s="24" t="s">
        <v>40</v>
      </c>
      <c r="I201" s="24"/>
      <c r="J201" s="24" t="s">
        <v>868</v>
      </c>
      <c r="K201" s="36">
        <v>3</v>
      </c>
      <c r="L201" s="36" t="s">
        <v>31</v>
      </c>
      <c r="M201" s="31" t="s">
        <v>859</v>
      </c>
      <c r="N201" s="24">
        <v>2018</v>
      </c>
      <c r="O201" s="24">
        <v>50</v>
      </c>
      <c r="P201" s="24" t="s">
        <v>44</v>
      </c>
      <c r="Q201" s="31" t="s">
        <v>34</v>
      </c>
      <c r="R201" s="24" t="s">
        <v>45</v>
      </c>
      <c r="S201" s="24" t="s">
        <v>44</v>
      </c>
      <c r="T201" s="31" t="s">
        <v>35</v>
      </c>
      <c r="U201" s="199">
        <v>0</v>
      </c>
      <c r="V201" s="200">
        <v>0</v>
      </c>
      <c r="W201" s="34" t="str">
        <f t="shared" si="0"/>
        <v/>
      </c>
      <c r="X201" s="34" t="str">
        <f t="shared" si="1"/>
        <v/>
      </c>
      <c r="Y201" s="201">
        <f t="shared" si="10"/>
        <v>0</v>
      </c>
      <c r="Z201" s="201" t="str">
        <f t="shared" si="9"/>
        <v/>
      </c>
    </row>
    <row r="202" spans="1:26" ht="14.25" customHeight="1" thickBot="1" x14ac:dyDescent="0.3">
      <c r="A202" s="40">
        <v>12.576000000000001</v>
      </c>
      <c r="B202" s="40">
        <v>31.2</v>
      </c>
      <c r="C202" s="24" t="s">
        <v>681</v>
      </c>
      <c r="D202" s="24"/>
      <c r="E202" s="24" t="s">
        <v>562</v>
      </c>
      <c r="F202" s="179" t="s">
        <v>869</v>
      </c>
      <c r="G202" s="31" t="s">
        <v>46</v>
      </c>
      <c r="H202" s="24" t="s">
        <v>681</v>
      </c>
      <c r="I202" s="31" t="s">
        <v>870</v>
      </c>
      <c r="J202" s="24" t="s">
        <v>871</v>
      </c>
      <c r="K202" s="36">
        <v>717</v>
      </c>
      <c r="L202" s="36" t="s">
        <v>31</v>
      </c>
      <c r="M202" s="31" t="s">
        <v>72</v>
      </c>
      <c r="N202" s="24" t="s">
        <v>33</v>
      </c>
      <c r="O202" s="24">
        <v>8</v>
      </c>
      <c r="P202" s="24"/>
      <c r="Q202" s="31" t="s">
        <v>34</v>
      </c>
      <c r="R202" s="24"/>
      <c r="S202" s="24"/>
      <c r="T202" s="31" t="s">
        <v>35</v>
      </c>
      <c r="U202" s="199">
        <v>1155</v>
      </c>
      <c r="V202" s="200">
        <v>530</v>
      </c>
      <c r="W202" s="34">
        <f t="shared" si="0"/>
        <v>65.377358490566039</v>
      </c>
      <c r="X202" s="34" t="str">
        <f t="shared" si="1"/>
        <v>C</v>
      </c>
      <c r="Y202" s="201">
        <f t="shared" si="10"/>
        <v>1590</v>
      </c>
      <c r="Z202" s="201" t="str">
        <f t="shared" si="9"/>
        <v>d</v>
      </c>
    </row>
    <row r="203" spans="1:26" ht="14.25" customHeight="1" thickBot="1" x14ac:dyDescent="0.3">
      <c r="A203" s="40">
        <v>0.15495</v>
      </c>
      <c r="B203" s="41">
        <v>0.36000000000000004</v>
      </c>
      <c r="C203" s="24" t="s">
        <v>24</v>
      </c>
      <c r="D203" s="24"/>
      <c r="E203" s="44" t="s">
        <v>142</v>
      </c>
      <c r="F203" s="179" t="s">
        <v>872</v>
      </c>
      <c r="G203" s="31" t="s">
        <v>69</v>
      </c>
      <c r="H203" s="24" t="s">
        <v>28</v>
      </c>
      <c r="I203" s="31" t="s">
        <v>873</v>
      </c>
      <c r="J203" s="24" t="s">
        <v>874</v>
      </c>
      <c r="K203" s="36">
        <v>15</v>
      </c>
      <c r="L203" s="36" t="s">
        <v>31</v>
      </c>
      <c r="M203" s="31" t="s">
        <v>622</v>
      </c>
      <c r="N203" s="24" t="s">
        <v>33</v>
      </c>
      <c r="O203" s="24">
        <v>6</v>
      </c>
      <c r="P203" s="31" t="s">
        <v>623</v>
      </c>
      <c r="Q203" s="31" t="s">
        <v>34</v>
      </c>
      <c r="R203" s="24"/>
      <c r="S203" s="24"/>
      <c r="T203" s="31" t="s">
        <v>35</v>
      </c>
      <c r="U203" s="199">
        <v>130340</v>
      </c>
      <c r="V203" s="200">
        <v>330680</v>
      </c>
      <c r="W203" s="34">
        <f t="shared" si="0"/>
        <v>11.824724809483488</v>
      </c>
      <c r="X203" s="34" t="str">
        <f t="shared" si="1"/>
        <v>A</v>
      </c>
      <c r="Y203" s="201">
        <f t="shared" si="10"/>
        <v>992040</v>
      </c>
      <c r="Z203" s="201" t="str">
        <f t="shared" si="9"/>
        <v>d</v>
      </c>
    </row>
    <row r="204" spans="1:26" ht="14.25" customHeight="1" thickBot="1" x14ac:dyDescent="0.3">
      <c r="A204" s="40">
        <v>0.1875</v>
      </c>
      <c r="B204" s="41">
        <v>0.43</v>
      </c>
      <c r="C204" s="24" t="s">
        <v>24</v>
      </c>
      <c r="D204" s="24"/>
      <c r="E204" s="44" t="s">
        <v>142</v>
      </c>
      <c r="F204" s="179" t="s">
        <v>872</v>
      </c>
      <c r="G204" s="31" t="s">
        <v>69</v>
      </c>
      <c r="H204" s="24" t="s">
        <v>28</v>
      </c>
      <c r="I204" s="31" t="s">
        <v>875</v>
      </c>
      <c r="J204" s="24" t="s">
        <v>876</v>
      </c>
      <c r="K204" s="36">
        <v>16</v>
      </c>
      <c r="L204" s="36" t="s">
        <v>31</v>
      </c>
      <c r="M204" s="31" t="s">
        <v>622</v>
      </c>
      <c r="N204" s="24" t="s">
        <v>33</v>
      </c>
      <c r="O204" s="24">
        <v>6</v>
      </c>
      <c r="P204" s="31" t="s">
        <v>623</v>
      </c>
      <c r="Q204" s="31" t="s">
        <v>34</v>
      </c>
      <c r="R204" s="24"/>
      <c r="S204" s="24"/>
      <c r="T204" s="31" t="s">
        <v>35</v>
      </c>
      <c r="U204" s="199">
        <v>5360</v>
      </c>
      <c r="V204" s="200">
        <v>2120</v>
      </c>
      <c r="W204" s="34">
        <f t="shared" si="0"/>
        <v>75.849056603773576</v>
      </c>
      <c r="X204" s="34" t="str">
        <f t="shared" si="1"/>
        <v>C</v>
      </c>
      <c r="Y204" s="201">
        <f t="shared" si="10"/>
        <v>6360</v>
      </c>
      <c r="Z204" s="201" t="str">
        <f t="shared" si="9"/>
        <v>d</v>
      </c>
    </row>
    <row r="205" spans="1:26" ht="14.25" customHeight="1" thickBot="1" x14ac:dyDescent="0.3">
      <c r="A205" s="40">
        <v>1.0469999999999999</v>
      </c>
      <c r="B205" s="24">
        <v>1.65</v>
      </c>
      <c r="C205" s="24" t="s">
        <v>36</v>
      </c>
      <c r="D205" s="24"/>
      <c r="E205" s="24" t="s">
        <v>67</v>
      </c>
      <c r="F205" s="179" t="s">
        <v>877</v>
      </c>
      <c r="G205" s="31" t="s">
        <v>69</v>
      </c>
      <c r="H205" s="24" t="s">
        <v>40</v>
      </c>
      <c r="I205" s="31" t="s">
        <v>878</v>
      </c>
      <c r="J205" s="24" t="s">
        <v>879</v>
      </c>
      <c r="K205" s="36">
        <v>75</v>
      </c>
      <c r="L205" s="36" t="s">
        <v>31</v>
      </c>
      <c r="M205" s="31" t="s">
        <v>880</v>
      </c>
      <c r="N205" s="24" t="s">
        <v>134</v>
      </c>
      <c r="O205" s="24">
        <v>3</v>
      </c>
      <c r="P205" s="24"/>
      <c r="Q205" s="31" t="s">
        <v>66</v>
      </c>
      <c r="R205" s="24"/>
      <c r="S205" s="24"/>
      <c r="T205" s="31" t="s">
        <v>35</v>
      </c>
      <c r="U205" s="199">
        <v>0</v>
      </c>
      <c r="V205" s="200">
        <v>0</v>
      </c>
      <c r="W205" s="34" t="str">
        <f t="shared" si="0"/>
        <v/>
      </c>
      <c r="X205" s="34" t="str">
        <f t="shared" si="1"/>
        <v/>
      </c>
      <c r="Y205" s="201">
        <f t="shared" si="10"/>
        <v>0</v>
      </c>
      <c r="Z205" s="201" t="str">
        <f t="shared" si="9"/>
        <v/>
      </c>
    </row>
    <row r="206" spans="1:26" ht="14.25" customHeight="1" thickBot="1" x14ac:dyDescent="0.3">
      <c r="A206" s="40">
        <v>0.124</v>
      </c>
      <c r="B206" s="40" t="s">
        <v>881</v>
      </c>
      <c r="C206" s="24" t="s">
        <v>882</v>
      </c>
      <c r="D206" s="24"/>
      <c r="E206" s="24" t="s">
        <v>291</v>
      </c>
      <c r="F206" s="179" t="s">
        <v>879</v>
      </c>
      <c r="G206" s="31" t="s">
        <v>110</v>
      </c>
      <c r="H206" s="24" t="s">
        <v>84</v>
      </c>
      <c r="I206" s="31" t="s">
        <v>883</v>
      </c>
      <c r="J206" s="24" t="s">
        <v>884</v>
      </c>
      <c r="K206" s="36">
        <v>806</v>
      </c>
      <c r="L206" s="36" t="s">
        <v>31</v>
      </c>
      <c r="M206" s="31" t="s">
        <v>306</v>
      </c>
      <c r="N206" s="24" t="s">
        <v>88</v>
      </c>
      <c r="O206" s="24">
        <v>7</v>
      </c>
      <c r="P206" s="24"/>
      <c r="Q206" s="31" t="s">
        <v>34</v>
      </c>
      <c r="R206" s="24" t="s">
        <v>45</v>
      </c>
      <c r="S206" s="24"/>
      <c r="T206" s="31" t="s">
        <v>35</v>
      </c>
      <c r="U206" s="199">
        <v>24</v>
      </c>
      <c r="V206" s="200">
        <v>60</v>
      </c>
      <c r="W206" s="34">
        <f t="shared" si="0"/>
        <v>12</v>
      </c>
      <c r="X206" s="34" t="str">
        <f t="shared" si="1"/>
        <v>A</v>
      </c>
      <c r="Y206" s="201">
        <f t="shared" si="10"/>
        <v>180</v>
      </c>
      <c r="Z206" s="201" t="str">
        <f t="shared" si="9"/>
        <v>d</v>
      </c>
    </row>
    <row r="207" spans="1:26" ht="14.25" customHeight="1" thickBot="1" x14ac:dyDescent="0.3">
      <c r="A207" s="40">
        <v>3.99</v>
      </c>
      <c r="B207" s="52" t="s">
        <v>885</v>
      </c>
      <c r="C207" s="24" t="s">
        <v>886</v>
      </c>
      <c r="D207" s="24"/>
      <c r="E207" s="56" t="s">
        <v>887</v>
      </c>
      <c r="F207" s="179" t="s">
        <v>888</v>
      </c>
      <c r="G207" s="31" t="s">
        <v>110</v>
      </c>
      <c r="H207" s="24" t="s">
        <v>144</v>
      </c>
      <c r="I207" s="31" t="s">
        <v>889</v>
      </c>
      <c r="J207" s="24" t="s">
        <v>890</v>
      </c>
      <c r="K207" s="36">
        <v>807</v>
      </c>
      <c r="L207" s="36" t="s">
        <v>31</v>
      </c>
      <c r="M207" s="31" t="s">
        <v>306</v>
      </c>
      <c r="N207" s="24" t="s">
        <v>88</v>
      </c>
      <c r="O207" s="24">
        <v>7</v>
      </c>
      <c r="P207" s="24"/>
      <c r="Q207" s="31" t="s">
        <v>34</v>
      </c>
      <c r="R207" s="24"/>
      <c r="S207" s="24"/>
      <c r="T207" s="31" t="s">
        <v>35</v>
      </c>
      <c r="U207" s="199">
        <v>1200</v>
      </c>
      <c r="V207" s="200">
        <v>150</v>
      </c>
      <c r="W207" s="34">
        <f t="shared" si="0"/>
        <v>240</v>
      </c>
      <c r="X207" s="34" t="str">
        <f t="shared" si="1"/>
        <v>C</v>
      </c>
      <c r="Y207" s="201">
        <f t="shared" si="10"/>
        <v>450</v>
      </c>
      <c r="Z207" s="201" t="str">
        <f t="shared" si="9"/>
        <v/>
      </c>
    </row>
    <row r="208" spans="1:26" ht="14.25" customHeight="1" thickBot="1" x14ac:dyDescent="0.3">
      <c r="A208" s="40">
        <v>0.5645</v>
      </c>
      <c r="B208" s="40" t="s">
        <v>891</v>
      </c>
      <c r="C208" s="24" t="s">
        <v>453</v>
      </c>
      <c r="D208" s="24"/>
      <c r="E208" s="24" t="s">
        <v>217</v>
      </c>
      <c r="F208" s="179" t="s">
        <v>892</v>
      </c>
      <c r="G208" s="31" t="s">
        <v>83</v>
      </c>
      <c r="H208" s="24" t="s">
        <v>84</v>
      </c>
      <c r="I208" s="31" t="s">
        <v>893</v>
      </c>
      <c r="J208" s="24" t="s">
        <v>894</v>
      </c>
      <c r="K208" s="36">
        <v>572</v>
      </c>
      <c r="L208" s="36" t="s">
        <v>31</v>
      </c>
      <c r="M208" s="31" t="s">
        <v>234</v>
      </c>
      <c r="N208" s="24" t="s">
        <v>88</v>
      </c>
      <c r="O208" s="24">
        <v>5</v>
      </c>
      <c r="P208" s="24"/>
      <c r="Q208" s="31" t="s">
        <v>34</v>
      </c>
      <c r="R208" s="24"/>
      <c r="S208" s="24"/>
      <c r="T208" s="31" t="s">
        <v>35</v>
      </c>
      <c r="U208" s="199">
        <v>0</v>
      </c>
      <c r="V208" s="200">
        <v>0</v>
      </c>
      <c r="W208" s="34" t="str">
        <f t="shared" si="0"/>
        <v/>
      </c>
      <c r="X208" s="34" t="str">
        <f t="shared" si="1"/>
        <v/>
      </c>
      <c r="Y208" s="201">
        <f t="shared" si="10"/>
        <v>0</v>
      </c>
      <c r="Z208" s="201" t="str">
        <f t="shared" si="9"/>
        <v/>
      </c>
    </row>
    <row r="209" spans="1:26" ht="14.25" customHeight="1" thickBot="1" x14ac:dyDescent="0.3">
      <c r="A209" s="40">
        <v>10</v>
      </c>
      <c r="B209" s="40" t="s">
        <v>895</v>
      </c>
      <c r="C209" s="24" t="s">
        <v>896</v>
      </c>
      <c r="D209" s="24"/>
      <c r="E209" s="24" t="s">
        <v>897</v>
      </c>
      <c r="F209" s="179" t="s">
        <v>898</v>
      </c>
      <c r="G209" s="31" t="s">
        <v>93</v>
      </c>
      <c r="H209" s="24" t="s">
        <v>899</v>
      </c>
      <c r="I209" s="31" t="s">
        <v>900</v>
      </c>
      <c r="J209" s="24" t="s">
        <v>901</v>
      </c>
      <c r="K209" s="36">
        <v>414</v>
      </c>
      <c r="L209" s="36" t="s">
        <v>31</v>
      </c>
      <c r="M209" s="31" t="s">
        <v>153</v>
      </c>
      <c r="N209" s="24" t="s">
        <v>88</v>
      </c>
      <c r="O209" s="24">
        <v>4</v>
      </c>
      <c r="P209" s="24"/>
      <c r="Q209" s="31" t="s">
        <v>34</v>
      </c>
      <c r="R209" s="24"/>
      <c r="S209" s="24"/>
      <c r="T209" s="31" t="s">
        <v>35</v>
      </c>
      <c r="U209" s="199">
        <v>0</v>
      </c>
      <c r="V209" s="200">
        <v>0</v>
      </c>
      <c r="W209" s="34" t="str">
        <f t="shared" si="0"/>
        <v/>
      </c>
      <c r="X209" s="34" t="str">
        <f t="shared" si="1"/>
        <v/>
      </c>
      <c r="Y209" s="201">
        <f t="shared" si="10"/>
        <v>0</v>
      </c>
      <c r="Z209" s="201" t="str">
        <f t="shared" si="9"/>
        <v/>
      </c>
    </row>
    <row r="210" spans="1:26" ht="14.25" customHeight="1" thickBot="1" x14ac:dyDescent="0.3">
      <c r="A210" s="24">
        <v>7.45</v>
      </c>
      <c r="B210" s="24"/>
      <c r="C210" s="24" t="s">
        <v>902</v>
      </c>
      <c r="D210" s="24"/>
      <c r="E210" s="31" t="s">
        <v>903</v>
      </c>
      <c r="F210" s="179" t="s">
        <v>904</v>
      </c>
      <c r="G210" s="31" t="s">
        <v>293</v>
      </c>
      <c r="H210" s="24" t="s">
        <v>902</v>
      </c>
      <c r="I210" s="31" t="s">
        <v>905</v>
      </c>
      <c r="J210" s="24" t="s">
        <v>906</v>
      </c>
      <c r="K210" s="36">
        <v>281</v>
      </c>
      <c r="L210" s="36" t="s">
        <v>31</v>
      </c>
      <c r="M210" s="31" t="s">
        <v>249</v>
      </c>
      <c r="N210" s="24" t="s">
        <v>185</v>
      </c>
      <c r="O210" s="24">
        <v>3</v>
      </c>
      <c r="P210" s="24"/>
      <c r="Q210" s="31" t="s">
        <v>66</v>
      </c>
      <c r="R210" s="24"/>
      <c r="S210" s="24"/>
      <c r="T210" s="31" t="s">
        <v>35</v>
      </c>
      <c r="U210" s="199">
        <v>0</v>
      </c>
      <c r="V210" s="200">
        <v>0</v>
      </c>
      <c r="W210" s="34" t="str">
        <f t="shared" si="0"/>
        <v/>
      </c>
      <c r="X210" s="34" t="str">
        <f t="shared" si="1"/>
        <v/>
      </c>
      <c r="Y210" s="201">
        <f t="shared" si="10"/>
        <v>0</v>
      </c>
      <c r="Z210" s="201" t="str">
        <f t="shared" si="9"/>
        <v/>
      </c>
    </row>
    <row r="211" spans="1:26" ht="14.25" customHeight="1" thickBot="1" x14ac:dyDescent="0.3">
      <c r="A211" s="24">
        <v>10.199</v>
      </c>
      <c r="B211" s="24"/>
      <c r="C211" s="24" t="s">
        <v>902</v>
      </c>
      <c r="D211" s="24"/>
      <c r="E211" s="31" t="s">
        <v>903</v>
      </c>
      <c r="F211" s="179" t="s">
        <v>904</v>
      </c>
      <c r="G211" s="31" t="s">
        <v>293</v>
      </c>
      <c r="H211" s="24" t="s">
        <v>902</v>
      </c>
      <c r="I211" s="31" t="s">
        <v>907</v>
      </c>
      <c r="J211" s="24" t="s">
        <v>908</v>
      </c>
      <c r="K211" s="36">
        <v>282</v>
      </c>
      <c r="L211" s="36" t="s">
        <v>31</v>
      </c>
      <c r="M211" s="31" t="s">
        <v>249</v>
      </c>
      <c r="N211" s="24" t="s">
        <v>185</v>
      </c>
      <c r="O211" s="24">
        <v>3</v>
      </c>
      <c r="P211" s="24"/>
      <c r="Q211" s="31" t="s">
        <v>66</v>
      </c>
      <c r="R211" s="24"/>
      <c r="S211" s="24"/>
      <c r="T211" s="31" t="s">
        <v>35</v>
      </c>
      <c r="U211" s="199">
        <v>0</v>
      </c>
      <c r="V211" s="200">
        <v>0</v>
      </c>
      <c r="W211" s="34" t="str">
        <f t="shared" si="0"/>
        <v/>
      </c>
      <c r="X211" s="34" t="str">
        <f t="shared" si="1"/>
        <v/>
      </c>
      <c r="Y211" s="201">
        <f t="shared" si="10"/>
        <v>0</v>
      </c>
      <c r="Z211" s="201" t="str">
        <f t="shared" si="9"/>
        <v/>
      </c>
    </row>
    <row r="212" spans="1:26" ht="14.25" customHeight="1" thickBot="1" x14ac:dyDescent="0.3">
      <c r="A212" s="24">
        <v>76.12</v>
      </c>
      <c r="B212" s="24"/>
      <c r="C212" s="24" t="s">
        <v>909</v>
      </c>
      <c r="D212" s="24"/>
      <c r="E212" s="25" t="s">
        <v>546</v>
      </c>
      <c r="F212" s="179" t="s">
        <v>910</v>
      </c>
      <c r="G212" s="27" t="s">
        <v>39</v>
      </c>
      <c r="H212" s="24" t="s">
        <v>911</v>
      </c>
      <c r="I212" s="31" t="s">
        <v>912</v>
      </c>
      <c r="J212" s="24" t="s">
        <v>913</v>
      </c>
      <c r="K212" s="36">
        <v>283</v>
      </c>
      <c r="L212" s="36" t="s">
        <v>31</v>
      </c>
      <c r="M212" s="31" t="s">
        <v>249</v>
      </c>
      <c r="N212" s="24" t="s">
        <v>185</v>
      </c>
      <c r="O212" s="24">
        <v>3</v>
      </c>
      <c r="P212" s="24"/>
      <c r="Q212" s="31" t="s">
        <v>66</v>
      </c>
      <c r="R212" s="24"/>
      <c r="S212" s="24"/>
      <c r="T212" s="31" t="s">
        <v>35</v>
      </c>
      <c r="U212" s="199">
        <v>0</v>
      </c>
      <c r="V212" s="200">
        <v>0</v>
      </c>
      <c r="W212" s="34" t="str">
        <f t="shared" si="0"/>
        <v/>
      </c>
      <c r="X212" s="34" t="str">
        <f t="shared" si="1"/>
        <v/>
      </c>
      <c r="Y212" s="201">
        <f t="shared" si="10"/>
        <v>0</v>
      </c>
      <c r="Z212" s="201" t="str">
        <f t="shared" si="9"/>
        <v/>
      </c>
    </row>
    <row r="213" spans="1:26" ht="14.25" customHeight="1" thickBot="1" x14ac:dyDescent="0.3">
      <c r="A213" s="24">
        <v>48.4</v>
      </c>
      <c r="B213" s="24" t="s">
        <v>914</v>
      </c>
      <c r="C213" s="24" t="s">
        <v>915</v>
      </c>
      <c r="D213" s="24"/>
      <c r="E213" s="24" t="s">
        <v>483</v>
      </c>
      <c r="F213" s="179" t="s">
        <v>916</v>
      </c>
      <c r="G213" s="31" t="s">
        <v>856</v>
      </c>
      <c r="H213" s="24" t="s">
        <v>728</v>
      </c>
      <c r="I213" s="31" t="s">
        <v>917</v>
      </c>
      <c r="J213" s="24" t="s">
        <v>918</v>
      </c>
      <c r="K213" s="36">
        <v>121</v>
      </c>
      <c r="L213" s="36" t="s">
        <v>31</v>
      </c>
      <c r="M213" s="31" t="s">
        <v>184</v>
      </c>
      <c r="N213" s="24" t="s">
        <v>185</v>
      </c>
      <c r="O213" s="24">
        <v>2</v>
      </c>
      <c r="P213" s="24"/>
      <c r="Q213" s="31" t="s">
        <v>66</v>
      </c>
      <c r="R213" s="24"/>
      <c r="S213" s="24"/>
      <c r="T213" s="31" t="s">
        <v>35</v>
      </c>
      <c r="U213" s="199">
        <v>388</v>
      </c>
      <c r="V213" s="200">
        <v>85</v>
      </c>
      <c r="W213" s="34">
        <f t="shared" si="0"/>
        <v>136.94117647058823</v>
      </c>
      <c r="X213" s="34" t="str">
        <f t="shared" si="1"/>
        <v>C</v>
      </c>
      <c r="Y213" s="201">
        <f t="shared" si="10"/>
        <v>255</v>
      </c>
      <c r="Z213" s="201" t="str">
        <f t="shared" si="9"/>
        <v/>
      </c>
    </row>
    <row r="214" spans="1:26" ht="14.25" customHeight="1" thickBot="1" x14ac:dyDescent="0.3">
      <c r="A214" s="40">
        <v>23.04</v>
      </c>
      <c r="B214" s="40">
        <v>28.8</v>
      </c>
      <c r="C214" s="24" t="s">
        <v>919</v>
      </c>
      <c r="D214" s="24"/>
      <c r="E214" s="25" t="s">
        <v>546</v>
      </c>
      <c r="F214" s="179" t="s">
        <v>920</v>
      </c>
      <c r="G214" s="31" t="s">
        <v>27</v>
      </c>
      <c r="H214" s="24" t="s">
        <v>207</v>
      </c>
      <c r="I214" s="31" t="s">
        <v>921</v>
      </c>
      <c r="J214" s="24" t="s">
        <v>922</v>
      </c>
      <c r="K214" s="36">
        <v>658</v>
      </c>
      <c r="L214" s="36" t="s">
        <v>31</v>
      </c>
      <c r="M214" s="31" t="s">
        <v>103</v>
      </c>
      <c r="N214" s="24" t="s">
        <v>33</v>
      </c>
      <c r="O214" s="24">
        <v>7</v>
      </c>
      <c r="P214" s="24"/>
      <c r="Q214" s="31" t="s">
        <v>34</v>
      </c>
      <c r="R214" s="24"/>
      <c r="S214" s="24"/>
      <c r="T214" s="31" t="s">
        <v>35</v>
      </c>
      <c r="U214" s="199">
        <v>179600</v>
      </c>
      <c r="V214" s="200">
        <v>139600</v>
      </c>
      <c r="W214" s="34">
        <f t="shared" si="0"/>
        <v>38.595988538681951</v>
      </c>
      <c r="X214" s="34" t="str">
        <f t="shared" si="1"/>
        <v>B</v>
      </c>
      <c r="Y214" s="201">
        <f t="shared" si="10"/>
        <v>418800</v>
      </c>
      <c r="Z214" s="201" t="str">
        <f t="shared" si="9"/>
        <v>d</v>
      </c>
    </row>
    <row r="215" spans="1:26" ht="14.25" customHeight="1" thickBot="1" x14ac:dyDescent="0.3">
      <c r="A215" s="24">
        <v>99.94</v>
      </c>
      <c r="B215" s="24"/>
      <c r="C215" s="24" t="s">
        <v>909</v>
      </c>
      <c r="D215" s="24"/>
      <c r="E215" s="25" t="s">
        <v>546</v>
      </c>
      <c r="F215" s="179" t="s">
        <v>923</v>
      </c>
      <c r="G215" s="27" t="s">
        <v>39</v>
      </c>
      <c r="H215" s="24" t="s">
        <v>911</v>
      </c>
      <c r="I215" s="31" t="s">
        <v>924</v>
      </c>
      <c r="J215" s="24" t="s">
        <v>925</v>
      </c>
      <c r="K215" s="36">
        <v>284</v>
      </c>
      <c r="L215" s="36" t="s">
        <v>31</v>
      </c>
      <c r="M215" s="31" t="s">
        <v>249</v>
      </c>
      <c r="N215" s="24" t="s">
        <v>185</v>
      </c>
      <c r="O215" s="24">
        <v>3</v>
      </c>
      <c r="P215" s="24"/>
      <c r="Q215" s="31" t="s">
        <v>66</v>
      </c>
      <c r="R215" s="24"/>
      <c r="S215" s="24"/>
      <c r="T215" s="31" t="s">
        <v>35</v>
      </c>
      <c r="U215" s="199">
        <v>103000</v>
      </c>
      <c r="V215" s="200">
        <v>93816</v>
      </c>
      <c r="W215" s="34">
        <f t="shared" si="0"/>
        <v>32.936812484011256</v>
      </c>
      <c r="X215" s="34" t="str">
        <f t="shared" si="1"/>
        <v>B</v>
      </c>
      <c r="Y215" s="201">
        <f t="shared" si="10"/>
        <v>281448</v>
      </c>
      <c r="Z215" s="201" t="str">
        <f t="shared" si="9"/>
        <v>d</v>
      </c>
    </row>
    <row r="216" spans="1:26" ht="14.25" customHeight="1" thickBot="1" x14ac:dyDescent="0.3">
      <c r="A216" s="40">
        <v>0.92500000000000004</v>
      </c>
      <c r="B216" s="41" t="s">
        <v>926</v>
      </c>
      <c r="C216" s="24" t="s">
        <v>927</v>
      </c>
      <c r="D216" s="24"/>
      <c r="E216" s="24" t="s">
        <v>928</v>
      </c>
      <c r="F216" s="179" t="s">
        <v>929</v>
      </c>
      <c r="G216" s="31" t="s">
        <v>110</v>
      </c>
      <c r="H216" s="24" t="s">
        <v>930</v>
      </c>
      <c r="I216" s="31" t="s">
        <v>931</v>
      </c>
      <c r="J216" s="24" t="s">
        <v>932</v>
      </c>
      <c r="K216" s="36">
        <v>778</v>
      </c>
      <c r="L216" s="36" t="s">
        <v>31</v>
      </c>
      <c r="M216" s="31" t="s">
        <v>306</v>
      </c>
      <c r="N216" s="24" t="s">
        <v>88</v>
      </c>
      <c r="O216" s="24">
        <v>7</v>
      </c>
      <c r="P216" s="24"/>
      <c r="Q216" s="31" t="s">
        <v>34</v>
      </c>
      <c r="R216" s="24"/>
      <c r="S216" s="24"/>
      <c r="T216" s="31" t="s">
        <v>35</v>
      </c>
      <c r="U216" s="199">
        <v>15840</v>
      </c>
      <c r="V216" s="200">
        <v>4100</v>
      </c>
      <c r="W216" s="34">
        <f t="shared" si="0"/>
        <v>115.90243902439025</v>
      </c>
      <c r="X216" s="34" t="str">
        <f t="shared" si="1"/>
        <v>C</v>
      </c>
      <c r="Y216" s="201">
        <f t="shared" si="10"/>
        <v>12300</v>
      </c>
      <c r="Z216" s="201" t="str">
        <f t="shared" si="9"/>
        <v/>
      </c>
    </row>
    <row r="217" spans="1:26" ht="14.25" customHeight="1" thickBot="1" x14ac:dyDescent="0.3">
      <c r="A217" s="40">
        <v>30.4</v>
      </c>
      <c r="B217" s="24">
        <v>38</v>
      </c>
      <c r="C217" s="24" t="s">
        <v>919</v>
      </c>
      <c r="D217" s="24"/>
      <c r="E217" s="25" t="s">
        <v>546</v>
      </c>
      <c r="F217" s="179" t="s">
        <v>933</v>
      </c>
      <c r="G217" s="31" t="s">
        <v>934</v>
      </c>
      <c r="H217" s="24" t="s">
        <v>207</v>
      </c>
      <c r="I217" s="31" t="s">
        <v>935</v>
      </c>
      <c r="J217" s="24" t="s">
        <v>936</v>
      </c>
      <c r="K217" s="36">
        <v>715</v>
      </c>
      <c r="L217" s="36" t="s">
        <v>31</v>
      </c>
      <c r="M217" s="31" t="s">
        <v>937</v>
      </c>
      <c r="N217" s="24" t="s">
        <v>78</v>
      </c>
      <c r="O217" s="24">
        <v>7</v>
      </c>
      <c r="P217" s="24"/>
      <c r="Q217" s="31" t="s">
        <v>34</v>
      </c>
      <c r="R217" s="24"/>
      <c r="S217" s="24"/>
      <c r="T217" s="31" t="s">
        <v>35</v>
      </c>
      <c r="U217" s="199">
        <v>0</v>
      </c>
      <c r="V217" s="200">
        <v>0</v>
      </c>
      <c r="W217" s="34" t="str">
        <f t="shared" si="0"/>
        <v/>
      </c>
      <c r="X217" s="34" t="str">
        <f t="shared" si="1"/>
        <v/>
      </c>
      <c r="Y217" s="201">
        <f t="shared" si="10"/>
        <v>0</v>
      </c>
      <c r="Z217" s="201" t="str">
        <f t="shared" si="9"/>
        <v/>
      </c>
    </row>
    <row r="218" spans="1:26" ht="14.25" customHeight="1" thickBot="1" x14ac:dyDescent="0.3">
      <c r="A218" s="40">
        <v>25.5</v>
      </c>
      <c r="B218" s="24" t="s">
        <v>938</v>
      </c>
      <c r="C218" s="24" t="s">
        <v>939</v>
      </c>
      <c r="D218" s="24"/>
      <c r="E218" s="36" t="s">
        <v>940</v>
      </c>
      <c r="F218" s="179" t="s">
        <v>941</v>
      </c>
      <c r="G218" s="31" t="s">
        <v>93</v>
      </c>
      <c r="H218" s="24" t="s">
        <v>942</v>
      </c>
      <c r="I218" s="31" t="s">
        <v>943</v>
      </c>
      <c r="J218" s="24" t="s">
        <v>944</v>
      </c>
      <c r="K218" s="36">
        <v>516</v>
      </c>
      <c r="L218" s="36" t="s">
        <v>31</v>
      </c>
      <c r="M218" s="31" t="s">
        <v>234</v>
      </c>
      <c r="N218" s="24" t="s">
        <v>88</v>
      </c>
      <c r="O218" s="24">
        <v>5</v>
      </c>
      <c r="P218" s="24"/>
      <c r="Q218" s="31" t="s">
        <v>34</v>
      </c>
      <c r="R218" s="24"/>
      <c r="S218" s="24"/>
      <c r="T218" s="31" t="s">
        <v>35</v>
      </c>
      <c r="U218" s="199">
        <v>0</v>
      </c>
      <c r="V218" s="200">
        <v>0</v>
      </c>
      <c r="W218" s="34" t="str">
        <f t="shared" si="0"/>
        <v/>
      </c>
      <c r="X218" s="34" t="str">
        <f t="shared" si="1"/>
        <v/>
      </c>
      <c r="Y218" s="201">
        <f t="shared" si="10"/>
        <v>0</v>
      </c>
      <c r="Z218" s="201" t="str">
        <f t="shared" si="9"/>
        <v/>
      </c>
    </row>
    <row r="219" spans="1:26" ht="14.25" customHeight="1" thickBot="1" x14ac:dyDescent="0.3">
      <c r="A219" s="40">
        <v>0.24299999999999999</v>
      </c>
      <c r="B219" s="41" t="s">
        <v>945</v>
      </c>
      <c r="C219" s="24" t="s">
        <v>24</v>
      </c>
      <c r="D219" s="24"/>
      <c r="E219" s="24" t="s">
        <v>217</v>
      </c>
      <c r="F219" s="179" t="s">
        <v>946</v>
      </c>
      <c r="G219" s="31" t="s">
        <v>83</v>
      </c>
      <c r="H219" s="24" t="s">
        <v>84</v>
      </c>
      <c r="I219" s="31" t="s">
        <v>947</v>
      </c>
      <c r="J219" s="24" t="s">
        <v>948</v>
      </c>
      <c r="K219" s="36">
        <v>324</v>
      </c>
      <c r="L219" s="36" t="s">
        <v>31</v>
      </c>
      <c r="M219" s="31" t="s">
        <v>87</v>
      </c>
      <c r="N219" s="24" t="s">
        <v>88</v>
      </c>
      <c r="O219" s="24">
        <v>3</v>
      </c>
      <c r="P219" s="24"/>
      <c r="Q219" s="31" t="s">
        <v>34</v>
      </c>
      <c r="R219" s="49"/>
      <c r="S219" s="49"/>
      <c r="T219" s="31" t="s">
        <v>35</v>
      </c>
      <c r="U219" s="199">
        <v>0</v>
      </c>
      <c r="V219" s="200">
        <v>0</v>
      </c>
      <c r="W219" s="34" t="str">
        <f t="shared" si="0"/>
        <v/>
      </c>
      <c r="X219" s="34" t="str">
        <f t="shared" si="1"/>
        <v/>
      </c>
      <c r="Y219" s="201">
        <f t="shared" si="10"/>
        <v>0</v>
      </c>
      <c r="Z219" s="201" t="str">
        <f t="shared" si="9"/>
        <v/>
      </c>
    </row>
    <row r="220" spans="1:26" ht="14.25" customHeight="1" thickBot="1" x14ac:dyDescent="0.3">
      <c r="A220" s="40">
        <v>8.99</v>
      </c>
      <c r="B220" s="40" t="s">
        <v>949</v>
      </c>
      <c r="C220" s="24" t="s">
        <v>155</v>
      </c>
      <c r="D220" s="24"/>
      <c r="E220" s="24" t="s">
        <v>950</v>
      </c>
      <c r="F220" s="179" t="s">
        <v>951</v>
      </c>
      <c r="G220" s="31" t="s">
        <v>83</v>
      </c>
      <c r="H220" s="24" t="s">
        <v>952</v>
      </c>
      <c r="I220" s="31" t="s">
        <v>953</v>
      </c>
      <c r="J220" s="24" t="s">
        <v>954</v>
      </c>
      <c r="K220" s="36">
        <v>12</v>
      </c>
      <c r="L220" s="36" t="s">
        <v>31</v>
      </c>
      <c r="M220" s="31" t="s">
        <v>170</v>
      </c>
      <c r="N220" s="24" t="s">
        <v>129</v>
      </c>
      <c r="O220" s="24">
        <v>1</v>
      </c>
      <c r="P220" s="24"/>
      <c r="Q220" s="31" t="s">
        <v>34</v>
      </c>
      <c r="R220" s="24" t="s">
        <v>45</v>
      </c>
      <c r="S220" s="24"/>
      <c r="T220" s="31" t="s">
        <v>35</v>
      </c>
      <c r="U220" s="199">
        <v>0</v>
      </c>
      <c r="V220" s="200">
        <v>0</v>
      </c>
      <c r="W220" s="34" t="str">
        <f t="shared" si="0"/>
        <v/>
      </c>
      <c r="X220" s="34" t="str">
        <f t="shared" si="1"/>
        <v/>
      </c>
      <c r="Y220" s="201">
        <f t="shared" si="10"/>
        <v>0</v>
      </c>
      <c r="Z220" s="201" t="str">
        <f t="shared" si="9"/>
        <v/>
      </c>
    </row>
    <row r="221" spans="1:26" ht="14.25" customHeight="1" thickBot="1" x14ac:dyDescent="0.3">
      <c r="A221" s="41">
        <v>8.5</v>
      </c>
      <c r="B221" s="40" t="s">
        <v>955</v>
      </c>
      <c r="C221" s="24" t="s">
        <v>90</v>
      </c>
      <c r="D221" s="24"/>
      <c r="E221" s="31" t="s">
        <v>956</v>
      </c>
      <c r="F221" s="179" t="s">
        <v>957</v>
      </c>
      <c r="G221" s="31" t="s">
        <v>93</v>
      </c>
      <c r="H221" s="24" t="s">
        <v>958</v>
      </c>
      <c r="I221" s="31" t="s">
        <v>959</v>
      </c>
      <c r="J221" s="24" t="s">
        <v>954</v>
      </c>
      <c r="K221" s="30">
        <v>13</v>
      </c>
      <c r="L221" s="30" t="s">
        <v>31</v>
      </c>
      <c r="M221" s="31" t="s">
        <v>170</v>
      </c>
      <c r="N221" s="24" t="s">
        <v>129</v>
      </c>
      <c r="O221" s="24">
        <v>1</v>
      </c>
      <c r="P221" s="24"/>
      <c r="Q221" s="31" t="s">
        <v>34</v>
      </c>
      <c r="R221" s="24" t="s">
        <v>45</v>
      </c>
      <c r="S221" s="24"/>
      <c r="T221" s="31" t="s">
        <v>35</v>
      </c>
      <c r="U221" s="199">
        <v>0</v>
      </c>
      <c r="V221" s="200">
        <v>0</v>
      </c>
      <c r="W221" s="34" t="str">
        <f t="shared" si="0"/>
        <v/>
      </c>
      <c r="X221" s="34" t="str">
        <f t="shared" si="1"/>
        <v/>
      </c>
      <c r="Y221" s="201">
        <f t="shared" si="10"/>
        <v>0</v>
      </c>
      <c r="Z221" s="201" t="str">
        <f t="shared" si="9"/>
        <v/>
      </c>
    </row>
    <row r="222" spans="1:26" ht="14.25" customHeight="1" thickBot="1" x14ac:dyDescent="0.3">
      <c r="A222" s="41">
        <v>8.5</v>
      </c>
      <c r="B222" s="40" t="s">
        <v>960</v>
      </c>
      <c r="C222" s="24" t="s">
        <v>90</v>
      </c>
      <c r="D222" s="24"/>
      <c r="E222" s="31" t="s">
        <v>961</v>
      </c>
      <c r="F222" s="179" t="s">
        <v>962</v>
      </c>
      <c r="G222" s="31" t="s">
        <v>93</v>
      </c>
      <c r="H222" s="24" t="s">
        <v>958</v>
      </c>
      <c r="I222" s="31" t="s">
        <v>959</v>
      </c>
      <c r="J222" s="24" t="s">
        <v>954</v>
      </c>
      <c r="K222" s="42">
        <v>13</v>
      </c>
      <c r="L222" s="42" t="s">
        <v>47</v>
      </c>
      <c r="M222" s="31" t="s">
        <v>170</v>
      </c>
      <c r="N222" s="24" t="s">
        <v>129</v>
      </c>
      <c r="O222" s="24">
        <v>1</v>
      </c>
      <c r="P222" s="24"/>
      <c r="Q222" s="31" t="s">
        <v>34</v>
      </c>
      <c r="R222" s="24" t="s">
        <v>45</v>
      </c>
      <c r="S222" s="24"/>
      <c r="T222" s="31" t="s">
        <v>35</v>
      </c>
      <c r="U222" s="199">
        <v>0</v>
      </c>
      <c r="V222" s="200">
        <v>0</v>
      </c>
      <c r="W222" s="34" t="str">
        <f t="shared" si="0"/>
        <v/>
      </c>
      <c r="X222" s="34" t="str">
        <f t="shared" si="1"/>
        <v/>
      </c>
      <c r="Y222" s="201">
        <f t="shared" si="10"/>
        <v>0</v>
      </c>
      <c r="Z222" s="201" t="str">
        <f t="shared" si="9"/>
        <v/>
      </c>
    </row>
    <row r="223" spans="1:26" ht="14.25" customHeight="1" thickBot="1" x14ac:dyDescent="0.3">
      <c r="A223" s="41">
        <v>8.5</v>
      </c>
      <c r="B223" s="40" t="s">
        <v>963</v>
      </c>
      <c r="C223" s="24" t="s">
        <v>49</v>
      </c>
      <c r="D223" s="24"/>
      <c r="E223" s="31" t="s">
        <v>964</v>
      </c>
      <c r="F223" s="179" t="s">
        <v>965</v>
      </c>
      <c r="G223" s="31" t="s">
        <v>93</v>
      </c>
      <c r="H223" s="24" t="s">
        <v>958</v>
      </c>
      <c r="I223" s="31" t="s">
        <v>959</v>
      </c>
      <c r="J223" s="24" t="s">
        <v>954</v>
      </c>
      <c r="K223" s="42">
        <v>13</v>
      </c>
      <c r="L223" s="42" t="s">
        <v>48</v>
      </c>
      <c r="M223" s="31" t="s">
        <v>170</v>
      </c>
      <c r="N223" s="24" t="s">
        <v>129</v>
      </c>
      <c r="O223" s="24">
        <v>1</v>
      </c>
      <c r="P223" s="24"/>
      <c r="Q223" s="31" t="s">
        <v>34</v>
      </c>
      <c r="R223" s="24" t="s">
        <v>45</v>
      </c>
      <c r="S223" s="24"/>
      <c r="T223" s="31" t="s">
        <v>35</v>
      </c>
      <c r="U223" s="199">
        <v>0</v>
      </c>
      <c r="V223" s="200">
        <v>0</v>
      </c>
      <c r="W223" s="34" t="str">
        <f t="shared" si="0"/>
        <v/>
      </c>
      <c r="X223" s="34" t="str">
        <f t="shared" si="1"/>
        <v/>
      </c>
      <c r="Y223" s="201">
        <f t="shared" si="10"/>
        <v>0</v>
      </c>
      <c r="Z223" s="201" t="str">
        <f t="shared" si="9"/>
        <v/>
      </c>
    </row>
    <row r="224" spans="1:26" ht="14.25" customHeight="1" thickBot="1" x14ac:dyDescent="0.3">
      <c r="A224" s="24">
        <v>0.92500000000000004</v>
      </c>
      <c r="B224" s="24" t="s">
        <v>966</v>
      </c>
      <c r="C224" s="24" t="s">
        <v>24</v>
      </c>
      <c r="D224" s="24"/>
      <c r="E224" s="31" t="s">
        <v>887</v>
      </c>
      <c r="F224" s="179" t="s">
        <v>967</v>
      </c>
      <c r="G224" s="27" t="s">
        <v>39</v>
      </c>
      <c r="H224" s="24" t="s">
        <v>84</v>
      </c>
      <c r="I224" s="31" t="s">
        <v>968</v>
      </c>
      <c r="J224" s="24" t="s">
        <v>969</v>
      </c>
      <c r="K224" s="36">
        <v>208</v>
      </c>
      <c r="L224" s="36" t="s">
        <v>31</v>
      </c>
      <c r="M224" s="31" t="s">
        <v>184</v>
      </c>
      <c r="N224" s="24" t="s">
        <v>185</v>
      </c>
      <c r="O224" s="24">
        <v>2</v>
      </c>
      <c r="P224" s="24"/>
      <c r="Q224" s="31" t="s">
        <v>66</v>
      </c>
      <c r="R224" s="24"/>
      <c r="S224" s="24" t="s">
        <v>329</v>
      </c>
      <c r="T224" s="31" t="s">
        <v>35</v>
      </c>
      <c r="U224" s="199">
        <v>0</v>
      </c>
      <c r="V224" s="200">
        <v>0</v>
      </c>
      <c r="W224" s="34" t="str">
        <f t="shared" si="0"/>
        <v/>
      </c>
      <c r="X224" s="34" t="str">
        <f t="shared" si="1"/>
        <v/>
      </c>
      <c r="Y224" s="201">
        <f t="shared" si="10"/>
        <v>0</v>
      </c>
      <c r="Z224" s="201" t="str">
        <f t="shared" si="9"/>
        <v/>
      </c>
    </row>
    <row r="225" spans="1:26" ht="14.25" customHeight="1" thickBot="1" x14ac:dyDescent="0.3">
      <c r="A225" s="24">
        <v>0.59</v>
      </c>
      <c r="B225" s="24"/>
      <c r="C225" s="24" t="s">
        <v>24</v>
      </c>
      <c r="D225" s="24"/>
      <c r="E225" s="24" t="s">
        <v>786</v>
      </c>
      <c r="F225" s="179" t="s">
        <v>970</v>
      </c>
      <c r="G225" s="27" t="s">
        <v>39</v>
      </c>
      <c r="H225" s="24" t="s">
        <v>84</v>
      </c>
      <c r="I225" s="31" t="s">
        <v>971</v>
      </c>
      <c r="J225" s="24" t="s">
        <v>972</v>
      </c>
      <c r="K225" s="36">
        <v>341</v>
      </c>
      <c r="L225" s="36" t="s">
        <v>31</v>
      </c>
      <c r="M225" s="31" t="s">
        <v>249</v>
      </c>
      <c r="N225" s="24" t="s">
        <v>185</v>
      </c>
      <c r="O225" s="24">
        <v>3</v>
      </c>
      <c r="P225" s="24"/>
      <c r="Q225" s="31" t="s">
        <v>66</v>
      </c>
      <c r="R225" s="24"/>
      <c r="S225" s="24" t="s">
        <v>329</v>
      </c>
      <c r="T225" s="31" t="s">
        <v>35</v>
      </c>
      <c r="U225" s="199">
        <v>4800</v>
      </c>
      <c r="V225" s="200">
        <v>4800</v>
      </c>
      <c r="W225" s="34">
        <f t="shared" si="0"/>
        <v>30</v>
      </c>
      <c r="X225" s="34" t="str">
        <f t="shared" si="1"/>
        <v>A</v>
      </c>
      <c r="Y225" s="201">
        <f t="shared" si="10"/>
        <v>14400</v>
      </c>
      <c r="Z225" s="201" t="str">
        <f t="shared" si="9"/>
        <v>d</v>
      </c>
    </row>
    <row r="226" spans="1:26" ht="14.25" customHeight="1" thickBot="1" x14ac:dyDescent="0.3">
      <c r="A226" s="24">
        <v>7</v>
      </c>
      <c r="B226" s="24" t="s">
        <v>973</v>
      </c>
      <c r="C226" s="24" t="s">
        <v>24</v>
      </c>
      <c r="D226" s="24"/>
      <c r="E226" s="31" t="s">
        <v>974</v>
      </c>
      <c r="F226" s="179" t="s">
        <v>975</v>
      </c>
      <c r="G226" s="27" t="s">
        <v>93</v>
      </c>
      <c r="H226" s="24" t="s">
        <v>84</v>
      </c>
      <c r="I226" s="31" t="s">
        <v>976</v>
      </c>
      <c r="J226" s="24" t="s">
        <v>977</v>
      </c>
      <c r="K226" s="36">
        <v>571</v>
      </c>
      <c r="L226" s="36" t="s">
        <v>31</v>
      </c>
      <c r="M226" s="31" t="s">
        <v>234</v>
      </c>
      <c r="N226" s="24" t="s">
        <v>88</v>
      </c>
      <c r="O226" s="24">
        <v>5</v>
      </c>
      <c r="P226" s="24"/>
      <c r="Q226" s="31" t="s">
        <v>34</v>
      </c>
      <c r="R226" s="24"/>
      <c r="S226" s="24"/>
      <c r="T226" s="31" t="s">
        <v>35</v>
      </c>
      <c r="U226" s="199">
        <v>0</v>
      </c>
      <c r="V226" s="200">
        <v>0</v>
      </c>
      <c r="W226" s="34" t="str">
        <f t="shared" si="0"/>
        <v/>
      </c>
      <c r="X226" s="34" t="str">
        <f t="shared" si="1"/>
        <v/>
      </c>
      <c r="Y226" s="201">
        <f t="shared" si="10"/>
        <v>0</v>
      </c>
      <c r="Z226" s="201" t="str">
        <f t="shared" si="9"/>
        <v/>
      </c>
    </row>
    <row r="227" spans="1:26" ht="14.25" customHeight="1" thickBot="1" x14ac:dyDescent="0.3">
      <c r="A227" s="40">
        <v>0.2</v>
      </c>
      <c r="B227" s="24" t="s">
        <v>978</v>
      </c>
      <c r="C227" s="24" t="s">
        <v>195</v>
      </c>
      <c r="D227" s="24"/>
      <c r="E227" s="24" t="s">
        <v>644</v>
      </c>
      <c r="F227" s="179" t="s">
        <v>979</v>
      </c>
      <c r="G227" s="31" t="s">
        <v>934</v>
      </c>
      <c r="H227" s="24" t="s">
        <v>28</v>
      </c>
      <c r="I227" s="31" t="s">
        <v>980</v>
      </c>
      <c r="J227" s="24" t="s">
        <v>981</v>
      </c>
      <c r="K227" s="36">
        <v>359</v>
      </c>
      <c r="L227" s="36" t="s">
        <v>31</v>
      </c>
      <c r="M227" s="31" t="s">
        <v>982</v>
      </c>
      <c r="N227" s="24" t="s">
        <v>58</v>
      </c>
      <c r="O227" s="24">
        <v>4</v>
      </c>
      <c r="P227" s="24"/>
      <c r="Q227" s="31" t="s">
        <v>34</v>
      </c>
      <c r="R227" s="24"/>
      <c r="S227" s="24"/>
      <c r="T227" s="31" t="s">
        <v>35</v>
      </c>
      <c r="U227" s="199">
        <v>19200</v>
      </c>
      <c r="V227" s="200">
        <v>20050</v>
      </c>
      <c r="W227" s="34">
        <f t="shared" si="0"/>
        <v>28.728179551122192</v>
      </c>
      <c r="X227" s="34" t="str">
        <f t="shared" si="1"/>
        <v>A</v>
      </c>
      <c r="Y227" s="201">
        <f t="shared" si="10"/>
        <v>60150</v>
      </c>
      <c r="Z227" s="201" t="str">
        <f t="shared" si="9"/>
        <v>d</v>
      </c>
    </row>
    <row r="228" spans="1:26" ht="14.25" customHeight="1" thickBot="1" x14ac:dyDescent="0.3">
      <c r="A228" s="40">
        <v>23</v>
      </c>
      <c r="B228" s="24" t="s">
        <v>983</v>
      </c>
      <c r="C228" s="24" t="s">
        <v>984</v>
      </c>
      <c r="D228" s="24"/>
      <c r="E228" s="24" t="s">
        <v>985</v>
      </c>
      <c r="F228" s="179" t="s">
        <v>986</v>
      </c>
      <c r="G228" s="31" t="s">
        <v>46</v>
      </c>
      <c r="H228" s="24" t="s">
        <v>40</v>
      </c>
      <c r="I228" s="84" t="s">
        <v>987</v>
      </c>
      <c r="J228" s="51" t="s">
        <v>988</v>
      </c>
      <c r="K228" s="36">
        <v>848</v>
      </c>
      <c r="L228" s="36" t="s">
        <v>31</v>
      </c>
      <c r="M228" s="31" t="s">
        <v>306</v>
      </c>
      <c r="N228" s="24" t="s">
        <v>88</v>
      </c>
      <c r="O228" s="24">
        <v>7</v>
      </c>
      <c r="P228" s="24"/>
      <c r="Q228" s="31" t="s">
        <v>34</v>
      </c>
      <c r="R228" s="24"/>
      <c r="S228" s="24"/>
      <c r="T228" s="31" t="s">
        <v>35</v>
      </c>
      <c r="U228" s="199">
        <v>96000</v>
      </c>
      <c r="V228" s="200">
        <v>216000</v>
      </c>
      <c r="W228" s="34">
        <f t="shared" si="0"/>
        <v>13.333333333333332</v>
      </c>
      <c r="X228" s="34" t="str">
        <f t="shared" si="1"/>
        <v>A</v>
      </c>
      <c r="Y228" s="201">
        <f t="shared" si="10"/>
        <v>648000</v>
      </c>
      <c r="Z228" s="201" t="str">
        <f t="shared" si="9"/>
        <v>d</v>
      </c>
    </row>
    <row r="229" spans="1:26" ht="14.25" customHeight="1" thickBot="1" x14ac:dyDescent="0.3">
      <c r="A229" s="40">
        <v>16.5</v>
      </c>
      <c r="B229" s="40">
        <v>45</v>
      </c>
      <c r="C229" s="24" t="s">
        <v>747</v>
      </c>
      <c r="D229" s="24"/>
      <c r="E229" s="24" t="s">
        <v>989</v>
      </c>
      <c r="F229" s="179" t="s">
        <v>990</v>
      </c>
      <c r="G229" s="31" t="s">
        <v>110</v>
      </c>
      <c r="H229" s="24" t="s">
        <v>747</v>
      </c>
      <c r="I229" s="84" t="s">
        <v>991</v>
      </c>
      <c r="J229" s="51" t="s">
        <v>992</v>
      </c>
      <c r="K229" s="30">
        <v>347</v>
      </c>
      <c r="L229" s="30" t="s">
        <v>31</v>
      </c>
      <c r="M229" s="31" t="s">
        <v>752</v>
      </c>
      <c r="N229" s="24" t="s">
        <v>33</v>
      </c>
      <c r="O229" s="24">
        <v>4</v>
      </c>
      <c r="P229" s="24"/>
      <c r="Q229" s="31" t="s">
        <v>34</v>
      </c>
      <c r="R229" s="24"/>
      <c r="S229" s="24"/>
      <c r="T229" s="31" t="s">
        <v>35</v>
      </c>
      <c r="U229" s="199">
        <v>29030</v>
      </c>
      <c r="V229" s="200">
        <v>30020</v>
      </c>
      <c r="W229" s="34">
        <f t="shared" si="0"/>
        <v>29.010659560293139</v>
      </c>
      <c r="X229" s="34" t="str">
        <f t="shared" si="1"/>
        <v>A</v>
      </c>
      <c r="Y229" s="201">
        <f t="shared" si="10"/>
        <v>90060</v>
      </c>
      <c r="Z229" s="201" t="str">
        <f t="shared" si="9"/>
        <v>d</v>
      </c>
    </row>
    <row r="230" spans="1:26" ht="14.25" customHeight="1" thickBot="1" x14ac:dyDescent="0.3">
      <c r="A230" s="40">
        <v>16.5</v>
      </c>
      <c r="B230" s="40" t="s">
        <v>283</v>
      </c>
      <c r="C230" s="51" t="s">
        <v>993</v>
      </c>
      <c r="D230" s="24"/>
      <c r="E230" s="24" t="s">
        <v>994</v>
      </c>
      <c r="F230" s="179" t="s">
        <v>995</v>
      </c>
      <c r="G230" s="31" t="s">
        <v>46</v>
      </c>
      <c r="H230" s="24" t="s">
        <v>747</v>
      </c>
      <c r="I230" s="84" t="s">
        <v>991</v>
      </c>
      <c r="J230" s="51" t="s">
        <v>992</v>
      </c>
      <c r="K230" s="59">
        <v>347</v>
      </c>
      <c r="L230" s="59" t="s">
        <v>47</v>
      </c>
      <c r="M230" s="31" t="s">
        <v>752</v>
      </c>
      <c r="N230" s="24" t="s">
        <v>33</v>
      </c>
      <c r="O230" s="24">
        <v>4</v>
      </c>
      <c r="P230" s="24"/>
      <c r="Q230" s="31" t="s">
        <v>34</v>
      </c>
      <c r="R230" s="24"/>
      <c r="S230" s="24"/>
      <c r="T230" s="31" t="s">
        <v>35</v>
      </c>
      <c r="U230" s="199">
        <v>75000</v>
      </c>
      <c r="V230" s="200">
        <v>60000</v>
      </c>
      <c r="W230" s="34">
        <f t="shared" si="0"/>
        <v>37.5</v>
      </c>
      <c r="X230" s="34" t="str">
        <f t="shared" si="1"/>
        <v>B</v>
      </c>
      <c r="Y230" s="201">
        <f t="shared" si="10"/>
        <v>180000</v>
      </c>
      <c r="Z230" s="201" t="str">
        <f t="shared" si="9"/>
        <v>d</v>
      </c>
    </row>
    <row r="231" spans="1:26" ht="14.25" customHeight="1" thickBot="1" x14ac:dyDescent="0.3">
      <c r="A231" s="40">
        <v>134</v>
      </c>
      <c r="B231" s="40" t="s">
        <v>996</v>
      </c>
      <c r="C231" s="51" t="s">
        <v>997</v>
      </c>
      <c r="D231" s="24"/>
      <c r="E231" s="24" t="s">
        <v>998</v>
      </c>
      <c r="F231" s="179" t="s">
        <v>999</v>
      </c>
      <c r="G231" s="31" t="s">
        <v>83</v>
      </c>
      <c r="H231" s="24" t="s">
        <v>207</v>
      </c>
      <c r="I231" s="84" t="s">
        <v>1000</v>
      </c>
      <c r="J231" s="51" t="s">
        <v>1001</v>
      </c>
      <c r="K231" s="64">
        <v>394</v>
      </c>
      <c r="L231" s="64" t="s">
        <v>31</v>
      </c>
      <c r="M231" s="62" t="s">
        <v>153</v>
      </c>
      <c r="N231" s="24" t="s">
        <v>88</v>
      </c>
      <c r="O231" s="24">
        <v>4</v>
      </c>
      <c r="P231" s="24"/>
      <c r="Q231" s="31" t="s">
        <v>34</v>
      </c>
      <c r="R231" s="24"/>
      <c r="S231" s="24"/>
      <c r="T231" s="31" t="s">
        <v>35</v>
      </c>
      <c r="U231" s="199">
        <v>182000</v>
      </c>
      <c r="V231" s="200">
        <v>258000</v>
      </c>
      <c r="W231" s="34">
        <f t="shared" si="0"/>
        <v>21.162790697674421</v>
      </c>
      <c r="X231" s="34" t="str">
        <f t="shared" si="1"/>
        <v>A</v>
      </c>
      <c r="Y231" s="201">
        <f t="shared" si="10"/>
        <v>774000</v>
      </c>
      <c r="Z231" s="201" t="str">
        <f t="shared" si="9"/>
        <v>d</v>
      </c>
    </row>
    <row r="232" spans="1:26" ht="14.25" customHeight="1" thickBot="1" x14ac:dyDescent="0.3">
      <c r="A232" s="40">
        <v>0.13200000000000001</v>
      </c>
      <c r="B232" s="40">
        <v>0.8</v>
      </c>
      <c r="C232" s="24" t="s">
        <v>24</v>
      </c>
      <c r="D232" s="24"/>
      <c r="E232" s="24" t="s">
        <v>297</v>
      </c>
      <c r="F232" s="179" t="s">
        <v>1002</v>
      </c>
      <c r="G232" s="31" t="s">
        <v>110</v>
      </c>
      <c r="H232" s="24" t="s">
        <v>28</v>
      </c>
      <c r="I232" s="31" t="s">
        <v>1003</v>
      </c>
      <c r="J232" s="24" t="s">
        <v>1004</v>
      </c>
      <c r="K232" s="67">
        <v>768</v>
      </c>
      <c r="L232" s="67" t="s">
        <v>31</v>
      </c>
      <c r="M232" s="31" t="s">
        <v>72</v>
      </c>
      <c r="N232" s="24" t="s">
        <v>33</v>
      </c>
      <c r="O232" s="24">
        <v>8</v>
      </c>
      <c r="P232" s="24"/>
      <c r="Q232" s="31" t="s">
        <v>34</v>
      </c>
      <c r="R232" s="24"/>
      <c r="S232" s="24"/>
      <c r="T232" s="31" t="s">
        <v>35</v>
      </c>
      <c r="U232" s="199">
        <v>25100</v>
      </c>
      <c r="V232" s="200">
        <v>34050</v>
      </c>
      <c r="W232" s="34">
        <f t="shared" si="0"/>
        <v>22.114537444933919</v>
      </c>
      <c r="X232" s="34" t="str">
        <f t="shared" si="1"/>
        <v>A</v>
      </c>
      <c r="Y232" s="201">
        <f t="shared" si="10"/>
        <v>102150</v>
      </c>
      <c r="Z232" s="201" t="str">
        <f t="shared" si="9"/>
        <v>d</v>
      </c>
    </row>
    <row r="233" spans="1:26" ht="14.25" customHeight="1" thickBot="1" x14ac:dyDescent="0.3">
      <c r="A233" s="40">
        <v>0.13200000000000001</v>
      </c>
      <c r="B233" s="40">
        <v>0.3</v>
      </c>
      <c r="C233" s="24" t="s">
        <v>195</v>
      </c>
      <c r="D233" s="24"/>
      <c r="E233" s="24" t="s">
        <v>495</v>
      </c>
      <c r="F233" s="179" t="s">
        <v>1005</v>
      </c>
      <c r="G233" s="31" t="s">
        <v>69</v>
      </c>
      <c r="H233" s="24" t="s">
        <v>28</v>
      </c>
      <c r="I233" s="31" t="s">
        <v>1003</v>
      </c>
      <c r="J233" s="24" t="s">
        <v>1004</v>
      </c>
      <c r="K233" s="35">
        <v>768</v>
      </c>
      <c r="L233" s="35" t="s">
        <v>47</v>
      </c>
      <c r="M233" s="31" t="s">
        <v>72</v>
      </c>
      <c r="N233" s="24" t="s">
        <v>33</v>
      </c>
      <c r="O233" s="24">
        <v>8</v>
      </c>
      <c r="P233" s="24"/>
      <c r="Q233" s="31" t="s">
        <v>34</v>
      </c>
      <c r="R233" s="24"/>
      <c r="S233" s="24"/>
      <c r="T233" s="31" t="s">
        <v>35</v>
      </c>
      <c r="U233" s="199">
        <v>111470</v>
      </c>
      <c r="V233" s="200">
        <v>18600</v>
      </c>
      <c r="W233" s="34">
        <f t="shared" si="0"/>
        <v>179.79032258064515</v>
      </c>
      <c r="X233" s="34" t="str">
        <f t="shared" si="1"/>
        <v>C</v>
      </c>
      <c r="Y233" s="201">
        <f t="shared" si="10"/>
        <v>55800</v>
      </c>
      <c r="Z233" s="201" t="str">
        <f t="shared" si="9"/>
        <v/>
      </c>
    </row>
    <row r="234" spans="1:26" ht="14.25" customHeight="1" thickBot="1" x14ac:dyDescent="0.3">
      <c r="A234" s="40">
        <v>3.6750000000000003</v>
      </c>
      <c r="B234" s="24">
        <v>5.4</v>
      </c>
      <c r="C234" s="24" t="s">
        <v>1006</v>
      </c>
      <c r="D234" s="24"/>
      <c r="E234" s="24" t="s">
        <v>217</v>
      </c>
      <c r="F234" s="179" t="s">
        <v>1007</v>
      </c>
      <c r="G234" s="31" t="s">
        <v>69</v>
      </c>
      <c r="H234" s="24" t="s">
        <v>40</v>
      </c>
      <c r="I234" s="31" t="s">
        <v>1008</v>
      </c>
      <c r="J234" s="24" t="s">
        <v>1009</v>
      </c>
      <c r="K234" s="36">
        <v>845</v>
      </c>
      <c r="L234" s="36" t="s">
        <v>31</v>
      </c>
      <c r="M234" s="31" t="s">
        <v>1010</v>
      </c>
      <c r="N234" s="24" t="s">
        <v>78</v>
      </c>
      <c r="O234" s="24">
        <v>8</v>
      </c>
      <c r="P234" s="24"/>
      <c r="Q234" s="31" t="s">
        <v>34</v>
      </c>
      <c r="R234" s="24" t="s">
        <v>45</v>
      </c>
      <c r="S234" s="24"/>
      <c r="T234" s="31" t="s">
        <v>35</v>
      </c>
      <c r="U234" s="199">
        <v>89140</v>
      </c>
      <c r="V234" s="200">
        <v>303200</v>
      </c>
      <c r="W234" s="34">
        <f t="shared" si="0"/>
        <v>8.8199208443271768</v>
      </c>
      <c r="X234" s="34" t="str">
        <f t="shared" si="1"/>
        <v>A</v>
      </c>
      <c r="Y234" s="201">
        <f t="shared" si="10"/>
        <v>909600</v>
      </c>
      <c r="Z234" s="201" t="str">
        <f t="shared" si="9"/>
        <v>d</v>
      </c>
    </row>
    <row r="235" spans="1:26" ht="14.25" customHeight="1" thickBot="1" x14ac:dyDescent="0.3">
      <c r="A235" s="40">
        <v>45</v>
      </c>
      <c r="B235" s="24" t="s">
        <v>1011</v>
      </c>
      <c r="C235" s="24" t="s">
        <v>90</v>
      </c>
      <c r="D235" s="24"/>
      <c r="E235" s="31" t="s">
        <v>91</v>
      </c>
      <c r="F235" s="179" t="s">
        <v>1012</v>
      </c>
      <c r="G235" s="31" t="s">
        <v>93</v>
      </c>
      <c r="H235" s="24" t="s">
        <v>36</v>
      </c>
      <c r="I235" s="31" t="s">
        <v>1013</v>
      </c>
      <c r="J235" s="24" t="s">
        <v>1014</v>
      </c>
      <c r="K235" s="36">
        <v>3</v>
      </c>
      <c r="L235" s="36" t="s">
        <v>31</v>
      </c>
      <c r="M235" s="31" t="s">
        <v>96</v>
      </c>
      <c r="N235" s="24"/>
      <c r="O235" s="24"/>
      <c r="P235" s="24"/>
      <c r="Q235" s="31" t="s">
        <v>34</v>
      </c>
      <c r="R235" s="24"/>
      <c r="S235" s="24"/>
      <c r="T235" s="31" t="s">
        <v>35</v>
      </c>
      <c r="U235" s="199">
        <v>54000</v>
      </c>
      <c r="V235" s="200">
        <v>76600</v>
      </c>
      <c r="W235" s="34">
        <f t="shared" si="0"/>
        <v>21.148825065274149</v>
      </c>
      <c r="X235" s="34" t="str">
        <f t="shared" si="1"/>
        <v>A</v>
      </c>
      <c r="Y235" s="201">
        <f t="shared" si="10"/>
        <v>229800</v>
      </c>
      <c r="Z235" s="201" t="str">
        <f t="shared" si="9"/>
        <v>d</v>
      </c>
    </row>
    <row r="236" spans="1:26" ht="14.25" customHeight="1" thickBot="1" x14ac:dyDescent="0.3">
      <c r="A236" s="43">
        <v>4.375</v>
      </c>
      <c r="B236" s="43">
        <v>9.75</v>
      </c>
      <c r="C236" s="24" t="s">
        <v>1015</v>
      </c>
      <c r="D236" s="24"/>
      <c r="E236" s="82" t="s">
        <v>1016</v>
      </c>
      <c r="F236" s="179" t="s">
        <v>1017</v>
      </c>
      <c r="G236" s="27" t="s">
        <v>39</v>
      </c>
      <c r="H236" s="24" t="s">
        <v>107</v>
      </c>
      <c r="I236" s="31" t="s">
        <v>1018</v>
      </c>
      <c r="J236" s="24" t="s">
        <v>1019</v>
      </c>
      <c r="K236" s="36">
        <v>134</v>
      </c>
      <c r="L236" s="36" t="s">
        <v>31</v>
      </c>
      <c r="M236" s="31" t="s">
        <v>133</v>
      </c>
      <c r="N236" s="24" t="s">
        <v>134</v>
      </c>
      <c r="O236" s="24">
        <v>4</v>
      </c>
      <c r="P236" s="24"/>
      <c r="Q236" s="31" t="s">
        <v>66</v>
      </c>
      <c r="R236" s="24"/>
      <c r="S236" s="24"/>
      <c r="T236" s="31" t="s">
        <v>35</v>
      </c>
      <c r="U236" s="199">
        <v>30</v>
      </c>
      <c r="V236" s="200">
        <v>4000</v>
      </c>
      <c r="W236" s="34">
        <f t="shared" si="0"/>
        <v>0.22499999999999998</v>
      </c>
      <c r="X236" s="34" t="str">
        <f t="shared" si="1"/>
        <v>A</v>
      </c>
      <c r="Y236" s="201">
        <f t="shared" si="10"/>
        <v>12000</v>
      </c>
      <c r="Z236" s="201" t="str">
        <f t="shared" si="9"/>
        <v>d</v>
      </c>
    </row>
    <row r="237" spans="1:26" ht="14.25" customHeight="1" thickBot="1" x14ac:dyDescent="0.3">
      <c r="A237" s="24">
        <v>1.1499999999999999</v>
      </c>
      <c r="B237" s="24" t="s">
        <v>1020</v>
      </c>
      <c r="C237" s="24" t="s">
        <v>24</v>
      </c>
      <c r="D237" s="24"/>
      <c r="E237" s="24" t="s">
        <v>786</v>
      </c>
      <c r="F237" s="179" t="s">
        <v>1021</v>
      </c>
      <c r="G237" s="31" t="s">
        <v>110</v>
      </c>
      <c r="H237" s="24" t="s">
        <v>84</v>
      </c>
      <c r="I237" s="31" t="s">
        <v>1022</v>
      </c>
      <c r="J237" s="24" t="s">
        <v>1023</v>
      </c>
      <c r="K237" s="30">
        <v>264</v>
      </c>
      <c r="L237" s="30" t="s">
        <v>31</v>
      </c>
      <c r="M237" s="31" t="s">
        <v>249</v>
      </c>
      <c r="N237" s="24" t="s">
        <v>185</v>
      </c>
      <c r="O237" s="24">
        <v>3</v>
      </c>
      <c r="P237" s="24"/>
      <c r="Q237" s="31" t="s">
        <v>66</v>
      </c>
      <c r="R237" s="24"/>
      <c r="S237" s="24"/>
      <c r="T237" s="31" t="s">
        <v>35</v>
      </c>
      <c r="U237" s="199">
        <v>15050</v>
      </c>
      <c r="V237" s="200">
        <v>78600</v>
      </c>
      <c r="W237" s="34">
        <f t="shared" si="0"/>
        <v>5.7442748091603058</v>
      </c>
      <c r="X237" s="34" t="str">
        <f t="shared" si="1"/>
        <v>A</v>
      </c>
      <c r="Y237" s="201">
        <f t="shared" si="10"/>
        <v>235800</v>
      </c>
      <c r="Z237" s="201" t="str">
        <f t="shared" si="9"/>
        <v>d</v>
      </c>
    </row>
    <row r="238" spans="1:26" ht="14.25" customHeight="1" thickBot="1" x14ac:dyDescent="0.3">
      <c r="A238" s="24">
        <v>1.1499999999999999</v>
      </c>
      <c r="B238" s="24" t="s">
        <v>1024</v>
      </c>
      <c r="C238" s="24" t="s">
        <v>24</v>
      </c>
      <c r="D238" s="24"/>
      <c r="E238" s="24" t="s">
        <v>552</v>
      </c>
      <c r="F238" s="179" t="s">
        <v>1025</v>
      </c>
      <c r="G238" s="31" t="s">
        <v>106</v>
      </c>
      <c r="H238" s="24" t="s">
        <v>84</v>
      </c>
      <c r="I238" s="31" t="s">
        <v>1022</v>
      </c>
      <c r="J238" s="24" t="s">
        <v>1023</v>
      </c>
      <c r="K238" s="42">
        <v>264</v>
      </c>
      <c r="L238" s="42" t="s">
        <v>47</v>
      </c>
      <c r="M238" s="31" t="s">
        <v>249</v>
      </c>
      <c r="N238" s="24" t="s">
        <v>185</v>
      </c>
      <c r="O238" s="24">
        <v>3</v>
      </c>
      <c r="P238" s="24"/>
      <c r="Q238" s="31" t="s">
        <v>66</v>
      </c>
      <c r="R238" s="24"/>
      <c r="S238" s="24"/>
      <c r="T238" s="31" t="s">
        <v>35</v>
      </c>
      <c r="U238" s="199">
        <v>35800</v>
      </c>
      <c r="V238" s="200">
        <v>181000</v>
      </c>
      <c r="W238" s="34">
        <f t="shared" si="0"/>
        <v>5.9337016574585633</v>
      </c>
      <c r="X238" s="34" t="str">
        <f t="shared" si="1"/>
        <v>A</v>
      </c>
      <c r="Y238" s="201">
        <f t="shared" si="10"/>
        <v>543000</v>
      </c>
      <c r="Z238" s="201" t="str">
        <f t="shared" si="9"/>
        <v>d</v>
      </c>
    </row>
    <row r="239" spans="1:26" ht="14.25" customHeight="1" thickBot="1" x14ac:dyDescent="0.3">
      <c r="A239" s="24">
        <v>1.1499999999999999</v>
      </c>
      <c r="B239" s="24"/>
      <c r="C239" s="24" t="s">
        <v>24</v>
      </c>
      <c r="D239" s="24"/>
      <c r="E239" s="24" t="s">
        <v>1026</v>
      </c>
      <c r="F239" s="179" t="s">
        <v>1027</v>
      </c>
      <c r="G239" s="27" t="s">
        <v>39</v>
      </c>
      <c r="H239" s="24" t="s">
        <v>84</v>
      </c>
      <c r="I239" s="31" t="s">
        <v>1022</v>
      </c>
      <c r="J239" s="24" t="s">
        <v>1023</v>
      </c>
      <c r="K239" s="42">
        <v>264</v>
      </c>
      <c r="L239" s="42" t="s">
        <v>48</v>
      </c>
      <c r="M239" s="31" t="s">
        <v>249</v>
      </c>
      <c r="N239" s="24" t="s">
        <v>185</v>
      </c>
      <c r="O239" s="24">
        <v>3</v>
      </c>
      <c r="P239" s="24"/>
      <c r="Q239" s="31" t="s">
        <v>66</v>
      </c>
      <c r="R239" s="24"/>
      <c r="S239" s="24"/>
      <c r="T239" s="31" t="s">
        <v>35</v>
      </c>
      <c r="U239" s="199">
        <v>18000</v>
      </c>
      <c r="V239" s="200">
        <v>46000</v>
      </c>
      <c r="W239" s="34">
        <f t="shared" si="0"/>
        <v>11.739130434782609</v>
      </c>
      <c r="X239" s="34" t="str">
        <f t="shared" si="1"/>
        <v>A</v>
      </c>
      <c r="Y239" s="201">
        <f t="shared" si="10"/>
        <v>138000</v>
      </c>
      <c r="Z239" s="201" t="str">
        <f t="shared" si="9"/>
        <v>d</v>
      </c>
    </row>
    <row r="240" spans="1:26" ht="14.25" customHeight="1" thickBot="1" x14ac:dyDescent="0.3">
      <c r="A240" s="24">
        <v>0.5</v>
      </c>
      <c r="B240" s="24"/>
      <c r="C240" s="24" t="s">
        <v>24</v>
      </c>
      <c r="D240" s="24"/>
      <c r="E240" s="24" t="s">
        <v>297</v>
      </c>
      <c r="F240" s="179" t="s">
        <v>1028</v>
      </c>
      <c r="G240" s="27" t="s">
        <v>39</v>
      </c>
      <c r="H240" s="24" t="s">
        <v>84</v>
      </c>
      <c r="I240" s="31" t="s">
        <v>1029</v>
      </c>
      <c r="J240" s="24" t="s">
        <v>1030</v>
      </c>
      <c r="K240" s="36">
        <v>262</v>
      </c>
      <c r="L240" s="36" t="s">
        <v>31</v>
      </c>
      <c r="M240" s="31" t="s">
        <v>249</v>
      </c>
      <c r="N240" s="24" t="s">
        <v>185</v>
      </c>
      <c r="O240" s="24">
        <v>3</v>
      </c>
      <c r="P240" s="24"/>
      <c r="Q240" s="31" t="s">
        <v>66</v>
      </c>
      <c r="R240" s="24"/>
      <c r="S240" s="24"/>
      <c r="T240" s="31" t="s">
        <v>35</v>
      </c>
      <c r="U240" s="199">
        <v>4400</v>
      </c>
      <c r="V240" s="200">
        <v>5600</v>
      </c>
      <c r="W240" s="34">
        <f t="shared" si="0"/>
        <v>23.571428571428569</v>
      </c>
      <c r="X240" s="34" t="str">
        <f t="shared" si="1"/>
        <v>A</v>
      </c>
      <c r="Y240" s="201">
        <f t="shared" si="10"/>
        <v>16800</v>
      </c>
      <c r="Z240" s="201" t="str">
        <f t="shared" si="9"/>
        <v>d</v>
      </c>
    </row>
    <row r="241" spans="1:26" ht="14.25" customHeight="1" thickBot="1" x14ac:dyDescent="0.3">
      <c r="A241" s="24">
        <v>0.7</v>
      </c>
      <c r="B241" s="24" t="s">
        <v>1031</v>
      </c>
      <c r="C241" s="24" t="s">
        <v>24</v>
      </c>
      <c r="D241" s="24"/>
      <c r="E241" s="24" t="s">
        <v>786</v>
      </c>
      <c r="F241" s="179" t="s">
        <v>1032</v>
      </c>
      <c r="G241" s="31" t="s">
        <v>110</v>
      </c>
      <c r="H241" s="24" t="s">
        <v>84</v>
      </c>
      <c r="I241" s="31" t="s">
        <v>1033</v>
      </c>
      <c r="J241" s="24" t="s">
        <v>1034</v>
      </c>
      <c r="K241" s="30">
        <v>263</v>
      </c>
      <c r="L241" s="30" t="s">
        <v>31</v>
      </c>
      <c r="M241" s="31" t="s">
        <v>249</v>
      </c>
      <c r="N241" s="24" t="s">
        <v>185</v>
      </c>
      <c r="O241" s="24">
        <v>3</v>
      </c>
      <c r="P241" s="24"/>
      <c r="Q241" s="31" t="s">
        <v>66</v>
      </c>
      <c r="R241" s="24"/>
      <c r="S241" s="24"/>
      <c r="T241" s="31" t="s">
        <v>35</v>
      </c>
      <c r="U241" s="199">
        <v>0</v>
      </c>
      <c r="V241" s="200">
        <v>0</v>
      </c>
      <c r="W241" s="34" t="str">
        <f t="shared" si="0"/>
        <v/>
      </c>
      <c r="X241" s="34" t="str">
        <f t="shared" si="1"/>
        <v/>
      </c>
      <c r="Y241" s="201">
        <f t="shared" si="10"/>
        <v>0</v>
      </c>
      <c r="Z241" s="201" t="str">
        <f t="shared" si="9"/>
        <v/>
      </c>
    </row>
    <row r="242" spans="1:26" ht="14.25" customHeight="1" thickBot="1" x14ac:dyDescent="0.3">
      <c r="A242" s="24">
        <v>0.7</v>
      </c>
      <c r="B242" s="24" t="s">
        <v>1035</v>
      </c>
      <c r="C242" s="24" t="s">
        <v>24</v>
      </c>
      <c r="D242" s="24"/>
      <c r="E242" s="24" t="s">
        <v>1036</v>
      </c>
      <c r="F242" s="179" t="s">
        <v>1037</v>
      </c>
      <c r="G242" s="31" t="s">
        <v>106</v>
      </c>
      <c r="H242" s="24" t="s">
        <v>84</v>
      </c>
      <c r="I242" s="31" t="s">
        <v>1033</v>
      </c>
      <c r="J242" s="24" t="s">
        <v>1034</v>
      </c>
      <c r="K242" s="42">
        <v>263</v>
      </c>
      <c r="L242" s="42" t="s">
        <v>47</v>
      </c>
      <c r="M242" s="31" t="s">
        <v>249</v>
      </c>
      <c r="N242" s="24" t="s">
        <v>185</v>
      </c>
      <c r="O242" s="24">
        <v>3</v>
      </c>
      <c r="P242" s="24"/>
      <c r="Q242" s="31" t="s">
        <v>66</v>
      </c>
      <c r="R242" s="24"/>
      <c r="S242" s="24"/>
      <c r="T242" s="31" t="s">
        <v>35</v>
      </c>
      <c r="U242" s="199">
        <v>0</v>
      </c>
      <c r="V242" s="200">
        <v>0</v>
      </c>
      <c r="W242" s="34" t="str">
        <f t="shared" si="0"/>
        <v/>
      </c>
      <c r="X242" s="34" t="str">
        <f t="shared" si="1"/>
        <v/>
      </c>
      <c r="Y242" s="201">
        <f t="shared" si="10"/>
        <v>0</v>
      </c>
      <c r="Z242" s="201" t="str">
        <f t="shared" si="9"/>
        <v/>
      </c>
    </row>
    <row r="243" spans="1:26" ht="14.25" customHeight="1" thickBot="1" x14ac:dyDescent="0.3">
      <c r="A243" s="24">
        <v>0.7</v>
      </c>
      <c r="B243" s="24"/>
      <c r="C243" s="24" t="s">
        <v>24</v>
      </c>
      <c r="D243" s="24"/>
      <c r="E243" s="24" t="s">
        <v>297</v>
      </c>
      <c r="F243" s="179" t="s">
        <v>1038</v>
      </c>
      <c r="G243" s="27" t="s">
        <v>39</v>
      </c>
      <c r="H243" s="24" t="s">
        <v>84</v>
      </c>
      <c r="I243" s="31" t="s">
        <v>1033</v>
      </c>
      <c r="J243" s="24" t="s">
        <v>1034</v>
      </c>
      <c r="K243" s="42">
        <v>263</v>
      </c>
      <c r="L243" s="42" t="s">
        <v>48</v>
      </c>
      <c r="M243" s="31" t="s">
        <v>249</v>
      </c>
      <c r="N243" s="24" t="s">
        <v>185</v>
      </c>
      <c r="O243" s="24">
        <v>3</v>
      </c>
      <c r="P243" s="24"/>
      <c r="Q243" s="31" t="s">
        <v>66</v>
      </c>
      <c r="R243" s="24"/>
      <c r="S243" s="24"/>
      <c r="T243" s="31" t="s">
        <v>35</v>
      </c>
      <c r="U243" s="199">
        <v>60</v>
      </c>
      <c r="V243" s="200">
        <v>180</v>
      </c>
      <c r="W243" s="34">
        <f t="shared" si="0"/>
        <v>10</v>
      </c>
      <c r="X243" s="34" t="str">
        <f t="shared" si="1"/>
        <v>A</v>
      </c>
      <c r="Y243" s="201">
        <f t="shared" si="10"/>
        <v>540</v>
      </c>
      <c r="Z243" s="201" t="str">
        <f t="shared" si="9"/>
        <v>d</v>
      </c>
    </row>
    <row r="244" spans="1:26" ht="14.25" customHeight="1" thickBot="1" x14ac:dyDescent="0.3">
      <c r="A244" s="22">
        <v>16.875</v>
      </c>
      <c r="B244" s="23">
        <f t="shared" ref="B244:B245" si="11">2075/120</f>
        <v>17.291666666666668</v>
      </c>
      <c r="C244" s="24" t="s">
        <v>24</v>
      </c>
      <c r="D244" s="31" t="s">
        <v>818</v>
      </c>
      <c r="E244" s="25" t="s">
        <v>813</v>
      </c>
      <c r="F244" s="178" t="s">
        <v>1039</v>
      </c>
      <c r="G244" s="31" t="s">
        <v>69</v>
      </c>
      <c r="H244" s="25" t="s">
        <v>84</v>
      </c>
      <c r="I244" s="31" t="s">
        <v>1040</v>
      </c>
      <c r="J244" s="25" t="s">
        <v>1041</v>
      </c>
      <c r="K244" s="30">
        <v>7</v>
      </c>
      <c r="L244" s="30" t="s">
        <v>31</v>
      </c>
      <c r="M244" s="31" t="s">
        <v>43</v>
      </c>
      <c r="N244" s="24">
        <v>2018</v>
      </c>
      <c r="O244" s="24">
        <v>51</v>
      </c>
      <c r="P244" s="24" t="s">
        <v>44</v>
      </c>
      <c r="Q244" s="31" t="s">
        <v>34</v>
      </c>
      <c r="R244" s="24"/>
      <c r="S244" s="24" t="s">
        <v>44</v>
      </c>
      <c r="T244" s="31" t="s">
        <v>35</v>
      </c>
      <c r="U244" s="199">
        <v>60</v>
      </c>
      <c r="V244" s="200">
        <v>300</v>
      </c>
      <c r="W244" s="34">
        <f t="shared" si="0"/>
        <v>6</v>
      </c>
      <c r="X244" s="34" t="str">
        <f t="shared" si="1"/>
        <v>A</v>
      </c>
      <c r="Y244" s="201">
        <f t="shared" si="10"/>
        <v>900</v>
      </c>
      <c r="Z244" s="201" t="str">
        <f t="shared" si="9"/>
        <v>d</v>
      </c>
    </row>
    <row r="245" spans="1:26" ht="14.25" customHeight="1" thickBot="1" x14ac:dyDescent="0.3">
      <c r="A245" s="22">
        <v>16.875</v>
      </c>
      <c r="B245" s="23">
        <f t="shared" si="11"/>
        <v>17.291666666666668</v>
      </c>
      <c r="C245" s="24" t="s">
        <v>24</v>
      </c>
      <c r="D245" s="31" t="s">
        <v>818</v>
      </c>
      <c r="E245" s="25" t="s">
        <v>813</v>
      </c>
      <c r="F245" s="178" t="s">
        <v>1039</v>
      </c>
      <c r="G245" s="27" t="s">
        <v>39</v>
      </c>
      <c r="H245" s="25" t="s">
        <v>84</v>
      </c>
      <c r="I245" s="31" t="s">
        <v>1040</v>
      </c>
      <c r="J245" s="25" t="s">
        <v>1041</v>
      </c>
      <c r="K245" s="35">
        <v>7</v>
      </c>
      <c r="L245" s="35" t="s">
        <v>47</v>
      </c>
      <c r="M245" s="31" t="s">
        <v>43</v>
      </c>
      <c r="N245" s="24">
        <v>2018</v>
      </c>
      <c r="O245" s="24">
        <v>51</v>
      </c>
      <c r="P245" s="24" t="s">
        <v>44</v>
      </c>
      <c r="Q245" s="31" t="s">
        <v>34</v>
      </c>
      <c r="R245" s="24"/>
      <c r="S245" s="24" t="s">
        <v>44</v>
      </c>
      <c r="T245" s="31" t="s">
        <v>35</v>
      </c>
      <c r="U245" s="199">
        <v>0</v>
      </c>
      <c r="V245" s="200">
        <v>0</v>
      </c>
      <c r="W245" s="34" t="str">
        <f t="shared" si="0"/>
        <v/>
      </c>
      <c r="X245" s="34" t="str">
        <f t="shared" si="1"/>
        <v/>
      </c>
      <c r="Y245" s="201">
        <f t="shared" si="10"/>
        <v>0</v>
      </c>
      <c r="Z245" s="201" t="str">
        <f t="shared" si="9"/>
        <v/>
      </c>
    </row>
    <row r="246" spans="1:26" ht="14.25" customHeight="1" thickBot="1" x14ac:dyDescent="0.3">
      <c r="A246" s="24">
        <v>0.25700000000000001</v>
      </c>
      <c r="B246" s="24" t="s">
        <v>1042</v>
      </c>
      <c r="C246" s="24" t="s">
        <v>24</v>
      </c>
      <c r="D246" s="24"/>
      <c r="E246" s="24" t="s">
        <v>319</v>
      </c>
      <c r="F246" s="179" t="s">
        <v>1043</v>
      </c>
      <c r="G246" s="31" t="s">
        <v>69</v>
      </c>
      <c r="H246" s="24" t="s">
        <v>84</v>
      </c>
      <c r="I246" s="31" t="s">
        <v>1044</v>
      </c>
      <c r="J246" s="24" t="s">
        <v>1045</v>
      </c>
      <c r="K246" s="36">
        <v>192</v>
      </c>
      <c r="L246" s="36" t="s">
        <v>31</v>
      </c>
      <c r="M246" s="31" t="s">
        <v>184</v>
      </c>
      <c r="N246" s="24" t="s">
        <v>185</v>
      </c>
      <c r="O246" s="24">
        <v>2</v>
      </c>
      <c r="P246" s="24"/>
      <c r="Q246" s="31" t="s">
        <v>66</v>
      </c>
      <c r="R246" s="24"/>
      <c r="S246" s="24"/>
      <c r="T246" s="31" t="s">
        <v>35</v>
      </c>
      <c r="U246" s="199">
        <v>2400</v>
      </c>
      <c r="V246" s="200">
        <v>2640</v>
      </c>
      <c r="W246" s="34">
        <f t="shared" si="0"/>
        <v>27.272727272727273</v>
      </c>
      <c r="X246" s="34" t="str">
        <f t="shared" si="1"/>
        <v>A</v>
      </c>
      <c r="Y246" s="201">
        <f t="shared" si="10"/>
        <v>7920</v>
      </c>
      <c r="Z246" s="201" t="str">
        <f t="shared" si="9"/>
        <v>d</v>
      </c>
    </row>
    <row r="247" spans="1:26" ht="14.25" customHeight="1" thickBot="1" x14ac:dyDescent="0.3">
      <c r="A247" s="40">
        <v>0.26900000000000002</v>
      </c>
      <c r="B247" s="41" t="s">
        <v>1046</v>
      </c>
      <c r="C247" s="24" t="s">
        <v>348</v>
      </c>
      <c r="D247" s="24"/>
      <c r="E247" s="24" t="s">
        <v>122</v>
      </c>
      <c r="F247" s="179" t="s">
        <v>1047</v>
      </c>
      <c r="G247" s="31" t="s">
        <v>110</v>
      </c>
      <c r="H247" s="24" t="s">
        <v>84</v>
      </c>
      <c r="I247" s="31" t="s">
        <v>1048</v>
      </c>
      <c r="J247" s="24" t="s">
        <v>1049</v>
      </c>
      <c r="K247" s="36">
        <v>266</v>
      </c>
      <c r="L247" s="36" t="s">
        <v>31</v>
      </c>
      <c r="M247" s="31" t="s">
        <v>838</v>
      </c>
      <c r="N247" s="24" t="s">
        <v>839</v>
      </c>
      <c r="O247" s="24">
        <v>3</v>
      </c>
      <c r="P247" s="24"/>
      <c r="Q247" s="31" t="s">
        <v>34</v>
      </c>
      <c r="R247" s="49"/>
      <c r="S247" s="49"/>
      <c r="T247" s="31" t="s">
        <v>35</v>
      </c>
      <c r="U247" s="199">
        <v>162320</v>
      </c>
      <c r="V247" s="200">
        <v>389460</v>
      </c>
      <c r="W247" s="34">
        <f t="shared" si="0"/>
        <v>12.50346633800647</v>
      </c>
      <c r="X247" s="34" t="str">
        <f t="shared" si="1"/>
        <v>A</v>
      </c>
      <c r="Y247" s="201">
        <f t="shared" si="10"/>
        <v>1168380</v>
      </c>
      <c r="Z247" s="201" t="str">
        <f t="shared" si="9"/>
        <v>d</v>
      </c>
    </row>
    <row r="248" spans="1:26" ht="14.25" customHeight="1" thickBot="1" x14ac:dyDescent="0.3">
      <c r="A248" s="40">
        <v>0.1245</v>
      </c>
      <c r="B248" s="41" t="s">
        <v>1050</v>
      </c>
      <c r="C248" s="24" t="s">
        <v>24</v>
      </c>
      <c r="D248" s="24"/>
      <c r="E248" s="24" t="s">
        <v>267</v>
      </c>
      <c r="F248" s="179" t="s">
        <v>1051</v>
      </c>
      <c r="G248" s="31" t="s">
        <v>83</v>
      </c>
      <c r="H248" s="24" t="s">
        <v>84</v>
      </c>
      <c r="I248" s="31" t="s">
        <v>1052</v>
      </c>
      <c r="J248" s="24" t="s">
        <v>1053</v>
      </c>
      <c r="K248" s="30">
        <v>267</v>
      </c>
      <c r="L248" s="30" t="s">
        <v>31</v>
      </c>
      <c r="M248" s="31" t="s">
        <v>838</v>
      </c>
      <c r="N248" s="24" t="s">
        <v>839</v>
      </c>
      <c r="O248" s="24">
        <v>3</v>
      </c>
      <c r="P248" s="24"/>
      <c r="Q248" s="31" t="s">
        <v>34</v>
      </c>
      <c r="R248" s="49"/>
      <c r="S248" s="49"/>
      <c r="T248" s="31" t="s">
        <v>35</v>
      </c>
      <c r="U248" s="199">
        <v>200</v>
      </c>
      <c r="V248" s="200">
        <v>1200</v>
      </c>
      <c r="W248" s="34">
        <f t="shared" si="0"/>
        <v>5</v>
      </c>
      <c r="X248" s="34" t="str">
        <f t="shared" si="1"/>
        <v>A</v>
      </c>
      <c r="Y248" s="201">
        <f t="shared" si="10"/>
        <v>3600</v>
      </c>
      <c r="Z248" s="201" t="str">
        <f t="shared" si="9"/>
        <v>d</v>
      </c>
    </row>
    <row r="249" spans="1:26" ht="14.25" customHeight="1" thickBot="1" x14ac:dyDescent="0.3">
      <c r="A249" s="40">
        <v>0.1245</v>
      </c>
      <c r="B249" s="52" t="s">
        <v>1054</v>
      </c>
      <c r="C249" s="24" t="s">
        <v>24</v>
      </c>
      <c r="D249" s="24"/>
      <c r="E249" s="24" t="s">
        <v>178</v>
      </c>
      <c r="F249" s="179" t="s">
        <v>1055</v>
      </c>
      <c r="G249" s="31" t="s">
        <v>180</v>
      </c>
      <c r="H249" s="24" t="s">
        <v>84</v>
      </c>
      <c r="I249" s="31" t="s">
        <v>1052</v>
      </c>
      <c r="J249" s="24" t="s">
        <v>1053</v>
      </c>
      <c r="K249" s="35">
        <v>267</v>
      </c>
      <c r="L249" s="35" t="s">
        <v>47</v>
      </c>
      <c r="M249" s="31" t="s">
        <v>838</v>
      </c>
      <c r="N249" s="24" t="s">
        <v>839</v>
      </c>
      <c r="O249" s="24">
        <v>3</v>
      </c>
      <c r="P249" s="24"/>
      <c r="Q249" s="31" t="s">
        <v>34</v>
      </c>
      <c r="R249" s="49"/>
      <c r="S249" s="49"/>
      <c r="T249" s="31" t="s">
        <v>35</v>
      </c>
      <c r="U249" s="199">
        <v>44000</v>
      </c>
      <c r="V249" s="200">
        <v>25000</v>
      </c>
      <c r="W249" s="34">
        <f t="shared" si="0"/>
        <v>52.8</v>
      </c>
      <c r="X249" s="34" t="str">
        <f t="shared" si="1"/>
        <v>B</v>
      </c>
      <c r="Y249" s="201">
        <f t="shared" si="10"/>
        <v>75000</v>
      </c>
      <c r="Z249" s="201" t="str">
        <f t="shared" si="9"/>
        <v>d</v>
      </c>
    </row>
    <row r="250" spans="1:26" ht="14.25" customHeight="1" thickBot="1" x14ac:dyDescent="0.3">
      <c r="A250" s="40">
        <v>0.13780000000000001</v>
      </c>
      <c r="B250" s="41" t="s">
        <v>1056</v>
      </c>
      <c r="C250" s="24" t="s">
        <v>24</v>
      </c>
      <c r="D250" s="24"/>
      <c r="E250" s="24" t="s">
        <v>1057</v>
      </c>
      <c r="F250" s="179" t="s">
        <v>1058</v>
      </c>
      <c r="G250" s="31" t="s">
        <v>83</v>
      </c>
      <c r="H250" s="24" t="s">
        <v>84</v>
      </c>
      <c r="I250" s="31" t="s">
        <v>1059</v>
      </c>
      <c r="J250" s="24" t="s">
        <v>1060</v>
      </c>
      <c r="K250" s="53">
        <v>268</v>
      </c>
      <c r="L250" s="53" t="s">
        <v>31</v>
      </c>
      <c r="M250" s="31" t="s">
        <v>838</v>
      </c>
      <c r="N250" s="24" t="s">
        <v>839</v>
      </c>
      <c r="O250" s="24">
        <v>3</v>
      </c>
      <c r="P250" s="24"/>
      <c r="Q250" s="31" t="s">
        <v>34</v>
      </c>
      <c r="R250" s="49"/>
      <c r="S250" s="49"/>
      <c r="T250" s="31" t="s">
        <v>35</v>
      </c>
      <c r="U250" s="199">
        <v>0</v>
      </c>
      <c r="V250" s="200">
        <v>0</v>
      </c>
      <c r="W250" s="34" t="str">
        <f t="shared" si="0"/>
        <v/>
      </c>
      <c r="X250" s="34" t="str">
        <f t="shared" si="1"/>
        <v/>
      </c>
      <c r="Y250" s="201">
        <f t="shared" si="10"/>
        <v>0</v>
      </c>
      <c r="Z250" s="201" t="str">
        <f t="shared" si="9"/>
        <v/>
      </c>
    </row>
    <row r="251" spans="1:26" ht="14.25" customHeight="1" thickBot="1" x14ac:dyDescent="0.3">
      <c r="A251" s="43">
        <v>1.1836</v>
      </c>
      <c r="B251" s="43">
        <v>1.345</v>
      </c>
      <c r="C251" s="24" t="s">
        <v>24</v>
      </c>
      <c r="D251" s="24"/>
      <c r="E251" s="24" t="s">
        <v>1061</v>
      </c>
      <c r="F251" s="179" t="s">
        <v>1062</v>
      </c>
      <c r="G251" s="31" t="s">
        <v>46</v>
      </c>
      <c r="H251" s="24" t="s">
        <v>28</v>
      </c>
      <c r="I251" s="31" t="s">
        <v>1063</v>
      </c>
      <c r="J251" s="24" t="s">
        <v>1064</v>
      </c>
      <c r="K251" s="36">
        <v>207</v>
      </c>
      <c r="L251" s="36" t="s">
        <v>31</v>
      </c>
      <c r="M251" s="31" t="s">
        <v>133</v>
      </c>
      <c r="N251" s="24" t="s">
        <v>134</v>
      </c>
      <c r="O251" s="24">
        <v>4</v>
      </c>
      <c r="P251" s="24"/>
      <c r="Q251" s="31" t="s">
        <v>66</v>
      </c>
      <c r="R251" s="24"/>
      <c r="S251" s="24"/>
      <c r="T251" s="31" t="s">
        <v>35</v>
      </c>
      <c r="U251" s="199">
        <v>0</v>
      </c>
      <c r="V251" s="200">
        <v>0</v>
      </c>
      <c r="W251" s="34" t="str">
        <f t="shared" si="0"/>
        <v/>
      </c>
      <c r="X251" s="34" t="str">
        <f t="shared" si="1"/>
        <v/>
      </c>
      <c r="Y251" s="201">
        <f t="shared" si="10"/>
        <v>0</v>
      </c>
      <c r="Z251" s="201" t="str">
        <f t="shared" si="9"/>
        <v/>
      </c>
    </row>
    <row r="252" spans="1:26" ht="14.25" customHeight="1" thickBot="1" x14ac:dyDescent="0.3">
      <c r="A252" s="40">
        <v>5.7136363636363647</v>
      </c>
      <c r="B252" s="40">
        <v>7.5</v>
      </c>
      <c r="C252" s="24" t="s">
        <v>235</v>
      </c>
      <c r="D252" s="24"/>
      <c r="E252" s="24" t="s">
        <v>591</v>
      </c>
      <c r="F252" s="179" t="s">
        <v>1065</v>
      </c>
      <c r="G252" s="27" t="s">
        <v>39</v>
      </c>
      <c r="H252" s="24" t="s">
        <v>235</v>
      </c>
      <c r="I252" s="84" t="s">
        <v>1066</v>
      </c>
      <c r="J252" s="51" t="s">
        <v>1067</v>
      </c>
      <c r="K252" s="36">
        <v>19</v>
      </c>
      <c r="L252" s="36" t="s">
        <v>31</v>
      </c>
      <c r="M252" s="31" t="s">
        <v>622</v>
      </c>
      <c r="N252" s="24" t="s">
        <v>33</v>
      </c>
      <c r="O252" s="24">
        <v>6</v>
      </c>
      <c r="P252" s="31" t="s">
        <v>623</v>
      </c>
      <c r="Q252" s="31" t="s">
        <v>34</v>
      </c>
      <c r="R252" s="24"/>
      <c r="S252" s="24"/>
      <c r="T252" s="31" t="s">
        <v>35</v>
      </c>
      <c r="U252" s="199">
        <v>1470</v>
      </c>
      <c r="V252" s="200">
        <v>370</v>
      </c>
      <c r="W252" s="34">
        <f t="shared" si="0"/>
        <v>119.18918918918918</v>
      </c>
      <c r="X252" s="34" t="str">
        <f t="shared" si="1"/>
        <v>C</v>
      </c>
      <c r="Y252" s="201">
        <f t="shared" si="10"/>
        <v>1110</v>
      </c>
      <c r="Z252" s="201" t="str">
        <f t="shared" si="9"/>
        <v/>
      </c>
    </row>
    <row r="253" spans="1:26" ht="14.25" customHeight="1" thickBot="1" x14ac:dyDescent="0.3">
      <c r="A253" s="40">
        <v>0.17250000000000001</v>
      </c>
      <c r="B253" s="40">
        <v>0.31</v>
      </c>
      <c r="C253" s="24" t="s">
        <v>24</v>
      </c>
      <c r="D253" s="24"/>
      <c r="E253" s="24" t="s">
        <v>67</v>
      </c>
      <c r="F253" s="179" t="s">
        <v>1068</v>
      </c>
      <c r="G253" s="31" t="s">
        <v>69</v>
      </c>
      <c r="H253" s="24" t="s">
        <v>28</v>
      </c>
      <c r="I253" s="84" t="s">
        <v>1069</v>
      </c>
      <c r="J253" s="51" t="s">
        <v>1070</v>
      </c>
      <c r="K253" s="36">
        <v>20</v>
      </c>
      <c r="L253" s="36" t="s">
        <v>31</v>
      </c>
      <c r="M253" s="31" t="s">
        <v>622</v>
      </c>
      <c r="N253" s="24" t="s">
        <v>33</v>
      </c>
      <c r="O253" s="24">
        <v>6</v>
      </c>
      <c r="P253" s="31" t="s">
        <v>623</v>
      </c>
      <c r="Q253" s="31" t="s">
        <v>34</v>
      </c>
      <c r="R253" s="24"/>
      <c r="S253" s="24"/>
      <c r="T253" s="31" t="s">
        <v>35</v>
      </c>
      <c r="U253" s="199">
        <v>56520</v>
      </c>
      <c r="V253" s="200">
        <v>15065</v>
      </c>
      <c r="W253" s="34">
        <f t="shared" si="0"/>
        <v>112.55227348157982</v>
      </c>
      <c r="X253" s="34" t="str">
        <f t="shared" si="1"/>
        <v>C</v>
      </c>
      <c r="Y253" s="201">
        <f t="shared" si="10"/>
        <v>45195</v>
      </c>
      <c r="Z253" s="201" t="str">
        <f t="shared" si="9"/>
        <v/>
      </c>
    </row>
    <row r="254" spans="1:26" ht="14.25" customHeight="1" thickBot="1" x14ac:dyDescent="0.3">
      <c r="A254" s="40">
        <v>0.72</v>
      </c>
      <c r="B254" s="41">
        <v>0.8</v>
      </c>
      <c r="C254" s="24" t="s">
        <v>24</v>
      </c>
      <c r="D254" s="24"/>
      <c r="E254" s="24" t="s">
        <v>702</v>
      </c>
      <c r="F254" s="179" t="s">
        <v>1071</v>
      </c>
      <c r="G254" s="31" t="s">
        <v>110</v>
      </c>
      <c r="H254" s="24" t="s">
        <v>28</v>
      </c>
      <c r="I254" s="31" t="s">
        <v>1072</v>
      </c>
      <c r="J254" s="24" t="s">
        <v>1073</v>
      </c>
      <c r="K254" s="36">
        <v>21</v>
      </c>
      <c r="L254" s="36" t="s">
        <v>31</v>
      </c>
      <c r="M254" s="31" t="s">
        <v>622</v>
      </c>
      <c r="N254" s="24" t="s">
        <v>33</v>
      </c>
      <c r="O254" s="24">
        <v>6</v>
      </c>
      <c r="P254" s="31" t="s">
        <v>623</v>
      </c>
      <c r="Q254" s="31" t="s">
        <v>34</v>
      </c>
      <c r="R254" s="24"/>
      <c r="S254" s="24"/>
      <c r="T254" s="31" t="s">
        <v>35</v>
      </c>
      <c r="U254" s="199">
        <v>15500</v>
      </c>
      <c r="V254" s="200">
        <v>8500</v>
      </c>
      <c r="W254" s="34">
        <f t="shared" si="0"/>
        <v>54.705882352941174</v>
      </c>
      <c r="X254" s="34" t="str">
        <f t="shared" si="1"/>
        <v>B</v>
      </c>
      <c r="Y254" s="201">
        <f t="shared" si="10"/>
        <v>25500</v>
      </c>
      <c r="Z254" s="201" t="str">
        <f t="shared" si="9"/>
        <v>d</v>
      </c>
    </row>
    <row r="255" spans="1:26" ht="14.25" customHeight="1" thickBot="1" x14ac:dyDescent="0.3">
      <c r="A255" s="40">
        <v>2.7</v>
      </c>
      <c r="B255" s="24">
        <v>4.75</v>
      </c>
      <c r="C255" s="24" t="s">
        <v>1074</v>
      </c>
      <c r="D255" s="24"/>
      <c r="E255" s="24" t="s">
        <v>702</v>
      </c>
      <c r="F255" s="179" t="s">
        <v>1075</v>
      </c>
      <c r="G255" s="31" t="s">
        <v>69</v>
      </c>
      <c r="H255" s="24" t="s">
        <v>244</v>
      </c>
      <c r="I255" s="31" t="s">
        <v>1076</v>
      </c>
      <c r="J255" s="24" t="s">
        <v>1077</v>
      </c>
      <c r="K255" s="36">
        <v>725</v>
      </c>
      <c r="L255" s="36" t="s">
        <v>31</v>
      </c>
      <c r="M255" s="31" t="s">
        <v>937</v>
      </c>
      <c r="N255" s="24" t="s">
        <v>78</v>
      </c>
      <c r="O255" s="24">
        <v>7</v>
      </c>
      <c r="P255" s="24"/>
      <c r="Q255" s="31" t="s">
        <v>34</v>
      </c>
      <c r="R255" s="24"/>
      <c r="S255" s="24"/>
      <c r="T255" s="31" t="s">
        <v>35</v>
      </c>
      <c r="U255" s="199">
        <v>9500</v>
      </c>
      <c r="V255" s="200">
        <v>10</v>
      </c>
      <c r="W255" s="34">
        <f t="shared" si="0"/>
        <v>28500</v>
      </c>
      <c r="X255" s="34" t="str">
        <f t="shared" si="1"/>
        <v>C</v>
      </c>
      <c r="Y255" s="201">
        <f t="shared" si="10"/>
        <v>30</v>
      </c>
      <c r="Z255" s="201" t="str">
        <f t="shared" si="9"/>
        <v/>
      </c>
    </row>
    <row r="256" spans="1:26" ht="14.25" customHeight="1" thickBot="1" x14ac:dyDescent="0.3">
      <c r="A256" s="40">
        <v>0.72</v>
      </c>
      <c r="B256" s="41">
        <v>1.44</v>
      </c>
      <c r="C256" s="24" t="s">
        <v>24</v>
      </c>
      <c r="D256" s="24"/>
      <c r="E256" s="24" t="s">
        <v>1078</v>
      </c>
      <c r="F256" s="179" t="s">
        <v>1079</v>
      </c>
      <c r="G256" s="27" t="s">
        <v>39</v>
      </c>
      <c r="H256" s="24" t="s">
        <v>28</v>
      </c>
      <c r="I256" s="31" t="s">
        <v>1080</v>
      </c>
      <c r="J256" s="24" t="s">
        <v>1081</v>
      </c>
      <c r="K256" s="36">
        <v>22</v>
      </c>
      <c r="L256" s="36" t="s">
        <v>31</v>
      </c>
      <c r="M256" s="31" t="s">
        <v>622</v>
      </c>
      <c r="N256" s="24" t="s">
        <v>33</v>
      </c>
      <c r="O256" s="24">
        <v>6</v>
      </c>
      <c r="P256" s="31" t="s">
        <v>623</v>
      </c>
      <c r="Q256" s="31" t="s">
        <v>34</v>
      </c>
      <c r="R256" s="24"/>
      <c r="S256" s="24"/>
      <c r="T256" s="31" t="s">
        <v>35</v>
      </c>
      <c r="U256" s="199">
        <v>480</v>
      </c>
      <c r="V256" s="200">
        <v>9280</v>
      </c>
      <c r="W256" s="34">
        <f t="shared" si="0"/>
        <v>1.5517241379310345</v>
      </c>
      <c r="X256" s="34" t="str">
        <f t="shared" si="1"/>
        <v>A</v>
      </c>
      <c r="Y256" s="201">
        <f t="shared" si="10"/>
        <v>27840</v>
      </c>
      <c r="Z256" s="201" t="str">
        <f t="shared" si="9"/>
        <v>d</v>
      </c>
    </row>
    <row r="257" spans="1:26" ht="14.25" customHeight="1" thickBot="1" x14ac:dyDescent="0.3">
      <c r="A257" s="24">
        <v>6.3070000000000004</v>
      </c>
      <c r="B257" s="24" t="s">
        <v>1082</v>
      </c>
      <c r="C257" s="24" t="s">
        <v>24</v>
      </c>
      <c r="D257" s="24"/>
      <c r="E257" s="24" t="s">
        <v>1083</v>
      </c>
      <c r="F257" s="179" t="s">
        <v>1084</v>
      </c>
      <c r="G257" s="31" t="s">
        <v>110</v>
      </c>
      <c r="H257" s="24" t="s">
        <v>84</v>
      </c>
      <c r="I257" s="31" t="s">
        <v>1085</v>
      </c>
      <c r="J257" s="24" t="s">
        <v>1086</v>
      </c>
      <c r="K257" s="36">
        <v>214</v>
      </c>
      <c r="L257" s="36" t="s">
        <v>31</v>
      </c>
      <c r="M257" s="31" t="s">
        <v>184</v>
      </c>
      <c r="N257" s="24" t="s">
        <v>185</v>
      </c>
      <c r="O257" s="24">
        <v>2</v>
      </c>
      <c r="P257" s="24"/>
      <c r="Q257" s="31" t="s">
        <v>66</v>
      </c>
      <c r="R257" s="24"/>
      <c r="S257" s="24"/>
      <c r="T257" s="31" t="s">
        <v>35</v>
      </c>
      <c r="U257" s="199">
        <v>18000</v>
      </c>
      <c r="V257" s="200">
        <v>5400</v>
      </c>
      <c r="W257" s="34">
        <f t="shared" si="0"/>
        <v>100</v>
      </c>
      <c r="X257" s="34" t="str">
        <f t="shared" si="1"/>
        <v>C</v>
      </c>
      <c r="Y257" s="201">
        <f t="shared" si="10"/>
        <v>16200</v>
      </c>
      <c r="Z257" s="201" t="str">
        <f t="shared" si="9"/>
        <v/>
      </c>
    </row>
    <row r="258" spans="1:26" ht="14.25" customHeight="1" thickBot="1" x14ac:dyDescent="0.3">
      <c r="A258" s="40">
        <v>0.185</v>
      </c>
      <c r="B258" s="45" t="s">
        <v>1087</v>
      </c>
      <c r="C258" s="31" t="s">
        <v>1088</v>
      </c>
      <c r="D258" s="24"/>
      <c r="E258" s="31" t="s">
        <v>1089</v>
      </c>
      <c r="F258" s="179" t="s">
        <v>1090</v>
      </c>
      <c r="G258" s="31" t="s">
        <v>110</v>
      </c>
      <c r="H258" s="24" t="s">
        <v>84</v>
      </c>
      <c r="I258" s="31" t="s">
        <v>1091</v>
      </c>
      <c r="J258" s="24" t="s">
        <v>1092</v>
      </c>
      <c r="K258" s="30">
        <v>569</v>
      </c>
      <c r="L258" s="30" t="s">
        <v>31</v>
      </c>
      <c r="M258" s="31" t="s">
        <v>234</v>
      </c>
      <c r="N258" s="24" t="s">
        <v>88</v>
      </c>
      <c r="O258" s="24">
        <v>5</v>
      </c>
      <c r="P258" s="24"/>
      <c r="Q258" s="31" t="s">
        <v>34</v>
      </c>
      <c r="R258" s="24"/>
      <c r="S258" s="24"/>
      <c r="T258" s="31" t="s">
        <v>35</v>
      </c>
      <c r="U258" s="199">
        <v>21790</v>
      </c>
      <c r="V258" s="200">
        <v>10000</v>
      </c>
      <c r="W258" s="34">
        <f t="shared" si="0"/>
        <v>65.36999999999999</v>
      </c>
      <c r="X258" s="34" t="str">
        <f t="shared" si="1"/>
        <v>C</v>
      </c>
      <c r="Y258" s="201">
        <f t="shared" si="10"/>
        <v>30000</v>
      </c>
      <c r="Z258" s="201" t="str">
        <f t="shared" ref="Z258:Z321" si="12">IF($Y258="","",IF($U258&lt;$Y258,"d",""))</f>
        <v>d</v>
      </c>
    </row>
    <row r="259" spans="1:26" ht="14.25" customHeight="1" thickBot="1" x14ac:dyDescent="0.3">
      <c r="A259" s="40">
        <v>0.185</v>
      </c>
      <c r="B259" s="40" t="s">
        <v>1093</v>
      </c>
      <c r="C259" s="24" t="s">
        <v>24</v>
      </c>
      <c r="D259" s="24"/>
      <c r="E259" s="24" t="s">
        <v>1094</v>
      </c>
      <c r="F259" s="179" t="s">
        <v>1095</v>
      </c>
      <c r="G259" s="31" t="s">
        <v>93</v>
      </c>
      <c r="H259" s="24" t="s">
        <v>84</v>
      </c>
      <c r="I259" s="31" t="s">
        <v>1091</v>
      </c>
      <c r="J259" s="24" t="s">
        <v>1092</v>
      </c>
      <c r="K259" s="35">
        <v>569</v>
      </c>
      <c r="L259" s="35" t="s">
        <v>47</v>
      </c>
      <c r="M259" s="31" t="s">
        <v>234</v>
      </c>
      <c r="N259" s="24" t="s">
        <v>88</v>
      </c>
      <c r="O259" s="24">
        <v>5</v>
      </c>
      <c r="P259" s="24"/>
      <c r="Q259" s="31" t="s">
        <v>34</v>
      </c>
      <c r="R259" s="24"/>
      <c r="S259" s="24"/>
      <c r="T259" s="31" t="s">
        <v>35</v>
      </c>
      <c r="U259" s="199">
        <v>32800</v>
      </c>
      <c r="V259" s="200">
        <v>59200</v>
      </c>
      <c r="W259" s="34">
        <f t="shared" si="0"/>
        <v>16.621621621621621</v>
      </c>
      <c r="X259" s="34" t="str">
        <f t="shared" si="1"/>
        <v>A</v>
      </c>
      <c r="Y259" s="201">
        <f t="shared" ref="Y259:Y322" si="13">IFERROR(($V259)*3,"")</f>
        <v>177600</v>
      </c>
      <c r="Z259" s="201" t="str">
        <f t="shared" si="12"/>
        <v>d</v>
      </c>
    </row>
    <row r="260" spans="1:26" ht="14.25" customHeight="1" thickBot="1" x14ac:dyDescent="0.3">
      <c r="A260" s="40">
        <v>6.99</v>
      </c>
      <c r="B260" s="41" t="s">
        <v>1096</v>
      </c>
      <c r="C260" s="24" t="s">
        <v>1097</v>
      </c>
      <c r="D260" s="24"/>
      <c r="E260" s="36" t="s">
        <v>940</v>
      </c>
      <c r="F260" s="179" t="s">
        <v>1098</v>
      </c>
      <c r="G260" s="31" t="s">
        <v>110</v>
      </c>
      <c r="H260" s="24" t="s">
        <v>144</v>
      </c>
      <c r="I260" s="31" t="s">
        <v>1099</v>
      </c>
      <c r="J260" s="24" t="s">
        <v>1100</v>
      </c>
      <c r="K260" s="36">
        <v>802</v>
      </c>
      <c r="L260" s="36" t="s">
        <v>31</v>
      </c>
      <c r="M260" s="31" t="s">
        <v>306</v>
      </c>
      <c r="N260" s="24" t="s">
        <v>88</v>
      </c>
      <c r="O260" s="24">
        <v>7</v>
      </c>
      <c r="P260" s="24"/>
      <c r="Q260" s="31" t="s">
        <v>34</v>
      </c>
      <c r="R260" s="24"/>
      <c r="S260" s="24"/>
      <c r="T260" s="31" t="s">
        <v>35</v>
      </c>
      <c r="U260" s="199">
        <v>0</v>
      </c>
      <c r="V260" s="200">
        <v>0</v>
      </c>
      <c r="W260" s="34" t="str">
        <f t="shared" si="0"/>
        <v/>
      </c>
      <c r="X260" s="34" t="str">
        <f t="shared" si="1"/>
        <v/>
      </c>
      <c r="Y260" s="201">
        <f t="shared" si="13"/>
        <v>0</v>
      </c>
      <c r="Z260" s="201" t="str">
        <f t="shared" si="12"/>
        <v/>
      </c>
    </row>
    <row r="261" spans="1:26" ht="14.25" customHeight="1" thickBot="1" x14ac:dyDescent="0.3">
      <c r="A261" s="40">
        <v>0.34899999999999998</v>
      </c>
      <c r="B261" s="40" t="s">
        <v>1101</v>
      </c>
      <c r="C261" s="24" t="s">
        <v>1102</v>
      </c>
      <c r="D261" s="24"/>
      <c r="E261" s="24" t="s">
        <v>940</v>
      </c>
      <c r="F261" s="179" t="s">
        <v>1103</v>
      </c>
      <c r="G261" s="31" t="s">
        <v>110</v>
      </c>
      <c r="H261" s="24" t="s">
        <v>84</v>
      </c>
      <c r="I261" s="84" t="s">
        <v>1104</v>
      </c>
      <c r="J261" s="51" t="s">
        <v>1105</v>
      </c>
      <c r="K261" s="30">
        <v>800</v>
      </c>
      <c r="L261" s="30" t="s">
        <v>31</v>
      </c>
      <c r="M261" s="31" t="s">
        <v>306</v>
      </c>
      <c r="N261" s="24" t="s">
        <v>88</v>
      </c>
      <c r="O261" s="24">
        <v>7</v>
      </c>
      <c r="P261" s="24"/>
      <c r="Q261" s="31" t="s">
        <v>34</v>
      </c>
      <c r="R261" s="24"/>
      <c r="S261" s="24"/>
      <c r="T261" s="31" t="s">
        <v>35</v>
      </c>
      <c r="U261" s="199">
        <v>0</v>
      </c>
      <c r="V261" s="200">
        <v>0</v>
      </c>
      <c r="W261" s="34" t="str">
        <f t="shared" si="0"/>
        <v/>
      </c>
      <c r="X261" s="34" t="str">
        <f t="shared" si="1"/>
        <v/>
      </c>
      <c r="Y261" s="201">
        <f t="shared" si="13"/>
        <v>0</v>
      </c>
      <c r="Z261" s="201" t="str">
        <f t="shared" si="12"/>
        <v/>
      </c>
    </row>
    <row r="262" spans="1:26" ht="14.25" customHeight="1" thickBot="1" x14ac:dyDescent="0.3">
      <c r="A262" s="40">
        <v>0.34899999999999998</v>
      </c>
      <c r="B262" s="41" t="s">
        <v>1106</v>
      </c>
      <c r="C262" s="24" t="s">
        <v>1107</v>
      </c>
      <c r="D262" s="24"/>
      <c r="E262" s="36" t="s">
        <v>291</v>
      </c>
      <c r="F262" s="179" t="s">
        <v>1108</v>
      </c>
      <c r="G262" s="31" t="s">
        <v>110</v>
      </c>
      <c r="H262" s="24" t="s">
        <v>84</v>
      </c>
      <c r="I262" s="84" t="s">
        <v>1104</v>
      </c>
      <c r="J262" s="51" t="s">
        <v>1105</v>
      </c>
      <c r="K262" s="59">
        <v>800</v>
      </c>
      <c r="L262" s="59" t="s">
        <v>47</v>
      </c>
      <c r="M262" s="31" t="s">
        <v>306</v>
      </c>
      <c r="N262" s="24" t="s">
        <v>88</v>
      </c>
      <c r="O262" s="24">
        <v>7</v>
      </c>
      <c r="P262" s="24"/>
      <c r="Q262" s="31" t="s">
        <v>34</v>
      </c>
      <c r="R262" s="24"/>
      <c r="S262" s="24"/>
      <c r="T262" s="31" t="s">
        <v>35</v>
      </c>
      <c r="U262" s="199">
        <v>0</v>
      </c>
      <c r="V262" s="200">
        <v>0</v>
      </c>
      <c r="W262" s="34" t="str">
        <f t="shared" si="0"/>
        <v/>
      </c>
      <c r="X262" s="34" t="str">
        <f t="shared" si="1"/>
        <v/>
      </c>
      <c r="Y262" s="201">
        <f t="shared" si="13"/>
        <v>0</v>
      </c>
      <c r="Z262" s="201" t="str">
        <f t="shared" si="12"/>
        <v/>
      </c>
    </row>
    <row r="263" spans="1:26" ht="14.25" customHeight="1" thickBot="1" x14ac:dyDescent="0.3">
      <c r="A263" s="40">
        <v>5.9</v>
      </c>
      <c r="B263" s="41" t="s">
        <v>1109</v>
      </c>
      <c r="C263" s="24" t="s">
        <v>1097</v>
      </c>
      <c r="D263" s="24"/>
      <c r="E263" s="36" t="s">
        <v>940</v>
      </c>
      <c r="F263" s="179" t="s">
        <v>1110</v>
      </c>
      <c r="G263" s="31" t="s">
        <v>110</v>
      </c>
      <c r="H263" s="24" t="s">
        <v>144</v>
      </c>
      <c r="I263" s="31" t="s">
        <v>1111</v>
      </c>
      <c r="J263" s="24" t="s">
        <v>1112</v>
      </c>
      <c r="K263" s="36">
        <v>801</v>
      </c>
      <c r="L263" s="36" t="s">
        <v>31</v>
      </c>
      <c r="M263" s="31" t="s">
        <v>306</v>
      </c>
      <c r="N263" s="24" t="s">
        <v>88</v>
      </c>
      <c r="O263" s="24">
        <v>7</v>
      </c>
      <c r="P263" s="24"/>
      <c r="Q263" s="31" t="s">
        <v>34</v>
      </c>
      <c r="R263" s="24"/>
      <c r="S263" s="24"/>
      <c r="T263" s="31" t="s">
        <v>35</v>
      </c>
      <c r="U263" s="199">
        <v>0</v>
      </c>
      <c r="V263" s="200">
        <v>0</v>
      </c>
      <c r="W263" s="34" t="str">
        <f t="shared" si="0"/>
        <v/>
      </c>
      <c r="X263" s="34" t="str">
        <f t="shared" si="1"/>
        <v/>
      </c>
      <c r="Y263" s="201">
        <f t="shared" si="13"/>
        <v>0</v>
      </c>
      <c r="Z263" s="201" t="str">
        <f t="shared" si="12"/>
        <v/>
      </c>
    </row>
    <row r="264" spans="1:26" ht="14.25" customHeight="1" thickBot="1" x14ac:dyDescent="0.3">
      <c r="A264" s="22">
        <v>190</v>
      </c>
      <c r="B264" s="23">
        <v>260</v>
      </c>
      <c r="C264" s="24" t="s">
        <v>49</v>
      </c>
      <c r="D264" s="31" t="s">
        <v>171</v>
      </c>
      <c r="E264" s="25" t="s">
        <v>37</v>
      </c>
      <c r="F264" s="178" t="s">
        <v>1113</v>
      </c>
      <c r="G264" s="27" t="s">
        <v>39</v>
      </c>
      <c r="H264" s="25" t="s">
        <v>40</v>
      </c>
      <c r="I264" s="84" t="s">
        <v>1114</v>
      </c>
      <c r="J264" s="86" t="s">
        <v>1115</v>
      </c>
      <c r="K264" s="30">
        <v>8</v>
      </c>
      <c r="L264" s="30" t="s">
        <v>31</v>
      </c>
      <c r="M264" s="31" t="s">
        <v>43</v>
      </c>
      <c r="N264" s="24">
        <v>2018</v>
      </c>
      <c r="O264" s="24">
        <v>51</v>
      </c>
      <c r="P264" s="24" t="s">
        <v>44</v>
      </c>
      <c r="Q264" s="31" t="s">
        <v>34</v>
      </c>
      <c r="R264" s="24" t="s">
        <v>45</v>
      </c>
      <c r="S264" s="24" t="s">
        <v>44</v>
      </c>
      <c r="T264" s="31" t="s">
        <v>35</v>
      </c>
      <c r="U264" s="199">
        <v>0</v>
      </c>
      <c r="V264" s="200">
        <v>0</v>
      </c>
      <c r="W264" s="34" t="str">
        <f t="shared" si="0"/>
        <v/>
      </c>
      <c r="X264" s="34" t="str">
        <f t="shared" si="1"/>
        <v/>
      </c>
      <c r="Y264" s="201">
        <f t="shared" si="13"/>
        <v>0</v>
      </c>
      <c r="Z264" s="201" t="str">
        <f t="shared" si="12"/>
        <v/>
      </c>
    </row>
    <row r="265" spans="1:26" ht="14.25" customHeight="1" thickBot="1" x14ac:dyDescent="0.3">
      <c r="A265" s="22">
        <v>190</v>
      </c>
      <c r="B265" s="23">
        <v>260</v>
      </c>
      <c r="C265" s="24" t="s">
        <v>49</v>
      </c>
      <c r="D265" s="31" t="s">
        <v>171</v>
      </c>
      <c r="E265" s="25" t="s">
        <v>37</v>
      </c>
      <c r="F265" s="178" t="s">
        <v>1113</v>
      </c>
      <c r="G265" s="27" t="s">
        <v>46</v>
      </c>
      <c r="H265" s="25" t="s">
        <v>40</v>
      </c>
      <c r="I265" s="31" t="s">
        <v>1114</v>
      </c>
      <c r="J265" s="25" t="s">
        <v>1115</v>
      </c>
      <c r="K265" s="35">
        <v>8</v>
      </c>
      <c r="L265" s="35" t="s">
        <v>47</v>
      </c>
      <c r="M265" s="31" t="s">
        <v>43</v>
      </c>
      <c r="N265" s="24">
        <v>2018</v>
      </c>
      <c r="O265" s="24">
        <v>51</v>
      </c>
      <c r="P265" s="24" t="s">
        <v>44</v>
      </c>
      <c r="Q265" s="31" t="s">
        <v>34</v>
      </c>
      <c r="R265" s="24" t="s">
        <v>45</v>
      </c>
      <c r="S265" s="24" t="s">
        <v>44</v>
      </c>
      <c r="T265" s="31" t="s">
        <v>35</v>
      </c>
      <c r="U265" s="199">
        <v>0</v>
      </c>
      <c r="V265" s="200">
        <v>0</v>
      </c>
      <c r="W265" s="34" t="str">
        <f t="shared" si="0"/>
        <v/>
      </c>
      <c r="X265" s="34" t="str">
        <f t="shared" si="1"/>
        <v/>
      </c>
      <c r="Y265" s="201">
        <f t="shared" si="13"/>
        <v>0</v>
      </c>
      <c r="Z265" s="201" t="str">
        <f t="shared" si="12"/>
        <v/>
      </c>
    </row>
    <row r="266" spans="1:26" ht="14.25" customHeight="1" thickBot="1" x14ac:dyDescent="0.3">
      <c r="A266" s="22">
        <v>190</v>
      </c>
      <c r="B266" s="23">
        <v>260</v>
      </c>
      <c r="C266" s="24" t="s">
        <v>49</v>
      </c>
      <c r="D266" s="31" t="s">
        <v>171</v>
      </c>
      <c r="E266" s="25" t="s">
        <v>37</v>
      </c>
      <c r="F266" s="178" t="s">
        <v>1113</v>
      </c>
      <c r="G266" s="31" t="s">
        <v>27</v>
      </c>
      <c r="H266" s="25" t="s">
        <v>40</v>
      </c>
      <c r="I266" s="31" t="s">
        <v>1114</v>
      </c>
      <c r="J266" s="25" t="s">
        <v>1115</v>
      </c>
      <c r="K266" s="35">
        <v>8</v>
      </c>
      <c r="L266" s="35" t="s">
        <v>48</v>
      </c>
      <c r="M266" s="31" t="s">
        <v>43</v>
      </c>
      <c r="N266" s="24">
        <v>2018</v>
      </c>
      <c r="O266" s="24">
        <v>51</v>
      </c>
      <c r="P266" s="24" t="s">
        <v>44</v>
      </c>
      <c r="Q266" s="31" t="s">
        <v>34</v>
      </c>
      <c r="R266" s="24" t="s">
        <v>45</v>
      </c>
      <c r="S266" s="24" t="s">
        <v>44</v>
      </c>
      <c r="T266" s="31" t="s">
        <v>35</v>
      </c>
      <c r="U266" s="199">
        <v>0</v>
      </c>
      <c r="V266" s="200">
        <v>0</v>
      </c>
      <c r="W266" s="34" t="str">
        <f t="shared" si="0"/>
        <v/>
      </c>
      <c r="X266" s="34" t="str">
        <f t="shared" si="1"/>
        <v/>
      </c>
      <c r="Y266" s="201">
        <f t="shared" si="13"/>
        <v>0</v>
      </c>
      <c r="Z266" s="201" t="str">
        <f t="shared" si="12"/>
        <v/>
      </c>
    </row>
    <row r="267" spans="1:26" ht="14.25" customHeight="1" thickBot="1" x14ac:dyDescent="0.3">
      <c r="A267" s="22">
        <v>472</v>
      </c>
      <c r="B267" s="23">
        <v>650</v>
      </c>
      <c r="C267" s="24" t="s">
        <v>49</v>
      </c>
      <c r="D267" s="31" t="s">
        <v>171</v>
      </c>
      <c r="E267" s="25" t="s">
        <v>37</v>
      </c>
      <c r="F267" s="178" t="s">
        <v>1116</v>
      </c>
      <c r="G267" s="27" t="s">
        <v>39</v>
      </c>
      <c r="H267" s="25" t="s">
        <v>40</v>
      </c>
      <c r="I267" s="31" t="s">
        <v>1117</v>
      </c>
      <c r="J267" s="25" t="s">
        <v>1118</v>
      </c>
      <c r="K267" s="30">
        <v>9</v>
      </c>
      <c r="L267" s="30" t="s">
        <v>31</v>
      </c>
      <c r="M267" s="31" t="s">
        <v>43</v>
      </c>
      <c r="N267" s="24">
        <v>2018</v>
      </c>
      <c r="O267" s="24">
        <v>51</v>
      </c>
      <c r="P267" s="24" t="s">
        <v>44</v>
      </c>
      <c r="Q267" s="31" t="s">
        <v>34</v>
      </c>
      <c r="R267" s="24" t="s">
        <v>45</v>
      </c>
      <c r="S267" s="24" t="s">
        <v>44</v>
      </c>
      <c r="T267" s="31" t="s">
        <v>35</v>
      </c>
      <c r="U267" s="199">
        <v>0</v>
      </c>
      <c r="V267" s="200">
        <v>0</v>
      </c>
      <c r="W267" s="34" t="str">
        <f t="shared" si="0"/>
        <v/>
      </c>
      <c r="X267" s="34" t="str">
        <f t="shared" si="1"/>
        <v/>
      </c>
      <c r="Y267" s="201">
        <f t="shared" si="13"/>
        <v>0</v>
      </c>
      <c r="Z267" s="201" t="str">
        <f t="shared" si="12"/>
        <v/>
      </c>
    </row>
    <row r="268" spans="1:26" ht="14.25" customHeight="1" thickBot="1" x14ac:dyDescent="0.3">
      <c r="A268" s="22">
        <v>472</v>
      </c>
      <c r="B268" s="23">
        <v>650</v>
      </c>
      <c r="C268" s="24" t="s">
        <v>49</v>
      </c>
      <c r="D268" s="31" t="s">
        <v>171</v>
      </c>
      <c r="E268" s="25" t="s">
        <v>37</v>
      </c>
      <c r="F268" s="178" t="s">
        <v>1116</v>
      </c>
      <c r="G268" s="27" t="s">
        <v>46</v>
      </c>
      <c r="H268" s="25" t="s">
        <v>40</v>
      </c>
      <c r="I268" s="31" t="s">
        <v>1117</v>
      </c>
      <c r="J268" s="25" t="s">
        <v>1118</v>
      </c>
      <c r="K268" s="35">
        <v>9</v>
      </c>
      <c r="L268" s="35" t="s">
        <v>47</v>
      </c>
      <c r="M268" s="31" t="s">
        <v>43</v>
      </c>
      <c r="N268" s="24">
        <v>2018</v>
      </c>
      <c r="O268" s="24">
        <v>51</v>
      </c>
      <c r="P268" s="24" t="s">
        <v>44</v>
      </c>
      <c r="Q268" s="31" t="s">
        <v>34</v>
      </c>
      <c r="R268" s="24" t="s">
        <v>45</v>
      </c>
      <c r="S268" s="24" t="s">
        <v>44</v>
      </c>
      <c r="T268" s="31" t="s">
        <v>35</v>
      </c>
      <c r="U268" s="199">
        <v>0</v>
      </c>
      <c r="V268" s="200">
        <v>0</v>
      </c>
      <c r="W268" s="34" t="str">
        <f t="shared" si="0"/>
        <v/>
      </c>
      <c r="X268" s="34" t="str">
        <f t="shared" si="1"/>
        <v/>
      </c>
      <c r="Y268" s="201">
        <f t="shared" si="13"/>
        <v>0</v>
      </c>
      <c r="Z268" s="201" t="str">
        <f t="shared" si="12"/>
        <v/>
      </c>
    </row>
    <row r="269" spans="1:26" ht="14.25" customHeight="1" thickBot="1" x14ac:dyDescent="0.3">
      <c r="A269" s="22">
        <v>472</v>
      </c>
      <c r="B269" s="23">
        <v>650</v>
      </c>
      <c r="C269" s="24" t="s">
        <v>49</v>
      </c>
      <c r="D269" s="31" t="s">
        <v>171</v>
      </c>
      <c r="E269" s="25" t="s">
        <v>37</v>
      </c>
      <c r="F269" s="178" t="s">
        <v>1116</v>
      </c>
      <c r="G269" s="31" t="s">
        <v>27</v>
      </c>
      <c r="H269" s="25" t="s">
        <v>40</v>
      </c>
      <c r="I269" s="31" t="s">
        <v>1117</v>
      </c>
      <c r="J269" s="25" t="s">
        <v>1118</v>
      </c>
      <c r="K269" s="35">
        <v>9</v>
      </c>
      <c r="L269" s="35" t="s">
        <v>48</v>
      </c>
      <c r="M269" s="31" t="s">
        <v>43</v>
      </c>
      <c r="N269" s="24">
        <v>2018</v>
      </c>
      <c r="O269" s="24">
        <v>51</v>
      </c>
      <c r="P269" s="24" t="s">
        <v>44</v>
      </c>
      <c r="Q269" s="31" t="s">
        <v>34</v>
      </c>
      <c r="R269" s="24" t="s">
        <v>45</v>
      </c>
      <c r="S269" s="24" t="s">
        <v>44</v>
      </c>
      <c r="T269" s="31" t="s">
        <v>35</v>
      </c>
      <c r="U269" s="199">
        <v>0</v>
      </c>
      <c r="V269" s="200">
        <v>0</v>
      </c>
      <c r="W269" s="34" t="str">
        <f t="shared" si="0"/>
        <v/>
      </c>
      <c r="X269" s="34" t="str">
        <f t="shared" si="1"/>
        <v/>
      </c>
      <c r="Y269" s="201">
        <f t="shared" si="13"/>
        <v>0</v>
      </c>
      <c r="Z269" s="201" t="str">
        <f t="shared" si="12"/>
        <v/>
      </c>
    </row>
    <row r="270" spans="1:26" ht="14.25" customHeight="1" thickBot="1" x14ac:dyDescent="0.3">
      <c r="A270" s="40">
        <v>0.185</v>
      </c>
      <c r="B270" s="41" t="s">
        <v>1119</v>
      </c>
      <c r="C270" s="24" t="s">
        <v>115</v>
      </c>
      <c r="D270" s="24"/>
      <c r="E270" s="24" t="s">
        <v>808</v>
      </c>
      <c r="F270" s="179" t="s">
        <v>1120</v>
      </c>
      <c r="G270" s="31" t="s">
        <v>93</v>
      </c>
      <c r="H270" s="24" t="s">
        <v>84</v>
      </c>
      <c r="I270" s="31" t="s">
        <v>1121</v>
      </c>
      <c r="J270" s="24" t="s">
        <v>1122</v>
      </c>
      <c r="K270" s="36">
        <v>293</v>
      </c>
      <c r="L270" s="36" t="s">
        <v>31</v>
      </c>
      <c r="M270" s="31" t="s">
        <v>87</v>
      </c>
      <c r="N270" s="24" t="s">
        <v>88</v>
      </c>
      <c r="O270" s="24">
        <v>3</v>
      </c>
      <c r="P270" s="24"/>
      <c r="Q270" s="31" t="s">
        <v>34</v>
      </c>
      <c r="R270" s="49"/>
      <c r="S270" s="49"/>
      <c r="T270" s="31" t="s">
        <v>35</v>
      </c>
      <c r="U270" s="199">
        <v>35370</v>
      </c>
      <c r="V270" s="200">
        <v>10600</v>
      </c>
      <c r="W270" s="34">
        <f t="shared" si="0"/>
        <v>100.10377358490567</v>
      </c>
      <c r="X270" s="34" t="str">
        <f t="shared" si="1"/>
        <v>C</v>
      </c>
      <c r="Y270" s="201">
        <f t="shared" si="13"/>
        <v>31800</v>
      </c>
      <c r="Z270" s="201" t="str">
        <f t="shared" si="12"/>
        <v/>
      </c>
    </row>
    <row r="271" spans="1:26" ht="14.25" customHeight="1" thickBot="1" x14ac:dyDescent="0.3">
      <c r="A271" s="40">
        <v>0.63</v>
      </c>
      <c r="B271" s="41" t="s">
        <v>1123</v>
      </c>
      <c r="C271" s="24" t="s">
        <v>348</v>
      </c>
      <c r="D271" s="24"/>
      <c r="E271" s="31" t="s">
        <v>1124</v>
      </c>
      <c r="F271" s="179" t="s">
        <v>1125</v>
      </c>
      <c r="G271" s="31" t="s">
        <v>27</v>
      </c>
      <c r="H271" s="24" t="s">
        <v>84</v>
      </c>
      <c r="I271" s="31" t="s">
        <v>1126</v>
      </c>
      <c r="J271" s="24" t="s">
        <v>1127</v>
      </c>
      <c r="K271" s="36">
        <v>294</v>
      </c>
      <c r="L271" s="36" t="s">
        <v>31</v>
      </c>
      <c r="M271" s="31" t="s">
        <v>87</v>
      </c>
      <c r="N271" s="24" t="s">
        <v>88</v>
      </c>
      <c r="O271" s="24">
        <v>3</v>
      </c>
      <c r="P271" s="24"/>
      <c r="Q271" s="31" t="s">
        <v>34</v>
      </c>
      <c r="R271" s="49"/>
      <c r="S271" s="49"/>
      <c r="T271" s="31" t="s">
        <v>35</v>
      </c>
      <c r="U271" s="199">
        <v>1000</v>
      </c>
      <c r="V271" s="200">
        <v>400</v>
      </c>
      <c r="W271" s="34">
        <f t="shared" si="0"/>
        <v>75</v>
      </c>
      <c r="X271" s="34" t="str">
        <f t="shared" si="1"/>
        <v>C</v>
      </c>
      <c r="Y271" s="201">
        <f t="shared" si="13"/>
        <v>1200</v>
      </c>
      <c r="Z271" s="201" t="str">
        <f t="shared" si="12"/>
        <v>d</v>
      </c>
    </row>
    <row r="272" spans="1:26" ht="14.25" customHeight="1" thickBot="1" x14ac:dyDescent="0.3">
      <c r="A272" s="40">
        <v>0.4</v>
      </c>
      <c r="B272" s="41" t="s">
        <v>1128</v>
      </c>
      <c r="C272" s="24" t="s">
        <v>115</v>
      </c>
      <c r="D272" s="24"/>
      <c r="E272" s="24" t="s">
        <v>808</v>
      </c>
      <c r="F272" s="179" t="s">
        <v>1129</v>
      </c>
      <c r="G272" s="31" t="s">
        <v>93</v>
      </c>
      <c r="H272" s="24" t="s">
        <v>84</v>
      </c>
      <c r="I272" s="31" t="s">
        <v>1130</v>
      </c>
      <c r="J272" s="24" t="s">
        <v>1131</v>
      </c>
      <c r="K272" s="36">
        <v>295</v>
      </c>
      <c r="L272" s="36" t="s">
        <v>31</v>
      </c>
      <c r="M272" s="31" t="s">
        <v>87</v>
      </c>
      <c r="N272" s="24" t="s">
        <v>88</v>
      </c>
      <c r="O272" s="24">
        <v>3</v>
      </c>
      <c r="P272" s="24"/>
      <c r="Q272" s="31" t="s">
        <v>34</v>
      </c>
      <c r="R272" s="49"/>
      <c r="S272" s="49"/>
      <c r="T272" s="31" t="s">
        <v>35</v>
      </c>
      <c r="U272" s="199">
        <v>4300</v>
      </c>
      <c r="V272" s="200">
        <v>1600</v>
      </c>
      <c r="W272" s="34">
        <f t="shared" si="0"/>
        <v>80.625</v>
      </c>
      <c r="X272" s="34" t="str">
        <f t="shared" si="1"/>
        <v>C</v>
      </c>
      <c r="Y272" s="201">
        <f t="shared" si="13"/>
        <v>4800</v>
      </c>
      <c r="Z272" s="201" t="str">
        <f t="shared" si="12"/>
        <v>d</v>
      </c>
    </row>
    <row r="273" spans="1:26" ht="14.25" customHeight="1" thickBot="1" x14ac:dyDescent="0.3">
      <c r="A273" s="43">
        <v>21</v>
      </c>
      <c r="B273" s="40" t="s">
        <v>491</v>
      </c>
      <c r="C273" s="24" t="s">
        <v>470</v>
      </c>
      <c r="D273" s="24"/>
      <c r="E273" s="24" t="s">
        <v>1132</v>
      </c>
      <c r="F273" s="179" t="s">
        <v>1133</v>
      </c>
      <c r="G273" s="31" t="s">
        <v>110</v>
      </c>
      <c r="H273" s="24" t="s">
        <v>369</v>
      </c>
      <c r="I273" s="31" t="s">
        <v>1134</v>
      </c>
      <c r="J273" s="24" t="s">
        <v>1135</v>
      </c>
      <c r="K273" s="30">
        <v>125</v>
      </c>
      <c r="L273" s="30" t="s">
        <v>31</v>
      </c>
      <c r="M273" s="31" t="s">
        <v>128</v>
      </c>
      <c r="N273" s="24" t="s">
        <v>129</v>
      </c>
      <c r="O273" s="24">
        <v>2</v>
      </c>
      <c r="P273" s="24"/>
      <c r="Q273" s="31" t="s">
        <v>34</v>
      </c>
      <c r="R273" s="24"/>
      <c r="S273" s="24"/>
      <c r="T273" s="31" t="s">
        <v>35</v>
      </c>
      <c r="U273" s="199">
        <v>0</v>
      </c>
      <c r="V273" s="200">
        <v>0</v>
      </c>
      <c r="W273" s="34" t="str">
        <f t="shared" si="0"/>
        <v/>
      </c>
      <c r="X273" s="34" t="str">
        <f t="shared" si="1"/>
        <v/>
      </c>
      <c r="Y273" s="201">
        <f t="shared" si="13"/>
        <v>0</v>
      </c>
      <c r="Z273" s="201" t="str">
        <f t="shared" si="12"/>
        <v/>
      </c>
    </row>
    <row r="274" spans="1:26" ht="14.25" customHeight="1" thickBot="1" x14ac:dyDescent="0.3">
      <c r="A274" s="43">
        <v>21</v>
      </c>
      <c r="B274" s="40" t="s">
        <v>1136</v>
      </c>
      <c r="C274" s="24" t="s">
        <v>1137</v>
      </c>
      <c r="D274" s="24"/>
      <c r="E274" s="24" t="s">
        <v>1138</v>
      </c>
      <c r="F274" s="179" t="s">
        <v>1139</v>
      </c>
      <c r="G274" s="31" t="s">
        <v>93</v>
      </c>
      <c r="H274" s="24" t="s">
        <v>369</v>
      </c>
      <c r="I274" s="31" t="s">
        <v>1134</v>
      </c>
      <c r="J274" s="24" t="s">
        <v>1135</v>
      </c>
      <c r="K274" s="35">
        <v>125</v>
      </c>
      <c r="L274" s="35" t="s">
        <v>47</v>
      </c>
      <c r="M274" s="31" t="s">
        <v>128</v>
      </c>
      <c r="N274" s="24" t="s">
        <v>129</v>
      </c>
      <c r="O274" s="24">
        <v>2</v>
      </c>
      <c r="P274" s="24"/>
      <c r="Q274" s="31" t="s">
        <v>34</v>
      </c>
      <c r="R274" s="24"/>
      <c r="S274" s="24"/>
      <c r="T274" s="31" t="s">
        <v>35</v>
      </c>
      <c r="U274" s="199">
        <v>0</v>
      </c>
      <c r="V274" s="200">
        <v>0</v>
      </c>
      <c r="W274" s="34" t="str">
        <f t="shared" si="0"/>
        <v/>
      </c>
      <c r="X274" s="34" t="str">
        <f t="shared" si="1"/>
        <v/>
      </c>
      <c r="Y274" s="201">
        <f t="shared" si="13"/>
        <v>0</v>
      </c>
      <c r="Z274" s="201" t="str">
        <f t="shared" si="12"/>
        <v/>
      </c>
    </row>
    <row r="275" spans="1:26" ht="14.25" customHeight="1" thickBot="1" x14ac:dyDescent="0.3">
      <c r="A275" s="43">
        <v>28</v>
      </c>
      <c r="B275" s="40" t="s">
        <v>491</v>
      </c>
      <c r="C275" s="44" t="s">
        <v>470</v>
      </c>
      <c r="D275" s="24"/>
      <c r="E275" s="24" t="s">
        <v>1132</v>
      </c>
      <c r="F275" s="179" t="s">
        <v>1133</v>
      </c>
      <c r="G275" s="31" t="s">
        <v>110</v>
      </c>
      <c r="H275" s="24" t="s">
        <v>369</v>
      </c>
      <c r="I275" s="31" t="s">
        <v>1140</v>
      </c>
      <c r="J275" s="24" t="s">
        <v>1141</v>
      </c>
      <c r="K275" s="36">
        <v>126</v>
      </c>
      <c r="L275" s="36" t="s">
        <v>31</v>
      </c>
      <c r="M275" s="31" t="s">
        <v>128</v>
      </c>
      <c r="N275" s="24" t="s">
        <v>129</v>
      </c>
      <c r="O275" s="24">
        <v>2</v>
      </c>
      <c r="P275" s="24"/>
      <c r="Q275" s="31" t="s">
        <v>34</v>
      </c>
      <c r="R275" s="24"/>
      <c r="S275" s="24"/>
      <c r="T275" s="31" t="s">
        <v>35</v>
      </c>
      <c r="U275" s="199">
        <v>0</v>
      </c>
      <c r="V275" s="200">
        <v>0</v>
      </c>
      <c r="W275" s="34" t="str">
        <f t="shared" si="0"/>
        <v/>
      </c>
      <c r="X275" s="34" t="str">
        <f t="shared" si="1"/>
        <v/>
      </c>
      <c r="Y275" s="201">
        <f t="shared" si="13"/>
        <v>0</v>
      </c>
      <c r="Z275" s="201" t="str">
        <f t="shared" si="12"/>
        <v/>
      </c>
    </row>
    <row r="276" spans="1:26" ht="14.25" customHeight="1" thickBot="1" x14ac:dyDescent="0.3">
      <c r="A276" s="43">
        <v>7.6050000000000004</v>
      </c>
      <c r="B276" s="40" t="s">
        <v>283</v>
      </c>
      <c r="C276" s="61" t="s">
        <v>1142</v>
      </c>
      <c r="D276" s="24"/>
      <c r="E276" s="24" t="s">
        <v>1143</v>
      </c>
      <c r="F276" s="179" t="s">
        <v>1144</v>
      </c>
      <c r="G276" s="31" t="s">
        <v>1145</v>
      </c>
      <c r="H276" s="51" t="s">
        <v>363</v>
      </c>
      <c r="I276" s="84" t="s">
        <v>1146</v>
      </c>
      <c r="J276" s="51" t="s">
        <v>1147</v>
      </c>
      <c r="K276" s="36">
        <v>137</v>
      </c>
      <c r="L276" s="36" t="s">
        <v>31</v>
      </c>
      <c r="M276" s="31" t="s">
        <v>119</v>
      </c>
      <c r="N276" s="24" t="s">
        <v>33</v>
      </c>
      <c r="O276" s="24">
        <v>2</v>
      </c>
      <c r="P276" s="24"/>
      <c r="Q276" s="31" t="s">
        <v>34</v>
      </c>
      <c r="R276" s="24"/>
      <c r="S276" s="24"/>
      <c r="T276" s="31" t="s">
        <v>35</v>
      </c>
      <c r="U276" s="199">
        <v>0</v>
      </c>
      <c r="V276" s="200">
        <v>0</v>
      </c>
      <c r="W276" s="34" t="str">
        <f t="shared" si="0"/>
        <v/>
      </c>
      <c r="X276" s="34" t="str">
        <f t="shared" si="1"/>
        <v/>
      </c>
      <c r="Y276" s="201">
        <f t="shared" si="13"/>
        <v>0</v>
      </c>
      <c r="Z276" s="201" t="str">
        <f t="shared" si="12"/>
        <v/>
      </c>
    </row>
    <row r="277" spans="1:26" ht="14.25" customHeight="1" thickBot="1" x14ac:dyDescent="0.3">
      <c r="A277" s="43">
        <v>1.05</v>
      </c>
      <c r="B277" s="40" t="s">
        <v>1148</v>
      </c>
      <c r="C277" s="61" t="s">
        <v>195</v>
      </c>
      <c r="D277" s="24"/>
      <c r="E277" s="24" t="s">
        <v>267</v>
      </c>
      <c r="F277" s="179" t="s">
        <v>1149</v>
      </c>
      <c r="G277" s="31" t="s">
        <v>83</v>
      </c>
      <c r="H277" s="51" t="s">
        <v>84</v>
      </c>
      <c r="I277" s="84" t="s">
        <v>1150</v>
      </c>
      <c r="J277" s="51" t="s">
        <v>1151</v>
      </c>
      <c r="K277" s="36">
        <v>135</v>
      </c>
      <c r="L277" s="36" t="s">
        <v>31</v>
      </c>
      <c r="M277" s="31" t="s">
        <v>128</v>
      </c>
      <c r="N277" s="24" t="s">
        <v>129</v>
      </c>
      <c r="O277" s="24">
        <v>2</v>
      </c>
      <c r="P277" s="44"/>
      <c r="Q277" s="31" t="s">
        <v>34</v>
      </c>
      <c r="R277" s="24"/>
      <c r="S277" s="24"/>
      <c r="T277" s="31" t="s">
        <v>35</v>
      </c>
      <c r="U277" s="199">
        <v>0</v>
      </c>
      <c r="V277" s="200">
        <v>0</v>
      </c>
      <c r="W277" s="34" t="str">
        <f t="shared" si="0"/>
        <v/>
      </c>
      <c r="X277" s="34" t="str">
        <f t="shared" si="1"/>
        <v/>
      </c>
      <c r="Y277" s="201">
        <f t="shared" si="13"/>
        <v>0</v>
      </c>
      <c r="Z277" s="201" t="str">
        <f t="shared" si="12"/>
        <v/>
      </c>
    </row>
    <row r="278" spans="1:26" ht="14.25" customHeight="1" thickBot="1" x14ac:dyDescent="0.3">
      <c r="A278" s="43">
        <v>1.9</v>
      </c>
      <c r="B278" s="60" t="s">
        <v>1152</v>
      </c>
      <c r="C278" s="24" t="s">
        <v>348</v>
      </c>
      <c r="D278" s="24"/>
      <c r="E278" s="24" t="s">
        <v>1143</v>
      </c>
      <c r="F278" s="179" t="s">
        <v>1153</v>
      </c>
      <c r="G278" s="27" t="s">
        <v>1145</v>
      </c>
      <c r="H278" s="51" t="s">
        <v>84</v>
      </c>
      <c r="I278" s="84" t="s">
        <v>1154</v>
      </c>
      <c r="J278" s="51" t="s">
        <v>1155</v>
      </c>
      <c r="K278" s="30">
        <v>136</v>
      </c>
      <c r="L278" s="30" t="s">
        <v>31</v>
      </c>
      <c r="M278" s="31" t="s">
        <v>128</v>
      </c>
      <c r="N278" s="24" t="s">
        <v>129</v>
      </c>
      <c r="O278" s="24">
        <v>2</v>
      </c>
      <c r="P278" s="44"/>
      <c r="Q278" s="31" t="s">
        <v>34</v>
      </c>
      <c r="R278" s="24"/>
      <c r="S278" s="24"/>
      <c r="T278" s="31" t="s">
        <v>35</v>
      </c>
      <c r="U278" s="199">
        <v>2500</v>
      </c>
      <c r="V278" s="200">
        <v>900</v>
      </c>
      <c r="W278" s="34">
        <f t="shared" si="0"/>
        <v>83.333333333333329</v>
      </c>
      <c r="X278" s="34" t="str">
        <f t="shared" si="1"/>
        <v>C</v>
      </c>
      <c r="Y278" s="201">
        <f t="shared" si="13"/>
        <v>2700</v>
      </c>
      <c r="Z278" s="201" t="str">
        <f t="shared" si="12"/>
        <v>d</v>
      </c>
    </row>
    <row r="279" spans="1:26" ht="14.25" customHeight="1" thickBot="1" x14ac:dyDescent="0.3">
      <c r="A279" s="43">
        <v>1.9</v>
      </c>
      <c r="B279" s="40"/>
      <c r="C279" s="44" t="s">
        <v>882</v>
      </c>
      <c r="D279" s="24"/>
      <c r="E279" s="31" t="s">
        <v>1156</v>
      </c>
      <c r="F279" s="179" t="s">
        <v>1157</v>
      </c>
      <c r="G279" s="31" t="s">
        <v>93</v>
      </c>
      <c r="H279" s="24" t="s">
        <v>84</v>
      </c>
      <c r="I279" s="84" t="s">
        <v>1154</v>
      </c>
      <c r="J279" s="51" t="s">
        <v>1155</v>
      </c>
      <c r="K279" s="35">
        <v>136</v>
      </c>
      <c r="L279" s="35" t="s">
        <v>47</v>
      </c>
      <c r="M279" s="31" t="s">
        <v>128</v>
      </c>
      <c r="N279" s="24" t="s">
        <v>129</v>
      </c>
      <c r="O279" s="24">
        <v>2</v>
      </c>
      <c r="P279" s="44"/>
      <c r="Q279" s="31" t="s">
        <v>34</v>
      </c>
      <c r="R279" s="24"/>
      <c r="S279" s="24"/>
      <c r="T279" s="31" t="s">
        <v>35</v>
      </c>
      <c r="U279" s="199">
        <v>0</v>
      </c>
      <c r="V279" s="200">
        <v>0</v>
      </c>
      <c r="W279" s="34" t="str">
        <f t="shared" si="0"/>
        <v/>
      </c>
      <c r="X279" s="34" t="str">
        <f t="shared" si="1"/>
        <v/>
      </c>
      <c r="Y279" s="201">
        <f t="shared" si="13"/>
        <v>0</v>
      </c>
      <c r="Z279" s="201" t="str">
        <f t="shared" si="12"/>
        <v/>
      </c>
    </row>
    <row r="280" spans="1:26" ht="14.25" customHeight="1" thickBot="1" x14ac:dyDescent="0.3">
      <c r="A280" s="43">
        <v>11.5</v>
      </c>
      <c r="B280" s="60" t="s">
        <v>1158</v>
      </c>
      <c r="C280" s="24" t="s">
        <v>1159</v>
      </c>
      <c r="D280" s="24"/>
      <c r="E280" s="24" t="s">
        <v>1143</v>
      </c>
      <c r="F280" s="179" t="s">
        <v>1160</v>
      </c>
      <c r="G280" s="31" t="s">
        <v>1145</v>
      </c>
      <c r="H280" s="24" t="s">
        <v>369</v>
      </c>
      <c r="I280" s="84" t="s">
        <v>1161</v>
      </c>
      <c r="J280" s="51" t="s">
        <v>1162</v>
      </c>
      <c r="K280" s="36">
        <v>139</v>
      </c>
      <c r="L280" s="36" t="s">
        <v>31</v>
      </c>
      <c r="M280" s="31" t="s">
        <v>128</v>
      </c>
      <c r="N280" s="24" t="s">
        <v>129</v>
      </c>
      <c r="O280" s="24">
        <v>2</v>
      </c>
      <c r="P280" s="44"/>
      <c r="Q280" s="31" t="s">
        <v>34</v>
      </c>
      <c r="R280" s="24"/>
      <c r="S280" s="24"/>
      <c r="T280" s="31" t="s">
        <v>35</v>
      </c>
      <c r="U280" s="199">
        <v>45</v>
      </c>
      <c r="V280" s="200">
        <v>4610</v>
      </c>
      <c r="W280" s="34">
        <f t="shared" si="0"/>
        <v>0.29284164859002171</v>
      </c>
      <c r="X280" s="34" t="str">
        <f t="shared" si="1"/>
        <v>A</v>
      </c>
      <c r="Y280" s="201">
        <f t="shared" si="13"/>
        <v>13830</v>
      </c>
      <c r="Z280" s="201" t="str">
        <f t="shared" si="12"/>
        <v>d</v>
      </c>
    </row>
    <row r="281" spans="1:26" ht="14.25" customHeight="1" thickBot="1" x14ac:dyDescent="0.3">
      <c r="A281" s="43">
        <v>14.99</v>
      </c>
      <c r="B281" s="40" t="s">
        <v>1163</v>
      </c>
      <c r="C281" s="44" t="s">
        <v>1159</v>
      </c>
      <c r="D281" s="24"/>
      <c r="E281" s="24" t="s">
        <v>1143</v>
      </c>
      <c r="F281" s="179" t="s">
        <v>1164</v>
      </c>
      <c r="G281" s="31" t="s">
        <v>1145</v>
      </c>
      <c r="H281" s="24" t="s">
        <v>369</v>
      </c>
      <c r="I281" s="31" t="s">
        <v>1165</v>
      </c>
      <c r="J281" s="24" t="s">
        <v>1166</v>
      </c>
      <c r="K281" s="36">
        <v>140</v>
      </c>
      <c r="L281" s="36" t="s">
        <v>31</v>
      </c>
      <c r="M281" s="31" t="s">
        <v>128</v>
      </c>
      <c r="N281" s="24" t="s">
        <v>129</v>
      </c>
      <c r="O281" s="24">
        <v>2</v>
      </c>
      <c r="P281" s="44"/>
      <c r="Q281" s="31" t="s">
        <v>34</v>
      </c>
      <c r="R281" s="24"/>
      <c r="S281" s="24"/>
      <c r="T281" s="31" t="s">
        <v>35</v>
      </c>
      <c r="U281" s="199">
        <v>0</v>
      </c>
      <c r="V281" s="200">
        <v>0</v>
      </c>
      <c r="W281" s="34" t="str">
        <f t="shared" si="0"/>
        <v/>
      </c>
      <c r="X281" s="34" t="str">
        <f t="shared" si="1"/>
        <v/>
      </c>
      <c r="Y281" s="201">
        <f t="shared" si="13"/>
        <v>0</v>
      </c>
      <c r="Z281" s="201" t="str">
        <f t="shared" si="12"/>
        <v/>
      </c>
    </row>
    <row r="282" spans="1:26" ht="14.25" customHeight="1" thickBot="1" x14ac:dyDescent="0.3">
      <c r="A282" s="40">
        <v>0.84</v>
      </c>
      <c r="B282" s="41">
        <v>1.7250000000000001</v>
      </c>
      <c r="C282" s="24" t="s">
        <v>24</v>
      </c>
      <c r="D282" s="24"/>
      <c r="E282" s="24" t="s">
        <v>1167</v>
      </c>
      <c r="F282" s="179" t="s">
        <v>1168</v>
      </c>
      <c r="G282" s="31" t="s">
        <v>934</v>
      </c>
      <c r="H282" s="24" t="s">
        <v>28</v>
      </c>
      <c r="I282" s="31" t="s">
        <v>1169</v>
      </c>
      <c r="J282" s="24" t="s">
        <v>1170</v>
      </c>
      <c r="K282" s="36">
        <v>118</v>
      </c>
      <c r="L282" s="36" t="s">
        <v>31</v>
      </c>
      <c r="M282" s="31" t="s">
        <v>119</v>
      </c>
      <c r="N282" s="24" t="s">
        <v>33</v>
      </c>
      <c r="O282" s="24">
        <v>2</v>
      </c>
      <c r="P282" s="44"/>
      <c r="Q282" s="31" t="s">
        <v>34</v>
      </c>
      <c r="R282" s="24"/>
      <c r="S282" s="24"/>
      <c r="T282" s="31" t="s">
        <v>35</v>
      </c>
      <c r="U282" s="199">
        <v>0</v>
      </c>
      <c r="V282" s="200">
        <v>0</v>
      </c>
      <c r="W282" s="34" t="str">
        <f t="shared" si="0"/>
        <v/>
      </c>
      <c r="X282" s="34" t="str">
        <f t="shared" si="1"/>
        <v/>
      </c>
      <c r="Y282" s="201">
        <f t="shared" si="13"/>
        <v>0</v>
      </c>
      <c r="Z282" s="201" t="str">
        <f t="shared" si="12"/>
        <v/>
      </c>
    </row>
    <row r="283" spans="1:26" ht="14.25" customHeight="1" thickBot="1" x14ac:dyDescent="0.3">
      <c r="A283" s="40">
        <v>0.60750000000000004</v>
      </c>
      <c r="B283" s="41">
        <v>1.0620000000000001</v>
      </c>
      <c r="C283" s="24" t="s">
        <v>24</v>
      </c>
      <c r="D283" s="24"/>
      <c r="E283" s="44" t="s">
        <v>142</v>
      </c>
      <c r="F283" s="179" t="s">
        <v>1171</v>
      </c>
      <c r="G283" s="31" t="s">
        <v>110</v>
      </c>
      <c r="H283" s="24" t="s">
        <v>28</v>
      </c>
      <c r="I283" s="31" t="s">
        <v>1172</v>
      </c>
      <c r="J283" s="24" t="s">
        <v>1173</v>
      </c>
      <c r="K283" s="36">
        <v>38</v>
      </c>
      <c r="L283" s="36" t="s">
        <v>31</v>
      </c>
      <c r="M283" s="31" t="s">
        <v>601</v>
      </c>
      <c r="N283" s="24" t="s">
        <v>78</v>
      </c>
      <c r="O283" s="24">
        <v>1</v>
      </c>
      <c r="P283" s="24"/>
      <c r="Q283" s="31" t="s">
        <v>66</v>
      </c>
      <c r="R283" s="24"/>
      <c r="S283" s="24"/>
      <c r="T283" s="31" t="s">
        <v>35</v>
      </c>
      <c r="U283" s="199">
        <v>2160</v>
      </c>
      <c r="V283" s="200">
        <v>240</v>
      </c>
      <c r="W283" s="34">
        <f t="shared" si="0"/>
        <v>270</v>
      </c>
      <c r="X283" s="34" t="str">
        <f t="shared" si="1"/>
        <v>C</v>
      </c>
      <c r="Y283" s="201">
        <f t="shared" si="13"/>
        <v>720</v>
      </c>
      <c r="Z283" s="201" t="str">
        <f t="shared" si="12"/>
        <v/>
      </c>
    </row>
    <row r="284" spans="1:26" ht="14.25" customHeight="1" thickBot="1" x14ac:dyDescent="0.3">
      <c r="A284" s="43">
        <v>11</v>
      </c>
      <c r="B284" s="43" t="s">
        <v>1174</v>
      </c>
      <c r="C284" s="44" t="s">
        <v>1175</v>
      </c>
      <c r="D284" s="24"/>
      <c r="E284" s="24" t="s">
        <v>697</v>
      </c>
      <c r="F284" s="179" t="s">
        <v>1176</v>
      </c>
      <c r="G284" s="31" t="s">
        <v>110</v>
      </c>
      <c r="H284" s="24" t="s">
        <v>470</v>
      </c>
      <c r="I284" s="31" t="s">
        <v>1177</v>
      </c>
      <c r="J284" s="24" t="s">
        <v>1178</v>
      </c>
      <c r="K284" s="30">
        <v>121</v>
      </c>
      <c r="L284" s="30" t="s">
        <v>31</v>
      </c>
      <c r="M284" s="31" t="s">
        <v>128</v>
      </c>
      <c r="N284" s="24" t="s">
        <v>129</v>
      </c>
      <c r="O284" s="24">
        <v>2</v>
      </c>
      <c r="P284" s="24"/>
      <c r="Q284" s="31" t="s">
        <v>34</v>
      </c>
      <c r="R284" s="24"/>
      <c r="S284" s="24"/>
      <c r="T284" s="31" t="s">
        <v>35</v>
      </c>
      <c r="U284" s="199">
        <v>0</v>
      </c>
      <c r="V284" s="200">
        <v>0</v>
      </c>
      <c r="W284" s="34" t="str">
        <f t="shared" si="0"/>
        <v/>
      </c>
      <c r="X284" s="34" t="str">
        <f t="shared" si="1"/>
        <v/>
      </c>
      <c r="Y284" s="201">
        <f t="shared" si="13"/>
        <v>0</v>
      </c>
      <c r="Z284" s="201" t="str">
        <f t="shared" si="12"/>
        <v/>
      </c>
    </row>
    <row r="285" spans="1:26" ht="14.25" customHeight="1" thickBot="1" x14ac:dyDescent="0.3">
      <c r="A285" s="43">
        <v>11</v>
      </c>
      <c r="B285" s="43" t="s">
        <v>491</v>
      </c>
      <c r="C285" s="44" t="s">
        <v>470</v>
      </c>
      <c r="D285" s="24"/>
      <c r="E285" s="24" t="s">
        <v>1132</v>
      </c>
      <c r="F285" s="179" t="s">
        <v>1179</v>
      </c>
      <c r="G285" s="31" t="s">
        <v>110</v>
      </c>
      <c r="H285" s="24" t="s">
        <v>470</v>
      </c>
      <c r="I285" s="31" t="s">
        <v>1177</v>
      </c>
      <c r="J285" s="24" t="s">
        <v>1178</v>
      </c>
      <c r="K285" s="35">
        <v>121</v>
      </c>
      <c r="L285" s="35" t="s">
        <v>47</v>
      </c>
      <c r="M285" s="31" t="s">
        <v>128</v>
      </c>
      <c r="N285" s="24" t="s">
        <v>129</v>
      </c>
      <c r="O285" s="24">
        <v>2</v>
      </c>
      <c r="P285" s="24"/>
      <c r="Q285" s="31" t="s">
        <v>34</v>
      </c>
      <c r="R285" s="24"/>
      <c r="S285" s="24"/>
      <c r="T285" s="31" t="s">
        <v>35</v>
      </c>
      <c r="U285" s="199">
        <v>0</v>
      </c>
      <c r="V285" s="200">
        <v>0</v>
      </c>
      <c r="W285" s="34" t="str">
        <f t="shared" si="0"/>
        <v/>
      </c>
      <c r="X285" s="34" t="str">
        <f t="shared" si="1"/>
        <v/>
      </c>
      <c r="Y285" s="201">
        <f t="shared" si="13"/>
        <v>0</v>
      </c>
      <c r="Z285" s="201" t="str">
        <f t="shared" si="12"/>
        <v/>
      </c>
    </row>
    <row r="286" spans="1:26" ht="14.25" customHeight="1" thickBot="1" x14ac:dyDescent="0.3">
      <c r="A286" s="43">
        <v>11</v>
      </c>
      <c r="B286" s="43" t="s">
        <v>296</v>
      </c>
      <c r="C286" s="44" t="s">
        <v>1180</v>
      </c>
      <c r="D286" s="24"/>
      <c r="E286" s="24" t="s">
        <v>505</v>
      </c>
      <c r="F286" s="179" t="s">
        <v>1181</v>
      </c>
      <c r="G286" s="31" t="s">
        <v>83</v>
      </c>
      <c r="H286" s="24" t="s">
        <v>470</v>
      </c>
      <c r="I286" s="31" t="s">
        <v>1177</v>
      </c>
      <c r="J286" s="24" t="s">
        <v>1178</v>
      </c>
      <c r="K286" s="35">
        <v>121</v>
      </c>
      <c r="L286" s="35" t="s">
        <v>48</v>
      </c>
      <c r="M286" s="31" t="s">
        <v>128</v>
      </c>
      <c r="N286" s="24" t="s">
        <v>129</v>
      </c>
      <c r="O286" s="24">
        <v>2</v>
      </c>
      <c r="P286" s="24"/>
      <c r="Q286" s="31" t="s">
        <v>34</v>
      </c>
      <c r="R286" s="24"/>
      <c r="S286" s="24"/>
      <c r="T286" s="31" t="s">
        <v>35</v>
      </c>
      <c r="U286" s="199">
        <v>0</v>
      </c>
      <c r="V286" s="200">
        <v>0</v>
      </c>
      <c r="W286" s="34" t="str">
        <f t="shared" si="0"/>
        <v/>
      </c>
      <c r="X286" s="34" t="str">
        <f t="shared" si="1"/>
        <v/>
      </c>
      <c r="Y286" s="201">
        <f t="shared" si="13"/>
        <v>0</v>
      </c>
      <c r="Z286" s="201" t="str">
        <f t="shared" si="12"/>
        <v/>
      </c>
    </row>
    <row r="287" spans="1:26" ht="14.25" customHeight="1" thickBot="1" x14ac:dyDescent="0.3">
      <c r="A287" s="40">
        <v>0.96</v>
      </c>
      <c r="B287" s="41" t="s">
        <v>1182</v>
      </c>
      <c r="C287" s="24" t="s">
        <v>1183</v>
      </c>
      <c r="D287" s="24"/>
      <c r="E287" s="24" t="s">
        <v>697</v>
      </c>
      <c r="F287" s="179" t="s">
        <v>1176</v>
      </c>
      <c r="G287" s="31" t="s">
        <v>110</v>
      </c>
      <c r="H287" s="24" t="s">
        <v>84</v>
      </c>
      <c r="I287" s="31" t="s">
        <v>1184</v>
      </c>
      <c r="J287" s="24" t="s">
        <v>1185</v>
      </c>
      <c r="K287" s="30">
        <v>119</v>
      </c>
      <c r="L287" s="30" t="s">
        <v>31</v>
      </c>
      <c r="M287" s="31" t="s">
        <v>128</v>
      </c>
      <c r="N287" s="24" t="s">
        <v>129</v>
      </c>
      <c r="O287" s="24">
        <v>2</v>
      </c>
      <c r="P287" s="24"/>
      <c r="Q287" s="31" t="s">
        <v>34</v>
      </c>
      <c r="R287" s="24"/>
      <c r="S287" s="24"/>
      <c r="T287" s="31" t="s">
        <v>35</v>
      </c>
      <c r="U287" s="199">
        <v>0</v>
      </c>
      <c r="V287" s="200">
        <v>5000</v>
      </c>
      <c r="W287" s="34">
        <f t="shared" si="0"/>
        <v>0</v>
      </c>
      <c r="X287" s="34" t="str">
        <f t="shared" si="1"/>
        <v>A</v>
      </c>
      <c r="Y287" s="201">
        <f t="shared" si="13"/>
        <v>15000</v>
      </c>
      <c r="Z287" s="201" t="str">
        <f t="shared" si="12"/>
        <v>d</v>
      </c>
    </row>
    <row r="288" spans="1:26" ht="14.25" customHeight="1" thickBot="1" x14ac:dyDescent="0.3">
      <c r="A288" s="40">
        <v>0.96</v>
      </c>
      <c r="B288" s="41" t="s">
        <v>532</v>
      </c>
      <c r="C288" s="24" t="s">
        <v>1107</v>
      </c>
      <c r="D288" s="24"/>
      <c r="E288" s="83" t="s">
        <v>505</v>
      </c>
      <c r="F288" s="179" t="s">
        <v>1186</v>
      </c>
      <c r="G288" s="27" t="s">
        <v>83</v>
      </c>
      <c r="H288" s="24" t="s">
        <v>84</v>
      </c>
      <c r="I288" s="31" t="s">
        <v>1184</v>
      </c>
      <c r="J288" s="24" t="s">
        <v>1185</v>
      </c>
      <c r="K288" s="35">
        <v>119</v>
      </c>
      <c r="L288" s="35" t="s">
        <v>47</v>
      </c>
      <c r="M288" s="31" t="s">
        <v>128</v>
      </c>
      <c r="N288" s="24" t="s">
        <v>129</v>
      </c>
      <c r="O288" s="24">
        <v>2</v>
      </c>
      <c r="P288" s="24"/>
      <c r="Q288" s="31" t="s">
        <v>34</v>
      </c>
      <c r="R288" s="24"/>
      <c r="S288" s="24"/>
      <c r="T288" s="31" t="s">
        <v>35</v>
      </c>
      <c r="U288" s="199">
        <v>129396</v>
      </c>
      <c r="V288" s="200">
        <v>388600</v>
      </c>
      <c r="W288" s="34">
        <f t="shared" si="0"/>
        <v>9.9893978383942361</v>
      </c>
      <c r="X288" s="34" t="str">
        <f t="shared" si="1"/>
        <v>A</v>
      </c>
      <c r="Y288" s="201">
        <f t="shared" si="13"/>
        <v>1165800</v>
      </c>
      <c r="Z288" s="201" t="str">
        <f t="shared" si="12"/>
        <v>d</v>
      </c>
    </row>
    <row r="289" spans="1:26" ht="14.25" customHeight="1" thickBot="1" x14ac:dyDescent="0.3">
      <c r="A289" s="40">
        <v>0.96</v>
      </c>
      <c r="B289" s="41" t="s">
        <v>1187</v>
      </c>
      <c r="C289" s="24" t="s">
        <v>115</v>
      </c>
      <c r="D289" s="24"/>
      <c r="E289" s="83" t="s">
        <v>1132</v>
      </c>
      <c r="F289" s="179" t="s">
        <v>1188</v>
      </c>
      <c r="G289" s="27" t="s">
        <v>93</v>
      </c>
      <c r="H289" s="24" t="s">
        <v>84</v>
      </c>
      <c r="I289" s="31" t="s">
        <v>1184</v>
      </c>
      <c r="J289" s="24" t="s">
        <v>1185</v>
      </c>
      <c r="K289" s="35">
        <v>119</v>
      </c>
      <c r="L289" s="35" t="s">
        <v>48</v>
      </c>
      <c r="M289" s="31" t="s">
        <v>128</v>
      </c>
      <c r="N289" s="24" t="s">
        <v>129</v>
      </c>
      <c r="O289" s="24">
        <v>2</v>
      </c>
      <c r="P289" s="24"/>
      <c r="Q289" s="31" t="s">
        <v>34</v>
      </c>
      <c r="R289" s="24"/>
      <c r="S289" s="24"/>
      <c r="T289" s="31" t="s">
        <v>35</v>
      </c>
      <c r="U289" s="199">
        <v>33320</v>
      </c>
      <c r="V289" s="200">
        <v>3780</v>
      </c>
      <c r="W289" s="34">
        <f t="shared" si="0"/>
        <v>264.44444444444446</v>
      </c>
      <c r="X289" s="34" t="str">
        <f t="shared" si="1"/>
        <v>C</v>
      </c>
      <c r="Y289" s="201">
        <f t="shared" si="13"/>
        <v>11340</v>
      </c>
      <c r="Z289" s="201" t="str">
        <f t="shared" si="12"/>
        <v/>
      </c>
    </row>
    <row r="290" spans="1:26" ht="14.25" customHeight="1" thickBot="1" x14ac:dyDescent="0.3">
      <c r="A290" s="43">
        <v>8.3699999999999992</v>
      </c>
      <c r="B290" s="43" t="s">
        <v>1189</v>
      </c>
      <c r="C290" s="24" t="s">
        <v>393</v>
      </c>
      <c r="D290" s="24"/>
      <c r="E290" s="24" t="s">
        <v>1143</v>
      </c>
      <c r="F290" s="179" t="s">
        <v>1190</v>
      </c>
      <c r="G290" s="31" t="s">
        <v>1145</v>
      </c>
      <c r="H290" s="24" t="s">
        <v>393</v>
      </c>
      <c r="I290" s="31" t="s">
        <v>1191</v>
      </c>
      <c r="J290" s="24" t="s">
        <v>1192</v>
      </c>
      <c r="K290" s="36">
        <v>130</v>
      </c>
      <c r="L290" s="36" t="s">
        <v>31</v>
      </c>
      <c r="M290" s="31" t="s">
        <v>128</v>
      </c>
      <c r="N290" s="24" t="s">
        <v>129</v>
      </c>
      <c r="O290" s="24">
        <v>2</v>
      </c>
      <c r="P290" s="24"/>
      <c r="Q290" s="31" t="s">
        <v>34</v>
      </c>
      <c r="R290" s="24"/>
      <c r="S290" s="24"/>
      <c r="T290" s="31" t="s">
        <v>35</v>
      </c>
      <c r="U290" s="199">
        <v>0</v>
      </c>
      <c r="V290" s="200">
        <v>0</v>
      </c>
      <c r="W290" s="34" t="str">
        <f t="shared" si="0"/>
        <v/>
      </c>
      <c r="X290" s="34" t="str">
        <f t="shared" si="1"/>
        <v/>
      </c>
      <c r="Y290" s="201">
        <f t="shared" si="13"/>
        <v>0</v>
      </c>
      <c r="Z290" s="201" t="str">
        <f t="shared" si="12"/>
        <v/>
      </c>
    </row>
    <row r="291" spans="1:26" ht="14.25" customHeight="1" thickBot="1" x14ac:dyDescent="0.3">
      <c r="A291" s="43">
        <v>13.37</v>
      </c>
      <c r="B291" s="43" t="s">
        <v>120</v>
      </c>
      <c r="C291" s="24" t="s">
        <v>393</v>
      </c>
      <c r="D291" s="24"/>
      <c r="E291" s="24" t="s">
        <v>1143</v>
      </c>
      <c r="F291" s="179" t="s">
        <v>1193</v>
      </c>
      <c r="G291" s="31" t="s">
        <v>1145</v>
      </c>
      <c r="H291" s="24" t="s">
        <v>393</v>
      </c>
      <c r="I291" s="31" t="s">
        <v>1194</v>
      </c>
      <c r="J291" s="24" t="s">
        <v>1195</v>
      </c>
      <c r="K291" s="36">
        <v>131</v>
      </c>
      <c r="L291" s="36" t="s">
        <v>31</v>
      </c>
      <c r="M291" s="31" t="s">
        <v>128</v>
      </c>
      <c r="N291" s="24" t="s">
        <v>129</v>
      </c>
      <c r="O291" s="24">
        <v>2</v>
      </c>
      <c r="P291" s="24"/>
      <c r="Q291" s="31" t="s">
        <v>34</v>
      </c>
      <c r="R291" s="24"/>
      <c r="S291" s="24"/>
      <c r="T291" s="31" t="s">
        <v>35</v>
      </c>
      <c r="U291" s="199">
        <v>0</v>
      </c>
      <c r="V291" s="200">
        <v>0</v>
      </c>
      <c r="W291" s="34" t="str">
        <f t="shared" si="0"/>
        <v/>
      </c>
      <c r="X291" s="34" t="str">
        <f t="shared" si="1"/>
        <v/>
      </c>
      <c r="Y291" s="201">
        <f t="shared" si="13"/>
        <v>0</v>
      </c>
      <c r="Z291" s="201" t="str">
        <f t="shared" si="12"/>
        <v/>
      </c>
    </row>
    <row r="292" spans="1:26" ht="14.25" customHeight="1" thickBot="1" x14ac:dyDescent="0.3">
      <c r="A292" s="43">
        <v>16.75</v>
      </c>
      <c r="B292" s="43" t="s">
        <v>1196</v>
      </c>
      <c r="C292" s="24" t="s">
        <v>1197</v>
      </c>
      <c r="D292" s="24"/>
      <c r="E292" s="24" t="s">
        <v>618</v>
      </c>
      <c r="F292" s="179" t="s">
        <v>1198</v>
      </c>
      <c r="G292" s="31" t="s">
        <v>110</v>
      </c>
      <c r="H292" s="24" t="s">
        <v>393</v>
      </c>
      <c r="I292" s="84" t="s">
        <v>1199</v>
      </c>
      <c r="J292" s="51" t="s">
        <v>1200</v>
      </c>
      <c r="K292" s="30">
        <v>150</v>
      </c>
      <c r="L292" s="30" t="s">
        <v>31</v>
      </c>
      <c r="M292" s="31" t="s">
        <v>128</v>
      </c>
      <c r="N292" s="24" t="s">
        <v>129</v>
      </c>
      <c r="O292" s="24">
        <v>2</v>
      </c>
      <c r="P292" s="24"/>
      <c r="Q292" s="31" t="s">
        <v>34</v>
      </c>
      <c r="R292" s="24"/>
      <c r="S292" s="24"/>
      <c r="T292" s="31" t="s">
        <v>35</v>
      </c>
      <c r="U292" s="199">
        <v>0</v>
      </c>
      <c r="V292" s="200">
        <v>0</v>
      </c>
      <c r="W292" s="34" t="str">
        <f t="shared" si="0"/>
        <v/>
      </c>
      <c r="X292" s="34" t="str">
        <f t="shared" si="1"/>
        <v/>
      </c>
      <c r="Y292" s="201">
        <f t="shared" si="13"/>
        <v>0</v>
      </c>
      <c r="Z292" s="201" t="str">
        <f t="shared" si="12"/>
        <v/>
      </c>
    </row>
    <row r="293" spans="1:26" ht="14.25" customHeight="1" thickBot="1" x14ac:dyDescent="0.3">
      <c r="A293" s="43">
        <v>16.75</v>
      </c>
      <c r="B293" s="43" t="s">
        <v>256</v>
      </c>
      <c r="C293" s="24" t="s">
        <v>1201</v>
      </c>
      <c r="D293" s="24"/>
      <c r="E293" s="31" t="s">
        <v>349</v>
      </c>
      <c r="F293" s="179" t="s">
        <v>1202</v>
      </c>
      <c r="G293" s="31" t="s">
        <v>110</v>
      </c>
      <c r="H293" s="24" t="s">
        <v>393</v>
      </c>
      <c r="I293" s="84" t="s">
        <v>1199</v>
      </c>
      <c r="J293" s="51" t="s">
        <v>1200</v>
      </c>
      <c r="K293" s="35">
        <v>150</v>
      </c>
      <c r="L293" s="35" t="s">
        <v>47</v>
      </c>
      <c r="M293" s="31" t="s">
        <v>128</v>
      </c>
      <c r="N293" s="24" t="s">
        <v>129</v>
      </c>
      <c r="O293" s="24">
        <v>2</v>
      </c>
      <c r="P293" s="24"/>
      <c r="Q293" s="31" t="s">
        <v>34</v>
      </c>
      <c r="R293" s="24"/>
      <c r="S293" s="24"/>
      <c r="T293" s="31" t="s">
        <v>35</v>
      </c>
      <c r="U293" s="199">
        <v>945</v>
      </c>
      <c r="V293" s="200">
        <v>1180</v>
      </c>
      <c r="W293" s="34">
        <f t="shared" si="0"/>
        <v>24.025423728813557</v>
      </c>
      <c r="X293" s="34" t="str">
        <f t="shared" si="1"/>
        <v>A</v>
      </c>
      <c r="Y293" s="201">
        <f t="shared" si="13"/>
        <v>3540</v>
      </c>
      <c r="Z293" s="201" t="str">
        <f t="shared" si="12"/>
        <v>d</v>
      </c>
    </row>
    <row r="294" spans="1:26" ht="14.25" customHeight="1" thickBot="1" x14ac:dyDescent="0.3">
      <c r="A294" s="43">
        <v>16.75</v>
      </c>
      <c r="B294" s="43" t="s">
        <v>422</v>
      </c>
      <c r="C294" s="24" t="s">
        <v>393</v>
      </c>
      <c r="D294" s="24"/>
      <c r="E294" s="24" t="s">
        <v>1143</v>
      </c>
      <c r="F294" s="179" t="s">
        <v>1200</v>
      </c>
      <c r="G294" s="31" t="s">
        <v>1145</v>
      </c>
      <c r="H294" s="24" t="s">
        <v>393</v>
      </c>
      <c r="I294" s="84" t="s">
        <v>1199</v>
      </c>
      <c r="J294" s="51" t="s">
        <v>1200</v>
      </c>
      <c r="K294" s="35">
        <v>150</v>
      </c>
      <c r="L294" s="35" t="s">
        <v>48</v>
      </c>
      <c r="M294" s="31" t="s">
        <v>128</v>
      </c>
      <c r="N294" s="24" t="s">
        <v>129</v>
      </c>
      <c r="O294" s="24">
        <v>2</v>
      </c>
      <c r="P294" s="24"/>
      <c r="Q294" s="31" t="s">
        <v>34</v>
      </c>
      <c r="R294" s="24"/>
      <c r="S294" s="24"/>
      <c r="T294" s="31" t="s">
        <v>35</v>
      </c>
      <c r="U294" s="199">
        <v>0</v>
      </c>
      <c r="V294" s="200">
        <v>0</v>
      </c>
      <c r="W294" s="34" t="str">
        <f t="shared" si="0"/>
        <v/>
      </c>
      <c r="X294" s="34" t="str">
        <f t="shared" si="1"/>
        <v/>
      </c>
      <c r="Y294" s="201">
        <f t="shared" si="13"/>
        <v>0</v>
      </c>
      <c r="Z294" s="201" t="str">
        <f t="shared" si="12"/>
        <v/>
      </c>
    </row>
    <row r="295" spans="1:26" ht="14.25" customHeight="1" thickBot="1" x14ac:dyDescent="0.3">
      <c r="A295" s="43">
        <v>16.75</v>
      </c>
      <c r="B295" s="43" t="s">
        <v>1203</v>
      </c>
      <c r="C295" s="24" t="s">
        <v>513</v>
      </c>
      <c r="D295" s="24"/>
      <c r="E295" s="24" t="s">
        <v>514</v>
      </c>
      <c r="F295" s="179" t="s">
        <v>1204</v>
      </c>
      <c r="G295" s="31" t="s">
        <v>93</v>
      </c>
      <c r="H295" s="24" t="s">
        <v>393</v>
      </c>
      <c r="I295" s="84" t="s">
        <v>1199</v>
      </c>
      <c r="J295" s="51" t="s">
        <v>1200</v>
      </c>
      <c r="K295" s="35">
        <v>150</v>
      </c>
      <c r="L295" s="35" t="s">
        <v>425</v>
      </c>
      <c r="M295" s="31" t="s">
        <v>128</v>
      </c>
      <c r="N295" s="24" t="s">
        <v>129</v>
      </c>
      <c r="O295" s="24">
        <v>2</v>
      </c>
      <c r="P295" s="24"/>
      <c r="Q295" s="31" t="s">
        <v>34</v>
      </c>
      <c r="R295" s="24"/>
      <c r="S295" s="24"/>
      <c r="T295" s="31" t="s">
        <v>35</v>
      </c>
      <c r="U295" s="199">
        <v>0</v>
      </c>
      <c r="V295" s="200">
        <v>0</v>
      </c>
      <c r="W295" s="34" t="str">
        <f t="shared" si="0"/>
        <v/>
      </c>
      <c r="X295" s="34" t="str">
        <f t="shared" si="1"/>
        <v/>
      </c>
      <c r="Y295" s="201">
        <f t="shared" si="13"/>
        <v>0</v>
      </c>
      <c r="Z295" s="201" t="str">
        <f t="shared" si="12"/>
        <v/>
      </c>
    </row>
    <row r="296" spans="1:26" ht="14.25" customHeight="1" thickBot="1" x14ac:dyDescent="0.3">
      <c r="A296" s="43">
        <v>25.15</v>
      </c>
      <c r="B296" s="43" t="s">
        <v>1205</v>
      </c>
      <c r="C296" s="24" t="s">
        <v>1206</v>
      </c>
      <c r="D296" s="24"/>
      <c r="E296" s="24" t="s">
        <v>618</v>
      </c>
      <c r="F296" s="179" t="s">
        <v>1207</v>
      </c>
      <c r="G296" s="31" t="s">
        <v>110</v>
      </c>
      <c r="H296" s="24" t="s">
        <v>393</v>
      </c>
      <c r="I296" s="84" t="s">
        <v>1208</v>
      </c>
      <c r="J296" s="51" t="s">
        <v>1209</v>
      </c>
      <c r="K296" s="30">
        <v>151</v>
      </c>
      <c r="L296" s="30" t="s">
        <v>31</v>
      </c>
      <c r="M296" s="31" t="s">
        <v>128</v>
      </c>
      <c r="N296" s="24" t="s">
        <v>129</v>
      </c>
      <c r="O296" s="24">
        <v>2</v>
      </c>
      <c r="P296" s="24"/>
      <c r="Q296" s="31" t="s">
        <v>34</v>
      </c>
      <c r="R296" s="24"/>
      <c r="S296" s="24"/>
      <c r="T296" s="31" t="s">
        <v>35</v>
      </c>
      <c r="U296" s="199">
        <v>0</v>
      </c>
      <c r="V296" s="200">
        <v>0</v>
      </c>
      <c r="W296" s="34" t="str">
        <f t="shared" si="0"/>
        <v/>
      </c>
      <c r="X296" s="34" t="str">
        <f t="shared" si="1"/>
        <v/>
      </c>
      <c r="Y296" s="201">
        <f t="shared" si="13"/>
        <v>0</v>
      </c>
      <c r="Z296" s="201" t="str">
        <f t="shared" si="12"/>
        <v/>
      </c>
    </row>
    <row r="297" spans="1:26" ht="14.25" customHeight="1" thickBot="1" x14ac:dyDescent="0.3">
      <c r="A297" s="43">
        <v>25.15</v>
      </c>
      <c r="B297" s="43" t="s">
        <v>1210</v>
      </c>
      <c r="C297" s="24" t="s">
        <v>1211</v>
      </c>
      <c r="D297" s="24"/>
      <c r="E297" s="24" t="s">
        <v>1212</v>
      </c>
      <c r="F297" s="179" t="s">
        <v>1213</v>
      </c>
      <c r="G297" s="31" t="s">
        <v>110</v>
      </c>
      <c r="H297" s="24" t="s">
        <v>393</v>
      </c>
      <c r="I297" s="84" t="s">
        <v>1208</v>
      </c>
      <c r="J297" s="51" t="s">
        <v>1209</v>
      </c>
      <c r="K297" s="35">
        <v>151</v>
      </c>
      <c r="L297" s="35" t="s">
        <v>47</v>
      </c>
      <c r="M297" s="31" t="s">
        <v>128</v>
      </c>
      <c r="N297" s="24" t="s">
        <v>129</v>
      </c>
      <c r="O297" s="24">
        <v>2</v>
      </c>
      <c r="P297" s="24"/>
      <c r="Q297" s="31" t="s">
        <v>34</v>
      </c>
      <c r="R297" s="24"/>
      <c r="S297" s="24"/>
      <c r="T297" s="31" t="s">
        <v>35</v>
      </c>
      <c r="U297" s="199">
        <v>0</v>
      </c>
      <c r="V297" s="200">
        <v>0</v>
      </c>
      <c r="W297" s="34" t="str">
        <f t="shared" si="0"/>
        <v/>
      </c>
      <c r="X297" s="34" t="str">
        <f t="shared" si="1"/>
        <v/>
      </c>
      <c r="Y297" s="201">
        <f t="shared" si="13"/>
        <v>0</v>
      </c>
      <c r="Z297" s="201" t="str">
        <f t="shared" si="12"/>
        <v/>
      </c>
    </row>
    <row r="298" spans="1:26" ht="14.25" customHeight="1" thickBot="1" x14ac:dyDescent="0.3">
      <c r="A298" s="43">
        <v>25.15</v>
      </c>
      <c r="B298" s="43" t="s">
        <v>1214</v>
      </c>
      <c r="C298" s="31" t="s">
        <v>1215</v>
      </c>
      <c r="D298" s="24"/>
      <c r="E298" s="31" t="s">
        <v>1216</v>
      </c>
      <c r="F298" s="179" t="s">
        <v>1217</v>
      </c>
      <c r="G298" s="31" t="s">
        <v>46</v>
      </c>
      <c r="H298" s="24" t="s">
        <v>393</v>
      </c>
      <c r="I298" s="84" t="s">
        <v>1208</v>
      </c>
      <c r="J298" s="51" t="s">
        <v>1209</v>
      </c>
      <c r="K298" s="35">
        <v>151</v>
      </c>
      <c r="L298" s="35" t="s">
        <v>48</v>
      </c>
      <c r="M298" s="31" t="s">
        <v>128</v>
      </c>
      <c r="N298" s="24" t="s">
        <v>129</v>
      </c>
      <c r="O298" s="24">
        <v>2</v>
      </c>
      <c r="P298" s="24"/>
      <c r="Q298" s="31" t="s">
        <v>34</v>
      </c>
      <c r="R298" s="24"/>
      <c r="S298" s="24"/>
      <c r="T298" s="31" t="s">
        <v>35</v>
      </c>
      <c r="U298" s="199">
        <v>0</v>
      </c>
      <c r="V298" s="200">
        <v>0</v>
      </c>
      <c r="W298" s="34" t="str">
        <f t="shared" si="0"/>
        <v/>
      </c>
      <c r="X298" s="34" t="str">
        <f t="shared" si="1"/>
        <v/>
      </c>
      <c r="Y298" s="201">
        <f t="shared" si="13"/>
        <v>0</v>
      </c>
      <c r="Z298" s="201" t="str">
        <f t="shared" si="12"/>
        <v/>
      </c>
    </row>
    <row r="299" spans="1:26" ht="14.25" customHeight="1" thickBot="1" x14ac:dyDescent="0.3">
      <c r="A299" s="43">
        <v>25.15</v>
      </c>
      <c r="B299" s="43" t="s">
        <v>1214</v>
      </c>
      <c r="C299" s="24" t="s">
        <v>393</v>
      </c>
      <c r="D299" s="24"/>
      <c r="E299" s="24" t="s">
        <v>1143</v>
      </c>
      <c r="F299" s="179" t="s">
        <v>1209</v>
      </c>
      <c r="G299" s="31" t="s">
        <v>1145</v>
      </c>
      <c r="H299" s="24" t="s">
        <v>393</v>
      </c>
      <c r="I299" s="84" t="s">
        <v>1208</v>
      </c>
      <c r="J299" s="51" t="s">
        <v>1209</v>
      </c>
      <c r="K299" s="35">
        <v>151</v>
      </c>
      <c r="L299" s="35" t="s">
        <v>425</v>
      </c>
      <c r="M299" s="31" t="s">
        <v>128</v>
      </c>
      <c r="N299" s="24" t="s">
        <v>129</v>
      </c>
      <c r="O299" s="24">
        <v>2</v>
      </c>
      <c r="P299" s="24"/>
      <c r="Q299" s="31" t="s">
        <v>34</v>
      </c>
      <c r="R299" s="24"/>
      <c r="S299" s="24"/>
      <c r="T299" s="31" t="s">
        <v>35</v>
      </c>
      <c r="U299" s="199">
        <v>37200</v>
      </c>
      <c r="V299" s="200">
        <v>167000</v>
      </c>
      <c r="W299" s="34">
        <f t="shared" si="0"/>
        <v>6.682634730538922</v>
      </c>
      <c r="X299" s="34" t="str">
        <f t="shared" si="1"/>
        <v>A</v>
      </c>
      <c r="Y299" s="201">
        <f t="shared" si="13"/>
        <v>501000</v>
      </c>
      <c r="Z299" s="201" t="str">
        <f t="shared" si="12"/>
        <v>d</v>
      </c>
    </row>
    <row r="300" spans="1:26" ht="14.25" customHeight="1" thickBot="1" x14ac:dyDescent="0.3">
      <c r="A300" s="43">
        <v>25.15</v>
      </c>
      <c r="B300" s="43" t="s">
        <v>1136</v>
      </c>
      <c r="C300" s="24" t="s">
        <v>1211</v>
      </c>
      <c r="D300" s="24"/>
      <c r="E300" s="24" t="s">
        <v>1212</v>
      </c>
      <c r="F300" s="179" t="s">
        <v>1218</v>
      </c>
      <c r="G300" s="31" t="s">
        <v>93</v>
      </c>
      <c r="H300" s="24" t="s">
        <v>393</v>
      </c>
      <c r="I300" s="84" t="s">
        <v>1208</v>
      </c>
      <c r="J300" s="51" t="s">
        <v>1209</v>
      </c>
      <c r="K300" s="35">
        <v>151</v>
      </c>
      <c r="L300" s="35" t="s">
        <v>430</v>
      </c>
      <c r="M300" s="31" t="s">
        <v>128</v>
      </c>
      <c r="N300" s="24" t="s">
        <v>129</v>
      </c>
      <c r="O300" s="24">
        <v>2</v>
      </c>
      <c r="P300" s="24"/>
      <c r="Q300" s="31" t="s">
        <v>34</v>
      </c>
      <c r="R300" s="24"/>
      <c r="S300" s="24"/>
      <c r="T300" s="31" t="s">
        <v>35</v>
      </c>
      <c r="U300" s="199">
        <v>10600</v>
      </c>
      <c r="V300" s="200">
        <v>2140</v>
      </c>
      <c r="W300" s="34">
        <f t="shared" si="0"/>
        <v>148.5981308411215</v>
      </c>
      <c r="X300" s="34" t="str">
        <f t="shared" si="1"/>
        <v>C</v>
      </c>
      <c r="Y300" s="201">
        <f t="shared" si="13"/>
        <v>6420</v>
      </c>
      <c r="Z300" s="201" t="str">
        <f t="shared" si="12"/>
        <v/>
      </c>
    </row>
    <row r="301" spans="1:26" ht="14.25" customHeight="1" thickBot="1" x14ac:dyDescent="0.3">
      <c r="A301" s="43">
        <v>25.15</v>
      </c>
      <c r="B301" s="43" t="s">
        <v>114</v>
      </c>
      <c r="C301" s="24" t="s">
        <v>513</v>
      </c>
      <c r="D301" s="24"/>
      <c r="E301" s="24" t="s">
        <v>514</v>
      </c>
      <c r="F301" s="179" t="s">
        <v>1219</v>
      </c>
      <c r="G301" s="31" t="s">
        <v>93</v>
      </c>
      <c r="H301" s="24" t="s">
        <v>393</v>
      </c>
      <c r="I301" s="84" t="s">
        <v>1208</v>
      </c>
      <c r="J301" s="51" t="s">
        <v>1209</v>
      </c>
      <c r="K301" s="35">
        <v>151</v>
      </c>
      <c r="L301" s="35" t="s">
        <v>1220</v>
      </c>
      <c r="M301" s="31" t="s">
        <v>128</v>
      </c>
      <c r="N301" s="24" t="s">
        <v>129</v>
      </c>
      <c r="O301" s="24">
        <v>2</v>
      </c>
      <c r="P301" s="24"/>
      <c r="Q301" s="31" t="s">
        <v>34</v>
      </c>
      <c r="R301" s="24"/>
      <c r="S301" s="24"/>
      <c r="T301" s="31" t="s">
        <v>35</v>
      </c>
      <c r="U301" s="199">
        <v>6450</v>
      </c>
      <c r="V301" s="200">
        <v>13300</v>
      </c>
      <c r="W301" s="34">
        <f t="shared" si="0"/>
        <v>14.548872180451127</v>
      </c>
      <c r="X301" s="34" t="str">
        <f t="shared" si="1"/>
        <v>A</v>
      </c>
      <c r="Y301" s="201">
        <f t="shared" si="13"/>
        <v>39900</v>
      </c>
      <c r="Z301" s="201" t="str">
        <f t="shared" si="12"/>
        <v>d</v>
      </c>
    </row>
    <row r="302" spans="1:26" ht="14.25" customHeight="1" thickBot="1" x14ac:dyDescent="0.3">
      <c r="A302" s="43">
        <v>39.950000000000003</v>
      </c>
      <c r="B302" s="43" t="s">
        <v>1221</v>
      </c>
      <c r="C302" s="24" t="s">
        <v>393</v>
      </c>
      <c r="D302" s="24"/>
      <c r="E302" s="24" t="s">
        <v>1143</v>
      </c>
      <c r="F302" s="179" t="s">
        <v>1222</v>
      </c>
      <c r="G302" s="31" t="s">
        <v>1145</v>
      </c>
      <c r="H302" s="24" t="s">
        <v>393</v>
      </c>
      <c r="I302" s="84" t="s">
        <v>1223</v>
      </c>
      <c r="J302" s="51" t="s">
        <v>1222</v>
      </c>
      <c r="K302" s="30">
        <v>152</v>
      </c>
      <c r="L302" s="30" t="s">
        <v>31</v>
      </c>
      <c r="M302" s="31" t="s">
        <v>128</v>
      </c>
      <c r="N302" s="24" t="s">
        <v>129</v>
      </c>
      <c r="O302" s="24">
        <v>2</v>
      </c>
      <c r="P302" s="24"/>
      <c r="Q302" s="31" t="s">
        <v>34</v>
      </c>
      <c r="R302" s="24"/>
      <c r="S302" s="24"/>
      <c r="T302" s="31" t="s">
        <v>35</v>
      </c>
      <c r="U302" s="199">
        <v>6000</v>
      </c>
      <c r="V302" s="200">
        <v>4000</v>
      </c>
      <c r="W302" s="34">
        <f t="shared" si="0"/>
        <v>45</v>
      </c>
      <c r="X302" s="34" t="str">
        <f t="shared" si="1"/>
        <v>B</v>
      </c>
      <c r="Y302" s="201">
        <f t="shared" si="13"/>
        <v>12000</v>
      </c>
      <c r="Z302" s="201" t="str">
        <f t="shared" si="12"/>
        <v>d</v>
      </c>
    </row>
    <row r="303" spans="1:26" ht="14.25" customHeight="1" thickBot="1" x14ac:dyDescent="0.3">
      <c r="A303" s="43">
        <v>39.950000000000003</v>
      </c>
      <c r="B303" s="43" t="s">
        <v>1224</v>
      </c>
      <c r="C303" s="24" t="s">
        <v>513</v>
      </c>
      <c r="D303" s="24"/>
      <c r="E303" s="24" t="s">
        <v>514</v>
      </c>
      <c r="F303" s="179" t="s">
        <v>1225</v>
      </c>
      <c r="G303" s="31" t="s">
        <v>93</v>
      </c>
      <c r="H303" s="24" t="s">
        <v>393</v>
      </c>
      <c r="I303" s="84" t="s">
        <v>1223</v>
      </c>
      <c r="J303" s="51" t="s">
        <v>1222</v>
      </c>
      <c r="K303" s="35">
        <v>152</v>
      </c>
      <c r="L303" s="35" t="s">
        <v>47</v>
      </c>
      <c r="M303" s="31" t="s">
        <v>128</v>
      </c>
      <c r="N303" s="24" t="s">
        <v>129</v>
      </c>
      <c r="O303" s="24">
        <v>2</v>
      </c>
      <c r="P303" s="24"/>
      <c r="Q303" s="31" t="s">
        <v>34</v>
      </c>
      <c r="R303" s="24"/>
      <c r="S303" s="24"/>
      <c r="T303" s="31" t="s">
        <v>35</v>
      </c>
      <c r="U303" s="199">
        <v>36000</v>
      </c>
      <c r="V303" s="200">
        <v>74000</v>
      </c>
      <c r="W303" s="34">
        <f t="shared" si="0"/>
        <v>14.594594594594595</v>
      </c>
      <c r="X303" s="34" t="str">
        <f t="shared" si="1"/>
        <v>A</v>
      </c>
      <c r="Y303" s="201">
        <f t="shared" si="13"/>
        <v>222000</v>
      </c>
      <c r="Z303" s="201" t="str">
        <f t="shared" si="12"/>
        <v>d</v>
      </c>
    </row>
    <row r="304" spans="1:26" ht="14.25" customHeight="1" thickBot="1" x14ac:dyDescent="0.3">
      <c r="A304" s="43">
        <v>39.950000000000003</v>
      </c>
      <c r="B304" s="43" t="s">
        <v>1226</v>
      </c>
      <c r="C304" s="24" t="s">
        <v>1211</v>
      </c>
      <c r="D304" s="24"/>
      <c r="E304" s="24" t="s">
        <v>1212</v>
      </c>
      <c r="F304" s="179" t="s">
        <v>1227</v>
      </c>
      <c r="G304" s="31" t="s">
        <v>93</v>
      </c>
      <c r="H304" s="24" t="s">
        <v>393</v>
      </c>
      <c r="I304" s="84" t="s">
        <v>1223</v>
      </c>
      <c r="J304" s="51" t="s">
        <v>1222</v>
      </c>
      <c r="K304" s="35">
        <v>152</v>
      </c>
      <c r="L304" s="35" t="s">
        <v>48</v>
      </c>
      <c r="M304" s="31" t="s">
        <v>128</v>
      </c>
      <c r="N304" s="24" t="s">
        <v>129</v>
      </c>
      <c r="O304" s="24">
        <v>2</v>
      </c>
      <c r="P304" s="24"/>
      <c r="Q304" s="31" t="s">
        <v>34</v>
      </c>
      <c r="R304" s="24"/>
      <c r="S304" s="24"/>
      <c r="T304" s="31" t="s">
        <v>35</v>
      </c>
      <c r="U304" s="199">
        <v>8000</v>
      </c>
      <c r="V304" s="200">
        <v>0</v>
      </c>
      <c r="W304" s="34" t="str">
        <f t="shared" si="0"/>
        <v/>
      </c>
      <c r="X304" s="34" t="str">
        <f t="shared" si="1"/>
        <v/>
      </c>
      <c r="Y304" s="201">
        <f t="shared" si="13"/>
        <v>0</v>
      </c>
      <c r="Z304" s="201" t="str">
        <f t="shared" si="12"/>
        <v/>
      </c>
    </row>
    <row r="305" spans="1:26" ht="14.25" customHeight="1" thickBot="1" x14ac:dyDescent="0.3">
      <c r="A305" s="43">
        <v>39.950000000000003</v>
      </c>
      <c r="B305" s="43" t="s">
        <v>1226</v>
      </c>
      <c r="C305" s="24" t="s">
        <v>49</v>
      </c>
      <c r="D305" s="24"/>
      <c r="E305" s="24" t="s">
        <v>618</v>
      </c>
      <c r="F305" s="179" t="s">
        <v>1228</v>
      </c>
      <c r="G305" s="31" t="s">
        <v>93</v>
      </c>
      <c r="H305" s="24" t="s">
        <v>393</v>
      </c>
      <c r="I305" s="84" t="s">
        <v>1223</v>
      </c>
      <c r="J305" s="51" t="s">
        <v>1222</v>
      </c>
      <c r="K305" s="35">
        <v>152</v>
      </c>
      <c r="L305" s="35" t="s">
        <v>425</v>
      </c>
      <c r="M305" s="31" t="s">
        <v>128</v>
      </c>
      <c r="N305" s="24" t="s">
        <v>129</v>
      </c>
      <c r="O305" s="24">
        <v>2</v>
      </c>
      <c r="P305" s="24"/>
      <c r="Q305" s="31" t="s">
        <v>34</v>
      </c>
      <c r="R305" s="24"/>
      <c r="S305" s="24"/>
      <c r="T305" s="31" t="s">
        <v>35</v>
      </c>
      <c r="U305" s="199">
        <v>24400</v>
      </c>
      <c r="V305" s="200">
        <v>3000</v>
      </c>
      <c r="W305" s="34">
        <f t="shared" si="0"/>
        <v>244</v>
      </c>
      <c r="X305" s="34" t="str">
        <f t="shared" si="1"/>
        <v>C</v>
      </c>
      <c r="Y305" s="201">
        <f t="shared" si="13"/>
        <v>9000</v>
      </c>
      <c r="Z305" s="201" t="str">
        <f t="shared" si="12"/>
        <v/>
      </c>
    </row>
    <row r="306" spans="1:26" ht="14.25" customHeight="1" thickBot="1" x14ac:dyDescent="0.3">
      <c r="A306" s="43">
        <v>5.75</v>
      </c>
      <c r="B306" s="43" t="s">
        <v>1229</v>
      </c>
      <c r="C306" s="44" t="s">
        <v>437</v>
      </c>
      <c r="D306" s="24"/>
      <c r="E306" s="24" t="s">
        <v>834</v>
      </c>
      <c r="F306" s="179" t="s">
        <v>1230</v>
      </c>
      <c r="G306" s="31" t="s">
        <v>93</v>
      </c>
      <c r="H306" s="44" t="s">
        <v>84</v>
      </c>
      <c r="I306" s="84" t="s">
        <v>1231</v>
      </c>
      <c r="J306" s="51" t="s">
        <v>1232</v>
      </c>
      <c r="K306" s="36">
        <v>132</v>
      </c>
      <c r="L306" s="36" t="s">
        <v>31</v>
      </c>
      <c r="M306" s="31" t="s">
        <v>128</v>
      </c>
      <c r="N306" s="24" t="s">
        <v>129</v>
      </c>
      <c r="O306" s="24">
        <v>2</v>
      </c>
      <c r="P306" s="24"/>
      <c r="Q306" s="31" t="s">
        <v>34</v>
      </c>
      <c r="R306" s="24"/>
      <c r="S306" s="24"/>
      <c r="T306" s="31" t="s">
        <v>35</v>
      </c>
      <c r="U306" s="199">
        <v>4500</v>
      </c>
      <c r="V306" s="200">
        <v>21500</v>
      </c>
      <c r="W306" s="34">
        <f t="shared" si="0"/>
        <v>6.279069767441861</v>
      </c>
      <c r="X306" s="34" t="str">
        <f t="shared" si="1"/>
        <v>A</v>
      </c>
      <c r="Y306" s="201">
        <f t="shared" si="13"/>
        <v>64500</v>
      </c>
      <c r="Z306" s="201" t="str">
        <f t="shared" si="12"/>
        <v>d</v>
      </c>
    </row>
    <row r="307" spans="1:26" ht="14.25" customHeight="1" thickBot="1" x14ac:dyDescent="0.3">
      <c r="A307" s="43">
        <v>7.9</v>
      </c>
      <c r="B307" s="60" t="s">
        <v>1233</v>
      </c>
      <c r="C307" s="24" t="s">
        <v>437</v>
      </c>
      <c r="D307" s="24"/>
      <c r="E307" s="24" t="s">
        <v>834</v>
      </c>
      <c r="F307" s="179" t="s">
        <v>1234</v>
      </c>
      <c r="G307" s="27" t="s">
        <v>93</v>
      </c>
      <c r="H307" s="24" t="s">
        <v>84</v>
      </c>
      <c r="I307" s="84" t="s">
        <v>1235</v>
      </c>
      <c r="J307" s="51" t="s">
        <v>1236</v>
      </c>
      <c r="K307" s="36">
        <v>133</v>
      </c>
      <c r="L307" s="36" t="s">
        <v>31</v>
      </c>
      <c r="M307" s="31" t="s">
        <v>128</v>
      </c>
      <c r="N307" s="24" t="s">
        <v>129</v>
      </c>
      <c r="O307" s="24">
        <v>2</v>
      </c>
      <c r="P307" s="24"/>
      <c r="Q307" s="31" t="s">
        <v>34</v>
      </c>
      <c r="R307" s="24"/>
      <c r="S307" s="24"/>
      <c r="T307" s="31" t="s">
        <v>35</v>
      </c>
      <c r="U307" s="199">
        <v>1480</v>
      </c>
      <c r="V307" s="200">
        <v>4120</v>
      </c>
      <c r="W307" s="34">
        <f t="shared" si="0"/>
        <v>10.776699029126213</v>
      </c>
      <c r="X307" s="34" t="str">
        <f t="shared" si="1"/>
        <v>A</v>
      </c>
      <c r="Y307" s="201">
        <f t="shared" si="13"/>
        <v>12360</v>
      </c>
      <c r="Z307" s="201" t="str">
        <f t="shared" si="12"/>
        <v>d</v>
      </c>
    </row>
    <row r="308" spans="1:26" ht="14.25" customHeight="1" thickBot="1" x14ac:dyDescent="0.3">
      <c r="A308" s="43">
        <v>11</v>
      </c>
      <c r="B308" s="60" t="s">
        <v>983</v>
      </c>
      <c r="C308" s="24" t="s">
        <v>1237</v>
      </c>
      <c r="D308" s="24"/>
      <c r="E308" s="24" t="s">
        <v>697</v>
      </c>
      <c r="F308" s="179" t="s">
        <v>1238</v>
      </c>
      <c r="G308" s="27" t="s">
        <v>110</v>
      </c>
      <c r="H308" s="24" t="s">
        <v>1239</v>
      </c>
      <c r="I308" s="31" t="s">
        <v>1240</v>
      </c>
      <c r="J308" s="24" t="s">
        <v>1241</v>
      </c>
      <c r="K308" s="36">
        <v>134</v>
      </c>
      <c r="L308" s="36" t="s">
        <v>31</v>
      </c>
      <c r="M308" s="31" t="s">
        <v>128</v>
      </c>
      <c r="N308" s="24" t="s">
        <v>129</v>
      </c>
      <c r="O308" s="24">
        <v>2</v>
      </c>
      <c r="P308" s="24"/>
      <c r="Q308" s="31" t="s">
        <v>34</v>
      </c>
      <c r="R308" s="24"/>
      <c r="S308" s="24"/>
      <c r="T308" s="31" t="s">
        <v>35</v>
      </c>
      <c r="U308" s="199">
        <v>0</v>
      </c>
      <c r="V308" s="200">
        <v>0</v>
      </c>
      <c r="W308" s="34" t="str">
        <f t="shared" si="0"/>
        <v/>
      </c>
      <c r="X308" s="34" t="str">
        <f t="shared" si="1"/>
        <v/>
      </c>
      <c r="Y308" s="201">
        <f t="shared" si="13"/>
        <v>0</v>
      </c>
      <c r="Z308" s="201" t="str">
        <f t="shared" si="12"/>
        <v/>
      </c>
    </row>
    <row r="309" spans="1:26" ht="14.25" customHeight="1" thickBot="1" x14ac:dyDescent="0.3">
      <c r="A309" s="43">
        <v>7.25</v>
      </c>
      <c r="B309" s="60" t="s">
        <v>1174</v>
      </c>
      <c r="C309" s="24" t="s">
        <v>393</v>
      </c>
      <c r="D309" s="24"/>
      <c r="E309" s="24" t="s">
        <v>178</v>
      </c>
      <c r="F309" s="179" t="s">
        <v>1242</v>
      </c>
      <c r="G309" s="27" t="s">
        <v>180</v>
      </c>
      <c r="H309" s="24" t="s">
        <v>393</v>
      </c>
      <c r="I309" s="31" t="s">
        <v>1243</v>
      </c>
      <c r="J309" s="24" t="s">
        <v>1244</v>
      </c>
      <c r="K309" s="30">
        <v>127</v>
      </c>
      <c r="L309" s="30" t="s">
        <v>31</v>
      </c>
      <c r="M309" s="31" t="s">
        <v>128</v>
      </c>
      <c r="N309" s="24" t="s">
        <v>129</v>
      </c>
      <c r="O309" s="24">
        <v>2</v>
      </c>
      <c r="P309" s="24"/>
      <c r="Q309" s="31" t="s">
        <v>34</v>
      </c>
      <c r="R309" s="24"/>
      <c r="S309" s="24"/>
      <c r="T309" s="31" t="s">
        <v>35</v>
      </c>
      <c r="U309" s="199">
        <v>0</v>
      </c>
      <c r="V309" s="200">
        <v>0</v>
      </c>
      <c r="W309" s="34" t="str">
        <f t="shared" si="0"/>
        <v/>
      </c>
      <c r="X309" s="34" t="str">
        <f t="shared" si="1"/>
        <v/>
      </c>
      <c r="Y309" s="201">
        <f t="shared" si="13"/>
        <v>0</v>
      </c>
      <c r="Z309" s="201" t="str">
        <f t="shared" si="12"/>
        <v/>
      </c>
    </row>
    <row r="310" spans="1:26" ht="14.25" customHeight="1" thickBot="1" x14ac:dyDescent="0.3">
      <c r="A310" s="43">
        <v>7.25</v>
      </c>
      <c r="B310" s="60" t="s">
        <v>1174</v>
      </c>
      <c r="C310" s="24" t="s">
        <v>393</v>
      </c>
      <c r="D310" s="24"/>
      <c r="E310" s="24" t="s">
        <v>1143</v>
      </c>
      <c r="F310" s="179" t="s">
        <v>1245</v>
      </c>
      <c r="G310" s="27" t="s">
        <v>1145</v>
      </c>
      <c r="H310" s="24" t="s">
        <v>393</v>
      </c>
      <c r="I310" s="31" t="s">
        <v>1243</v>
      </c>
      <c r="J310" s="24" t="s">
        <v>1244</v>
      </c>
      <c r="K310" s="35">
        <v>127</v>
      </c>
      <c r="L310" s="35" t="s">
        <v>47</v>
      </c>
      <c r="M310" s="31" t="s">
        <v>128</v>
      </c>
      <c r="N310" s="24" t="s">
        <v>129</v>
      </c>
      <c r="O310" s="24">
        <v>2</v>
      </c>
      <c r="P310" s="24"/>
      <c r="Q310" s="31" t="s">
        <v>34</v>
      </c>
      <c r="R310" s="24"/>
      <c r="S310" s="24"/>
      <c r="T310" s="31" t="s">
        <v>35</v>
      </c>
      <c r="U310" s="199">
        <v>114000</v>
      </c>
      <c r="V310" s="200">
        <v>139000</v>
      </c>
      <c r="W310" s="34">
        <f t="shared" si="0"/>
        <v>24.60431654676259</v>
      </c>
      <c r="X310" s="34" t="str">
        <f t="shared" si="1"/>
        <v>A</v>
      </c>
      <c r="Y310" s="201">
        <f t="shared" si="13"/>
        <v>417000</v>
      </c>
      <c r="Z310" s="201" t="str">
        <f t="shared" si="12"/>
        <v>d</v>
      </c>
    </row>
    <row r="311" spans="1:26" ht="14.25" customHeight="1" thickBot="1" x14ac:dyDescent="0.3">
      <c r="A311" s="43">
        <v>7.25</v>
      </c>
      <c r="B311" s="60" t="s">
        <v>550</v>
      </c>
      <c r="C311" s="24" t="s">
        <v>513</v>
      </c>
      <c r="D311" s="24"/>
      <c r="E311" s="24" t="s">
        <v>514</v>
      </c>
      <c r="F311" s="179" t="s">
        <v>1246</v>
      </c>
      <c r="G311" s="31" t="s">
        <v>93</v>
      </c>
      <c r="H311" s="24" t="s">
        <v>393</v>
      </c>
      <c r="I311" s="31" t="s">
        <v>1243</v>
      </c>
      <c r="J311" s="24" t="s">
        <v>1244</v>
      </c>
      <c r="K311" s="35">
        <v>127</v>
      </c>
      <c r="L311" s="35" t="s">
        <v>48</v>
      </c>
      <c r="M311" s="31" t="s">
        <v>128</v>
      </c>
      <c r="N311" s="24" t="s">
        <v>129</v>
      </c>
      <c r="O311" s="24">
        <v>2</v>
      </c>
      <c r="P311" s="24"/>
      <c r="Q311" s="31" t="s">
        <v>34</v>
      </c>
      <c r="R311" s="24"/>
      <c r="S311" s="24"/>
      <c r="T311" s="31" t="s">
        <v>35</v>
      </c>
      <c r="U311" s="199">
        <v>0</v>
      </c>
      <c r="V311" s="200">
        <v>0</v>
      </c>
      <c r="W311" s="34" t="str">
        <f t="shared" si="0"/>
        <v/>
      </c>
      <c r="X311" s="34" t="str">
        <f t="shared" si="1"/>
        <v/>
      </c>
      <c r="Y311" s="201">
        <f t="shared" si="13"/>
        <v>0</v>
      </c>
      <c r="Z311" s="201" t="str">
        <f t="shared" si="12"/>
        <v/>
      </c>
    </row>
    <row r="312" spans="1:26" ht="14.25" customHeight="1" thickBot="1" x14ac:dyDescent="0.3">
      <c r="A312" s="43">
        <v>9.9</v>
      </c>
      <c r="B312" s="43" t="s">
        <v>1247</v>
      </c>
      <c r="C312" s="24" t="s">
        <v>90</v>
      </c>
      <c r="D312" s="24"/>
      <c r="E312" s="31" t="s">
        <v>1248</v>
      </c>
      <c r="F312" s="179" t="s">
        <v>1249</v>
      </c>
      <c r="G312" s="31" t="s">
        <v>83</v>
      </c>
      <c r="H312" s="24" t="s">
        <v>393</v>
      </c>
      <c r="I312" s="84" t="s">
        <v>1250</v>
      </c>
      <c r="J312" s="51" t="s">
        <v>1251</v>
      </c>
      <c r="K312" s="36">
        <v>128</v>
      </c>
      <c r="L312" s="36" t="s">
        <v>31</v>
      </c>
      <c r="M312" s="31" t="s">
        <v>128</v>
      </c>
      <c r="N312" s="24" t="s">
        <v>129</v>
      </c>
      <c r="O312" s="24">
        <v>2</v>
      </c>
      <c r="P312" s="24"/>
      <c r="Q312" s="31" t="s">
        <v>34</v>
      </c>
      <c r="R312" s="24"/>
      <c r="S312" s="24"/>
      <c r="T312" s="31" t="s">
        <v>35</v>
      </c>
      <c r="U312" s="199">
        <v>182200</v>
      </c>
      <c r="V312" s="200">
        <v>436000</v>
      </c>
      <c r="W312" s="34">
        <f t="shared" si="0"/>
        <v>12.536697247706421</v>
      </c>
      <c r="X312" s="34" t="str">
        <f t="shared" si="1"/>
        <v>A</v>
      </c>
      <c r="Y312" s="201">
        <f t="shared" si="13"/>
        <v>1308000</v>
      </c>
      <c r="Z312" s="201" t="str">
        <f t="shared" si="12"/>
        <v>d</v>
      </c>
    </row>
    <row r="313" spans="1:26" ht="14.25" customHeight="1" thickBot="1" x14ac:dyDescent="0.3">
      <c r="A313" s="43">
        <v>24</v>
      </c>
      <c r="B313" s="43" t="s">
        <v>1252</v>
      </c>
      <c r="C313" s="24" t="s">
        <v>90</v>
      </c>
      <c r="D313" s="24"/>
      <c r="E313" s="31" t="s">
        <v>1253</v>
      </c>
      <c r="F313" s="179" t="s">
        <v>1254</v>
      </c>
      <c r="G313" s="84" t="s">
        <v>110</v>
      </c>
      <c r="H313" s="24" t="s">
        <v>393</v>
      </c>
      <c r="I313" s="84" t="s">
        <v>1255</v>
      </c>
      <c r="J313" s="51" t="s">
        <v>1256</v>
      </c>
      <c r="K313" s="30">
        <v>129</v>
      </c>
      <c r="L313" s="30" t="s">
        <v>31</v>
      </c>
      <c r="M313" s="31" t="s">
        <v>128</v>
      </c>
      <c r="N313" s="24" t="s">
        <v>129</v>
      </c>
      <c r="O313" s="24">
        <v>2</v>
      </c>
      <c r="P313" s="24"/>
      <c r="Q313" s="31" t="s">
        <v>34</v>
      </c>
      <c r="R313" s="24"/>
      <c r="S313" s="24"/>
      <c r="T313" s="31" t="s">
        <v>35</v>
      </c>
      <c r="U313" s="199">
        <v>86000</v>
      </c>
      <c r="V313" s="200">
        <v>124000</v>
      </c>
      <c r="W313" s="34">
        <f t="shared" si="0"/>
        <v>20.806451612903228</v>
      </c>
      <c r="X313" s="34" t="str">
        <f t="shared" si="1"/>
        <v>A</v>
      </c>
      <c r="Y313" s="201">
        <f t="shared" si="13"/>
        <v>372000</v>
      </c>
      <c r="Z313" s="201" t="str">
        <f t="shared" si="12"/>
        <v>d</v>
      </c>
    </row>
    <row r="314" spans="1:26" ht="14.25" customHeight="1" thickBot="1" x14ac:dyDescent="0.3">
      <c r="A314" s="43">
        <v>24</v>
      </c>
      <c r="B314" s="43" t="s">
        <v>1257</v>
      </c>
      <c r="C314" s="24" t="s">
        <v>393</v>
      </c>
      <c r="D314" s="24"/>
      <c r="E314" s="36" t="s">
        <v>1143</v>
      </c>
      <c r="F314" s="179" t="s">
        <v>1258</v>
      </c>
      <c r="G314" s="27" t="s">
        <v>1145</v>
      </c>
      <c r="H314" s="24" t="s">
        <v>393</v>
      </c>
      <c r="I314" s="84" t="s">
        <v>1255</v>
      </c>
      <c r="J314" s="51" t="s">
        <v>1256</v>
      </c>
      <c r="K314" s="35">
        <v>129</v>
      </c>
      <c r="L314" s="35" t="s">
        <v>47</v>
      </c>
      <c r="M314" s="31" t="s">
        <v>128</v>
      </c>
      <c r="N314" s="24" t="s">
        <v>129</v>
      </c>
      <c r="O314" s="24">
        <v>2</v>
      </c>
      <c r="P314" s="24"/>
      <c r="Q314" s="31" t="s">
        <v>34</v>
      </c>
      <c r="R314" s="24"/>
      <c r="S314" s="24"/>
      <c r="T314" s="31" t="s">
        <v>35</v>
      </c>
      <c r="U314" s="199">
        <v>2700</v>
      </c>
      <c r="V314" s="200">
        <v>10400</v>
      </c>
      <c r="W314" s="34">
        <f t="shared" si="0"/>
        <v>7.7884615384615392</v>
      </c>
      <c r="X314" s="34" t="str">
        <f t="shared" si="1"/>
        <v>A</v>
      </c>
      <c r="Y314" s="201">
        <f t="shared" si="13"/>
        <v>31200</v>
      </c>
      <c r="Z314" s="201" t="str">
        <f t="shared" si="12"/>
        <v>d</v>
      </c>
    </row>
    <row r="315" spans="1:26" ht="14.25" customHeight="1" thickBot="1" x14ac:dyDescent="0.3">
      <c r="A315" s="43">
        <v>24</v>
      </c>
      <c r="B315" s="43" t="s">
        <v>1259</v>
      </c>
      <c r="C315" s="24" t="s">
        <v>1211</v>
      </c>
      <c r="D315" s="24"/>
      <c r="E315" s="36" t="s">
        <v>1212</v>
      </c>
      <c r="F315" s="179" t="s">
        <v>1260</v>
      </c>
      <c r="G315" s="27" t="s">
        <v>93</v>
      </c>
      <c r="H315" s="24" t="s">
        <v>393</v>
      </c>
      <c r="I315" s="84" t="s">
        <v>1255</v>
      </c>
      <c r="J315" s="51" t="s">
        <v>1256</v>
      </c>
      <c r="K315" s="35">
        <v>129</v>
      </c>
      <c r="L315" s="35" t="s">
        <v>48</v>
      </c>
      <c r="M315" s="31" t="s">
        <v>128</v>
      </c>
      <c r="N315" s="24" t="s">
        <v>129</v>
      </c>
      <c r="O315" s="24">
        <v>2</v>
      </c>
      <c r="P315" s="24"/>
      <c r="Q315" s="31" t="s">
        <v>34</v>
      </c>
      <c r="R315" s="24"/>
      <c r="S315" s="24"/>
      <c r="T315" s="31" t="s">
        <v>35</v>
      </c>
      <c r="U315" s="199">
        <v>0</v>
      </c>
      <c r="V315" s="200">
        <v>0</v>
      </c>
      <c r="W315" s="34" t="str">
        <f t="shared" si="0"/>
        <v/>
      </c>
      <c r="X315" s="34" t="str">
        <f t="shared" si="1"/>
        <v/>
      </c>
      <c r="Y315" s="201">
        <f t="shared" si="13"/>
        <v>0</v>
      </c>
      <c r="Z315" s="201" t="str">
        <f t="shared" si="12"/>
        <v/>
      </c>
    </row>
    <row r="316" spans="1:26" ht="14.25" customHeight="1" thickBot="1" x14ac:dyDescent="0.3">
      <c r="A316" s="24">
        <v>7.34</v>
      </c>
      <c r="B316" s="24" t="s">
        <v>1261</v>
      </c>
      <c r="C316" s="24" t="s">
        <v>1262</v>
      </c>
      <c r="D316" s="24"/>
      <c r="E316" s="36" t="s">
        <v>517</v>
      </c>
      <c r="F316" s="179" t="s">
        <v>1263</v>
      </c>
      <c r="G316" s="31" t="s">
        <v>110</v>
      </c>
      <c r="H316" s="24" t="s">
        <v>393</v>
      </c>
      <c r="I316" s="84" t="s">
        <v>1264</v>
      </c>
      <c r="J316" s="51" t="s">
        <v>1265</v>
      </c>
      <c r="K316" s="36">
        <v>295</v>
      </c>
      <c r="L316" s="36" t="s">
        <v>31</v>
      </c>
      <c r="M316" s="31" t="s">
        <v>249</v>
      </c>
      <c r="N316" s="24" t="s">
        <v>185</v>
      </c>
      <c r="O316" s="24">
        <v>3</v>
      </c>
      <c r="P316" s="24"/>
      <c r="Q316" s="31" t="s">
        <v>66</v>
      </c>
      <c r="R316" s="24"/>
      <c r="S316" s="24"/>
      <c r="T316" s="31" t="s">
        <v>35</v>
      </c>
      <c r="U316" s="199">
        <v>0</v>
      </c>
      <c r="V316" s="200">
        <v>0</v>
      </c>
      <c r="W316" s="34" t="str">
        <f t="shared" si="0"/>
        <v/>
      </c>
      <c r="X316" s="34" t="str">
        <f t="shared" si="1"/>
        <v/>
      </c>
      <c r="Y316" s="201">
        <f t="shared" si="13"/>
        <v>0</v>
      </c>
      <c r="Z316" s="201" t="str">
        <f t="shared" si="12"/>
        <v/>
      </c>
    </row>
    <row r="317" spans="1:26" ht="14.25" customHeight="1" thickBot="1" x14ac:dyDescent="0.3">
      <c r="A317" s="43">
        <v>5.48</v>
      </c>
      <c r="B317" s="85" t="s">
        <v>1266</v>
      </c>
      <c r="C317" s="24" t="s">
        <v>393</v>
      </c>
      <c r="D317" s="24"/>
      <c r="E317" s="24" t="s">
        <v>178</v>
      </c>
      <c r="F317" s="179" t="s">
        <v>1267</v>
      </c>
      <c r="G317" s="31" t="s">
        <v>180</v>
      </c>
      <c r="H317" s="24" t="s">
        <v>393</v>
      </c>
      <c r="I317" s="31" t="s">
        <v>1268</v>
      </c>
      <c r="J317" s="24" t="s">
        <v>1269</v>
      </c>
      <c r="K317" s="36">
        <v>147</v>
      </c>
      <c r="L317" s="36" t="s">
        <v>31</v>
      </c>
      <c r="M317" s="31" t="s">
        <v>128</v>
      </c>
      <c r="N317" s="24" t="s">
        <v>129</v>
      </c>
      <c r="O317" s="24">
        <v>2</v>
      </c>
      <c r="P317" s="24"/>
      <c r="Q317" s="31" t="s">
        <v>34</v>
      </c>
      <c r="R317" s="24"/>
      <c r="S317" s="24"/>
      <c r="T317" s="31" t="s">
        <v>35</v>
      </c>
      <c r="U317" s="199">
        <v>0</v>
      </c>
      <c r="V317" s="200">
        <v>0</v>
      </c>
      <c r="W317" s="34" t="str">
        <f t="shared" si="0"/>
        <v/>
      </c>
      <c r="X317" s="34" t="str">
        <f t="shared" si="1"/>
        <v/>
      </c>
      <c r="Y317" s="201">
        <f t="shared" si="13"/>
        <v>0</v>
      </c>
      <c r="Z317" s="201" t="str">
        <f t="shared" si="12"/>
        <v/>
      </c>
    </row>
    <row r="318" spans="1:26" ht="14.25" customHeight="1" thickBot="1" x14ac:dyDescent="0.3">
      <c r="A318" s="43">
        <v>5.8</v>
      </c>
      <c r="B318" s="43" t="s">
        <v>579</v>
      </c>
      <c r="C318" s="44" t="s">
        <v>1270</v>
      </c>
      <c r="D318" s="24"/>
      <c r="E318" s="24" t="s">
        <v>1212</v>
      </c>
      <c r="F318" s="179" t="s">
        <v>1271</v>
      </c>
      <c r="G318" s="31" t="s">
        <v>110</v>
      </c>
      <c r="H318" s="24" t="s">
        <v>393</v>
      </c>
      <c r="I318" s="31" t="s">
        <v>1272</v>
      </c>
      <c r="J318" s="24" t="s">
        <v>1273</v>
      </c>
      <c r="K318" s="36">
        <v>148</v>
      </c>
      <c r="L318" s="36" t="s">
        <v>31</v>
      </c>
      <c r="M318" s="31" t="s">
        <v>128</v>
      </c>
      <c r="N318" s="24" t="s">
        <v>129</v>
      </c>
      <c r="O318" s="24">
        <v>2</v>
      </c>
      <c r="P318" s="24"/>
      <c r="Q318" s="31" t="s">
        <v>34</v>
      </c>
      <c r="R318" s="24"/>
      <c r="S318" s="24"/>
      <c r="T318" s="31" t="s">
        <v>35</v>
      </c>
      <c r="U318" s="199">
        <v>0</v>
      </c>
      <c r="V318" s="200">
        <v>0</v>
      </c>
      <c r="W318" s="34" t="str">
        <f t="shared" si="0"/>
        <v/>
      </c>
      <c r="X318" s="34" t="str">
        <f t="shared" si="1"/>
        <v/>
      </c>
      <c r="Y318" s="201">
        <f t="shared" si="13"/>
        <v>0</v>
      </c>
      <c r="Z318" s="201" t="str">
        <f t="shared" si="12"/>
        <v/>
      </c>
    </row>
    <row r="319" spans="1:26" ht="14.25" customHeight="1" thickBot="1" x14ac:dyDescent="0.3">
      <c r="A319" s="43">
        <v>24</v>
      </c>
      <c r="B319" s="43" t="s">
        <v>1274</v>
      </c>
      <c r="C319" s="62" t="s">
        <v>1215</v>
      </c>
      <c r="D319" s="24"/>
      <c r="E319" s="31" t="s">
        <v>1275</v>
      </c>
      <c r="F319" s="179" t="s">
        <v>1276</v>
      </c>
      <c r="G319" s="31" t="s">
        <v>46</v>
      </c>
      <c r="H319" s="24" t="s">
        <v>393</v>
      </c>
      <c r="I319" s="31" t="s">
        <v>1277</v>
      </c>
      <c r="J319" s="24" t="s">
        <v>1278</v>
      </c>
      <c r="K319" s="30">
        <v>149</v>
      </c>
      <c r="L319" s="30" t="s">
        <v>31</v>
      </c>
      <c r="M319" s="31" t="s">
        <v>128</v>
      </c>
      <c r="N319" s="24" t="s">
        <v>129</v>
      </c>
      <c r="O319" s="24">
        <v>2</v>
      </c>
      <c r="P319" s="24"/>
      <c r="Q319" s="31" t="s">
        <v>34</v>
      </c>
      <c r="R319" s="24"/>
      <c r="S319" s="24"/>
      <c r="T319" s="31" t="s">
        <v>35</v>
      </c>
      <c r="U319" s="199">
        <v>0</v>
      </c>
      <c r="V319" s="200">
        <v>0</v>
      </c>
      <c r="W319" s="34" t="str">
        <f t="shared" si="0"/>
        <v/>
      </c>
      <c r="X319" s="34" t="str">
        <f t="shared" si="1"/>
        <v/>
      </c>
      <c r="Y319" s="201">
        <f t="shared" si="13"/>
        <v>0</v>
      </c>
      <c r="Z319" s="201" t="str">
        <f t="shared" si="12"/>
        <v/>
      </c>
    </row>
    <row r="320" spans="1:26" ht="14.25" customHeight="1" thickBot="1" x14ac:dyDescent="0.3">
      <c r="A320" s="43">
        <v>24</v>
      </c>
      <c r="B320" s="85" t="s">
        <v>1279</v>
      </c>
      <c r="C320" s="44" t="s">
        <v>393</v>
      </c>
      <c r="D320" s="24"/>
      <c r="E320" s="24" t="s">
        <v>178</v>
      </c>
      <c r="F320" s="179" t="s">
        <v>1267</v>
      </c>
      <c r="G320" s="31" t="s">
        <v>180</v>
      </c>
      <c r="H320" s="24" t="s">
        <v>393</v>
      </c>
      <c r="I320" s="31" t="s">
        <v>1277</v>
      </c>
      <c r="J320" s="24" t="s">
        <v>1278</v>
      </c>
      <c r="K320" s="35">
        <v>149</v>
      </c>
      <c r="L320" s="35" t="s">
        <v>47</v>
      </c>
      <c r="M320" s="31" t="s">
        <v>128</v>
      </c>
      <c r="N320" s="24" t="s">
        <v>129</v>
      </c>
      <c r="O320" s="24">
        <v>2</v>
      </c>
      <c r="P320" s="24"/>
      <c r="Q320" s="31" t="s">
        <v>34</v>
      </c>
      <c r="R320" s="24"/>
      <c r="S320" s="24"/>
      <c r="T320" s="31" t="s">
        <v>35</v>
      </c>
      <c r="U320" s="199">
        <v>4800</v>
      </c>
      <c r="V320" s="200">
        <v>1100</v>
      </c>
      <c r="W320" s="34">
        <f t="shared" si="0"/>
        <v>130.90909090909091</v>
      </c>
      <c r="X320" s="34" t="str">
        <f t="shared" si="1"/>
        <v>C</v>
      </c>
      <c r="Y320" s="201">
        <f t="shared" si="13"/>
        <v>3300</v>
      </c>
      <c r="Z320" s="201" t="str">
        <f t="shared" si="12"/>
        <v/>
      </c>
    </row>
    <row r="321" spans="1:26" ht="14.25" customHeight="1" thickBot="1" x14ac:dyDescent="0.3">
      <c r="A321" s="43">
        <v>24</v>
      </c>
      <c r="B321" s="43" t="s">
        <v>374</v>
      </c>
      <c r="C321" s="44" t="s">
        <v>393</v>
      </c>
      <c r="D321" s="24"/>
      <c r="E321" s="24" t="s">
        <v>1143</v>
      </c>
      <c r="F321" s="179" t="s">
        <v>1280</v>
      </c>
      <c r="G321" s="31" t="s">
        <v>1145</v>
      </c>
      <c r="H321" s="24" t="s">
        <v>393</v>
      </c>
      <c r="I321" s="31" t="s">
        <v>1277</v>
      </c>
      <c r="J321" s="24" t="s">
        <v>1278</v>
      </c>
      <c r="K321" s="35">
        <v>149</v>
      </c>
      <c r="L321" s="35" t="s">
        <v>48</v>
      </c>
      <c r="M321" s="31" t="s">
        <v>128</v>
      </c>
      <c r="N321" s="24" t="s">
        <v>129</v>
      </c>
      <c r="O321" s="24">
        <v>2</v>
      </c>
      <c r="P321" s="24"/>
      <c r="Q321" s="31" t="s">
        <v>34</v>
      </c>
      <c r="R321" s="24"/>
      <c r="S321" s="24"/>
      <c r="T321" s="31" t="s">
        <v>35</v>
      </c>
      <c r="U321" s="199">
        <v>0</v>
      </c>
      <c r="V321" s="200">
        <v>0</v>
      </c>
      <c r="W321" s="34" t="str">
        <f t="shared" si="0"/>
        <v/>
      </c>
      <c r="X321" s="34" t="str">
        <f t="shared" si="1"/>
        <v/>
      </c>
      <c r="Y321" s="201">
        <f t="shared" si="13"/>
        <v>0</v>
      </c>
      <c r="Z321" s="201" t="str">
        <f t="shared" si="12"/>
        <v/>
      </c>
    </row>
    <row r="322" spans="1:26" ht="14.25" customHeight="1" thickBot="1" x14ac:dyDescent="0.3">
      <c r="A322" s="43">
        <v>24</v>
      </c>
      <c r="B322" s="43" t="s">
        <v>374</v>
      </c>
      <c r="C322" s="44" t="s">
        <v>513</v>
      </c>
      <c r="D322" s="24"/>
      <c r="E322" s="24" t="s">
        <v>514</v>
      </c>
      <c r="F322" s="179" t="s">
        <v>1281</v>
      </c>
      <c r="G322" s="31" t="s">
        <v>93</v>
      </c>
      <c r="H322" s="24" t="s">
        <v>393</v>
      </c>
      <c r="I322" s="31" t="s">
        <v>1277</v>
      </c>
      <c r="J322" s="24" t="s">
        <v>1278</v>
      </c>
      <c r="K322" s="35">
        <v>149</v>
      </c>
      <c r="L322" s="35" t="s">
        <v>425</v>
      </c>
      <c r="M322" s="31" t="s">
        <v>128</v>
      </c>
      <c r="N322" s="24" t="s">
        <v>129</v>
      </c>
      <c r="O322" s="24">
        <v>2</v>
      </c>
      <c r="P322" s="24"/>
      <c r="Q322" s="31" t="s">
        <v>34</v>
      </c>
      <c r="R322" s="24"/>
      <c r="S322" s="24"/>
      <c r="T322" s="31" t="s">
        <v>35</v>
      </c>
      <c r="U322" s="199">
        <v>100</v>
      </c>
      <c r="V322" s="200">
        <v>50</v>
      </c>
      <c r="W322" s="34">
        <f t="shared" si="0"/>
        <v>60</v>
      </c>
      <c r="X322" s="34" t="str">
        <f t="shared" si="1"/>
        <v>B</v>
      </c>
      <c r="Y322" s="201">
        <f t="shared" si="13"/>
        <v>150</v>
      </c>
      <c r="Z322" s="201" t="str">
        <f t="shared" ref="Z322:Z385" si="14">IF($Y322="","",IF($U322&lt;$Y322,"d",""))</f>
        <v>d</v>
      </c>
    </row>
    <row r="323" spans="1:26" ht="14.25" customHeight="1" thickBot="1" x14ac:dyDescent="0.3">
      <c r="A323" s="24">
        <v>34.92</v>
      </c>
      <c r="B323" s="24"/>
      <c r="C323" s="24" t="s">
        <v>1282</v>
      </c>
      <c r="D323" s="24"/>
      <c r="E323" s="24" t="s">
        <v>1283</v>
      </c>
      <c r="F323" s="179" t="s">
        <v>1284</v>
      </c>
      <c r="G323" s="31" t="s">
        <v>110</v>
      </c>
      <c r="H323" s="24" t="s">
        <v>40</v>
      </c>
      <c r="I323" s="31" t="s">
        <v>1285</v>
      </c>
      <c r="J323" s="24" t="s">
        <v>1286</v>
      </c>
      <c r="K323" s="36">
        <v>289</v>
      </c>
      <c r="L323" s="36" t="s">
        <v>31</v>
      </c>
      <c r="M323" s="31" t="s">
        <v>128</v>
      </c>
      <c r="N323" s="24" t="s">
        <v>129</v>
      </c>
      <c r="O323" s="24">
        <v>2</v>
      </c>
      <c r="P323" s="24"/>
      <c r="Q323" s="31" t="s">
        <v>34</v>
      </c>
      <c r="R323" s="24"/>
      <c r="S323" s="24"/>
      <c r="T323" s="31" t="s">
        <v>35</v>
      </c>
      <c r="U323" s="199">
        <v>0</v>
      </c>
      <c r="V323" s="200">
        <v>50</v>
      </c>
      <c r="W323" s="34">
        <f t="shared" si="0"/>
        <v>0</v>
      </c>
      <c r="X323" s="34" t="str">
        <f t="shared" si="1"/>
        <v>A</v>
      </c>
      <c r="Y323" s="201">
        <f t="shared" ref="Y323:Y386" si="15">IFERROR(($V323)*3,"")</f>
        <v>150</v>
      </c>
      <c r="Z323" s="201" t="str">
        <f t="shared" si="14"/>
        <v>d</v>
      </c>
    </row>
    <row r="324" spans="1:26" ht="14.25" customHeight="1" thickBot="1" x14ac:dyDescent="0.3">
      <c r="A324" s="40">
        <v>17.989999999999998</v>
      </c>
      <c r="B324" s="40" t="s">
        <v>366</v>
      </c>
      <c r="C324" s="24" t="s">
        <v>207</v>
      </c>
      <c r="D324" s="24"/>
      <c r="E324" s="24" t="s">
        <v>1287</v>
      </c>
      <c r="F324" s="179" t="s">
        <v>1288</v>
      </c>
      <c r="G324" s="31" t="s">
        <v>1289</v>
      </c>
      <c r="H324" s="24" t="s">
        <v>369</v>
      </c>
      <c r="I324" s="31" t="s">
        <v>1290</v>
      </c>
      <c r="J324" s="24" t="s">
        <v>1291</v>
      </c>
      <c r="K324" s="36">
        <v>114</v>
      </c>
      <c r="L324" s="36" t="s">
        <v>31</v>
      </c>
      <c r="M324" s="31" t="s">
        <v>128</v>
      </c>
      <c r="N324" s="24" t="s">
        <v>129</v>
      </c>
      <c r="O324" s="24">
        <v>2</v>
      </c>
      <c r="P324" s="24"/>
      <c r="Q324" s="31" t="s">
        <v>34</v>
      </c>
      <c r="R324" s="24"/>
      <c r="S324" s="24"/>
      <c r="T324" s="31" t="s">
        <v>35</v>
      </c>
      <c r="U324" s="199">
        <v>43260</v>
      </c>
      <c r="V324" s="200">
        <v>56200</v>
      </c>
      <c r="W324" s="34">
        <f t="shared" si="0"/>
        <v>23.092526690391459</v>
      </c>
      <c r="X324" s="34" t="str">
        <f t="shared" si="1"/>
        <v>A</v>
      </c>
      <c r="Y324" s="201">
        <f t="shared" si="15"/>
        <v>168600</v>
      </c>
      <c r="Z324" s="201" t="str">
        <f t="shared" si="14"/>
        <v>d</v>
      </c>
    </row>
    <row r="325" spans="1:26" ht="14.25" customHeight="1" thickBot="1" x14ac:dyDescent="0.3">
      <c r="A325" s="40">
        <v>1.74</v>
      </c>
      <c r="B325" s="41" t="s">
        <v>1292</v>
      </c>
      <c r="C325" s="24" t="s">
        <v>1107</v>
      </c>
      <c r="D325" s="24"/>
      <c r="E325" s="24" t="s">
        <v>1287</v>
      </c>
      <c r="F325" s="179" t="s">
        <v>1293</v>
      </c>
      <c r="G325" s="31" t="s">
        <v>1289</v>
      </c>
      <c r="H325" s="24" t="s">
        <v>84</v>
      </c>
      <c r="I325" s="31" t="s">
        <v>1294</v>
      </c>
      <c r="J325" s="24" t="s">
        <v>1295</v>
      </c>
      <c r="K325" s="36">
        <v>115</v>
      </c>
      <c r="L325" s="36" t="s">
        <v>31</v>
      </c>
      <c r="M325" s="31" t="s">
        <v>128</v>
      </c>
      <c r="N325" s="24" t="s">
        <v>129</v>
      </c>
      <c r="O325" s="24">
        <v>2</v>
      </c>
      <c r="P325" s="24"/>
      <c r="Q325" s="31" t="s">
        <v>34</v>
      </c>
      <c r="R325" s="24"/>
      <c r="S325" s="24"/>
      <c r="T325" s="31" t="s">
        <v>35</v>
      </c>
      <c r="U325" s="199">
        <v>0</v>
      </c>
      <c r="V325" s="200">
        <v>0</v>
      </c>
      <c r="W325" s="34" t="str">
        <f t="shared" si="0"/>
        <v/>
      </c>
      <c r="X325" s="34" t="str">
        <f t="shared" si="1"/>
        <v/>
      </c>
      <c r="Y325" s="201">
        <f t="shared" si="15"/>
        <v>0</v>
      </c>
      <c r="Z325" s="201" t="str">
        <f t="shared" si="14"/>
        <v/>
      </c>
    </row>
    <row r="326" spans="1:26" ht="14.25" customHeight="1" thickBot="1" x14ac:dyDescent="0.3">
      <c r="A326" s="36">
        <v>2.9988000000000001</v>
      </c>
      <c r="B326" s="24" t="s">
        <v>1296</v>
      </c>
      <c r="C326" s="24" t="s">
        <v>882</v>
      </c>
      <c r="D326" s="24"/>
      <c r="E326" s="24" t="s">
        <v>1287</v>
      </c>
      <c r="F326" s="179" t="s">
        <v>1297</v>
      </c>
      <c r="G326" s="31" t="s">
        <v>1289</v>
      </c>
      <c r="H326" s="24" t="s">
        <v>84</v>
      </c>
      <c r="I326" s="31" t="s">
        <v>1298</v>
      </c>
      <c r="J326" s="24" t="s">
        <v>1299</v>
      </c>
      <c r="K326" s="36">
        <v>116</v>
      </c>
      <c r="L326" s="36" t="s">
        <v>31</v>
      </c>
      <c r="M326" s="31" t="s">
        <v>128</v>
      </c>
      <c r="N326" s="24" t="s">
        <v>129</v>
      </c>
      <c r="O326" s="24">
        <v>2</v>
      </c>
      <c r="P326" s="24"/>
      <c r="Q326" s="31" t="s">
        <v>66</v>
      </c>
      <c r="R326" s="24"/>
      <c r="S326" s="24"/>
      <c r="T326" s="31" t="s">
        <v>35</v>
      </c>
      <c r="U326" s="199">
        <v>0</v>
      </c>
      <c r="V326" s="200">
        <v>0</v>
      </c>
      <c r="W326" s="34" t="str">
        <f t="shared" si="0"/>
        <v/>
      </c>
      <c r="X326" s="34" t="str">
        <f t="shared" si="1"/>
        <v/>
      </c>
      <c r="Y326" s="201">
        <f t="shared" si="15"/>
        <v>0</v>
      </c>
      <c r="Z326" s="201" t="str">
        <f t="shared" si="14"/>
        <v/>
      </c>
    </row>
    <row r="327" spans="1:26" ht="14.25" customHeight="1" thickBot="1" x14ac:dyDescent="0.3">
      <c r="A327" s="40">
        <v>5.9</v>
      </c>
      <c r="B327" s="41" t="s">
        <v>572</v>
      </c>
      <c r="C327" s="51" t="s">
        <v>393</v>
      </c>
      <c r="D327" s="24"/>
      <c r="E327" s="24" t="s">
        <v>178</v>
      </c>
      <c r="F327" s="179" t="s">
        <v>1300</v>
      </c>
      <c r="G327" s="31" t="s">
        <v>180</v>
      </c>
      <c r="H327" s="51" t="s">
        <v>393</v>
      </c>
      <c r="I327" s="84" t="s">
        <v>1294</v>
      </c>
      <c r="J327" s="51" t="s">
        <v>1301</v>
      </c>
      <c r="K327" s="36">
        <v>117</v>
      </c>
      <c r="L327" s="36" t="s">
        <v>31</v>
      </c>
      <c r="M327" s="31" t="s">
        <v>128</v>
      </c>
      <c r="N327" s="24" t="s">
        <v>129</v>
      </c>
      <c r="O327" s="24">
        <v>2</v>
      </c>
      <c r="P327" s="24"/>
      <c r="Q327" s="31" t="s">
        <v>34</v>
      </c>
      <c r="R327" s="24"/>
      <c r="S327" s="24"/>
      <c r="T327" s="31" t="s">
        <v>35</v>
      </c>
      <c r="U327" s="199">
        <v>0</v>
      </c>
      <c r="V327" s="200">
        <v>0</v>
      </c>
      <c r="W327" s="34" t="str">
        <f t="shared" si="0"/>
        <v/>
      </c>
      <c r="X327" s="34" t="str">
        <f t="shared" si="1"/>
        <v/>
      </c>
      <c r="Y327" s="201">
        <f t="shared" si="15"/>
        <v>0</v>
      </c>
      <c r="Z327" s="201" t="str">
        <f t="shared" si="14"/>
        <v/>
      </c>
    </row>
    <row r="328" spans="1:26" ht="14.25" customHeight="1" thickBot="1" x14ac:dyDescent="0.3">
      <c r="A328" s="40">
        <v>9.24</v>
      </c>
      <c r="B328" s="52" t="s">
        <v>1302</v>
      </c>
      <c r="C328" s="51" t="s">
        <v>393</v>
      </c>
      <c r="D328" s="24"/>
      <c r="E328" s="24" t="s">
        <v>178</v>
      </c>
      <c r="F328" s="179" t="s">
        <v>1300</v>
      </c>
      <c r="G328" s="31" t="s">
        <v>180</v>
      </c>
      <c r="H328" s="24" t="s">
        <v>393</v>
      </c>
      <c r="I328" s="31" t="s">
        <v>1298</v>
      </c>
      <c r="J328" s="24" t="s">
        <v>1303</v>
      </c>
      <c r="K328" s="36">
        <v>118</v>
      </c>
      <c r="L328" s="36" t="s">
        <v>31</v>
      </c>
      <c r="M328" s="31" t="s">
        <v>128</v>
      </c>
      <c r="N328" s="24" t="s">
        <v>129</v>
      </c>
      <c r="O328" s="24">
        <v>2</v>
      </c>
      <c r="P328" s="24"/>
      <c r="Q328" s="31" t="s">
        <v>34</v>
      </c>
      <c r="R328" s="24"/>
      <c r="S328" s="24"/>
      <c r="T328" s="31" t="s">
        <v>35</v>
      </c>
      <c r="U328" s="199">
        <v>0</v>
      </c>
      <c r="V328" s="200">
        <v>0</v>
      </c>
      <c r="W328" s="34" t="str">
        <f t="shared" si="0"/>
        <v/>
      </c>
      <c r="X328" s="34" t="str">
        <f t="shared" si="1"/>
        <v/>
      </c>
      <c r="Y328" s="201">
        <f t="shared" si="15"/>
        <v>0</v>
      </c>
      <c r="Z328" s="201" t="str">
        <f t="shared" si="14"/>
        <v/>
      </c>
    </row>
    <row r="329" spans="1:26" ht="14.25" customHeight="1" thickBot="1" x14ac:dyDescent="0.3">
      <c r="A329" s="43">
        <v>9.75</v>
      </c>
      <c r="B329" s="43" t="s">
        <v>1304</v>
      </c>
      <c r="C329" s="51" t="s">
        <v>393</v>
      </c>
      <c r="D329" s="24"/>
      <c r="E329" s="24" t="s">
        <v>1143</v>
      </c>
      <c r="F329" s="179" t="s">
        <v>1305</v>
      </c>
      <c r="G329" s="31" t="s">
        <v>1145</v>
      </c>
      <c r="H329" s="51" t="s">
        <v>393</v>
      </c>
      <c r="I329" s="84" t="s">
        <v>1306</v>
      </c>
      <c r="J329" s="51" t="s">
        <v>1307</v>
      </c>
      <c r="K329" s="30">
        <v>145</v>
      </c>
      <c r="L329" s="30" t="s">
        <v>31</v>
      </c>
      <c r="M329" s="31" t="s">
        <v>128</v>
      </c>
      <c r="N329" s="24" t="s">
        <v>129</v>
      </c>
      <c r="O329" s="24">
        <v>2</v>
      </c>
      <c r="P329" s="24"/>
      <c r="Q329" s="31" t="s">
        <v>34</v>
      </c>
      <c r="R329" s="24"/>
      <c r="S329" s="24"/>
      <c r="T329" s="31" t="s">
        <v>35</v>
      </c>
      <c r="U329" s="199">
        <v>0</v>
      </c>
      <c r="V329" s="200">
        <v>0</v>
      </c>
      <c r="W329" s="34" t="str">
        <f t="shared" si="0"/>
        <v/>
      </c>
      <c r="X329" s="34" t="str">
        <f t="shared" si="1"/>
        <v/>
      </c>
      <c r="Y329" s="201">
        <f t="shared" si="15"/>
        <v>0</v>
      </c>
      <c r="Z329" s="201" t="str">
        <f t="shared" si="14"/>
        <v/>
      </c>
    </row>
    <row r="330" spans="1:26" ht="14.25" customHeight="1" thickBot="1" x14ac:dyDescent="0.3">
      <c r="A330" s="43">
        <v>9.75</v>
      </c>
      <c r="B330" s="43" t="s">
        <v>1308</v>
      </c>
      <c r="C330" s="51" t="s">
        <v>513</v>
      </c>
      <c r="D330" s="24"/>
      <c r="E330" s="24" t="s">
        <v>514</v>
      </c>
      <c r="F330" s="179" t="s">
        <v>1309</v>
      </c>
      <c r="G330" s="31" t="s">
        <v>93</v>
      </c>
      <c r="H330" s="51" t="s">
        <v>393</v>
      </c>
      <c r="I330" s="84" t="s">
        <v>1306</v>
      </c>
      <c r="J330" s="51" t="s">
        <v>1307</v>
      </c>
      <c r="K330" s="35">
        <v>145</v>
      </c>
      <c r="L330" s="35" t="s">
        <v>47</v>
      </c>
      <c r="M330" s="31" t="s">
        <v>128</v>
      </c>
      <c r="N330" s="24" t="s">
        <v>129</v>
      </c>
      <c r="O330" s="24">
        <v>2</v>
      </c>
      <c r="P330" s="24"/>
      <c r="Q330" s="31" t="s">
        <v>34</v>
      </c>
      <c r="R330" s="24"/>
      <c r="S330" s="24"/>
      <c r="T330" s="31" t="s">
        <v>35</v>
      </c>
      <c r="U330" s="199">
        <v>0</v>
      </c>
      <c r="V330" s="200">
        <v>0</v>
      </c>
      <c r="W330" s="34" t="str">
        <f t="shared" si="0"/>
        <v/>
      </c>
      <c r="X330" s="34" t="str">
        <f t="shared" si="1"/>
        <v/>
      </c>
      <c r="Y330" s="201">
        <f t="shared" si="15"/>
        <v>0</v>
      </c>
      <c r="Z330" s="201" t="str">
        <f t="shared" si="14"/>
        <v/>
      </c>
    </row>
    <row r="331" spans="1:26" ht="14.25" customHeight="1" thickBot="1" x14ac:dyDescent="0.3">
      <c r="A331" s="43">
        <v>14.95</v>
      </c>
      <c r="B331" s="43"/>
      <c r="C331" s="51" t="s">
        <v>393</v>
      </c>
      <c r="D331" s="24"/>
      <c r="E331" s="31" t="s">
        <v>1310</v>
      </c>
      <c r="F331" s="179" t="s">
        <v>1311</v>
      </c>
      <c r="G331" s="31" t="s">
        <v>110</v>
      </c>
      <c r="H331" s="51" t="s">
        <v>393</v>
      </c>
      <c r="I331" s="84" t="s">
        <v>1312</v>
      </c>
      <c r="J331" s="51" t="s">
        <v>1313</v>
      </c>
      <c r="K331" s="30">
        <v>146</v>
      </c>
      <c r="L331" s="30" t="s">
        <v>31</v>
      </c>
      <c r="M331" s="31" t="s">
        <v>128</v>
      </c>
      <c r="N331" s="24" t="s">
        <v>129</v>
      </c>
      <c r="O331" s="24">
        <v>2</v>
      </c>
      <c r="P331" s="24"/>
      <c r="Q331" s="31" t="s">
        <v>34</v>
      </c>
      <c r="R331" s="24"/>
      <c r="S331" s="24"/>
      <c r="T331" s="31" t="s">
        <v>35</v>
      </c>
      <c r="U331" s="199">
        <v>0</v>
      </c>
      <c r="V331" s="200">
        <v>0</v>
      </c>
      <c r="W331" s="34" t="str">
        <f t="shared" si="0"/>
        <v/>
      </c>
      <c r="X331" s="34" t="str">
        <f t="shared" si="1"/>
        <v/>
      </c>
      <c r="Y331" s="201">
        <f t="shared" si="15"/>
        <v>0</v>
      </c>
      <c r="Z331" s="201" t="str">
        <f t="shared" si="14"/>
        <v/>
      </c>
    </row>
    <row r="332" spans="1:26" ht="14.25" customHeight="1" thickBot="1" x14ac:dyDescent="0.3">
      <c r="A332" s="43">
        <v>14.95</v>
      </c>
      <c r="B332" s="43" t="s">
        <v>1314</v>
      </c>
      <c r="C332" s="51" t="s">
        <v>90</v>
      </c>
      <c r="D332" s="24"/>
      <c r="E332" s="24" t="s">
        <v>1132</v>
      </c>
      <c r="F332" s="179" t="s">
        <v>1315</v>
      </c>
      <c r="G332" s="31" t="s">
        <v>110</v>
      </c>
      <c r="H332" s="51" t="s">
        <v>393</v>
      </c>
      <c r="I332" s="84" t="s">
        <v>1312</v>
      </c>
      <c r="J332" s="51" t="s">
        <v>1313</v>
      </c>
      <c r="K332" s="35">
        <v>146</v>
      </c>
      <c r="L332" s="35" t="s">
        <v>47</v>
      </c>
      <c r="M332" s="31" t="s">
        <v>128</v>
      </c>
      <c r="N332" s="24" t="s">
        <v>129</v>
      </c>
      <c r="O332" s="24">
        <v>2</v>
      </c>
      <c r="P332" s="24"/>
      <c r="Q332" s="31" t="s">
        <v>34</v>
      </c>
      <c r="R332" s="24"/>
      <c r="S332" s="24"/>
      <c r="T332" s="31" t="s">
        <v>35</v>
      </c>
      <c r="U332" s="199">
        <v>0</v>
      </c>
      <c r="V332" s="200">
        <v>0</v>
      </c>
      <c r="W332" s="34" t="str">
        <f t="shared" si="0"/>
        <v/>
      </c>
      <c r="X332" s="34" t="str">
        <f t="shared" si="1"/>
        <v/>
      </c>
      <c r="Y332" s="201">
        <f t="shared" si="15"/>
        <v>0</v>
      </c>
      <c r="Z332" s="201" t="str">
        <f t="shared" si="14"/>
        <v/>
      </c>
    </row>
    <row r="333" spans="1:26" ht="14.25" customHeight="1" thickBot="1" x14ac:dyDescent="0.3">
      <c r="A333" s="43">
        <v>14.95</v>
      </c>
      <c r="B333" s="43" t="s">
        <v>1158</v>
      </c>
      <c r="C333" s="51" t="s">
        <v>1316</v>
      </c>
      <c r="D333" s="24"/>
      <c r="E333" s="24" t="s">
        <v>1317</v>
      </c>
      <c r="F333" s="179" t="s">
        <v>1318</v>
      </c>
      <c r="G333" s="31" t="s">
        <v>46</v>
      </c>
      <c r="H333" s="51" t="s">
        <v>393</v>
      </c>
      <c r="I333" s="84" t="s">
        <v>1312</v>
      </c>
      <c r="J333" s="51" t="s">
        <v>1313</v>
      </c>
      <c r="K333" s="35">
        <v>146</v>
      </c>
      <c r="L333" s="35" t="s">
        <v>48</v>
      </c>
      <c r="M333" s="31" t="s">
        <v>128</v>
      </c>
      <c r="N333" s="24" t="s">
        <v>129</v>
      </c>
      <c r="O333" s="24">
        <v>2</v>
      </c>
      <c r="P333" s="24"/>
      <c r="Q333" s="31" t="s">
        <v>34</v>
      </c>
      <c r="R333" s="24"/>
      <c r="S333" s="24"/>
      <c r="T333" s="31" t="s">
        <v>35</v>
      </c>
      <c r="U333" s="199">
        <v>0</v>
      </c>
      <c r="V333" s="200">
        <v>0</v>
      </c>
      <c r="W333" s="34" t="str">
        <f t="shared" si="0"/>
        <v/>
      </c>
      <c r="X333" s="34" t="str">
        <f t="shared" si="1"/>
        <v/>
      </c>
      <c r="Y333" s="201">
        <f t="shared" si="15"/>
        <v>0</v>
      </c>
      <c r="Z333" s="201" t="str">
        <f t="shared" si="14"/>
        <v/>
      </c>
    </row>
    <row r="334" spans="1:26" ht="14.25" customHeight="1" thickBot="1" x14ac:dyDescent="0.3">
      <c r="A334" s="43">
        <v>14.95</v>
      </c>
      <c r="B334" s="43" t="s">
        <v>1319</v>
      </c>
      <c r="C334" s="51" t="s">
        <v>393</v>
      </c>
      <c r="D334" s="24"/>
      <c r="E334" s="24" t="s">
        <v>1143</v>
      </c>
      <c r="F334" s="179" t="s">
        <v>1320</v>
      </c>
      <c r="G334" s="31" t="s">
        <v>1145</v>
      </c>
      <c r="H334" s="51" t="s">
        <v>393</v>
      </c>
      <c r="I334" s="84" t="s">
        <v>1312</v>
      </c>
      <c r="J334" s="51" t="s">
        <v>1313</v>
      </c>
      <c r="K334" s="35">
        <v>146</v>
      </c>
      <c r="L334" s="35" t="s">
        <v>425</v>
      </c>
      <c r="M334" s="31" t="s">
        <v>128</v>
      </c>
      <c r="N334" s="24" t="s">
        <v>129</v>
      </c>
      <c r="O334" s="24">
        <v>2</v>
      </c>
      <c r="P334" s="24"/>
      <c r="Q334" s="31" t="s">
        <v>34</v>
      </c>
      <c r="R334" s="24"/>
      <c r="S334" s="24"/>
      <c r="T334" s="31" t="s">
        <v>35</v>
      </c>
      <c r="U334" s="199">
        <v>3500</v>
      </c>
      <c r="V334" s="200">
        <v>800</v>
      </c>
      <c r="W334" s="34">
        <f t="shared" si="0"/>
        <v>131.25</v>
      </c>
      <c r="X334" s="34" t="str">
        <f t="shared" si="1"/>
        <v>C</v>
      </c>
      <c r="Y334" s="201">
        <f t="shared" si="15"/>
        <v>2400</v>
      </c>
      <c r="Z334" s="201" t="str">
        <f t="shared" si="14"/>
        <v/>
      </c>
    </row>
    <row r="335" spans="1:26" ht="14.25" customHeight="1" thickBot="1" x14ac:dyDescent="0.3">
      <c r="A335" s="43">
        <v>14.95</v>
      </c>
      <c r="B335" s="43" t="s">
        <v>1158</v>
      </c>
      <c r="C335" s="51" t="s">
        <v>513</v>
      </c>
      <c r="D335" s="24"/>
      <c r="E335" s="24" t="s">
        <v>514</v>
      </c>
      <c r="F335" s="179" t="s">
        <v>1321</v>
      </c>
      <c r="G335" s="31" t="s">
        <v>93</v>
      </c>
      <c r="H335" s="51" t="s">
        <v>393</v>
      </c>
      <c r="I335" s="84" t="s">
        <v>1312</v>
      </c>
      <c r="J335" s="51" t="s">
        <v>1313</v>
      </c>
      <c r="K335" s="35">
        <v>146</v>
      </c>
      <c r="L335" s="35" t="s">
        <v>430</v>
      </c>
      <c r="M335" s="31" t="s">
        <v>128</v>
      </c>
      <c r="N335" s="24" t="s">
        <v>129</v>
      </c>
      <c r="O335" s="24">
        <v>2</v>
      </c>
      <c r="P335" s="24"/>
      <c r="Q335" s="31" t="s">
        <v>34</v>
      </c>
      <c r="R335" s="24"/>
      <c r="S335" s="24"/>
      <c r="T335" s="31" t="s">
        <v>35</v>
      </c>
      <c r="U335" s="199">
        <v>0</v>
      </c>
      <c r="V335" s="200">
        <v>0</v>
      </c>
      <c r="W335" s="34" t="str">
        <f t="shared" si="0"/>
        <v/>
      </c>
      <c r="X335" s="34" t="str">
        <f t="shared" si="1"/>
        <v/>
      </c>
      <c r="Y335" s="201">
        <f t="shared" si="15"/>
        <v>0</v>
      </c>
      <c r="Z335" s="201" t="str">
        <f t="shared" si="14"/>
        <v/>
      </c>
    </row>
    <row r="336" spans="1:26" ht="14.25" customHeight="1" thickBot="1" x14ac:dyDescent="0.3">
      <c r="A336" s="43">
        <v>9.3699999999999992</v>
      </c>
      <c r="B336" s="85" t="s">
        <v>1322</v>
      </c>
      <c r="C336" s="51" t="s">
        <v>393</v>
      </c>
      <c r="D336" s="24"/>
      <c r="E336" s="24" t="s">
        <v>178</v>
      </c>
      <c r="F336" s="179" t="s">
        <v>1323</v>
      </c>
      <c r="G336" s="31" t="s">
        <v>180</v>
      </c>
      <c r="H336" s="51" t="s">
        <v>1324</v>
      </c>
      <c r="I336" s="84" t="s">
        <v>1325</v>
      </c>
      <c r="J336" s="51" t="s">
        <v>1326</v>
      </c>
      <c r="K336" s="30">
        <v>141</v>
      </c>
      <c r="L336" s="30" t="s">
        <v>31</v>
      </c>
      <c r="M336" s="31" t="s">
        <v>128</v>
      </c>
      <c r="N336" s="24" t="s">
        <v>129</v>
      </c>
      <c r="O336" s="24">
        <v>2</v>
      </c>
      <c r="P336" s="24"/>
      <c r="Q336" s="31" t="s">
        <v>34</v>
      </c>
      <c r="R336" s="24"/>
      <c r="S336" s="24"/>
      <c r="T336" s="31" t="s">
        <v>35</v>
      </c>
      <c r="U336" s="199">
        <v>1200</v>
      </c>
      <c r="V336" s="200">
        <v>760</v>
      </c>
      <c r="W336" s="34">
        <f t="shared" si="0"/>
        <v>47.368421052631582</v>
      </c>
      <c r="X336" s="34" t="str">
        <f t="shared" si="1"/>
        <v>B</v>
      </c>
      <c r="Y336" s="201">
        <f t="shared" si="15"/>
        <v>2280</v>
      </c>
      <c r="Z336" s="201" t="str">
        <f t="shared" si="14"/>
        <v>d</v>
      </c>
    </row>
    <row r="337" spans="1:26" ht="14.25" customHeight="1" thickBot="1" x14ac:dyDescent="0.3">
      <c r="A337" s="43">
        <v>9.3699999999999992</v>
      </c>
      <c r="B337" s="43" t="s">
        <v>422</v>
      </c>
      <c r="C337" s="51" t="s">
        <v>1327</v>
      </c>
      <c r="D337" s="24"/>
      <c r="E337" s="24" t="s">
        <v>1143</v>
      </c>
      <c r="F337" s="179" t="s">
        <v>1328</v>
      </c>
      <c r="G337" s="31" t="s">
        <v>1145</v>
      </c>
      <c r="H337" s="51" t="s">
        <v>1324</v>
      </c>
      <c r="I337" s="84" t="s">
        <v>1325</v>
      </c>
      <c r="J337" s="51" t="s">
        <v>1326</v>
      </c>
      <c r="K337" s="35">
        <v>141</v>
      </c>
      <c r="L337" s="35" t="s">
        <v>47</v>
      </c>
      <c r="M337" s="31" t="s">
        <v>128</v>
      </c>
      <c r="N337" s="24" t="s">
        <v>129</v>
      </c>
      <c r="O337" s="24">
        <v>2</v>
      </c>
      <c r="P337" s="24"/>
      <c r="Q337" s="31" t="s">
        <v>34</v>
      </c>
      <c r="R337" s="24"/>
      <c r="S337" s="24"/>
      <c r="T337" s="31" t="s">
        <v>35</v>
      </c>
      <c r="U337" s="199">
        <v>300</v>
      </c>
      <c r="V337" s="200">
        <v>0</v>
      </c>
      <c r="W337" s="34" t="str">
        <f t="shared" si="0"/>
        <v/>
      </c>
      <c r="X337" s="34" t="str">
        <f t="shared" si="1"/>
        <v/>
      </c>
      <c r="Y337" s="201">
        <f t="shared" si="15"/>
        <v>0</v>
      </c>
      <c r="Z337" s="201" t="str">
        <f t="shared" si="14"/>
        <v/>
      </c>
    </row>
    <row r="338" spans="1:26" ht="14.25" customHeight="1" thickBot="1" x14ac:dyDescent="0.3">
      <c r="A338" s="43">
        <v>9.3699999999999992</v>
      </c>
      <c r="B338" s="43" t="s">
        <v>1329</v>
      </c>
      <c r="C338" s="51" t="s">
        <v>513</v>
      </c>
      <c r="D338" s="24"/>
      <c r="E338" s="24" t="s">
        <v>514</v>
      </c>
      <c r="F338" s="179" t="s">
        <v>1330</v>
      </c>
      <c r="G338" s="31" t="s">
        <v>93</v>
      </c>
      <c r="H338" s="51" t="s">
        <v>1324</v>
      </c>
      <c r="I338" s="84" t="s">
        <v>1325</v>
      </c>
      <c r="J338" s="51" t="s">
        <v>1326</v>
      </c>
      <c r="K338" s="35">
        <v>141</v>
      </c>
      <c r="L338" s="35" t="s">
        <v>48</v>
      </c>
      <c r="M338" s="31" t="s">
        <v>128</v>
      </c>
      <c r="N338" s="24" t="s">
        <v>129</v>
      </c>
      <c r="O338" s="24">
        <v>2</v>
      </c>
      <c r="P338" s="24"/>
      <c r="Q338" s="31" t="s">
        <v>34</v>
      </c>
      <c r="R338" s="24"/>
      <c r="S338" s="24"/>
      <c r="T338" s="31" t="s">
        <v>35</v>
      </c>
      <c r="U338" s="199">
        <v>0</v>
      </c>
      <c r="V338" s="200">
        <v>0</v>
      </c>
      <c r="W338" s="34" t="str">
        <f t="shared" si="0"/>
        <v/>
      </c>
      <c r="X338" s="34" t="str">
        <f t="shared" si="1"/>
        <v/>
      </c>
      <c r="Y338" s="201">
        <f t="shared" si="15"/>
        <v>0</v>
      </c>
      <c r="Z338" s="201" t="str">
        <f t="shared" si="14"/>
        <v/>
      </c>
    </row>
    <row r="339" spans="1:26" ht="14.25" customHeight="1" thickBot="1" x14ac:dyDescent="0.3">
      <c r="A339" s="43">
        <v>9.3699999999999992</v>
      </c>
      <c r="B339" s="43" t="s">
        <v>509</v>
      </c>
      <c r="C339" s="51" t="s">
        <v>1211</v>
      </c>
      <c r="D339" s="24"/>
      <c r="E339" s="24" t="s">
        <v>1212</v>
      </c>
      <c r="F339" s="179" t="s">
        <v>1331</v>
      </c>
      <c r="G339" s="31" t="s">
        <v>93</v>
      </c>
      <c r="H339" s="51" t="s">
        <v>1324</v>
      </c>
      <c r="I339" s="84" t="s">
        <v>1325</v>
      </c>
      <c r="J339" s="51" t="s">
        <v>1326</v>
      </c>
      <c r="K339" s="35">
        <v>141</v>
      </c>
      <c r="L339" s="35" t="s">
        <v>425</v>
      </c>
      <c r="M339" s="31" t="s">
        <v>128</v>
      </c>
      <c r="N339" s="24" t="s">
        <v>129</v>
      </c>
      <c r="O339" s="24">
        <v>2</v>
      </c>
      <c r="P339" s="24"/>
      <c r="Q339" s="31" t="s">
        <v>34</v>
      </c>
      <c r="R339" s="24"/>
      <c r="S339" s="24"/>
      <c r="T339" s="31" t="s">
        <v>35</v>
      </c>
      <c r="U339" s="199">
        <v>5200</v>
      </c>
      <c r="V339" s="200">
        <v>7320</v>
      </c>
      <c r="W339" s="34">
        <f t="shared" si="0"/>
        <v>21.311475409836067</v>
      </c>
      <c r="X339" s="34" t="str">
        <f t="shared" si="1"/>
        <v>A</v>
      </c>
      <c r="Y339" s="201">
        <f t="shared" si="15"/>
        <v>21960</v>
      </c>
      <c r="Z339" s="201" t="str">
        <f t="shared" si="14"/>
        <v>d</v>
      </c>
    </row>
    <row r="340" spans="1:26" ht="14.25" customHeight="1" thickBot="1" x14ac:dyDescent="0.3">
      <c r="A340" s="43">
        <v>8.3699999999999992</v>
      </c>
      <c r="B340" s="85" t="s">
        <v>1322</v>
      </c>
      <c r="C340" s="51" t="s">
        <v>393</v>
      </c>
      <c r="D340" s="24"/>
      <c r="E340" s="24" t="s">
        <v>178</v>
      </c>
      <c r="F340" s="179" t="s">
        <v>1323</v>
      </c>
      <c r="G340" s="31" t="s">
        <v>180</v>
      </c>
      <c r="H340" s="51" t="s">
        <v>393</v>
      </c>
      <c r="I340" s="84" t="s">
        <v>1332</v>
      </c>
      <c r="J340" s="51" t="s">
        <v>1333</v>
      </c>
      <c r="K340" s="30">
        <v>142</v>
      </c>
      <c r="L340" s="30" t="s">
        <v>31</v>
      </c>
      <c r="M340" s="31" t="s">
        <v>128</v>
      </c>
      <c r="N340" s="24" t="s">
        <v>129</v>
      </c>
      <c r="O340" s="24">
        <v>2</v>
      </c>
      <c r="P340" s="24"/>
      <c r="Q340" s="31" t="s">
        <v>34</v>
      </c>
      <c r="R340" s="24"/>
      <c r="S340" s="24"/>
      <c r="T340" s="31" t="s">
        <v>35</v>
      </c>
      <c r="U340" s="199">
        <v>2600</v>
      </c>
      <c r="V340" s="200">
        <v>0</v>
      </c>
      <c r="W340" s="34" t="str">
        <f t="shared" si="0"/>
        <v/>
      </c>
      <c r="X340" s="34" t="str">
        <f t="shared" si="1"/>
        <v/>
      </c>
      <c r="Y340" s="201">
        <f t="shared" si="15"/>
        <v>0</v>
      </c>
      <c r="Z340" s="201" t="str">
        <f t="shared" si="14"/>
        <v/>
      </c>
    </row>
    <row r="341" spans="1:26" ht="14.25" customHeight="1" thickBot="1" x14ac:dyDescent="0.3">
      <c r="A341" s="43">
        <v>8.3699999999999992</v>
      </c>
      <c r="B341" s="43" t="s">
        <v>422</v>
      </c>
      <c r="C341" s="51" t="s">
        <v>393</v>
      </c>
      <c r="D341" s="24"/>
      <c r="E341" s="24" t="s">
        <v>1143</v>
      </c>
      <c r="F341" s="179" t="s">
        <v>1334</v>
      </c>
      <c r="G341" s="31" t="s">
        <v>1145</v>
      </c>
      <c r="H341" s="51" t="s">
        <v>393</v>
      </c>
      <c r="I341" s="84" t="s">
        <v>1332</v>
      </c>
      <c r="J341" s="51" t="s">
        <v>1333</v>
      </c>
      <c r="K341" s="35">
        <v>142</v>
      </c>
      <c r="L341" s="35" t="s">
        <v>47</v>
      </c>
      <c r="M341" s="31" t="s">
        <v>128</v>
      </c>
      <c r="N341" s="24" t="s">
        <v>129</v>
      </c>
      <c r="O341" s="24">
        <v>2</v>
      </c>
      <c r="P341" s="24"/>
      <c r="Q341" s="31" t="s">
        <v>34</v>
      </c>
      <c r="R341" s="24"/>
      <c r="S341" s="24"/>
      <c r="T341" s="31" t="s">
        <v>35</v>
      </c>
      <c r="U341" s="199">
        <v>0</v>
      </c>
      <c r="V341" s="200">
        <v>15520</v>
      </c>
      <c r="W341" s="34">
        <f t="shared" si="0"/>
        <v>0</v>
      </c>
      <c r="X341" s="34" t="str">
        <f t="shared" si="1"/>
        <v>A</v>
      </c>
      <c r="Y341" s="201">
        <f t="shared" si="15"/>
        <v>46560</v>
      </c>
      <c r="Z341" s="201" t="str">
        <f t="shared" si="14"/>
        <v>d</v>
      </c>
    </row>
    <row r="342" spans="1:26" ht="14.25" customHeight="1" thickBot="1" x14ac:dyDescent="0.3">
      <c r="A342" s="43">
        <v>8.3699999999999992</v>
      </c>
      <c r="B342" s="43" t="s">
        <v>1329</v>
      </c>
      <c r="C342" s="51" t="s">
        <v>513</v>
      </c>
      <c r="D342" s="24"/>
      <c r="E342" s="24" t="s">
        <v>514</v>
      </c>
      <c r="F342" s="179" t="s">
        <v>1335</v>
      </c>
      <c r="G342" s="31" t="s">
        <v>93</v>
      </c>
      <c r="H342" s="51" t="s">
        <v>393</v>
      </c>
      <c r="I342" s="84" t="s">
        <v>1332</v>
      </c>
      <c r="J342" s="51" t="s">
        <v>1333</v>
      </c>
      <c r="K342" s="35">
        <v>142</v>
      </c>
      <c r="L342" s="35" t="s">
        <v>48</v>
      </c>
      <c r="M342" s="31" t="s">
        <v>128</v>
      </c>
      <c r="N342" s="24" t="s">
        <v>129</v>
      </c>
      <c r="O342" s="24">
        <v>2</v>
      </c>
      <c r="P342" s="24"/>
      <c r="Q342" s="31" t="s">
        <v>34</v>
      </c>
      <c r="R342" s="24"/>
      <c r="S342" s="24"/>
      <c r="T342" s="31" t="s">
        <v>35</v>
      </c>
      <c r="U342" s="199">
        <v>12600</v>
      </c>
      <c r="V342" s="200">
        <v>15250</v>
      </c>
      <c r="W342" s="34">
        <f t="shared" si="0"/>
        <v>24.78688524590164</v>
      </c>
      <c r="X342" s="34" t="str">
        <f t="shared" si="1"/>
        <v>A</v>
      </c>
      <c r="Y342" s="201">
        <f t="shared" si="15"/>
        <v>45750</v>
      </c>
      <c r="Z342" s="201" t="str">
        <f t="shared" si="14"/>
        <v>d</v>
      </c>
    </row>
    <row r="343" spans="1:26" ht="14.25" customHeight="1" thickBot="1" x14ac:dyDescent="0.3">
      <c r="A343" s="43">
        <v>8.3699999999999992</v>
      </c>
      <c r="B343" s="43" t="s">
        <v>1336</v>
      </c>
      <c r="C343" s="51" t="s">
        <v>1211</v>
      </c>
      <c r="D343" s="24"/>
      <c r="E343" s="24" t="s">
        <v>1212</v>
      </c>
      <c r="F343" s="179" t="s">
        <v>1337</v>
      </c>
      <c r="G343" s="31" t="s">
        <v>93</v>
      </c>
      <c r="H343" s="51" t="s">
        <v>393</v>
      </c>
      <c r="I343" s="84" t="s">
        <v>1332</v>
      </c>
      <c r="J343" s="51" t="s">
        <v>1333</v>
      </c>
      <c r="K343" s="35">
        <v>142</v>
      </c>
      <c r="L343" s="35" t="s">
        <v>425</v>
      </c>
      <c r="M343" s="31" t="s">
        <v>128</v>
      </c>
      <c r="N343" s="24" t="s">
        <v>129</v>
      </c>
      <c r="O343" s="24">
        <v>2</v>
      </c>
      <c r="P343" s="24"/>
      <c r="Q343" s="31" t="s">
        <v>34</v>
      </c>
      <c r="R343" s="24"/>
      <c r="S343" s="24"/>
      <c r="T343" s="31" t="s">
        <v>35</v>
      </c>
      <c r="U343" s="199">
        <v>0</v>
      </c>
      <c r="V343" s="200">
        <v>63410</v>
      </c>
      <c r="W343" s="34">
        <f t="shared" si="0"/>
        <v>0</v>
      </c>
      <c r="X343" s="34" t="str">
        <f t="shared" si="1"/>
        <v>A</v>
      </c>
      <c r="Y343" s="201">
        <f t="shared" si="15"/>
        <v>190230</v>
      </c>
      <c r="Z343" s="201" t="str">
        <f t="shared" si="14"/>
        <v>d</v>
      </c>
    </row>
    <row r="344" spans="1:26" ht="14.25" customHeight="1" thickBot="1" x14ac:dyDescent="0.3">
      <c r="A344" s="43">
        <v>10</v>
      </c>
      <c r="B344" s="43" t="s">
        <v>1338</v>
      </c>
      <c r="C344" s="51" t="s">
        <v>90</v>
      </c>
      <c r="D344" s="24"/>
      <c r="E344" s="24" t="s">
        <v>267</v>
      </c>
      <c r="F344" s="179" t="s">
        <v>1339</v>
      </c>
      <c r="G344" s="31" t="s">
        <v>83</v>
      </c>
      <c r="H344" s="51" t="s">
        <v>1324</v>
      </c>
      <c r="I344" s="84" t="s">
        <v>1340</v>
      </c>
      <c r="J344" s="51" t="s">
        <v>1341</v>
      </c>
      <c r="K344" s="36">
        <v>143</v>
      </c>
      <c r="L344" s="36" t="s">
        <v>31</v>
      </c>
      <c r="M344" s="31" t="s">
        <v>128</v>
      </c>
      <c r="N344" s="24" t="s">
        <v>129</v>
      </c>
      <c r="O344" s="24">
        <v>2</v>
      </c>
      <c r="P344" s="24"/>
      <c r="Q344" s="31" t="s">
        <v>34</v>
      </c>
      <c r="R344" s="24"/>
      <c r="S344" s="24"/>
      <c r="T344" s="31" t="s">
        <v>35</v>
      </c>
      <c r="U344" s="199">
        <v>0</v>
      </c>
      <c r="V344" s="200">
        <v>0</v>
      </c>
      <c r="W344" s="34" t="str">
        <f t="shared" si="0"/>
        <v/>
      </c>
      <c r="X344" s="34" t="str">
        <f t="shared" si="1"/>
        <v/>
      </c>
      <c r="Y344" s="201">
        <f t="shared" si="15"/>
        <v>0</v>
      </c>
      <c r="Z344" s="201" t="str">
        <f t="shared" si="14"/>
        <v/>
      </c>
    </row>
    <row r="345" spans="1:26" ht="14.25" customHeight="1" thickBot="1" x14ac:dyDescent="0.3">
      <c r="A345" s="43">
        <v>11.95</v>
      </c>
      <c r="B345" s="43"/>
      <c r="C345" s="51" t="s">
        <v>49</v>
      </c>
      <c r="D345" s="24"/>
      <c r="E345" s="24" t="s">
        <v>98</v>
      </c>
      <c r="F345" s="179" t="s">
        <v>1342</v>
      </c>
      <c r="G345" s="31" t="s">
        <v>100</v>
      </c>
      <c r="H345" s="51" t="s">
        <v>393</v>
      </c>
      <c r="I345" s="84" t="s">
        <v>1343</v>
      </c>
      <c r="J345" s="51" t="s">
        <v>1344</v>
      </c>
      <c r="K345" s="30">
        <v>144</v>
      </c>
      <c r="L345" s="30" t="s">
        <v>31</v>
      </c>
      <c r="M345" s="31" t="s">
        <v>128</v>
      </c>
      <c r="N345" s="24" t="s">
        <v>129</v>
      </c>
      <c r="O345" s="24">
        <v>2</v>
      </c>
      <c r="P345" s="24"/>
      <c r="Q345" s="31" t="s">
        <v>34</v>
      </c>
      <c r="R345" s="24"/>
      <c r="S345" s="24"/>
      <c r="T345" s="31" t="s">
        <v>35</v>
      </c>
      <c r="U345" s="199">
        <v>2240</v>
      </c>
      <c r="V345" s="200">
        <v>1382</v>
      </c>
      <c r="W345" s="34">
        <f t="shared" si="0"/>
        <v>48.62518089725036</v>
      </c>
      <c r="X345" s="34" t="str">
        <f t="shared" si="1"/>
        <v>B</v>
      </c>
      <c r="Y345" s="201">
        <f t="shared" si="15"/>
        <v>4146</v>
      </c>
      <c r="Z345" s="201" t="str">
        <f t="shared" si="14"/>
        <v>d</v>
      </c>
    </row>
    <row r="346" spans="1:26" ht="14.25" customHeight="1" thickBot="1" x14ac:dyDescent="0.3">
      <c r="A346" s="24">
        <v>11.95</v>
      </c>
      <c r="B346" s="43" t="s">
        <v>366</v>
      </c>
      <c r="C346" s="51" t="s">
        <v>90</v>
      </c>
      <c r="D346" s="24"/>
      <c r="E346" s="24" t="s">
        <v>1345</v>
      </c>
      <c r="F346" s="179" t="s">
        <v>1346</v>
      </c>
      <c r="G346" s="31" t="s">
        <v>110</v>
      </c>
      <c r="H346" s="51" t="s">
        <v>393</v>
      </c>
      <c r="I346" s="84" t="s">
        <v>1343</v>
      </c>
      <c r="J346" s="51" t="s">
        <v>1344</v>
      </c>
      <c r="K346" s="35">
        <v>144</v>
      </c>
      <c r="L346" s="35" t="s">
        <v>47</v>
      </c>
      <c r="M346" s="31" t="s">
        <v>128</v>
      </c>
      <c r="N346" s="24" t="s">
        <v>129</v>
      </c>
      <c r="O346" s="24">
        <v>2</v>
      </c>
      <c r="P346" s="24"/>
      <c r="Q346" s="31" t="s">
        <v>34</v>
      </c>
      <c r="R346" s="24"/>
      <c r="S346" s="24"/>
      <c r="T346" s="31" t="s">
        <v>35</v>
      </c>
      <c r="U346" s="199">
        <v>80</v>
      </c>
      <c r="V346" s="200">
        <v>280</v>
      </c>
      <c r="W346" s="34">
        <f t="shared" si="0"/>
        <v>8.5714285714285712</v>
      </c>
      <c r="X346" s="34" t="str">
        <f t="shared" si="1"/>
        <v>A</v>
      </c>
      <c r="Y346" s="201">
        <f t="shared" si="15"/>
        <v>840</v>
      </c>
      <c r="Z346" s="201" t="str">
        <f t="shared" si="14"/>
        <v>d</v>
      </c>
    </row>
    <row r="347" spans="1:26" ht="14.25" customHeight="1" thickBot="1" x14ac:dyDescent="0.3">
      <c r="A347" s="43">
        <v>11.95</v>
      </c>
      <c r="B347" s="85" t="s">
        <v>1347</v>
      </c>
      <c r="C347" s="44" t="s">
        <v>393</v>
      </c>
      <c r="D347" s="24"/>
      <c r="E347" s="24" t="s">
        <v>178</v>
      </c>
      <c r="F347" s="179" t="s">
        <v>1323</v>
      </c>
      <c r="G347" s="27" t="s">
        <v>180</v>
      </c>
      <c r="H347" s="24" t="s">
        <v>393</v>
      </c>
      <c r="I347" s="31" t="s">
        <v>1343</v>
      </c>
      <c r="J347" s="24" t="s">
        <v>1344</v>
      </c>
      <c r="K347" s="35">
        <v>144</v>
      </c>
      <c r="L347" s="35" t="s">
        <v>48</v>
      </c>
      <c r="M347" s="31" t="s">
        <v>128</v>
      </c>
      <c r="N347" s="24" t="s">
        <v>129</v>
      </c>
      <c r="O347" s="24">
        <v>2</v>
      </c>
      <c r="P347" s="24"/>
      <c r="Q347" s="31" t="s">
        <v>34</v>
      </c>
      <c r="R347" s="24"/>
      <c r="S347" s="24"/>
      <c r="T347" s="31" t="s">
        <v>35</v>
      </c>
      <c r="U347" s="199">
        <v>0</v>
      </c>
      <c r="V347" s="200">
        <v>0</v>
      </c>
      <c r="W347" s="34" t="str">
        <f t="shared" si="0"/>
        <v/>
      </c>
      <c r="X347" s="34" t="str">
        <f t="shared" si="1"/>
        <v/>
      </c>
      <c r="Y347" s="201">
        <f t="shared" si="15"/>
        <v>0</v>
      </c>
      <c r="Z347" s="201" t="str">
        <f t="shared" si="14"/>
        <v/>
      </c>
    </row>
    <row r="348" spans="1:26" ht="14.25" customHeight="1" thickBot="1" x14ac:dyDescent="0.3">
      <c r="A348" s="43">
        <v>11.95</v>
      </c>
      <c r="B348" s="43" t="s">
        <v>342</v>
      </c>
      <c r="C348" s="61" t="s">
        <v>393</v>
      </c>
      <c r="D348" s="24"/>
      <c r="E348" s="24" t="s">
        <v>1143</v>
      </c>
      <c r="F348" s="179" t="s">
        <v>1348</v>
      </c>
      <c r="G348" s="27" t="s">
        <v>1145</v>
      </c>
      <c r="H348" s="51" t="s">
        <v>393</v>
      </c>
      <c r="I348" s="31" t="s">
        <v>1343</v>
      </c>
      <c r="J348" s="24" t="s">
        <v>1344</v>
      </c>
      <c r="K348" s="35">
        <v>144</v>
      </c>
      <c r="L348" s="35" t="s">
        <v>425</v>
      </c>
      <c r="M348" s="31" t="s">
        <v>128</v>
      </c>
      <c r="N348" s="24" t="s">
        <v>129</v>
      </c>
      <c r="O348" s="24">
        <v>2</v>
      </c>
      <c r="P348" s="24"/>
      <c r="Q348" s="31" t="s">
        <v>34</v>
      </c>
      <c r="R348" s="24"/>
      <c r="S348" s="24"/>
      <c r="T348" s="31" t="s">
        <v>35</v>
      </c>
      <c r="U348" s="199">
        <v>0</v>
      </c>
      <c r="V348" s="200">
        <v>0</v>
      </c>
      <c r="W348" s="34" t="str">
        <f t="shared" si="0"/>
        <v/>
      </c>
      <c r="X348" s="34" t="str">
        <f t="shared" si="1"/>
        <v/>
      </c>
      <c r="Y348" s="201">
        <f t="shared" si="15"/>
        <v>0</v>
      </c>
      <c r="Z348" s="201" t="str">
        <f t="shared" si="14"/>
        <v/>
      </c>
    </row>
    <row r="349" spans="1:26" ht="14.25" customHeight="1" thickBot="1" x14ac:dyDescent="0.3">
      <c r="A349" s="43">
        <v>11.95</v>
      </c>
      <c r="B349" s="43" t="s">
        <v>1349</v>
      </c>
      <c r="C349" s="44" t="s">
        <v>1211</v>
      </c>
      <c r="D349" s="24"/>
      <c r="E349" s="24" t="s">
        <v>1212</v>
      </c>
      <c r="F349" s="179" t="s">
        <v>1350</v>
      </c>
      <c r="G349" s="27" t="s">
        <v>93</v>
      </c>
      <c r="H349" s="24" t="s">
        <v>393</v>
      </c>
      <c r="I349" s="31" t="s">
        <v>1343</v>
      </c>
      <c r="J349" s="24" t="s">
        <v>1344</v>
      </c>
      <c r="K349" s="30">
        <v>144</v>
      </c>
      <c r="L349" s="30" t="s">
        <v>31</v>
      </c>
      <c r="M349" s="31" t="s">
        <v>128</v>
      </c>
      <c r="N349" s="24" t="s">
        <v>129</v>
      </c>
      <c r="O349" s="24">
        <v>2</v>
      </c>
      <c r="P349" s="24"/>
      <c r="Q349" s="31" t="s">
        <v>34</v>
      </c>
      <c r="R349" s="24"/>
      <c r="S349" s="24"/>
      <c r="T349" s="31" t="s">
        <v>35</v>
      </c>
      <c r="U349" s="199">
        <v>0</v>
      </c>
      <c r="V349" s="200">
        <v>0</v>
      </c>
      <c r="W349" s="34" t="str">
        <f t="shared" si="0"/>
        <v/>
      </c>
      <c r="X349" s="34" t="str">
        <f t="shared" si="1"/>
        <v/>
      </c>
      <c r="Y349" s="201">
        <f t="shared" si="15"/>
        <v>0</v>
      </c>
      <c r="Z349" s="201" t="str">
        <f t="shared" si="14"/>
        <v/>
      </c>
    </row>
    <row r="350" spans="1:26" ht="14.25" customHeight="1" thickBot="1" x14ac:dyDescent="0.3">
      <c r="A350" s="43">
        <v>11.95</v>
      </c>
      <c r="B350" s="60" t="s">
        <v>1152</v>
      </c>
      <c r="C350" s="51" t="s">
        <v>513</v>
      </c>
      <c r="D350" s="24"/>
      <c r="E350" s="36" t="s">
        <v>514</v>
      </c>
      <c r="F350" s="179" t="s">
        <v>1351</v>
      </c>
      <c r="G350" s="27" t="s">
        <v>93</v>
      </c>
      <c r="H350" s="51" t="s">
        <v>393</v>
      </c>
      <c r="I350" s="31" t="s">
        <v>1343</v>
      </c>
      <c r="J350" s="24" t="s">
        <v>1344</v>
      </c>
      <c r="K350" s="35">
        <v>144</v>
      </c>
      <c r="L350" s="35" t="s">
        <v>47</v>
      </c>
      <c r="M350" s="31" t="s">
        <v>128</v>
      </c>
      <c r="N350" s="24" t="s">
        <v>129</v>
      </c>
      <c r="O350" s="24">
        <v>2</v>
      </c>
      <c r="P350" s="24"/>
      <c r="Q350" s="31" t="s">
        <v>34</v>
      </c>
      <c r="R350" s="24"/>
      <c r="S350" s="24"/>
      <c r="T350" s="31" t="s">
        <v>35</v>
      </c>
      <c r="U350" s="199">
        <v>0</v>
      </c>
      <c r="V350" s="200">
        <v>0</v>
      </c>
      <c r="W350" s="34" t="str">
        <f t="shared" si="0"/>
        <v/>
      </c>
      <c r="X350" s="34" t="str">
        <f t="shared" si="1"/>
        <v/>
      </c>
      <c r="Y350" s="201">
        <f t="shared" si="15"/>
        <v>0</v>
      </c>
      <c r="Z350" s="201" t="str">
        <f t="shared" si="14"/>
        <v/>
      </c>
    </row>
    <row r="351" spans="1:26" ht="14.25" customHeight="1" thickBot="1" x14ac:dyDescent="0.3">
      <c r="A351" s="36">
        <v>1.8</v>
      </c>
      <c r="B351" s="24" t="s">
        <v>1352</v>
      </c>
      <c r="C351" s="24" t="s">
        <v>24</v>
      </c>
      <c r="D351" s="24"/>
      <c r="E351" s="24" t="s">
        <v>108</v>
      </c>
      <c r="F351" s="179" t="s">
        <v>1353</v>
      </c>
      <c r="G351" s="27" t="s">
        <v>39</v>
      </c>
      <c r="H351" s="24" t="s">
        <v>28</v>
      </c>
      <c r="I351" s="31" t="s">
        <v>1354</v>
      </c>
      <c r="J351" s="24" t="s">
        <v>1355</v>
      </c>
      <c r="K351" s="36">
        <v>38</v>
      </c>
      <c r="L351" s="36" t="s">
        <v>31</v>
      </c>
      <c r="M351" s="31" t="s">
        <v>255</v>
      </c>
      <c r="N351" s="24" t="s">
        <v>185</v>
      </c>
      <c r="O351" s="24">
        <v>1</v>
      </c>
      <c r="P351" s="24"/>
      <c r="Q351" s="31" t="s">
        <v>66</v>
      </c>
      <c r="R351" s="24"/>
      <c r="S351" s="24"/>
      <c r="T351" s="31" t="s">
        <v>35</v>
      </c>
      <c r="U351" s="199">
        <v>120</v>
      </c>
      <c r="V351" s="200">
        <v>60</v>
      </c>
      <c r="W351" s="34">
        <f t="shared" si="0"/>
        <v>60</v>
      </c>
      <c r="X351" s="34" t="str">
        <f t="shared" si="1"/>
        <v>B</v>
      </c>
      <c r="Y351" s="201">
        <f t="shared" si="15"/>
        <v>180</v>
      </c>
      <c r="Z351" s="201" t="str">
        <f t="shared" si="14"/>
        <v>d</v>
      </c>
    </row>
    <row r="352" spans="1:26" ht="14.25" customHeight="1" thickBot="1" x14ac:dyDescent="0.3">
      <c r="A352" s="36">
        <v>0.8</v>
      </c>
      <c r="B352" s="24" t="s">
        <v>1356</v>
      </c>
      <c r="C352" s="24" t="s">
        <v>195</v>
      </c>
      <c r="D352" s="24"/>
      <c r="E352" s="24" t="s">
        <v>1357</v>
      </c>
      <c r="F352" s="179" t="s">
        <v>1358</v>
      </c>
      <c r="G352" s="31" t="s">
        <v>110</v>
      </c>
      <c r="H352" s="24" t="s">
        <v>28</v>
      </c>
      <c r="I352" s="31" t="s">
        <v>1359</v>
      </c>
      <c r="J352" s="24" t="s">
        <v>1360</v>
      </c>
      <c r="K352" s="36">
        <v>23</v>
      </c>
      <c r="L352" s="36" t="s">
        <v>31</v>
      </c>
      <c r="M352" s="31" t="s">
        <v>255</v>
      </c>
      <c r="N352" s="24" t="s">
        <v>185</v>
      </c>
      <c r="O352" s="24">
        <v>1</v>
      </c>
      <c r="P352" s="24"/>
      <c r="Q352" s="31" t="s">
        <v>66</v>
      </c>
      <c r="R352" s="24"/>
      <c r="S352" s="24"/>
      <c r="T352" s="31" t="s">
        <v>35</v>
      </c>
      <c r="U352" s="199">
        <v>360</v>
      </c>
      <c r="V352" s="200">
        <v>120</v>
      </c>
      <c r="W352" s="34">
        <f t="shared" si="0"/>
        <v>90</v>
      </c>
      <c r="X352" s="34" t="str">
        <f t="shared" si="1"/>
        <v>C</v>
      </c>
      <c r="Y352" s="201">
        <f t="shared" si="15"/>
        <v>360</v>
      </c>
      <c r="Z352" s="201" t="str">
        <f t="shared" si="14"/>
        <v/>
      </c>
    </row>
    <row r="353" spans="1:26" ht="14.25" customHeight="1" thickBot="1" x14ac:dyDescent="0.3">
      <c r="A353" s="36">
        <v>0.6</v>
      </c>
      <c r="B353" s="24" t="s">
        <v>1361</v>
      </c>
      <c r="C353" s="24" t="s">
        <v>195</v>
      </c>
      <c r="D353" s="24"/>
      <c r="E353" s="24" t="s">
        <v>1362</v>
      </c>
      <c r="F353" s="179" t="s">
        <v>1363</v>
      </c>
      <c r="G353" s="31" t="s">
        <v>69</v>
      </c>
      <c r="H353" s="24" t="s">
        <v>28</v>
      </c>
      <c r="I353" s="31" t="s">
        <v>1364</v>
      </c>
      <c r="J353" s="24" t="s">
        <v>1365</v>
      </c>
      <c r="K353" s="36">
        <v>24</v>
      </c>
      <c r="L353" s="36" t="s">
        <v>31</v>
      </c>
      <c r="M353" s="31" t="s">
        <v>255</v>
      </c>
      <c r="N353" s="24" t="s">
        <v>185</v>
      </c>
      <c r="O353" s="24">
        <v>1</v>
      </c>
      <c r="P353" s="24"/>
      <c r="Q353" s="31" t="s">
        <v>66</v>
      </c>
      <c r="R353" s="24"/>
      <c r="S353" s="24"/>
      <c r="T353" s="31" t="s">
        <v>35</v>
      </c>
      <c r="U353" s="199">
        <v>18000</v>
      </c>
      <c r="V353" s="200">
        <v>29500</v>
      </c>
      <c r="W353" s="34">
        <f t="shared" si="0"/>
        <v>18.305084745762713</v>
      </c>
      <c r="X353" s="34" t="str">
        <f t="shared" si="1"/>
        <v>A</v>
      </c>
      <c r="Y353" s="201">
        <f t="shared" si="15"/>
        <v>88500</v>
      </c>
      <c r="Z353" s="201" t="str">
        <f t="shared" si="14"/>
        <v>d</v>
      </c>
    </row>
    <row r="354" spans="1:26" ht="14.25" customHeight="1" thickBot="1" x14ac:dyDescent="0.3">
      <c r="A354" s="40">
        <v>0.35</v>
      </c>
      <c r="B354" s="40" t="s">
        <v>1366</v>
      </c>
      <c r="C354" s="24" t="s">
        <v>882</v>
      </c>
      <c r="D354" s="24"/>
      <c r="E354" s="24" t="s">
        <v>505</v>
      </c>
      <c r="F354" s="179" t="s">
        <v>1367</v>
      </c>
      <c r="G354" s="27" t="s">
        <v>83</v>
      </c>
      <c r="H354" s="24" t="s">
        <v>84</v>
      </c>
      <c r="I354" s="31" t="s">
        <v>1368</v>
      </c>
      <c r="J354" s="24" t="s">
        <v>1369</v>
      </c>
      <c r="K354" s="36">
        <v>70</v>
      </c>
      <c r="L354" s="36" t="s">
        <v>31</v>
      </c>
      <c r="M354" s="31" t="s">
        <v>170</v>
      </c>
      <c r="N354" s="24" t="s">
        <v>129</v>
      </c>
      <c r="O354" s="24">
        <v>1</v>
      </c>
      <c r="P354" s="24"/>
      <c r="Q354" s="31" t="s">
        <v>34</v>
      </c>
      <c r="R354" s="24"/>
      <c r="S354" s="24"/>
      <c r="T354" s="31" t="s">
        <v>35</v>
      </c>
      <c r="U354" s="199">
        <v>26900</v>
      </c>
      <c r="V354" s="200">
        <v>57400</v>
      </c>
      <c r="W354" s="34">
        <f t="shared" si="0"/>
        <v>14.059233449477352</v>
      </c>
      <c r="X354" s="34" t="str">
        <f t="shared" si="1"/>
        <v>A</v>
      </c>
      <c r="Y354" s="201">
        <f t="shared" si="15"/>
        <v>172200</v>
      </c>
      <c r="Z354" s="201" t="str">
        <f t="shared" si="14"/>
        <v>d</v>
      </c>
    </row>
    <row r="355" spans="1:26" ht="14.25" customHeight="1" thickBot="1" x14ac:dyDescent="0.3">
      <c r="A355" s="40">
        <v>9.57</v>
      </c>
      <c r="B355" s="24">
        <v>12</v>
      </c>
      <c r="C355" s="51" t="s">
        <v>36</v>
      </c>
      <c r="D355" s="24"/>
      <c r="E355" s="24" t="s">
        <v>1370</v>
      </c>
      <c r="F355" s="179" t="s">
        <v>1371</v>
      </c>
      <c r="G355" s="31" t="s">
        <v>46</v>
      </c>
      <c r="H355" s="51" t="s">
        <v>1372</v>
      </c>
      <c r="I355" s="31" t="s">
        <v>1373</v>
      </c>
      <c r="J355" s="24" t="s">
        <v>1374</v>
      </c>
      <c r="K355" s="36">
        <v>14</v>
      </c>
      <c r="L355" s="36" t="s">
        <v>31</v>
      </c>
      <c r="M355" s="31" t="s">
        <v>880</v>
      </c>
      <c r="N355" s="24" t="s">
        <v>134</v>
      </c>
      <c r="O355" s="24">
        <v>3</v>
      </c>
      <c r="P355" s="24"/>
      <c r="Q355" s="31" t="s">
        <v>66</v>
      </c>
      <c r="R355" s="24"/>
      <c r="S355" s="24"/>
      <c r="T355" s="31" t="s">
        <v>35</v>
      </c>
      <c r="U355" s="199">
        <v>0</v>
      </c>
      <c r="V355" s="200">
        <v>0</v>
      </c>
      <c r="W355" s="34" t="str">
        <f t="shared" si="0"/>
        <v/>
      </c>
      <c r="X355" s="34" t="str">
        <f t="shared" si="1"/>
        <v/>
      </c>
      <c r="Y355" s="201">
        <f t="shared" si="15"/>
        <v>0</v>
      </c>
      <c r="Z355" s="201" t="str">
        <f t="shared" si="14"/>
        <v/>
      </c>
    </row>
    <row r="356" spans="1:26" ht="14.25" customHeight="1" thickBot="1" x14ac:dyDescent="0.3">
      <c r="A356" s="40">
        <v>39.599999999999994</v>
      </c>
      <c r="B356" s="24">
        <v>57</v>
      </c>
      <c r="C356" s="24" t="s">
        <v>36</v>
      </c>
      <c r="D356" s="24"/>
      <c r="E356" s="24" t="s">
        <v>1370</v>
      </c>
      <c r="F356" s="179" t="s">
        <v>1371</v>
      </c>
      <c r="G356" s="31" t="s">
        <v>46</v>
      </c>
      <c r="H356" s="51" t="s">
        <v>1375</v>
      </c>
      <c r="I356" s="31" t="s">
        <v>1373</v>
      </c>
      <c r="J356" s="24" t="s">
        <v>1374</v>
      </c>
      <c r="K356" s="36">
        <v>15</v>
      </c>
      <c r="L356" s="36" t="s">
        <v>31</v>
      </c>
      <c r="M356" s="31" t="s">
        <v>880</v>
      </c>
      <c r="N356" s="24" t="s">
        <v>134</v>
      </c>
      <c r="O356" s="24">
        <v>3</v>
      </c>
      <c r="P356" s="24"/>
      <c r="Q356" s="31" t="s">
        <v>66</v>
      </c>
      <c r="R356" s="24"/>
      <c r="S356" s="24"/>
      <c r="T356" s="31" t="s">
        <v>35</v>
      </c>
      <c r="U356" s="199">
        <v>1950</v>
      </c>
      <c r="V356" s="200">
        <v>3638</v>
      </c>
      <c r="W356" s="34">
        <f t="shared" si="0"/>
        <v>16.080263881253437</v>
      </c>
      <c r="X356" s="34" t="str">
        <f t="shared" si="1"/>
        <v>A</v>
      </c>
      <c r="Y356" s="201">
        <f t="shared" si="15"/>
        <v>10914</v>
      </c>
      <c r="Z356" s="201" t="str">
        <f t="shared" si="14"/>
        <v>d</v>
      </c>
    </row>
    <row r="357" spans="1:26" ht="14.25" customHeight="1" thickBot="1" x14ac:dyDescent="0.3">
      <c r="A357" s="40">
        <v>6</v>
      </c>
      <c r="B357" s="40" t="s">
        <v>283</v>
      </c>
      <c r="C357" s="24" t="s">
        <v>1376</v>
      </c>
      <c r="D357" s="24"/>
      <c r="E357" s="24" t="s">
        <v>994</v>
      </c>
      <c r="F357" s="179" t="s">
        <v>1377</v>
      </c>
      <c r="G357" s="31" t="s">
        <v>46</v>
      </c>
      <c r="H357" s="51" t="s">
        <v>148</v>
      </c>
      <c r="I357" s="84" t="s">
        <v>1378</v>
      </c>
      <c r="J357" s="51" t="s">
        <v>1379</v>
      </c>
      <c r="K357" s="36">
        <v>406</v>
      </c>
      <c r="L357" s="36" t="s">
        <v>31</v>
      </c>
      <c r="M357" s="31" t="s">
        <v>752</v>
      </c>
      <c r="N357" s="24" t="s">
        <v>33</v>
      </c>
      <c r="O357" s="24">
        <v>4</v>
      </c>
      <c r="P357" s="24"/>
      <c r="Q357" s="31" t="s">
        <v>34</v>
      </c>
      <c r="R357" s="24"/>
      <c r="S357" s="24"/>
      <c r="T357" s="31" t="s">
        <v>35</v>
      </c>
      <c r="U357" s="199">
        <v>0</v>
      </c>
      <c r="V357" s="200">
        <v>0</v>
      </c>
      <c r="W357" s="34" t="str">
        <f t="shared" si="0"/>
        <v/>
      </c>
      <c r="X357" s="34" t="str">
        <f t="shared" si="1"/>
        <v/>
      </c>
      <c r="Y357" s="201">
        <f t="shared" si="15"/>
        <v>0</v>
      </c>
      <c r="Z357" s="201" t="str">
        <f t="shared" si="14"/>
        <v/>
      </c>
    </row>
    <row r="358" spans="1:26" ht="14.25" customHeight="1" thickBot="1" x14ac:dyDescent="0.3">
      <c r="A358" s="22">
        <v>2250</v>
      </c>
      <c r="B358" s="23">
        <v>3026</v>
      </c>
      <c r="C358" s="24"/>
      <c r="D358" s="24"/>
      <c r="E358" s="25" t="s">
        <v>1380</v>
      </c>
      <c r="F358" s="178" t="s">
        <v>1381</v>
      </c>
      <c r="G358" s="31" t="s">
        <v>69</v>
      </c>
      <c r="H358" s="86" t="s">
        <v>49</v>
      </c>
      <c r="I358" s="51"/>
      <c r="J358" s="86" t="s">
        <v>1382</v>
      </c>
      <c r="K358" s="36">
        <v>10</v>
      </c>
      <c r="L358" s="36" t="s">
        <v>31</v>
      </c>
      <c r="M358" s="31" t="s">
        <v>43</v>
      </c>
      <c r="N358" s="24">
        <v>2018</v>
      </c>
      <c r="O358" s="24">
        <v>51</v>
      </c>
      <c r="P358" s="24" t="s">
        <v>44</v>
      </c>
      <c r="Q358" s="31" t="s">
        <v>34</v>
      </c>
      <c r="R358" s="24" t="s">
        <v>45</v>
      </c>
      <c r="S358" s="24" t="s">
        <v>44</v>
      </c>
      <c r="T358" s="31" t="s">
        <v>35</v>
      </c>
      <c r="U358" s="199">
        <v>0</v>
      </c>
      <c r="V358" s="200">
        <v>0</v>
      </c>
      <c r="W358" s="34" t="str">
        <f t="shared" si="0"/>
        <v/>
      </c>
      <c r="X358" s="34" t="str">
        <f t="shared" si="1"/>
        <v/>
      </c>
      <c r="Y358" s="201">
        <f t="shared" si="15"/>
        <v>0</v>
      </c>
      <c r="Z358" s="201" t="str">
        <f t="shared" si="14"/>
        <v/>
      </c>
    </row>
    <row r="359" spans="1:26" ht="14.25" customHeight="1" thickBot="1" x14ac:dyDescent="0.3">
      <c r="A359" s="40">
        <v>3</v>
      </c>
      <c r="B359" s="40">
        <v>9</v>
      </c>
      <c r="C359" s="24" t="s">
        <v>244</v>
      </c>
      <c r="D359" s="24"/>
      <c r="E359" s="24" t="s">
        <v>239</v>
      </c>
      <c r="F359" s="179" t="s">
        <v>1383</v>
      </c>
      <c r="G359" s="27" t="s">
        <v>39</v>
      </c>
      <c r="H359" s="51" t="s">
        <v>561</v>
      </c>
      <c r="I359" s="84" t="s">
        <v>1384</v>
      </c>
      <c r="J359" s="51" t="s">
        <v>1385</v>
      </c>
      <c r="K359" s="36">
        <v>700</v>
      </c>
      <c r="L359" s="36" t="s">
        <v>31</v>
      </c>
      <c r="M359" s="31" t="s">
        <v>72</v>
      </c>
      <c r="N359" s="24" t="s">
        <v>33</v>
      </c>
      <c r="O359" s="24">
        <v>8</v>
      </c>
      <c r="P359" s="24"/>
      <c r="Q359" s="31" t="s">
        <v>34</v>
      </c>
      <c r="R359" s="24"/>
      <c r="S359" s="24"/>
      <c r="T359" s="31" t="s">
        <v>35</v>
      </c>
      <c r="U359" s="199">
        <v>33</v>
      </c>
      <c r="V359" s="200">
        <v>6</v>
      </c>
      <c r="W359" s="34">
        <f t="shared" si="0"/>
        <v>165</v>
      </c>
      <c r="X359" s="34" t="str">
        <f t="shared" si="1"/>
        <v>C</v>
      </c>
      <c r="Y359" s="201">
        <f t="shared" si="15"/>
        <v>18</v>
      </c>
      <c r="Z359" s="201" t="str">
        <f t="shared" si="14"/>
        <v/>
      </c>
    </row>
    <row r="360" spans="1:26" ht="14.25" customHeight="1" thickBot="1" x14ac:dyDescent="0.3">
      <c r="A360" s="24">
        <v>3.9</v>
      </c>
      <c r="B360" s="24" t="s">
        <v>1386</v>
      </c>
      <c r="C360" s="24" t="s">
        <v>997</v>
      </c>
      <c r="D360" s="24"/>
      <c r="E360" s="24" t="s">
        <v>73</v>
      </c>
      <c r="F360" s="179" t="s">
        <v>1387</v>
      </c>
      <c r="G360" s="31" t="s">
        <v>69</v>
      </c>
      <c r="H360" s="51" t="s">
        <v>564</v>
      </c>
      <c r="I360" s="84" t="s">
        <v>1388</v>
      </c>
      <c r="J360" s="51" t="s">
        <v>1389</v>
      </c>
      <c r="K360" s="36">
        <v>268</v>
      </c>
      <c r="L360" s="36" t="s">
        <v>31</v>
      </c>
      <c r="M360" s="31" t="s">
        <v>249</v>
      </c>
      <c r="N360" s="24" t="s">
        <v>185</v>
      </c>
      <c r="O360" s="24">
        <v>3</v>
      </c>
      <c r="P360" s="24"/>
      <c r="Q360" s="31" t="s">
        <v>66</v>
      </c>
      <c r="R360" s="24"/>
      <c r="S360" s="24"/>
      <c r="T360" s="31" t="s">
        <v>35</v>
      </c>
      <c r="U360" s="199">
        <v>0</v>
      </c>
      <c r="V360" s="200">
        <v>0</v>
      </c>
      <c r="W360" s="34" t="str">
        <f t="shared" si="0"/>
        <v/>
      </c>
      <c r="X360" s="34" t="str">
        <f t="shared" si="1"/>
        <v/>
      </c>
      <c r="Y360" s="201">
        <f t="shared" si="15"/>
        <v>0</v>
      </c>
      <c r="Z360" s="201" t="str">
        <f t="shared" si="14"/>
        <v/>
      </c>
    </row>
    <row r="361" spans="1:26" ht="14.25" customHeight="1" thickBot="1" x14ac:dyDescent="0.3">
      <c r="A361" s="40">
        <v>2.25</v>
      </c>
      <c r="B361" s="24">
        <v>3.5</v>
      </c>
      <c r="C361" s="51" t="s">
        <v>681</v>
      </c>
      <c r="D361" s="24"/>
      <c r="E361" s="24" t="s">
        <v>1390</v>
      </c>
      <c r="F361" s="179" t="s">
        <v>1391</v>
      </c>
      <c r="G361" s="31" t="s">
        <v>69</v>
      </c>
      <c r="H361" s="51" t="s">
        <v>1392</v>
      </c>
      <c r="I361" s="31" t="s">
        <v>1393</v>
      </c>
      <c r="J361" s="24" t="s">
        <v>1394</v>
      </c>
      <c r="K361" s="36">
        <v>765</v>
      </c>
      <c r="L361" s="36" t="s">
        <v>31</v>
      </c>
      <c r="M361" s="31" t="s">
        <v>1010</v>
      </c>
      <c r="N361" s="24" t="s">
        <v>78</v>
      </c>
      <c r="O361" s="24">
        <v>8</v>
      </c>
      <c r="P361" s="24"/>
      <c r="Q361" s="31" t="s">
        <v>34</v>
      </c>
      <c r="R361" s="24"/>
      <c r="S361" s="24"/>
      <c r="T361" s="31" t="s">
        <v>35</v>
      </c>
      <c r="U361" s="199">
        <v>0</v>
      </c>
      <c r="V361" s="200">
        <v>0</v>
      </c>
      <c r="W361" s="34" t="str">
        <f t="shared" si="0"/>
        <v/>
      </c>
      <c r="X361" s="34" t="str">
        <f t="shared" si="1"/>
        <v/>
      </c>
      <c r="Y361" s="201">
        <f t="shared" si="15"/>
        <v>0</v>
      </c>
      <c r="Z361" s="201" t="str">
        <f t="shared" si="14"/>
        <v/>
      </c>
    </row>
    <row r="362" spans="1:26" ht="14.25" customHeight="1" thickBot="1" x14ac:dyDescent="0.3">
      <c r="A362" s="40">
        <v>2.0925000000000002</v>
      </c>
      <c r="B362" s="40">
        <v>3.4</v>
      </c>
      <c r="C362" s="24" t="s">
        <v>1395</v>
      </c>
      <c r="D362" s="24"/>
      <c r="E362" s="24" t="s">
        <v>178</v>
      </c>
      <c r="F362" s="179" t="s">
        <v>1396</v>
      </c>
      <c r="G362" s="31" t="s">
        <v>180</v>
      </c>
      <c r="H362" s="51" t="s">
        <v>1397</v>
      </c>
      <c r="I362" s="31" t="s">
        <v>1398</v>
      </c>
      <c r="J362" s="24" t="s">
        <v>1399</v>
      </c>
      <c r="K362" s="36">
        <v>701</v>
      </c>
      <c r="L362" s="36" t="s">
        <v>31</v>
      </c>
      <c r="M362" s="31" t="s">
        <v>72</v>
      </c>
      <c r="N362" s="24" t="s">
        <v>33</v>
      </c>
      <c r="O362" s="24">
        <v>8</v>
      </c>
      <c r="P362" s="24"/>
      <c r="Q362" s="31" t="s">
        <v>34</v>
      </c>
      <c r="R362" s="24"/>
      <c r="S362" s="24"/>
      <c r="T362" s="31" t="s">
        <v>35</v>
      </c>
      <c r="U362" s="199">
        <v>0</v>
      </c>
      <c r="V362" s="200">
        <v>0</v>
      </c>
      <c r="W362" s="34" t="str">
        <f t="shared" si="0"/>
        <v/>
      </c>
      <c r="X362" s="34" t="str">
        <f t="shared" si="1"/>
        <v/>
      </c>
      <c r="Y362" s="201">
        <f t="shared" si="15"/>
        <v>0</v>
      </c>
      <c r="Z362" s="201" t="str">
        <f t="shared" si="14"/>
        <v/>
      </c>
    </row>
    <row r="363" spans="1:26" ht="14.25" customHeight="1" thickBot="1" x14ac:dyDescent="0.3">
      <c r="A363" s="40">
        <v>2.95</v>
      </c>
      <c r="B363" s="40" t="s">
        <v>1400</v>
      </c>
      <c r="C363" s="24" t="s">
        <v>798</v>
      </c>
      <c r="D363" s="24"/>
      <c r="E363" s="36" t="s">
        <v>79</v>
      </c>
      <c r="F363" s="182" t="s">
        <v>1401</v>
      </c>
      <c r="G363" s="31" t="s">
        <v>83</v>
      </c>
      <c r="H363" s="51" t="s">
        <v>899</v>
      </c>
      <c r="I363" s="56" t="s">
        <v>1402</v>
      </c>
      <c r="J363" s="36" t="s">
        <v>1403</v>
      </c>
      <c r="K363" s="36">
        <v>391</v>
      </c>
      <c r="L363" s="36" t="s">
        <v>31</v>
      </c>
      <c r="M363" s="31" t="s">
        <v>153</v>
      </c>
      <c r="N363" s="24" t="s">
        <v>88</v>
      </c>
      <c r="O363" s="24">
        <v>4</v>
      </c>
      <c r="P363" s="24"/>
      <c r="Q363" s="31" t="s">
        <v>34</v>
      </c>
      <c r="R363" s="24"/>
      <c r="S363" s="24"/>
      <c r="T363" s="31" t="s">
        <v>35</v>
      </c>
      <c r="U363" s="199">
        <v>0</v>
      </c>
      <c r="V363" s="200">
        <v>0</v>
      </c>
      <c r="W363" s="34" t="str">
        <f t="shared" si="0"/>
        <v/>
      </c>
      <c r="X363" s="34" t="str">
        <f t="shared" si="1"/>
        <v/>
      </c>
      <c r="Y363" s="201">
        <f t="shared" si="15"/>
        <v>0</v>
      </c>
      <c r="Z363" s="201" t="str">
        <f t="shared" si="14"/>
        <v/>
      </c>
    </row>
    <row r="364" spans="1:26" ht="14.25" customHeight="1" thickBot="1" x14ac:dyDescent="0.3">
      <c r="A364" s="40">
        <v>2.6234999999999999</v>
      </c>
      <c r="B364" s="41">
        <v>3.75</v>
      </c>
      <c r="C364" s="51" t="s">
        <v>1404</v>
      </c>
      <c r="D364" s="24"/>
      <c r="E364" s="24" t="s">
        <v>104</v>
      </c>
      <c r="F364" s="179" t="s">
        <v>1405</v>
      </c>
      <c r="G364" s="31" t="s">
        <v>106</v>
      </c>
      <c r="H364" s="51" t="s">
        <v>561</v>
      </c>
      <c r="I364" s="31" t="s">
        <v>1406</v>
      </c>
      <c r="J364" s="24" t="s">
        <v>1407</v>
      </c>
      <c r="K364" s="36">
        <v>667</v>
      </c>
      <c r="L364" s="36" t="s">
        <v>31</v>
      </c>
      <c r="M364" s="31" t="s">
        <v>103</v>
      </c>
      <c r="N364" s="24" t="s">
        <v>33</v>
      </c>
      <c r="O364" s="24">
        <v>7</v>
      </c>
      <c r="P364" s="24"/>
      <c r="Q364" s="31" t="s">
        <v>34</v>
      </c>
      <c r="R364" s="24"/>
      <c r="S364" s="24"/>
      <c r="T364" s="31" t="s">
        <v>35</v>
      </c>
      <c r="U364" s="199">
        <v>1500</v>
      </c>
      <c r="V364" s="200">
        <v>4550</v>
      </c>
      <c r="W364" s="34">
        <f t="shared" si="0"/>
        <v>9.8901098901098905</v>
      </c>
      <c r="X364" s="34" t="str">
        <f t="shared" si="1"/>
        <v>A</v>
      </c>
      <c r="Y364" s="201">
        <f t="shared" si="15"/>
        <v>13650</v>
      </c>
      <c r="Z364" s="201" t="str">
        <f t="shared" si="14"/>
        <v>d</v>
      </c>
    </row>
    <row r="365" spans="1:26" ht="14.25" customHeight="1" thickBot="1" x14ac:dyDescent="0.3">
      <c r="A365" s="40">
        <v>0.14899999999999999</v>
      </c>
      <c r="B365" s="41" t="s">
        <v>1408</v>
      </c>
      <c r="C365" s="24" t="s">
        <v>24</v>
      </c>
      <c r="D365" s="24"/>
      <c r="E365" s="24" t="s">
        <v>1409</v>
      </c>
      <c r="F365" s="179" t="s">
        <v>1410</v>
      </c>
      <c r="G365" s="31" t="s">
        <v>83</v>
      </c>
      <c r="H365" s="51" t="s">
        <v>84</v>
      </c>
      <c r="I365" s="31" t="s">
        <v>1411</v>
      </c>
      <c r="J365" s="24" t="s">
        <v>1412</v>
      </c>
      <c r="K365" s="53">
        <v>233</v>
      </c>
      <c r="L365" s="53" t="s">
        <v>31</v>
      </c>
      <c r="M365" s="31" t="s">
        <v>128</v>
      </c>
      <c r="N365" s="24" t="s">
        <v>129</v>
      </c>
      <c r="O365" s="24">
        <v>2</v>
      </c>
      <c r="P365" s="24"/>
      <c r="Q365" s="31" t="s">
        <v>34</v>
      </c>
      <c r="R365" s="24"/>
      <c r="S365" s="24"/>
      <c r="T365" s="31" t="s">
        <v>35</v>
      </c>
      <c r="U365" s="199">
        <v>15060</v>
      </c>
      <c r="V365" s="200">
        <v>8650</v>
      </c>
      <c r="W365" s="34">
        <f t="shared" si="0"/>
        <v>52.23121387283237</v>
      </c>
      <c r="X365" s="34" t="str">
        <f t="shared" si="1"/>
        <v>B</v>
      </c>
      <c r="Y365" s="201">
        <f t="shared" si="15"/>
        <v>25950</v>
      </c>
      <c r="Z365" s="201" t="str">
        <f t="shared" si="14"/>
        <v>d</v>
      </c>
    </row>
    <row r="366" spans="1:26" ht="14.25" customHeight="1" thickBot="1" x14ac:dyDescent="0.3">
      <c r="A366" s="40">
        <v>4.4000000000000004</v>
      </c>
      <c r="B366" s="40" t="s">
        <v>1413</v>
      </c>
      <c r="C366" s="24" t="s">
        <v>997</v>
      </c>
      <c r="D366" s="24"/>
      <c r="E366" s="36" t="s">
        <v>217</v>
      </c>
      <c r="F366" s="179" t="s">
        <v>1414</v>
      </c>
      <c r="G366" s="31" t="s">
        <v>83</v>
      </c>
      <c r="H366" s="24" t="s">
        <v>207</v>
      </c>
      <c r="I366" s="31" t="s">
        <v>1415</v>
      </c>
      <c r="J366" s="24" t="s">
        <v>1416</v>
      </c>
      <c r="K366" s="30">
        <v>440</v>
      </c>
      <c r="L366" s="30" t="s">
        <v>31</v>
      </c>
      <c r="M366" s="31" t="s">
        <v>153</v>
      </c>
      <c r="N366" s="24" t="s">
        <v>88</v>
      </c>
      <c r="O366" s="24">
        <v>4</v>
      </c>
      <c r="P366" s="24"/>
      <c r="Q366" s="31" t="s">
        <v>34</v>
      </c>
      <c r="R366" s="24"/>
      <c r="S366" s="24"/>
      <c r="T366" s="31" t="s">
        <v>35</v>
      </c>
      <c r="U366" s="199">
        <v>3630</v>
      </c>
      <c r="V366" s="200">
        <v>7120</v>
      </c>
      <c r="W366" s="34">
        <f t="shared" si="0"/>
        <v>15.294943820224718</v>
      </c>
      <c r="X366" s="34" t="str">
        <f t="shared" si="1"/>
        <v>A</v>
      </c>
      <c r="Y366" s="201">
        <f t="shared" si="15"/>
        <v>21360</v>
      </c>
      <c r="Z366" s="201" t="str">
        <f t="shared" si="14"/>
        <v>d</v>
      </c>
    </row>
    <row r="367" spans="1:26" ht="14.25" customHeight="1" thickBot="1" x14ac:dyDescent="0.3">
      <c r="A367" s="40">
        <v>4.4000000000000004</v>
      </c>
      <c r="B367" s="40" t="s">
        <v>1417</v>
      </c>
      <c r="C367" s="24" t="s">
        <v>997</v>
      </c>
      <c r="D367" s="24"/>
      <c r="E367" s="24" t="s">
        <v>79</v>
      </c>
      <c r="F367" s="179" t="s">
        <v>1418</v>
      </c>
      <c r="G367" s="31" t="s">
        <v>83</v>
      </c>
      <c r="H367" s="24" t="s">
        <v>207</v>
      </c>
      <c r="I367" s="31" t="s">
        <v>1415</v>
      </c>
      <c r="J367" s="24" t="s">
        <v>1416</v>
      </c>
      <c r="K367" s="35">
        <v>440</v>
      </c>
      <c r="L367" s="35" t="s">
        <v>47</v>
      </c>
      <c r="M367" s="31" t="s">
        <v>153</v>
      </c>
      <c r="N367" s="24" t="s">
        <v>88</v>
      </c>
      <c r="O367" s="24">
        <v>4</v>
      </c>
      <c r="P367" s="24"/>
      <c r="Q367" s="31" t="s">
        <v>34</v>
      </c>
      <c r="R367" s="24"/>
      <c r="S367" s="24"/>
      <c r="T367" s="31" t="s">
        <v>35</v>
      </c>
      <c r="U367" s="199">
        <v>19900</v>
      </c>
      <c r="V367" s="200">
        <v>7400</v>
      </c>
      <c r="W367" s="34">
        <f t="shared" si="0"/>
        <v>80.675675675675677</v>
      </c>
      <c r="X367" s="34" t="str">
        <f t="shared" si="1"/>
        <v>C</v>
      </c>
      <c r="Y367" s="201">
        <f t="shared" si="15"/>
        <v>22200</v>
      </c>
      <c r="Z367" s="201" t="str">
        <f t="shared" si="14"/>
        <v>d</v>
      </c>
    </row>
    <row r="368" spans="1:26" ht="14.25" customHeight="1" thickBot="1" x14ac:dyDescent="0.3">
      <c r="A368" s="40">
        <v>0.1</v>
      </c>
      <c r="B368" s="40" t="s">
        <v>1419</v>
      </c>
      <c r="C368" s="24" t="s">
        <v>24</v>
      </c>
      <c r="D368" s="24"/>
      <c r="E368" s="24" t="s">
        <v>267</v>
      </c>
      <c r="F368" s="179" t="s">
        <v>1420</v>
      </c>
      <c r="G368" s="31" t="s">
        <v>83</v>
      </c>
      <c r="H368" s="51" t="s">
        <v>84</v>
      </c>
      <c r="I368" s="31" t="s">
        <v>1421</v>
      </c>
      <c r="J368" s="24" t="s">
        <v>1422</v>
      </c>
      <c r="K368" s="30">
        <v>439</v>
      </c>
      <c r="L368" s="30" t="s">
        <v>31</v>
      </c>
      <c r="M368" s="31" t="s">
        <v>153</v>
      </c>
      <c r="N368" s="24" t="s">
        <v>88</v>
      </c>
      <c r="O368" s="24">
        <v>4</v>
      </c>
      <c r="P368" s="24"/>
      <c r="Q368" s="31" t="s">
        <v>34</v>
      </c>
      <c r="R368" s="24"/>
      <c r="S368" s="24"/>
      <c r="T368" s="31" t="s">
        <v>35</v>
      </c>
      <c r="U368" s="199">
        <v>6000</v>
      </c>
      <c r="V368" s="200">
        <v>22350</v>
      </c>
      <c r="W368" s="34">
        <f t="shared" si="0"/>
        <v>8.053691275167786</v>
      </c>
      <c r="X368" s="34" t="str">
        <f t="shared" si="1"/>
        <v>A</v>
      </c>
      <c r="Y368" s="201">
        <f t="shared" si="15"/>
        <v>67050</v>
      </c>
      <c r="Z368" s="201" t="str">
        <f t="shared" si="14"/>
        <v>d</v>
      </c>
    </row>
    <row r="369" spans="1:26" ht="14.25" customHeight="1" thickBot="1" x14ac:dyDescent="0.3">
      <c r="A369" s="40">
        <v>0.1</v>
      </c>
      <c r="B369" s="40" t="s">
        <v>1423</v>
      </c>
      <c r="C369" s="24" t="s">
        <v>24</v>
      </c>
      <c r="D369" s="24"/>
      <c r="E369" s="36" t="s">
        <v>156</v>
      </c>
      <c r="F369" s="179" t="s">
        <v>1424</v>
      </c>
      <c r="G369" s="31" t="s">
        <v>83</v>
      </c>
      <c r="H369" s="24" t="s">
        <v>84</v>
      </c>
      <c r="I369" s="31" t="s">
        <v>1421</v>
      </c>
      <c r="J369" s="24" t="s">
        <v>1422</v>
      </c>
      <c r="K369" s="35">
        <v>439</v>
      </c>
      <c r="L369" s="35" t="s">
        <v>47</v>
      </c>
      <c r="M369" s="31" t="s">
        <v>153</v>
      </c>
      <c r="N369" s="24" t="s">
        <v>88</v>
      </c>
      <c r="O369" s="24">
        <v>4</v>
      </c>
      <c r="P369" s="24"/>
      <c r="Q369" s="31" t="s">
        <v>34</v>
      </c>
      <c r="R369" s="24"/>
      <c r="S369" s="24"/>
      <c r="T369" s="31" t="s">
        <v>35</v>
      </c>
      <c r="U369" s="199">
        <v>3750</v>
      </c>
      <c r="V369" s="200">
        <v>6850</v>
      </c>
      <c r="W369" s="34">
        <f t="shared" si="0"/>
        <v>16.423357664233578</v>
      </c>
      <c r="X369" s="34" t="str">
        <f t="shared" si="1"/>
        <v>A</v>
      </c>
      <c r="Y369" s="201">
        <f t="shared" si="15"/>
        <v>20550</v>
      </c>
      <c r="Z369" s="201" t="str">
        <f t="shared" si="14"/>
        <v>d</v>
      </c>
    </row>
    <row r="370" spans="1:26" ht="14.25" customHeight="1" thickBot="1" x14ac:dyDescent="0.3">
      <c r="A370" s="40">
        <v>0.1</v>
      </c>
      <c r="B370" s="40" t="s">
        <v>1425</v>
      </c>
      <c r="C370" s="24" t="s">
        <v>24</v>
      </c>
      <c r="D370" s="24"/>
      <c r="E370" s="24" t="s">
        <v>217</v>
      </c>
      <c r="F370" s="179" t="s">
        <v>1414</v>
      </c>
      <c r="G370" s="31" t="s">
        <v>83</v>
      </c>
      <c r="H370" s="24" t="s">
        <v>84</v>
      </c>
      <c r="I370" s="31" t="s">
        <v>1421</v>
      </c>
      <c r="J370" s="24" t="s">
        <v>1422</v>
      </c>
      <c r="K370" s="35">
        <v>439</v>
      </c>
      <c r="L370" s="35" t="s">
        <v>48</v>
      </c>
      <c r="M370" s="31" t="s">
        <v>153</v>
      </c>
      <c r="N370" s="24" t="s">
        <v>88</v>
      </c>
      <c r="O370" s="24">
        <v>4</v>
      </c>
      <c r="P370" s="24"/>
      <c r="Q370" s="31" t="s">
        <v>34</v>
      </c>
      <c r="R370" s="24"/>
      <c r="S370" s="24"/>
      <c r="T370" s="31" t="s">
        <v>35</v>
      </c>
      <c r="U370" s="199">
        <v>0</v>
      </c>
      <c r="V370" s="200">
        <v>0</v>
      </c>
      <c r="W370" s="34" t="str">
        <f t="shared" si="0"/>
        <v/>
      </c>
      <c r="X370" s="34" t="str">
        <f t="shared" si="1"/>
        <v/>
      </c>
      <c r="Y370" s="201">
        <f t="shared" si="15"/>
        <v>0</v>
      </c>
      <c r="Z370" s="201" t="str">
        <f t="shared" si="14"/>
        <v/>
      </c>
    </row>
    <row r="371" spans="1:26" ht="14.25" customHeight="1" thickBot="1" x14ac:dyDescent="0.3">
      <c r="A371" s="36">
        <v>1.1200000000000001</v>
      </c>
      <c r="B371" s="24" t="s">
        <v>1426</v>
      </c>
      <c r="C371" s="24" t="s">
        <v>36</v>
      </c>
      <c r="D371" s="24"/>
      <c r="E371" s="24" t="s">
        <v>1362</v>
      </c>
      <c r="F371" s="179" t="s">
        <v>1414</v>
      </c>
      <c r="G371" s="31" t="s">
        <v>69</v>
      </c>
      <c r="H371" s="24" t="s">
        <v>40</v>
      </c>
      <c r="I371" s="31" t="s">
        <v>1427</v>
      </c>
      <c r="J371" s="24" t="s">
        <v>1428</v>
      </c>
      <c r="K371" s="36">
        <v>105</v>
      </c>
      <c r="L371" s="36" t="s">
        <v>31</v>
      </c>
      <c r="M371" s="31" t="s">
        <v>255</v>
      </c>
      <c r="N371" s="24" t="s">
        <v>185</v>
      </c>
      <c r="O371" s="24">
        <v>1</v>
      </c>
      <c r="P371" s="24"/>
      <c r="Q371" s="31" t="s">
        <v>66</v>
      </c>
      <c r="R371" s="24"/>
      <c r="S371" s="24"/>
      <c r="T371" s="31" t="s">
        <v>35</v>
      </c>
      <c r="U371" s="199">
        <v>0</v>
      </c>
      <c r="V371" s="200">
        <v>100</v>
      </c>
      <c r="W371" s="34">
        <f t="shared" si="0"/>
        <v>0</v>
      </c>
      <c r="X371" s="34" t="str">
        <f t="shared" si="1"/>
        <v>A</v>
      </c>
      <c r="Y371" s="201">
        <f t="shared" si="15"/>
        <v>300</v>
      </c>
      <c r="Z371" s="201" t="str">
        <f t="shared" si="14"/>
        <v>d</v>
      </c>
    </row>
    <row r="372" spans="1:26" ht="14.25" customHeight="1" thickBot="1" x14ac:dyDescent="0.3">
      <c r="A372" s="40">
        <v>0.186</v>
      </c>
      <c r="B372" s="41">
        <v>0.33750000000000002</v>
      </c>
      <c r="C372" s="24" t="s">
        <v>24</v>
      </c>
      <c r="D372" s="24"/>
      <c r="E372" s="24" t="s">
        <v>1390</v>
      </c>
      <c r="F372" s="179" t="s">
        <v>1429</v>
      </c>
      <c r="G372" s="31" t="s">
        <v>69</v>
      </c>
      <c r="H372" s="24" t="s">
        <v>28</v>
      </c>
      <c r="I372" s="31" t="s">
        <v>1430</v>
      </c>
      <c r="J372" s="24" t="s">
        <v>1431</v>
      </c>
      <c r="K372" s="36">
        <v>23</v>
      </c>
      <c r="L372" s="36" t="s">
        <v>31</v>
      </c>
      <c r="M372" s="31" t="s">
        <v>622</v>
      </c>
      <c r="N372" s="24" t="s">
        <v>33</v>
      </c>
      <c r="O372" s="24">
        <v>6</v>
      </c>
      <c r="P372" s="31" t="s">
        <v>623</v>
      </c>
      <c r="Q372" s="31" t="s">
        <v>34</v>
      </c>
      <c r="R372" s="24"/>
      <c r="S372" s="24"/>
      <c r="T372" s="31" t="s">
        <v>35</v>
      </c>
      <c r="U372" s="199">
        <v>3120</v>
      </c>
      <c r="V372" s="200">
        <v>800</v>
      </c>
      <c r="W372" s="34">
        <f t="shared" si="0"/>
        <v>117</v>
      </c>
      <c r="X372" s="34" t="str">
        <f t="shared" si="1"/>
        <v>C</v>
      </c>
      <c r="Y372" s="201">
        <f t="shared" si="15"/>
        <v>2400</v>
      </c>
      <c r="Z372" s="201" t="str">
        <f t="shared" si="14"/>
        <v/>
      </c>
    </row>
    <row r="373" spans="1:26" ht="14.25" customHeight="1" thickBot="1" x14ac:dyDescent="0.3">
      <c r="A373" s="43">
        <v>0.11249999999999999</v>
      </c>
      <c r="B373" s="60">
        <v>0.3</v>
      </c>
      <c r="C373" s="44" t="s">
        <v>24</v>
      </c>
      <c r="D373" s="44"/>
      <c r="E373" s="44" t="s">
        <v>1390</v>
      </c>
      <c r="F373" s="181" t="s">
        <v>1429</v>
      </c>
      <c r="G373" s="62" t="s">
        <v>69</v>
      </c>
      <c r="H373" s="61" t="s">
        <v>28</v>
      </c>
      <c r="I373" s="165" t="s">
        <v>1432</v>
      </c>
      <c r="J373" s="61" t="s">
        <v>1433</v>
      </c>
      <c r="K373" s="53">
        <v>24</v>
      </c>
      <c r="L373" s="53" t="s">
        <v>31</v>
      </c>
      <c r="M373" s="62" t="s">
        <v>622</v>
      </c>
      <c r="N373" s="44" t="s">
        <v>33</v>
      </c>
      <c r="O373" s="44">
        <v>6</v>
      </c>
      <c r="P373" s="62" t="s">
        <v>623</v>
      </c>
      <c r="Q373" s="62" t="s">
        <v>34</v>
      </c>
      <c r="R373" s="44"/>
      <c r="S373" s="44"/>
      <c r="T373" s="62" t="s">
        <v>35</v>
      </c>
      <c r="U373" s="199">
        <v>0</v>
      </c>
      <c r="V373" s="200">
        <v>0</v>
      </c>
      <c r="W373" s="34" t="str">
        <f t="shared" si="0"/>
        <v/>
      </c>
      <c r="X373" s="34" t="str">
        <f t="shared" si="1"/>
        <v/>
      </c>
      <c r="Y373" s="201">
        <f t="shared" si="15"/>
        <v>0</v>
      </c>
      <c r="Z373" s="201" t="str">
        <f t="shared" si="14"/>
        <v/>
      </c>
    </row>
    <row r="374" spans="1:26" ht="14.25" customHeight="1" thickBot="1" x14ac:dyDescent="0.3">
      <c r="A374" s="40">
        <v>5.4</v>
      </c>
      <c r="B374" s="24">
        <v>11.25</v>
      </c>
      <c r="C374" s="51" t="s">
        <v>36</v>
      </c>
      <c r="D374" s="24"/>
      <c r="E374" s="24" t="s">
        <v>217</v>
      </c>
      <c r="F374" s="179" t="s">
        <v>1434</v>
      </c>
      <c r="G374" s="31" t="s">
        <v>69</v>
      </c>
      <c r="H374" s="51" t="s">
        <v>40</v>
      </c>
      <c r="I374" s="84" t="s">
        <v>1435</v>
      </c>
      <c r="J374" s="51" t="s">
        <v>1436</v>
      </c>
      <c r="K374" s="36">
        <v>244</v>
      </c>
      <c r="L374" s="36" t="s">
        <v>31</v>
      </c>
      <c r="M374" s="31" t="s">
        <v>560</v>
      </c>
      <c r="N374" s="24" t="s">
        <v>78</v>
      </c>
      <c r="O374" s="24">
        <v>2</v>
      </c>
      <c r="P374" s="24"/>
      <c r="Q374" s="31" t="s">
        <v>66</v>
      </c>
      <c r="R374" s="24" t="s">
        <v>45</v>
      </c>
      <c r="S374" s="24"/>
      <c r="T374" s="31" t="s">
        <v>35</v>
      </c>
      <c r="U374" s="199">
        <v>140</v>
      </c>
      <c r="V374" s="200">
        <v>50</v>
      </c>
      <c r="W374" s="34">
        <f t="shared" si="0"/>
        <v>84</v>
      </c>
      <c r="X374" s="34" t="str">
        <f t="shared" si="1"/>
        <v>C</v>
      </c>
      <c r="Y374" s="201">
        <f t="shared" si="15"/>
        <v>150</v>
      </c>
      <c r="Z374" s="201" t="str">
        <f t="shared" si="14"/>
        <v>d</v>
      </c>
    </row>
    <row r="375" spans="1:26" ht="14.25" customHeight="1" thickBot="1" x14ac:dyDescent="0.3">
      <c r="A375" s="40">
        <v>6.375</v>
      </c>
      <c r="B375" s="40">
        <v>10.5</v>
      </c>
      <c r="C375" s="24" t="s">
        <v>244</v>
      </c>
      <c r="D375" s="24"/>
      <c r="E375" s="36" t="s">
        <v>517</v>
      </c>
      <c r="F375" s="179" t="s">
        <v>1437</v>
      </c>
      <c r="G375" s="31" t="s">
        <v>110</v>
      </c>
      <c r="H375" s="24" t="s">
        <v>561</v>
      </c>
      <c r="I375" s="31" t="s">
        <v>1438</v>
      </c>
      <c r="J375" s="24" t="s">
        <v>1439</v>
      </c>
      <c r="K375" s="36">
        <v>775</v>
      </c>
      <c r="L375" s="36" t="s">
        <v>31</v>
      </c>
      <c r="M375" s="31" t="s">
        <v>72</v>
      </c>
      <c r="N375" s="24" t="s">
        <v>33</v>
      </c>
      <c r="O375" s="24">
        <v>8</v>
      </c>
      <c r="P375" s="24"/>
      <c r="Q375" s="31" t="s">
        <v>34</v>
      </c>
      <c r="R375" s="24"/>
      <c r="S375" s="24"/>
      <c r="T375" s="31" t="s">
        <v>35</v>
      </c>
      <c r="U375" s="199">
        <v>25545</v>
      </c>
      <c r="V375" s="200">
        <v>8140</v>
      </c>
      <c r="W375" s="34">
        <f t="shared" si="0"/>
        <v>94.146191646191653</v>
      </c>
      <c r="X375" s="34" t="str">
        <f t="shared" si="1"/>
        <v>C</v>
      </c>
      <c r="Y375" s="201">
        <f t="shared" si="15"/>
        <v>24420</v>
      </c>
      <c r="Z375" s="201" t="str">
        <f t="shared" si="14"/>
        <v/>
      </c>
    </row>
    <row r="376" spans="1:26" ht="14.25" customHeight="1" thickBot="1" x14ac:dyDescent="0.3">
      <c r="A376" s="40">
        <v>0.47499999999999998</v>
      </c>
      <c r="B376" s="40" t="s">
        <v>1440</v>
      </c>
      <c r="C376" s="24"/>
      <c r="D376" s="24"/>
      <c r="E376" s="24" t="s">
        <v>505</v>
      </c>
      <c r="F376" s="179" t="s">
        <v>1441</v>
      </c>
      <c r="G376" s="31" t="s">
        <v>83</v>
      </c>
      <c r="H376" s="24" t="s">
        <v>84</v>
      </c>
      <c r="I376" s="31" t="s">
        <v>1442</v>
      </c>
      <c r="J376" s="24" t="s">
        <v>1443</v>
      </c>
      <c r="K376" s="36">
        <v>76</v>
      </c>
      <c r="L376" s="36" t="s">
        <v>31</v>
      </c>
      <c r="M376" s="31" t="s">
        <v>170</v>
      </c>
      <c r="N376" s="24" t="s">
        <v>129</v>
      </c>
      <c r="O376" s="24">
        <v>1</v>
      </c>
      <c r="P376" s="24"/>
      <c r="Q376" s="31" t="s">
        <v>34</v>
      </c>
      <c r="R376" s="24"/>
      <c r="S376" s="24"/>
      <c r="T376" s="31" t="s">
        <v>35</v>
      </c>
      <c r="U376" s="199">
        <v>105244</v>
      </c>
      <c r="V376" s="200">
        <v>44100</v>
      </c>
      <c r="W376" s="34">
        <f t="shared" si="0"/>
        <v>71.59455782312925</v>
      </c>
      <c r="X376" s="34" t="str">
        <f t="shared" si="1"/>
        <v>C</v>
      </c>
      <c r="Y376" s="201">
        <f t="shared" si="15"/>
        <v>132300</v>
      </c>
      <c r="Z376" s="201" t="str">
        <f t="shared" si="14"/>
        <v>d</v>
      </c>
    </row>
    <row r="377" spans="1:26" ht="14.25" customHeight="1" thickBot="1" x14ac:dyDescent="0.3">
      <c r="A377" s="40">
        <v>51</v>
      </c>
      <c r="B377" s="40" t="s">
        <v>1444</v>
      </c>
      <c r="C377" s="24" t="s">
        <v>1445</v>
      </c>
      <c r="D377" s="24"/>
      <c r="E377" s="24" t="s">
        <v>1446</v>
      </c>
      <c r="F377" s="179" t="s">
        <v>1447</v>
      </c>
      <c r="G377" s="31" t="s">
        <v>93</v>
      </c>
      <c r="H377" s="24" t="s">
        <v>728</v>
      </c>
      <c r="I377" s="31" t="s">
        <v>1448</v>
      </c>
      <c r="J377" s="24" t="s">
        <v>1449</v>
      </c>
      <c r="K377" s="36">
        <v>779</v>
      </c>
      <c r="L377" s="36" t="s">
        <v>31</v>
      </c>
      <c r="M377" s="31" t="s">
        <v>306</v>
      </c>
      <c r="N377" s="24" t="s">
        <v>88</v>
      </c>
      <c r="O377" s="24">
        <v>7</v>
      </c>
      <c r="P377" s="24"/>
      <c r="Q377" s="31" t="s">
        <v>34</v>
      </c>
      <c r="R377" s="24"/>
      <c r="S377" s="24"/>
      <c r="T377" s="31" t="s">
        <v>35</v>
      </c>
      <c r="U377" s="199">
        <v>14560</v>
      </c>
      <c r="V377" s="200">
        <v>5400</v>
      </c>
      <c r="W377" s="34">
        <f t="shared" si="0"/>
        <v>80.888888888888886</v>
      </c>
      <c r="X377" s="34" t="str">
        <f t="shared" si="1"/>
        <v>C</v>
      </c>
      <c r="Y377" s="201">
        <f t="shared" si="15"/>
        <v>16200</v>
      </c>
      <c r="Z377" s="201" t="str">
        <f t="shared" si="14"/>
        <v>d</v>
      </c>
    </row>
    <row r="378" spans="1:26" ht="14.25" customHeight="1" thickBot="1" x14ac:dyDescent="0.3">
      <c r="A378" s="40">
        <v>11.7</v>
      </c>
      <c r="B378" s="40" t="s">
        <v>1450</v>
      </c>
      <c r="C378" s="24" t="s">
        <v>24</v>
      </c>
      <c r="D378" s="24"/>
      <c r="E378" s="31" t="s">
        <v>1451</v>
      </c>
      <c r="F378" s="179" t="s">
        <v>1452</v>
      </c>
      <c r="G378" s="31" t="s">
        <v>93</v>
      </c>
      <c r="H378" s="24" t="s">
        <v>84</v>
      </c>
      <c r="I378" s="31" t="s">
        <v>1453</v>
      </c>
      <c r="J378" s="24" t="s">
        <v>1454</v>
      </c>
      <c r="K378" s="36">
        <v>568</v>
      </c>
      <c r="L378" s="36" t="s">
        <v>31</v>
      </c>
      <c r="M378" s="31" t="s">
        <v>234</v>
      </c>
      <c r="N378" s="24" t="s">
        <v>88</v>
      </c>
      <c r="O378" s="24">
        <v>5</v>
      </c>
      <c r="P378" s="24"/>
      <c r="Q378" s="31" t="s">
        <v>34</v>
      </c>
      <c r="R378" s="24"/>
      <c r="S378" s="24"/>
      <c r="T378" s="31" t="s">
        <v>35</v>
      </c>
      <c r="U378" s="199">
        <v>13220</v>
      </c>
      <c r="V378" s="200">
        <v>8680</v>
      </c>
      <c r="W378" s="34">
        <f t="shared" si="0"/>
        <v>45.691244239631338</v>
      </c>
      <c r="X378" s="34" t="str">
        <f t="shared" si="1"/>
        <v>B</v>
      </c>
      <c r="Y378" s="201">
        <f t="shared" si="15"/>
        <v>26040</v>
      </c>
      <c r="Z378" s="201" t="str">
        <f t="shared" si="14"/>
        <v>d</v>
      </c>
    </row>
    <row r="379" spans="1:26" ht="14.25" customHeight="1" thickBot="1" x14ac:dyDescent="0.3">
      <c r="A379" s="40">
        <v>9.6000000000000002E-2</v>
      </c>
      <c r="B379" s="41">
        <v>0.25</v>
      </c>
      <c r="C379" s="24" t="s">
        <v>24</v>
      </c>
      <c r="D379" s="24"/>
      <c r="E379" s="36" t="s">
        <v>79</v>
      </c>
      <c r="F379" s="179" t="s">
        <v>1455</v>
      </c>
      <c r="G379" s="31" t="s">
        <v>69</v>
      </c>
      <c r="H379" s="24" t="s">
        <v>28</v>
      </c>
      <c r="I379" s="31" t="s">
        <v>1456</v>
      </c>
      <c r="J379" s="24" t="s">
        <v>1457</v>
      </c>
      <c r="K379" s="30">
        <v>25</v>
      </c>
      <c r="L379" s="30" t="s">
        <v>31</v>
      </c>
      <c r="M379" s="31" t="s">
        <v>622</v>
      </c>
      <c r="N379" s="24" t="s">
        <v>33</v>
      </c>
      <c r="O379" s="24">
        <v>6</v>
      </c>
      <c r="P379" s="31" t="s">
        <v>623</v>
      </c>
      <c r="Q379" s="31" t="s">
        <v>34</v>
      </c>
      <c r="R379" s="24"/>
      <c r="S379" s="24"/>
      <c r="T379" s="31" t="s">
        <v>35</v>
      </c>
      <c r="U379" s="199">
        <v>108200</v>
      </c>
      <c r="V379" s="200">
        <v>31000</v>
      </c>
      <c r="W379" s="34">
        <f t="shared" si="0"/>
        <v>104.70967741935483</v>
      </c>
      <c r="X379" s="34" t="str">
        <f t="shared" si="1"/>
        <v>C</v>
      </c>
      <c r="Y379" s="201">
        <f t="shared" si="15"/>
        <v>93000</v>
      </c>
      <c r="Z379" s="201" t="str">
        <f t="shared" si="14"/>
        <v/>
      </c>
    </row>
    <row r="380" spans="1:26" ht="14.25" customHeight="1" thickBot="1" x14ac:dyDescent="0.3">
      <c r="A380" s="40">
        <v>9.6000000000000002E-2</v>
      </c>
      <c r="B380" s="41">
        <v>0.16499999999999998</v>
      </c>
      <c r="C380" s="24" t="s">
        <v>24</v>
      </c>
      <c r="D380" s="24"/>
      <c r="E380" s="24" t="s">
        <v>73</v>
      </c>
      <c r="F380" s="179" t="s">
        <v>1458</v>
      </c>
      <c r="G380" s="31" t="s">
        <v>69</v>
      </c>
      <c r="H380" s="24" t="s">
        <v>28</v>
      </c>
      <c r="I380" s="31" t="s">
        <v>1456</v>
      </c>
      <c r="J380" s="24" t="s">
        <v>1457</v>
      </c>
      <c r="K380" s="35">
        <v>25</v>
      </c>
      <c r="L380" s="35" t="s">
        <v>47</v>
      </c>
      <c r="M380" s="31" t="s">
        <v>622</v>
      </c>
      <c r="N380" s="24" t="s">
        <v>33</v>
      </c>
      <c r="O380" s="24">
        <v>6</v>
      </c>
      <c r="P380" s="31" t="s">
        <v>623</v>
      </c>
      <c r="Q380" s="31" t="s">
        <v>34</v>
      </c>
      <c r="R380" s="24"/>
      <c r="S380" s="24"/>
      <c r="T380" s="31" t="s">
        <v>35</v>
      </c>
      <c r="U380" s="199">
        <v>28000</v>
      </c>
      <c r="V380" s="200">
        <v>13888</v>
      </c>
      <c r="W380" s="34">
        <f t="shared" si="0"/>
        <v>60.483870967741936</v>
      </c>
      <c r="X380" s="34" t="str">
        <f t="shared" si="1"/>
        <v>C</v>
      </c>
      <c r="Y380" s="201">
        <f t="shared" si="15"/>
        <v>41664</v>
      </c>
      <c r="Z380" s="201" t="str">
        <f t="shared" si="14"/>
        <v>d</v>
      </c>
    </row>
    <row r="381" spans="1:26" ht="14.25" customHeight="1" thickBot="1" x14ac:dyDescent="0.3">
      <c r="A381" s="24">
        <v>0.33300000000000002</v>
      </c>
      <c r="B381" s="24" t="s">
        <v>695</v>
      </c>
      <c r="C381" s="24" t="s">
        <v>24</v>
      </c>
      <c r="D381" s="24"/>
      <c r="E381" s="24" t="s">
        <v>1459</v>
      </c>
      <c r="F381" s="179" t="s">
        <v>1460</v>
      </c>
      <c r="G381" s="31" t="s">
        <v>110</v>
      </c>
      <c r="H381" s="24" t="s">
        <v>84</v>
      </c>
      <c r="I381" s="31" t="s">
        <v>1461</v>
      </c>
      <c r="J381" s="24" t="s">
        <v>1462</v>
      </c>
      <c r="K381" s="36">
        <v>249</v>
      </c>
      <c r="L381" s="36" t="s">
        <v>31</v>
      </c>
      <c r="M381" s="31" t="s">
        <v>249</v>
      </c>
      <c r="N381" s="24" t="s">
        <v>185</v>
      </c>
      <c r="O381" s="24">
        <v>3</v>
      </c>
      <c r="P381" s="24"/>
      <c r="Q381" s="31" t="s">
        <v>66</v>
      </c>
      <c r="R381" s="24"/>
      <c r="S381" s="24"/>
      <c r="T381" s="31" t="s">
        <v>35</v>
      </c>
      <c r="U381" s="199">
        <v>0</v>
      </c>
      <c r="V381" s="200">
        <v>0</v>
      </c>
      <c r="W381" s="34" t="str">
        <f t="shared" si="0"/>
        <v/>
      </c>
      <c r="X381" s="34" t="str">
        <f t="shared" si="1"/>
        <v/>
      </c>
      <c r="Y381" s="201">
        <f t="shared" si="15"/>
        <v>0</v>
      </c>
      <c r="Z381" s="201" t="str">
        <f t="shared" si="14"/>
        <v/>
      </c>
    </row>
    <row r="382" spans="1:26" ht="14.25" customHeight="1" thickBot="1" x14ac:dyDescent="0.3">
      <c r="A382" s="40">
        <v>4.8600000000000003</v>
      </c>
      <c r="B382" s="40">
        <v>5.25</v>
      </c>
      <c r="C382" s="24" t="s">
        <v>1463</v>
      </c>
      <c r="D382" s="24"/>
      <c r="E382" s="24" t="s">
        <v>297</v>
      </c>
      <c r="F382" s="179" t="s">
        <v>1464</v>
      </c>
      <c r="G382" s="31" t="s">
        <v>110</v>
      </c>
      <c r="H382" s="24" t="s">
        <v>681</v>
      </c>
      <c r="I382" s="31" t="s">
        <v>1465</v>
      </c>
      <c r="J382" s="24" t="s">
        <v>1466</v>
      </c>
      <c r="K382" s="30">
        <v>695</v>
      </c>
      <c r="L382" s="30" t="s">
        <v>31</v>
      </c>
      <c r="M382" s="31" t="s">
        <v>72</v>
      </c>
      <c r="N382" s="24" t="s">
        <v>33</v>
      </c>
      <c r="O382" s="24">
        <v>8</v>
      </c>
      <c r="P382" s="24"/>
      <c r="Q382" s="31" t="s">
        <v>34</v>
      </c>
      <c r="R382" s="24"/>
      <c r="S382" s="24"/>
      <c r="T382" s="31" t="s">
        <v>35</v>
      </c>
      <c r="U382" s="199">
        <v>0</v>
      </c>
      <c r="V382" s="200">
        <v>0</v>
      </c>
      <c r="W382" s="34" t="str">
        <f t="shared" si="0"/>
        <v/>
      </c>
      <c r="X382" s="34" t="str">
        <f t="shared" si="1"/>
        <v/>
      </c>
      <c r="Y382" s="201">
        <f t="shared" si="15"/>
        <v>0</v>
      </c>
      <c r="Z382" s="201" t="str">
        <f t="shared" si="14"/>
        <v/>
      </c>
    </row>
    <row r="383" spans="1:26" ht="14.25" customHeight="1" thickBot="1" x14ac:dyDescent="0.3">
      <c r="A383" s="40">
        <v>4.8600000000000003</v>
      </c>
      <c r="B383" s="40">
        <v>10.5</v>
      </c>
      <c r="C383" s="24" t="s">
        <v>1463</v>
      </c>
      <c r="D383" s="24"/>
      <c r="E383" s="24" t="s">
        <v>178</v>
      </c>
      <c r="F383" s="179" t="s">
        <v>1467</v>
      </c>
      <c r="G383" s="31" t="s">
        <v>180</v>
      </c>
      <c r="H383" s="24" t="s">
        <v>681</v>
      </c>
      <c r="I383" s="84" t="s">
        <v>1465</v>
      </c>
      <c r="J383" s="51" t="s">
        <v>1466</v>
      </c>
      <c r="K383" s="59">
        <v>695</v>
      </c>
      <c r="L383" s="35" t="s">
        <v>47</v>
      </c>
      <c r="M383" s="31" t="s">
        <v>72</v>
      </c>
      <c r="N383" s="24" t="s">
        <v>33</v>
      </c>
      <c r="O383" s="24">
        <v>8</v>
      </c>
      <c r="P383" s="24"/>
      <c r="Q383" s="31" t="s">
        <v>34</v>
      </c>
      <c r="R383" s="24"/>
      <c r="S383" s="24"/>
      <c r="T383" s="31" t="s">
        <v>35</v>
      </c>
      <c r="U383" s="199">
        <v>960</v>
      </c>
      <c r="V383" s="200">
        <v>0</v>
      </c>
      <c r="W383" s="34" t="str">
        <f t="shared" si="0"/>
        <v/>
      </c>
      <c r="X383" s="34" t="str">
        <f t="shared" si="1"/>
        <v/>
      </c>
      <c r="Y383" s="201">
        <f t="shared" si="15"/>
        <v>0</v>
      </c>
      <c r="Z383" s="201" t="str">
        <f t="shared" si="14"/>
        <v/>
      </c>
    </row>
    <row r="384" spans="1:26" ht="14.25" customHeight="1" thickBot="1" x14ac:dyDescent="0.3">
      <c r="A384" s="40">
        <v>6.8999999999999995</v>
      </c>
      <c r="B384" s="40">
        <v>10.5</v>
      </c>
      <c r="C384" s="24" t="s">
        <v>1395</v>
      </c>
      <c r="D384" s="24"/>
      <c r="E384" s="24" t="s">
        <v>178</v>
      </c>
      <c r="F384" s="179" t="s">
        <v>1467</v>
      </c>
      <c r="G384" s="31" t="s">
        <v>180</v>
      </c>
      <c r="H384" s="24" t="s">
        <v>1397</v>
      </c>
      <c r="I384" s="84" t="s">
        <v>1468</v>
      </c>
      <c r="J384" s="51" t="s">
        <v>1469</v>
      </c>
      <c r="K384" s="36">
        <v>696</v>
      </c>
      <c r="L384" s="36" t="s">
        <v>31</v>
      </c>
      <c r="M384" s="31" t="s">
        <v>72</v>
      </c>
      <c r="N384" s="24" t="s">
        <v>33</v>
      </c>
      <c r="O384" s="24">
        <v>8</v>
      </c>
      <c r="P384" s="24"/>
      <c r="Q384" s="31" t="s">
        <v>34</v>
      </c>
      <c r="R384" s="24"/>
      <c r="S384" s="24"/>
      <c r="T384" s="31" t="s">
        <v>35</v>
      </c>
      <c r="U384" s="199">
        <v>0</v>
      </c>
      <c r="V384" s="200">
        <v>0</v>
      </c>
      <c r="W384" s="34" t="str">
        <f t="shared" si="0"/>
        <v/>
      </c>
      <c r="X384" s="34" t="str">
        <f t="shared" si="1"/>
        <v/>
      </c>
      <c r="Y384" s="201">
        <f t="shared" si="15"/>
        <v>0</v>
      </c>
      <c r="Z384" s="201" t="str">
        <f t="shared" si="14"/>
        <v/>
      </c>
    </row>
    <row r="385" spans="1:26" ht="14.25" customHeight="1" thickBot="1" x14ac:dyDescent="0.3">
      <c r="A385" s="40">
        <v>0.4</v>
      </c>
      <c r="B385" s="45" t="s">
        <v>1470</v>
      </c>
      <c r="C385" s="24" t="s">
        <v>1471</v>
      </c>
      <c r="D385" s="24"/>
      <c r="E385" s="24" t="s">
        <v>178</v>
      </c>
      <c r="F385" s="179" t="s">
        <v>1467</v>
      </c>
      <c r="G385" s="31" t="s">
        <v>180</v>
      </c>
      <c r="H385" s="24" t="s">
        <v>84</v>
      </c>
      <c r="I385" s="84" t="s">
        <v>1472</v>
      </c>
      <c r="J385" s="51" t="s">
        <v>1473</v>
      </c>
      <c r="K385" s="36">
        <v>184</v>
      </c>
      <c r="L385" s="36" t="s">
        <v>31</v>
      </c>
      <c r="M385" s="31" t="s">
        <v>128</v>
      </c>
      <c r="N385" s="24" t="s">
        <v>129</v>
      </c>
      <c r="O385" s="24">
        <v>2</v>
      </c>
      <c r="P385" s="24"/>
      <c r="Q385" s="31" t="s">
        <v>34</v>
      </c>
      <c r="R385" s="24"/>
      <c r="S385" s="24"/>
      <c r="T385" s="31" t="s">
        <v>35</v>
      </c>
      <c r="U385" s="199">
        <v>0</v>
      </c>
      <c r="V385" s="200">
        <v>0</v>
      </c>
      <c r="W385" s="34" t="str">
        <f t="shared" si="0"/>
        <v/>
      </c>
      <c r="X385" s="34" t="str">
        <f t="shared" si="1"/>
        <v/>
      </c>
      <c r="Y385" s="201">
        <f t="shared" si="15"/>
        <v>0</v>
      </c>
      <c r="Z385" s="201" t="str">
        <f t="shared" si="14"/>
        <v/>
      </c>
    </row>
    <row r="386" spans="1:26" ht="14.25" customHeight="1" thickBot="1" x14ac:dyDescent="0.3">
      <c r="A386" s="40">
        <v>0.48</v>
      </c>
      <c r="B386" s="40" t="s">
        <v>1474</v>
      </c>
      <c r="C386" s="24" t="s">
        <v>348</v>
      </c>
      <c r="D386" s="24"/>
      <c r="E386" s="24" t="s">
        <v>1475</v>
      </c>
      <c r="F386" s="179" t="s">
        <v>1476</v>
      </c>
      <c r="G386" s="31" t="s">
        <v>110</v>
      </c>
      <c r="H386" s="24" t="s">
        <v>84</v>
      </c>
      <c r="I386" s="84" t="s">
        <v>1477</v>
      </c>
      <c r="J386" s="51" t="s">
        <v>1478</v>
      </c>
      <c r="K386" s="36">
        <v>185</v>
      </c>
      <c r="L386" s="36" t="s">
        <v>31</v>
      </c>
      <c r="M386" s="31" t="s">
        <v>128</v>
      </c>
      <c r="N386" s="24" t="s">
        <v>129</v>
      </c>
      <c r="O386" s="24">
        <v>2</v>
      </c>
      <c r="P386" s="24"/>
      <c r="Q386" s="31" t="s">
        <v>34</v>
      </c>
      <c r="R386" s="24"/>
      <c r="S386" s="24"/>
      <c r="T386" s="31" t="s">
        <v>35</v>
      </c>
      <c r="U386" s="199">
        <v>5800</v>
      </c>
      <c r="V386" s="200">
        <v>1000</v>
      </c>
      <c r="W386" s="34">
        <f t="shared" si="0"/>
        <v>174</v>
      </c>
      <c r="X386" s="34" t="str">
        <f t="shared" si="1"/>
        <v>C</v>
      </c>
      <c r="Y386" s="201">
        <f t="shared" si="15"/>
        <v>3000</v>
      </c>
      <c r="Z386" s="201" t="str">
        <f t="shared" ref="Z386:Z449" si="16">IF($Y386="","",IF($U386&lt;$Y386,"d",""))</f>
        <v/>
      </c>
    </row>
    <row r="387" spans="1:26" ht="14.25" customHeight="1" thickBot="1" x14ac:dyDescent="0.3">
      <c r="A387" s="40">
        <v>0.68</v>
      </c>
      <c r="B387" s="41" t="s">
        <v>1386</v>
      </c>
      <c r="C387" s="24" t="s">
        <v>348</v>
      </c>
      <c r="D387" s="24"/>
      <c r="E387" s="24" t="s">
        <v>1475</v>
      </c>
      <c r="F387" s="179" t="s">
        <v>1479</v>
      </c>
      <c r="G387" s="31" t="s">
        <v>110</v>
      </c>
      <c r="H387" s="24" t="s">
        <v>84</v>
      </c>
      <c r="I387" s="84" t="s">
        <v>1480</v>
      </c>
      <c r="J387" s="51" t="s">
        <v>1481</v>
      </c>
      <c r="K387" s="36">
        <v>186</v>
      </c>
      <c r="L387" s="36" t="s">
        <v>31</v>
      </c>
      <c r="M387" s="31" t="s">
        <v>128</v>
      </c>
      <c r="N387" s="24" t="s">
        <v>129</v>
      </c>
      <c r="O387" s="24">
        <v>2</v>
      </c>
      <c r="P387" s="24"/>
      <c r="Q387" s="31" t="s">
        <v>34</v>
      </c>
      <c r="R387" s="24"/>
      <c r="S387" s="24"/>
      <c r="T387" s="31" t="s">
        <v>35</v>
      </c>
      <c r="U387" s="199">
        <v>0</v>
      </c>
      <c r="V387" s="200">
        <v>0</v>
      </c>
      <c r="W387" s="34" t="str">
        <f t="shared" si="0"/>
        <v/>
      </c>
      <c r="X387" s="34" t="str">
        <f t="shared" si="1"/>
        <v/>
      </c>
      <c r="Y387" s="201">
        <f t="shared" ref="Y387:Y450" si="17">IFERROR(($V387)*3,"")</f>
        <v>0</v>
      </c>
      <c r="Z387" s="201" t="str">
        <f t="shared" si="16"/>
        <v/>
      </c>
    </row>
    <row r="388" spans="1:26" ht="14.25" customHeight="1" thickBot="1" x14ac:dyDescent="0.3">
      <c r="A388" s="40">
        <v>12.99</v>
      </c>
      <c r="B388" s="52" t="s">
        <v>1482</v>
      </c>
      <c r="C388" s="24" t="s">
        <v>49</v>
      </c>
      <c r="D388" s="24"/>
      <c r="E388" s="24" t="s">
        <v>178</v>
      </c>
      <c r="F388" s="179" t="s">
        <v>1467</v>
      </c>
      <c r="G388" s="31" t="s">
        <v>180</v>
      </c>
      <c r="H388" s="51" t="s">
        <v>40</v>
      </c>
      <c r="I388" s="84" t="s">
        <v>1483</v>
      </c>
      <c r="J388" s="51" t="s">
        <v>1484</v>
      </c>
      <c r="K388" s="36">
        <v>187</v>
      </c>
      <c r="L388" s="36" t="s">
        <v>31</v>
      </c>
      <c r="M388" s="31" t="s">
        <v>128</v>
      </c>
      <c r="N388" s="24" t="s">
        <v>129</v>
      </c>
      <c r="O388" s="24">
        <v>2</v>
      </c>
      <c r="P388" s="24"/>
      <c r="Q388" s="31" t="s">
        <v>34</v>
      </c>
      <c r="R388" s="24"/>
      <c r="S388" s="24"/>
      <c r="T388" s="31" t="s">
        <v>35</v>
      </c>
      <c r="U388" s="199">
        <v>0</v>
      </c>
      <c r="V388" s="200">
        <v>0</v>
      </c>
      <c r="W388" s="34" t="str">
        <f t="shared" si="0"/>
        <v/>
      </c>
      <c r="X388" s="34" t="str">
        <f t="shared" si="1"/>
        <v/>
      </c>
      <c r="Y388" s="201">
        <f t="shared" si="17"/>
        <v>0</v>
      </c>
      <c r="Z388" s="201" t="str">
        <f t="shared" si="16"/>
        <v/>
      </c>
    </row>
    <row r="389" spans="1:26" ht="14.25" customHeight="1" thickBot="1" x14ac:dyDescent="0.3">
      <c r="A389" s="22">
        <v>24</v>
      </c>
      <c r="B389" s="23">
        <v>38.75</v>
      </c>
      <c r="C389" s="51" t="s">
        <v>49</v>
      </c>
      <c r="D389" s="24"/>
      <c r="E389" s="25" t="s">
        <v>37</v>
      </c>
      <c r="F389" s="178" t="s">
        <v>1485</v>
      </c>
      <c r="G389" s="27" t="s">
        <v>39</v>
      </c>
      <c r="H389" s="86" t="s">
        <v>40</v>
      </c>
      <c r="I389" s="84" t="s">
        <v>1486</v>
      </c>
      <c r="J389" s="86" t="s">
        <v>1487</v>
      </c>
      <c r="K389" s="30">
        <v>11</v>
      </c>
      <c r="L389" s="30" t="s">
        <v>31</v>
      </c>
      <c r="M389" s="31" t="s">
        <v>43</v>
      </c>
      <c r="N389" s="24">
        <v>2018</v>
      </c>
      <c r="O389" s="24">
        <v>51</v>
      </c>
      <c r="P389" s="24" t="s">
        <v>44</v>
      </c>
      <c r="Q389" s="31" t="s">
        <v>34</v>
      </c>
      <c r="R389" s="24" t="s">
        <v>45</v>
      </c>
      <c r="S389" s="24" t="s">
        <v>44</v>
      </c>
      <c r="T389" s="31" t="s">
        <v>35</v>
      </c>
      <c r="U389" s="199">
        <v>0</v>
      </c>
      <c r="V389" s="200">
        <v>0</v>
      </c>
      <c r="W389" s="34" t="str">
        <f t="shared" si="0"/>
        <v/>
      </c>
      <c r="X389" s="34" t="str">
        <f t="shared" si="1"/>
        <v/>
      </c>
      <c r="Y389" s="201">
        <f t="shared" si="17"/>
        <v>0</v>
      </c>
      <c r="Z389" s="201" t="str">
        <f t="shared" si="16"/>
        <v/>
      </c>
    </row>
    <row r="390" spans="1:26" ht="14.25" customHeight="1" thickBot="1" x14ac:dyDescent="0.3">
      <c r="A390" s="22">
        <v>24</v>
      </c>
      <c r="B390" s="23">
        <v>38.75</v>
      </c>
      <c r="C390" s="24" t="s">
        <v>49</v>
      </c>
      <c r="D390" s="24"/>
      <c r="E390" s="25" t="s">
        <v>37</v>
      </c>
      <c r="F390" s="178" t="s">
        <v>1485</v>
      </c>
      <c r="G390" s="27" t="s">
        <v>46</v>
      </c>
      <c r="H390" s="25" t="s">
        <v>40</v>
      </c>
      <c r="I390" s="84" t="s">
        <v>1486</v>
      </c>
      <c r="J390" s="86" t="s">
        <v>1487</v>
      </c>
      <c r="K390" s="35">
        <v>11</v>
      </c>
      <c r="L390" s="35" t="s">
        <v>47</v>
      </c>
      <c r="M390" s="31" t="s">
        <v>43</v>
      </c>
      <c r="N390" s="24">
        <v>2018</v>
      </c>
      <c r="O390" s="24">
        <v>51</v>
      </c>
      <c r="P390" s="24" t="s">
        <v>44</v>
      </c>
      <c r="Q390" s="31" t="s">
        <v>34</v>
      </c>
      <c r="R390" s="24" t="s">
        <v>45</v>
      </c>
      <c r="S390" s="24" t="s">
        <v>44</v>
      </c>
      <c r="T390" s="31" t="s">
        <v>35</v>
      </c>
      <c r="U390" s="199">
        <v>0</v>
      </c>
      <c r="V390" s="200">
        <v>0</v>
      </c>
      <c r="W390" s="34" t="str">
        <f t="shared" si="0"/>
        <v/>
      </c>
      <c r="X390" s="34" t="str">
        <f t="shared" si="1"/>
        <v/>
      </c>
      <c r="Y390" s="201">
        <f t="shared" si="17"/>
        <v>0</v>
      </c>
      <c r="Z390" s="201" t="str">
        <f t="shared" si="16"/>
        <v/>
      </c>
    </row>
    <row r="391" spans="1:26" ht="14.25" customHeight="1" thickBot="1" x14ac:dyDescent="0.3">
      <c r="A391" s="22">
        <v>24</v>
      </c>
      <c r="B391" s="23">
        <v>38.75</v>
      </c>
      <c r="C391" s="24" t="s">
        <v>49</v>
      </c>
      <c r="D391" s="24"/>
      <c r="E391" s="25" t="s">
        <v>37</v>
      </c>
      <c r="F391" s="178" t="s">
        <v>1485</v>
      </c>
      <c r="G391" s="31" t="s">
        <v>27</v>
      </c>
      <c r="H391" s="25" t="s">
        <v>40</v>
      </c>
      <c r="I391" s="84" t="s">
        <v>1486</v>
      </c>
      <c r="J391" s="86" t="s">
        <v>1487</v>
      </c>
      <c r="K391" s="35">
        <v>11</v>
      </c>
      <c r="L391" s="35" t="s">
        <v>48</v>
      </c>
      <c r="M391" s="31" t="s">
        <v>43</v>
      </c>
      <c r="N391" s="24">
        <v>2018</v>
      </c>
      <c r="O391" s="24">
        <v>51</v>
      </c>
      <c r="P391" s="24" t="s">
        <v>44</v>
      </c>
      <c r="Q391" s="31" t="s">
        <v>34</v>
      </c>
      <c r="R391" s="24" t="s">
        <v>45</v>
      </c>
      <c r="S391" s="24" t="s">
        <v>44</v>
      </c>
      <c r="T391" s="31" t="s">
        <v>35</v>
      </c>
      <c r="U391" s="199">
        <v>600</v>
      </c>
      <c r="V391" s="200">
        <v>0</v>
      </c>
      <c r="W391" s="34" t="str">
        <f t="shared" si="0"/>
        <v/>
      </c>
      <c r="X391" s="34" t="str">
        <f t="shared" si="1"/>
        <v/>
      </c>
      <c r="Y391" s="201">
        <f t="shared" si="17"/>
        <v>0</v>
      </c>
      <c r="Z391" s="201" t="str">
        <f t="shared" si="16"/>
        <v/>
      </c>
    </row>
    <row r="392" spans="1:26" ht="14.25" customHeight="1" thickBot="1" x14ac:dyDescent="0.3">
      <c r="A392" s="40">
        <v>32.924999999999997</v>
      </c>
      <c r="B392" s="40">
        <v>57</v>
      </c>
      <c r="C392" s="24" t="s">
        <v>49</v>
      </c>
      <c r="D392" s="31" t="s">
        <v>818</v>
      </c>
      <c r="E392" s="24" t="s">
        <v>483</v>
      </c>
      <c r="F392" s="179" t="s">
        <v>1488</v>
      </c>
      <c r="G392" s="31" t="s">
        <v>1489</v>
      </c>
      <c r="H392" s="24" t="s">
        <v>40</v>
      </c>
      <c r="I392" s="31" t="s">
        <v>1490</v>
      </c>
      <c r="J392" s="24" t="s">
        <v>1491</v>
      </c>
      <c r="K392" s="36">
        <v>610</v>
      </c>
      <c r="L392" s="36" t="s">
        <v>31</v>
      </c>
      <c r="M392" s="31" t="s">
        <v>1492</v>
      </c>
      <c r="N392" s="24" t="s">
        <v>58</v>
      </c>
      <c r="O392" s="24">
        <v>6</v>
      </c>
      <c r="P392" s="24" t="s">
        <v>44</v>
      </c>
      <c r="Q392" s="31" t="s">
        <v>34</v>
      </c>
      <c r="R392" s="24" t="s">
        <v>45</v>
      </c>
      <c r="S392" s="24" t="s">
        <v>44</v>
      </c>
      <c r="T392" s="31" t="s">
        <v>35</v>
      </c>
      <c r="U392" s="199">
        <v>560</v>
      </c>
      <c r="V392" s="200">
        <v>2128</v>
      </c>
      <c r="W392" s="34">
        <f t="shared" si="0"/>
        <v>7.8947368421052628</v>
      </c>
      <c r="X392" s="34" t="str">
        <f t="shared" si="1"/>
        <v>A</v>
      </c>
      <c r="Y392" s="201">
        <f t="shared" si="17"/>
        <v>6384</v>
      </c>
      <c r="Z392" s="201" t="str">
        <f t="shared" si="16"/>
        <v>d</v>
      </c>
    </row>
    <row r="393" spans="1:26" ht="14.25" customHeight="1" thickBot="1" x14ac:dyDescent="0.3">
      <c r="A393" s="40">
        <v>0.3481392557022811</v>
      </c>
      <c r="B393" s="40">
        <v>4.2857142857142856</v>
      </c>
      <c r="C393" s="24" t="s">
        <v>24</v>
      </c>
      <c r="D393" s="24"/>
      <c r="E393" s="24" t="s">
        <v>98</v>
      </c>
      <c r="F393" s="179" t="s">
        <v>1493</v>
      </c>
      <c r="G393" s="31" t="s">
        <v>100</v>
      </c>
      <c r="H393" s="24" t="s">
        <v>28</v>
      </c>
      <c r="I393" s="31" t="s">
        <v>1494</v>
      </c>
      <c r="J393" s="24" t="s">
        <v>1495</v>
      </c>
      <c r="K393" s="36">
        <v>27</v>
      </c>
      <c r="L393" s="36" t="s">
        <v>31</v>
      </c>
      <c r="M393" s="31" t="s">
        <v>622</v>
      </c>
      <c r="N393" s="24" t="s">
        <v>33</v>
      </c>
      <c r="O393" s="24">
        <v>6</v>
      </c>
      <c r="P393" s="31" t="s">
        <v>623</v>
      </c>
      <c r="Q393" s="31" t="s">
        <v>34</v>
      </c>
      <c r="R393" s="24"/>
      <c r="S393" s="24" t="s">
        <v>329</v>
      </c>
      <c r="T393" s="31" t="s">
        <v>35</v>
      </c>
      <c r="U393" s="199">
        <v>32256</v>
      </c>
      <c r="V393" s="200">
        <v>43498</v>
      </c>
      <c r="W393" s="34">
        <f t="shared" si="0"/>
        <v>22.246540070807853</v>
      </c>
      <c r="X393" s="34" t="str">
        <f t="shared" si="1"/>
        <v>A</v>
      </c>
      <c r="Y393" s="201">
        <f t="shared" si="17"/>
        <v>130494</v>
      </c>
      <c r="Z393" s="201" t="str">
        <f t="shared" si="16"/>
        <v>d</v>
      </c>
    </row>
    <row r="394" spans="1:26" ht="14.25" customHeight="1" thickBot="1" x14ac:dyDescent="0.3">
      <c r="A394" s="40">
        <v>0.59499999999999997</v>
      </c>
      <c r="B394" s="40">
        <v>5</v>
      </c>
      <c r="C394" s="24" t="s">
        <v>24</v>
      </c>
      <c r="D394" s="24"/>
      <c r="E394" s="24" t="s">
        <v>1496</v>
      </c>
      <c r="F394" s="179" t="s">
        <v>1497</v>
      </c>
      <c r="G394" s="27" t="s">
        <v>39</v>
      </c>
      <c r="H394" s="24" t="s">
        <v>28</v>
      </c>
      <c r="I394" s="31" t="s">
        <v>1498</v>
      </c>
      <c r="J394" s="24" t="s">
        <v>1499</v>
      </c>
      <c r="K394" s="36">
        <v>28</v>
      </c>
      <c r="L394" s="36" t="s">
        <v>31</v>
      </c>
      <c r="M394" s="31" t="s">
        <v>622</v>
      </c>
      <c r="N394" s="24" t="s">
        <v>33</v>
      </c>
      <c r="O394" s="24">
        <v>6</v>
      </c>
      <c r="P394" s="31" t="s">
        <v>623</v>
      </c>
      <c r="Q394" s="31" t="s">
        <v>34</v>
      </c>
      <c r="R394" s="24"/>
      <c r="S394" s="24" t="s">
        <v>329</v>
      </c>
      <c r="T394" s="31" t="s">
        <v>35</v>
      </c>
      <c r="U394" s="199">
        <v>10640</v>
      </c>
      <c r="V394" s="200">
        <v>19908</v>
      </c>
      <c r="W394" s="34">
        <f t="shared" si="0"/>
        <v>16.033755274261601</v>
      </c>
      <c r="X394" s="34" t="str">
        <f t="shared" si="1"/>
        <v>A</v>
      </c>
      <c r="Y394" s="201">
        <f t="shared" si="17"/>
        <v>59724</v>
      </c>
      <c r="Z394" s="201" t="str">
        <f t="shared" si="16"/>
        <v>d</v>
      </c>
    </row>
    <row r="395" spans="1:26" ht="14.25" customHeight="1" thickBot="1" x14ac:dyDescent="0.3">
      <c r="A395" s="43">
        <v>10</v>
      </c>
      <c r="B395" s="44">
        <v>15</v>
      </c>
      <c r="C395" s="44" t="s">
        <v>1500</v>
      </c>
      <c r="D395" s="24"/>
      <c r="E395" s="24" t="s">
        <v>1501</v>
      </c>
      <c r="F395" s="181" t="s">
        <v>1502</v>
      </c>
      <c r="G395" s="62" t="s">
        <v>46</v>
      </c>
      <c r="H395" s="44" t="s">
        <v>1503</v>
      </c>
      <c r="I395" s="62" t="s">
        <v>1504</v>
      </c>
      <c r="J395" s="24" t="s">
        <v>1505</v>
      </c>
      <c r="K395" s="36">
        <v>189</v>
      </c>
      <c r="L395" s="36" t="s">
        <v>31</v>
      </c>
      <c r="M395" s="31" t="s">
        <v>1506</v>
      </c>
      <c r="N395" s="24" t="s">
        <v>78</v>
      </c>
      <c r="O395" s="24">
        <v>2</v>
      </c>
      <c r="P395" s="24"/>
      <c r="Q395" s="31" t="s">
        <v>34</v>
      </c>
      <c r="R395" s="24"/>
      <c r="S395" s="24"/>
      <c r="T395" s="31" t="s">
        <v>35</v>
      </c>
      <c r="U395" s="199">
        <v>400</v>
      </c>
      <c r="V395" s="200">
        <v>1000</v>
      </c>
      <c r="W395" s="34">
        <f t="shared" si="0"/>
        <v>12</v>
      </c>
      <c r="X395" s="34" t="str">
        <f t="shared" si="1"/>
        <v>A</v>
      </c>
      <c r="Y395" s="201">
        <f t="shared" si="17"/>
        <v>3000</v>
      </c>
      <c r="Z395" s="201" t="str">
        <f t="shared" si="16"/>
        <v>d</v>
      </c>
    </row>
    <row r="396" spans="1:26" ht="14.25" customHeight="1" thickBot="1" x14ac:dyDescent="0.3">
      <c r="A396" s="43">
        <v>16</v>
      </c>
      <c r="B396" s="44">
        <v>22.5</v>
      </c>
      <c r="C396" s="44" t="s">
        <v>1500</v>
      </c>
      <c r="D396" s="24"/>
      <c r="E396" s="24" t="s">
        <v>1501</v>
      </c>
      <c r="F396" s="181" t="s">
        <v>1507</v>
      </c>
      <c r="G396" s="62" t="s">
        <v>46</v>
      </c>
      <c r="H396" s="44" t="s">
        <v>1503</v>
      </c>
      <c r="I396" s="62" t="s">
        <v>1508</v>
      </c>
      <c r="J396" s="24" t="s">
        <v>1509</v>
      </c>
      <c r="K396" s="36">
        <v>190</v>
      </c>
      <c r="L396" s="36" t="s">
        <v>31</v>
      </c>
      <c r="M396" s="31" t="s">
        <v>1506</v>
      </c>
      <c r="N396" s="24" t="s">
        <v>78</v>
      </c>
      <c r="O396" s="24">
        <v>2</v>
      </c>
      <c r="P396" s="24"/>
      <c r="Q396" s="31" t="s">
        <v>34</v>
      </c>
      <c r="R396" s="24"/>
      <c r="S396" s="24"/>
      <c r="T396" s="31" t="s">
        <v>35</v>
      </c>
      <c r="U396" s="199">
        <v>0</v>
      </c>
      <c r="V396" s="200">
        <v>0</v>
      </c>
      <c r="W396" s="34" t="str">
        <f t="shared" si="0"/>
        <v/>
      </c>
      <c r="X396" s="34" t="str">
        <f t="shared" si="1"/>
        <v/>
      </c>
      <c r="Y396" s="201">
        <f t="shared" si="17"/>
        <v>0</v>
      </c>
      <c r="Z396" s="201" t="str">
        <f t="shared" si="16"/>
        <v/>
      </c>
    </row>
    <row r="397" spans="1:26" ht="14.25" customHeight="1" thickBot="1" x14ac:dyDescent="0.3">
      <c r="A397" s="40">
        <v>1.71</v>
      </c>
      <c r="B397" s="41" t="s">
        <v>499</v>
      </c>
      <c r="C397" s="24" t="s">
        <v>348</v>
      </c>
      <c r="D397" s="24"/>
      <c r="E397" s="24" t="s">
        <v>841</v>
      </c>
      <c r="F397" s="179" t="s">
        <v>1510</v>
      </c>
      <c r="G397" s="31" t="s">
        <v>46</v>
      </c>
      <c r="H397" s="24" t="s">
        <v>84</v>
      </c>
      <c r="I397" s="31" t="s">
        <v>1511</v>
      </c>
      <c r="J397" s="24" t="s">
        <v>1512</v>
      </c>
      <c r="K397" s="36">
        <v>174</v>
      </c>
      <c r="L397" s="36" t="s">
        <v>31</v>
      </c>
      <c r="M397" s="31" t="s">
        <v>128</v>
      </c>
      <c r="N397" s="24" t="s">
        <v>129</v>
      </c>
      <c r="O397" s="24">
        <v>2</v>
      </c>
      <c r="P397" s="24"/>
      <c r="Q397" s="31" t="s">
        <v>34</v>
      </c>
      <c r="R397" s="24"/>
      <c r="S397" s="24"/>
      <c r="T397" s="31" t="s">
        <v>35</v>
      </c>
      <c r="U397" s="199">
        <v>0</v>
      </c>
      <c r="V397" s="200">
        <v>0</v>
      </c>
      <c r="W397" s="34" t="str">
        <f t="shared" si="0"/>
        <v/>
      </c>
      <c r="X397" s="34" t="str">
        <f t="shared" si="1"/>
        <v/>
      </c>
      <c r="Y397" s="201">
        <f t="shared" si="17"/>
        <v>0</v>
      </c>
      <c r="Z397" s="201" t="str">
        <f t="shared" si="16"/>
        <v/>
      </c>
    </row>
    <row r="398" spans="1:26" ht="14.25" customHeight="1" thickBot="1" x14ac:dyDescent="0.3">
      <c r="A398" s="40">
        <v>2.71</v>
      </c>
      <c r="B398" s="41" t="s">
        <v>512</v>
      </c>
      <c r="C398" s="24" t="s">
        <v>1513</v>
      </c>
      <c r="D398" s="24"/>
      <c r="E398" s="24" t="s">
        <v>841</v>
      </c>
      <c r="F398" s="179" t="s">
        <v>1514</v>
      </c>
      <c r="G398" s="31" t="s">
        <v>93</v>
      </c>
      <c r="H398" s="51" t="s">
        <v>84</v>
      </c>
      <c r="I398" s="31" t="s">
        <v>1515</v>
      </c>
      <c r="J398" s="24" t="s">
        <v>1516</v>
      </c>
      <c r="K398" s="36">
        <v>175</v>
      </c>
      <c r="L398" s="36" t="s">
        <v>31</v>
      </c>
      <c r="M398" s="31" t="s">
        <v>128</v>
      </c>
      <c r="N398" s="24" t="s">
        <v>129</v>
      </c>
      <c r="O398" s="24">
        <v>2</v>
      </c>
      <c r="P398" s="24"/>
      <c r="Q398" s="31" t="s">
        <v>34</v>
      </c>
      <c r="R398" s="24"/>
      <c r="S398" s="24"/>
      <c r="T398" s="31" t="s">
        <v>35</v>
      </c>
      <c r="U398" s="199">
        <v>0</v>
      </c>
      <c r="V398" s="200">
        <v>4</v>
      </c>
      <c r="W398" s="34">
        <f t="shared" si="0"/>
        <v>0</v>
      </c>
      <c r="X398" s="34" t="str">
        <f t="shared" si="1"/>
        <v>A</v>
      </c>
      <c r="Y398" s="201">
        <f t="shared" si="17"/>
        <v>12</v>
      </c>
      <c r="Z398" s="201" t="str">
        <f t="shared" si="16"/>
        <v>d</v>
      </c>
    </row>
    <row r="399" spans="1:26" ht="14.25" customHeight="1" thickBot="1" x14ac:dyDescent="0.3">
      <c r="A399" s="40">
        <v>60</v>
      </c>
      <c r="B399" s="24" t="s">
        <v>1517</v>
      </c>
      <c r="C399" s="24" t="s">
        <v>49</v>
      </c>
      <c r="D399" s="24"/>
      <c r="E399" s="24" t="s">
        <v>1518</v>
      </c>
      <c r="F399" s="179" t="s">
        <v>1519</v>
      </c>
      <c r="G399" s="31" t="s">
        <v>46</v>
      </c>
      <c r="H399" s="24" t="s">
        <v>1520</v>
      </c>
      <c r="I399" s="31" t="s">
        <v>1521</v>
      </c>
      <c r="J399" s="24" t="s">
        <v>1516</v>
      </c>
      <c r="K399" s="36">
        <v>176</v>
      </c>
      <c r="L399" s="36" t="s">
        <v>31</v>
      </c>
      <c r="M399" s="31" t="s">
        <v>128</v>
      </c>
      <c r="N399" s="24" t="s">
        <v>129</v>
      </c>
      <c r="O399" s="24">
        <v>2</v>
      </c>
      <c r="P399" s="24"/>
      <c r="Q399" s="31" t="s">
        <v>66</v>
      </c>
      <c r="R399" s="24"/>
      <c r="S399" s="24"/>
      <c r="T399" s="31" t="s">
        <v>35</v>
      </c>
      <c r="U399" s="199">
        <v>0</v>
      </c>
      <c r="V399" s="200">
        <v>0</v>
      </c>
      <c r="W399" s="34" t="str">
        <f t="shared" si="0"/>
        <v/>
      </c>
      <c r="X399" s="34" t="str">
        <f t="shared" si="1"/>
        <v/>
      </c>
      <c r="Y399" s="201">
        <f t="shared" si="17"/>
        <v>0</v>
      </c>
      <c r="Z399" s="201" t="str">
        <f t="shared" si="16"/>
        <v/>
      </c>
    </row>
    <row r="400" spans="1:26" ht="14.25" customHeight="1" thickBot="1" x14ac:dyDescent="0.3">
      <c r="A400" s="36">
        <v>10.9</v>
      </c>
      <c r="B400" s="24" t="s">
        <v>1522</v>
      </c>
      <c r="C400" s="24" t="s">
        <v>207</v>
      </c>
      <c r="D400" s="24"/>
      <c r="E400" s="24" t="s">
        <v>574</v>
      </c>
      <c r="F400" s="179" t="s">
        <v>1523</v>
      </c>
      <c r="G400" s="31" t="s">
        <v>69</v>
      </c>
      <c r="H400" s="24" t="s">
        <v>791</v>
      </c>
      <c r="I400" s="31" t="s">
        <v>1524</v>
      </c>
      <c r="J400" s="24" t="s">
        <v>1525</v>
      </c>
      <c r="K400" s="36">
        <v>86</v>
      </c>
      <c r="L400" s="36" t="s">
        <v>31</v>
      </c>
      <c r="M400" s="31" t="s">
        <v>255</v>
      </c>
      <c r="N400" s="24" t="s">
        <v>185</v>
      </c>
      <c r="O400" s="24">
        <v>1</v>
      </c>
      <c r="P400" s="24"/>
      <c r="Q400" s="31" t="s">
        <v>66</v>
      </c>
      <c r="R400" s="24"/>
      <c r="S400" s="24"/>
      <c r="T400" s="31" t="s">
        <v>35</v>
      </c>
      <c r="U400" s="199">
        <v>9900</v>
      </c>
      <c r="V400" s="200">
        <v>3000</v>
      </c>
      <c r="W400" s="34">
        <f t="shared" si="0"/>
        <v>99</v>
      </c>
      <c r="X400" s="34" t="str">
        <f t="shared" si="1"/>
        <v>C</v>
      </c>
      <c r="Y400" s="201">
        <f t="shared" si="17"/>
        <v>9000</v>
      </c>
      <c r="Z400" s="201" t="str">
        <f t="shared" si="16"/>
        <v/>
      </c>
    </row>
    <row r="401" spans="1:26" ht="14.25" customHeight="1" thickBot="1" x14ac:dyDescent="0.3">
      <c r="A401" s="40">
        <v>0.79800000000000004</v>
      </c>
      <c r="B401" s="41" t="s">
        <v>1526</v>
      </c>
      <c r="C401" s="24" t="s">
        <v>195</v>
      </c>
      <c r="D401" s="24"/>
      <c r="E401" s="24" t="s">
        <v>319</v>
      </c>
      <c r="F401" s="179" t="s">
        <v>1527</v>
      </c>
      <c r="G401" s="31" t="s">
        <v>83</v>
      </c>
      <c r="H401" s="24" t="s">
        <v>84</v>
      </c>
      <c r="I401" s="31" t="s">
        <v>1528</v>
      </c>
      <c r="J401" s="24" t="s">
        <v>1529</v>
      </c>
      <c r="K401" s="36">
        <v>166</v>
      </c>
      <c r="L401" s="36" t="s">
        <v>31</v>
      </c>
      <c r="M401" s="62" t="s">
        <v>128</v>
      </c>
      <c r="N401" s="44" t="s">
        <v>129</v>
      </c>
      <c r="O401" s="44">
        <v>2</v>
      </c>
      <c r="P401" s="24"/>
      <c r="Q401" s="31" t="s">
        <v>34</v>
      </c>
      <c r="R401" s="24"/>
      <c r="S401" s="24"/>
      <c r="T401" s="31" t="s">
        <v>35</v>
      </c>
      <c r="U401" s="199">
        <v>0</v>
      </c>
      <c r="V401" s="200">
        <v>0</v>
      </c>
      <c r="W401" s="34" t="str">
        <f t="shared" si="0"/>
        <v/>
      </c>
      <c r="X401" s="34" t="str">
        <f t="shared" si="1"/>
        <v/>
      </c>
      <c r="Y401" s="201">
        <f t="shared" si="17"/>
        <v>0</v>
      </c>
      <c r="Z401" s="201" t="str">
        <f t="shared" si="16"/>
        <v/>
      </c>
    </row>
    <row r="402" spans="1:26" ht="14.25" customHeight="1" thickBot="1" x14ac:dyDescent="0.3">
      <c r="A402" s="40">
        <v>1.39</v>
      </c>
      <c r="B402" s="41" t="s">
        <v>1530</v>
      </c>
      <c r="C402" s="24" t="s">
        <v>437</v>
      </c>
      <c r="D402" s="24"/>
      <c r="E402" s="31" t="s">
        <v>389</v>
      </c>
      <c r="F402" s="179" t="s">
        <v>1531</v>
      </c>
      <c r="G402" s="27" t="s">
        <v>93</v>
      </c>
      <c r="H402" s="24" t="s">
        <v>84</v>
      </c>
      <c r="I402" s="31" t="s">
        <v>1532</v>
      </c>
      <c r="J402" s="24" t="s">
        <v>1533</v>
      </c>
      <c r="K402" s="36">
        <v>167</v>
      </c>
      <c r="L402" s="36" t="s">
        <v>31</v>
      </c>
      <c r="M402" s="62" t="s">
        <v>128</v>
      </c>
      <c r="N402" s="44" t="s">
        <v>129</v>
      </c>
      <c r="O402" s="44">
        <v>2</v>
      </c>
      <c r="P402" s="24"/>
      <c r="Q402" s="31" t="s">
        <v>34</v>
      </c>
      <c r="R402" s="24"/>
      <c r="S402" s="24"/>
      <c r="T402" s="31" t="s">
        <v>35</v>
      </c>
      <c r="U402" s="199">
        <v>0</v>
      </c>
      <c r="V402" s="200">
        <v>0</v>
      </c>
      <c r="W402" s="34" t="str">
        <f t="shared" si="0"/>
        <v/>
      </c>
      <c r="X402" s="34" t="str">
        <f t="shared" si="1"/>
        <v/>
      </c>
      <c r="Y402" s="201">
        <f t="shared" si="17"/>
        <v>0</v>
      </c>
      <c r="Z402" s="201" t="str">
        <f t="shared" si="16"/>
        <v/>
      </c>
    </row>
    <row r="403" spans="1:26" ht="14.25" customHeight="1" thickBot="1" x14ac:dyDescent="0.3">
      <c r="A403" s="40">
        <v>21.9</v>
      </c>
      <c r="B403" s="41" t="s">
        <v>1534</v>
      </c>
      <c r="C403" s="24" t="s">
        <v>669</v>
      </c>
      <c r="D403" s="24"/>
      <c r="E403" s="31" t="s">
        <v>1535</v>
      </c>
      <c r="F403" s="179" t="s">
        <v>1536</v>
      </c>
      <c r="G403" s="31" t="s">
        <v>110</v>
      </c>
      <c r="H403" s="24" t="s">
        <v>40</v>
      </c>
      <c r="I403" s="31" t="s">
        <v>1537</v>
      </c>
      <c r="J403" s="24" t="s">
        <v>1538</v>
      </c>
      <c r="K403" s="36">
        <v>168</v>
      </c>
      <c r="L403" s="36" t="s">
        <v>31</v>
      </c>
      <c r="M403" s="62" t="s">
        <v>128</v>
      </c>
      <c r="N403" s="44" t="s">
        <v>129</v>
      </c>
      <c r="O403" s="44">
        <v>2</v>
      </c>
      <c r="P403" s="24"/>
      <c r="Q403" s="31" t="s">
        <v>34</v>
      </c>
      <c r="R403" s="24"/>
      <c r="S403" s="24"/>
      <c r="T403" s="31" t="s">
        <v>35</v>
      </c>
      <c r="U403" s="199">
        <v>0</v>
      </c>
      <c r="V403" s="200">
        <v>0</v>
      </c>
      <c r="W403" s="34" t="str">
        <f t="shared" si="0"/>
        <v/>
      </c>
      <c r="X403" s="34" t="str">
        <f t="shared" si="1"/>
        <v/>
      </c>
      <c r="Y403" s="201">
        <f t="shared" si="17"/>
        <v>0</v>
      </c>
      <c r="Z403" s="201" t="str">
        <f t="shared" si="16"/>
        <v/>
      </c>
    </row>
    <row r="404" spans="1:26" ht="14.25" customHeight="1" thickBot="1" x14ac:dyDescent="0.3">
      <c r="A404" s="40">
        <v>5.25</v>
      </c>
      <c r="B404" s="52" t="s">
        <v>1539</v>
      </c>
      <c r="C404" s="24" t="s">
        <v>207</v>
      </c>
      <c r="D404" s="24"/>
      <c r="E404" s="24" t="s">
        <v>1459</v>
      </c>
      <c r="F404" s="179" t="s">
        <v>1540</v>
      </c>
      <c r="G404" s="31" t="s">
        <v>810</v>
      </c>
      <c r="H404" s="24" t="s">
        <v>564</v>
      </c>
      <c r="I404" s="31" t="s">
        <v>1541</v>
      </c>
      <c r="J404" s="24" t="s">
        <v>1542</v>
      </c>
      <c r="K404" s="36">
        <v>833</v>
      </c>
      <c r="L404" s="36" t="s">
        <v>31</v>
      </c>
      <c r="M404" s="31" t="s">
        <v>306</v>
      </c>
      <c r="N404" s="24" t="s">
        <v>88</v>
      </c>
      <c r="O404" s="24">
        <v>7</v>
      </c>
      <c r="P404" s="24"/>
      <c r="Q404" s="31" t="s">
        <v>34</v>
      </c>
      <c r="R404" s="24"/>
      <c r="S404" s="24"/>
      <c r="T404" s="31" t="s">
        <v>35</v>
      </c>
      <c r="U404" s="199">
        <v>0</v>
      </c>
      <c r="V404" s="200">
        <v>0</v>
      </c>
      <c r="W404" s="34" t="str">
        <f t="shared" si="0"/>
        <v/>
      </c>
      <c r="X404" s="34" t="str">
        <f t="shared" si="1"/>
        <v/>
      </c>
      <c r="Y404" s="201">
        <f t="shared" si="17"/>
        <v>0</v>
      </c>
      <c r="Z404" s="201" t="str">
        <f t="shared" si="16"/>
        <v/>
      </c>
    </row>
    <row r="405" spans="1:26" ht="14.25" customHeight="1" thickBot="1" x14ac:dyDescent="0.3">
      <c r="A405" s="40">
        <v>4.7590000000000003</v>
      </c>
      <c r="B405" s="40" t="s">
        <v>1106</v>
      </c>
      <c r="C405" s="24" t="s">
        <v>1543</v>
      </c>
      <c r="D405" s="24"/>
      <c r="E405" s="24" t="s">
        <v>1544</v>
      </c>
      <c r="F405" s="179" t="s">
        <v>1545</v>
      </c>
      <c r="G405" s="31" t="s">
        <v>293</v>
      </c>
      <c r="H405" s="24" t="s">
        <v>899</v>
      </c>
      <c r="I405" s="31" t="s">
        <v>1546</v>
      </c>
      <c r="J405" s="24" t="s">
        <v>1547</v>
      </c>
      <c r="K405" s="36">
        <v>405</v>
      </c>
      <c r="L405" s="36" t="s">
        <v>31</v>
      </c>
      <c r="M405" s="31" t="s">
        <v>153</v>
      </c>
      <c r="N405" s="24" t="s">
        <v>88</v>
      </c>
      <c r="O405" s="24">
        <v>4</v>
      </c>
      <c r="P405" s="24"/>
      <c r="Q405" s="31" t="s">
        <v>34</v>
      </c>
      <c r="R405" s="24"/>
      <c r="S405" s="24"/>
      <c r="T405" s="31" t="s">
        <v>35</v>
      </c>
      <c r="U405" s="199">
        <v>0</v>
      </c>
      <c r="V405" s="200">
        <v>0</v>
      </c>
      <c r="W405" s="34" t="str">
        <f t="shared" si="0"/>
        <v/>
      </c>
      <c r="X405" s="34" t="str">
        <f t="shared" si="1"/>
        <v/>
      </c>
      <c r="Y405" s="201">
        <f t="shared" si="17"/>
        <v>0</v>
      </c>
      <c r="Z405" s="201" t="str">
        <f t="shared" si="16"/>
        <v/>
      </c>
    </row>
    <row r="406" spans="1:26" ht="14.25" customHeight="1" thickBot="1" x14ac:dyDescent="0.3">
      <c r="A406" s="40">
        <v>3.48</v>
      </c>
      <c r="B406" s="40" t="s">
        <v>407</v>
      </c>
      <c r="C406" s="24" t="s">
        <v>1548</v>
      </c>
      <c r="D406" s="24"/>
      <c r="E406" s="24" t="s">
        <v>841</v>
      </c>
      <c r="F406" s="179" t="s">
        <v>1549</v>
      </c>
      <c r="G406" s="31" t="s">
        <v>110</v>
      </c>
      <c r="H406" s="24" t="s">
        <v>899</v>
      </c>
      <c r="I406" s="31" t="s">
        <v>1550</v>
      </c>
      <c r="J406" s="24" t="s">
        <v>1551</v>
      </c>
      <c r="K406" s="36">
        <v>406</v>
      </c>
      <c r="L406" s="36" t="s">
        <v>31</v>
      </c>
      <c r="M406" s="31" t="s">
        <v>153</v>
      </c>
      <c r="N406" s="24" t="s">
        <v>88</v>
      </c>
      <c r="O406" s="24">
        <v>4</v>
      </c>
      <c r="P406" s="24"/>
      <c r="Q406" s="31" t="s">
        <v>34</v>
      </c>
      <c r="R406" s="24"/>
      <c r="S406" s="24"/>
      <c r="T406" s="31" t="s">
        <v>35</v>
      </c>
      <c r="U406" s="199">
        <v>1350</v>
      </c>
      <c r="V406" s="200">
        <v>300</v>
      </c>
      <c r="W406" s="34">
        <f t="shared" si="0"/>
        <v>135</v>
      </c>
      <c r="X406" s="34" t="str">
        <f t="shared" si="1"/>
        <v>C</v>
      </c>
      <c r="Y406" s="201">
        <f t="shared" si="17"/>
        <v>900</v>
      </c>
      <c r="Z406" s="201" t="str">
        <f t="shared" si="16"/>
        <v/>
      </c>
    </row>
    <row r="407" spans="1:26" ht="14.25" customHeight="1" thickBot="1" x14ac:dyDescent="0.3">
      <c r="A407" s="40">
        <v>0.83</v>
      </c>
      <c r="B407" s="24" t="s">
        <v>1552</v>
      </c>
      <c r="C407" s="24" t="s">
        <v>115</v>
      </c>
      <c r="D407" s="24"/>
      <c r="E407" s="24" t="s">
        <v>1553</v>
      </c>
      <c r="F407" s="179" t="s">
        <v>1554</v>
      </c>
      <c r="G407" s="31" t="s">
        <v>110</v>
      </c>
      <c r="H407" s="24" t="s">
        <v>84</v>
      </c>
      <c r="I407" s="31" t="s">
        <v>1555</v>
      </c>
      <c r="J407" s="24" t="s">
        <v>1556</v>
      </c>
      <c r="K407" s="36">
        <v>579</v>
      </c>
      <c r="L407" s="36" t="s">
        <v>31</v>
      </c>
      <c r="M407" s="31" t="s">
        <v>234</v>
      </c>
      <c r="N407" s="24" t="s">
        <v>88</v>
      </c>
      <c r="O407" s="24">
        <v>5</v>
      </c>
      <c r="P407" s="24"/>
      <c r="Q407" s="31" t="s">
        <v>34</v>
      </c>
      <c r="R407" s="24"/>
      <c r="S407" s="24"/>
      <c r="T407" s="31" t="s">
        <v>35</v>
      </c>
      <c r="U407" s="199">
        <v>1220</v>
      </c>
      <c r="V407" s="200">
        <v>870</v>
      </c>
      <c r="W407" s="34">
        <f t="shared" si="0"/>
        <v>42.068965517241381</v>
      </c>
      <c r="X407" s="34" t="str">
        <f t="shared" si="1"/>
        <v>B</v>
      </c>
      <c r="Y407" s="201">
        <f t="shared" si="17"/>
        <v>2610</v>
      </c>
      <c r="Z407" s="201" t="str">
        <f t="shared" si="16"/>
        <v>d</v>
      </c>
    </row>
    <row r="408" spans="1:26" ht="14.25" customHeight="1" thickBot="1" x14ac:dyDescent="0.3">
      <c r="A408" s="40">
        <v>0.52499999999999991</v>
      </c>
      <c r="B408" s="41">
        <v>1.05</v>
      </c>
      <c r="C408" s="24" t="s">
        <v>195</v>
      </c>
      <c r="D408" s="24"/>
      <c r="E408" s="24" t="s">
        <v>1078</v>
      </c>
      <c r="F408" s="179" t="s">
        <v>1557</v>
      </c>
      <c r="G408" s="27" t="s">
        <v>39</v>
      </c>
      <c r="H408" s="24" t="s">
        <v>28</v>
      </c>
      <c r="I408" s="31" t="s">
        <v>1558</v>
      </c>
      <c r="J408" s="24" t="s">
        <v>1559</v>
      </c>
      <c r="K408" s="36">
        <v>29</v>
      </c>
      <c r="L408" s="36" t="s">
        <v>31</v>
      </c>
      <c r="M408" s="31" t="s">
        <v>622</v>
      </c>
      <c r="N408" s="24" t="s">
        <v>33</v>
      </c>
      <c r="O408" s="24">
        <v>6</v>
      </c>
      <c r="P408" s="31" t="s">
        <v>623</v>
      </c>
      <c r="Q408" s="31" t="s">
        <v>34</v>
      </c>
      <c r="R408" s="24"/>
      <c r="S408" s="24" t="s">
        <v>329</v>
      </c>
      <c r="T408" s="31" t="s">
        <v>35</v>
      </c>
      <c r="U408" s="199">
        <v>580</v>
      </c>
      <c r="V408" s="200">
        <v>6100</v>
      </c>
      <c r="W408" s="34">
        <f t="shared" si="0"/>
        <v>2.8524590163934427</v>
      </c>
      <c r="X408" s="34" t="str">
        <f t="shared" si="1"/>
        <v>A</v>
      </c>
      <c r="Y408" s="201">
        <f t="shared" si="17"/>
        <v>18300</v>
      </c>
      <c r="Z408" s="201" t="str">
        <f t="shared" si="16"/>
        <v>d</v>
      </c>
    </row>
    <row r="409" spans="1:26" ht="14.25" customHeight="1" thickBot="1" x14ac:dyDescent="0.3">
      <c r="A409" s="40">
        <v>0.6</v>
      </c>
      <c r="B409" s="24">
        <v>0.9</v>
      </c>
      <c r="C409" s="24" t="s">
        <v>24</v>
      </c>
      <c r="D409" s="24"/>
      <c r="E409" s="24" t="s">
        <v>1501</v>
      </c>
      <c r="F409" s="179" t="s">
        <v>1560</v>
      </c>
      <c r="G409" s="31" t="s">
        <v>934</v>
      </c>
      <c r="H409" s="24" t="s">
        <v>28</v>
      </c>
      <c r="I409" s="31" t="s">
        <v>1561</v>
      </c>
      <c r="J409" s="24" t="s">
        <v>1562</v>
      </c>
      <c r="K409" s="36">
        <v>606</v>
      </c>
      <c r="L409" s="36" t="s">
        <v>31</v>
      </c>
      <c r="M409" s="31" t="s">
        <v>1563</v>
      </c>
      <c r="N409" s="24" t="s">
        <v>78</v>
      </c>
      <c r="O409" s="24">
        <v>6</v>
      </c>
      <c r="P409" s="24"/>
      <c r="Q409" s="31" t="s">
        <v>34</v>
      </c>
      <c r="R409" s="24"/>
      <c r="S409" s="24" t="s">
        <v>329</v>
      </c>
      <c r="T409" s="31" t="s">
        <v>35</v>
      </c>
      <c r="U409" s="199">
        <v>20</v>
      </c>
      <c r="V409" s="200">
        <v>3062</v>
      </c>
      <c r="W409" s="34">
        <f t="shared" si="0"/>
        <v>0.19595035924232529</v>
      </c>
      <c r="X409" s="34" t="str">
        <f t="shared" si="1"/>
        <v>A</v>
      </c>
      <c r="Y409" s="201">
        <f t="shared" si="17"/>
        <v>9186</v>
      </c>
      <c r="Z409" s="201" t="str">
        <f t="shared" si="16"/>
        <v>d</v>
      </c>
    </row>
    <row r="410" spans="1:26" ht="14.25" customHeight="1" thickBot="1" x14ac:dyDescent="0.3">
      <c r="A410" s="40">
        <v>0.15000000000000002</v>
      </c>
      <c r="B410" s="41">
        <v>0.17166666666666669</v>
      </c>
      <c r="C410" s="24" t="s">
        <v>24</v>
      </c>
      <c r="D410" s="24"/>
      <c r="E410" s="24" t="s">
        <v>25</v>
      </c>
      <c r="F410" s="179" t="s">
        <v>1564</v>
      </c>
      <c r="G410" s="31" t="s">
        <v>69</v>
      </c>
      <c r="H410" s="24" t="s">
        <v>28</v>
      </c>
      <c r="I410" s="31" t="s">
        <v>1565</v>
      </c>
      <c r="J410" s="24" t="s">
        <v>1566</v>
      </c>
      <c r="K410" s="36">
        <v>31</v>
      </c>
      <c r="L410" s="36" t="s">
        <v>31</v>
      </c>
      <c r="M410" s="31" t="s">
        <v>622</v>
      </c>
      <c r="N410" s="24" t="s">
        <v>33</v>
      </c>
      <c r="O410" s="24">
        <v>6</v>
      </c>
      <c r="P410" s="31" t="s">
        <v>623</v>
      </c>
      <c r="Q410" s="31" t="s">
        <v>34</v>
      </c>
      <c r="R410" s="24"/>
      <c r="S410" s="24"/>
      <c r="T410" s="31" t="s">
        <v>35</v>
      </c>
      <c r="U410" s="199">
        <v>23206</v>
      </c>
      <c r="V410" s="200">
        <v>16172</v>
      </c>
      <c r="W410" s="34">
        <f t="shared" si="0"/>
        <v>43.048478852337368</v>
      </c>
      <c r="X410" s="34" t="str">
        <f t="shared" si="1"/>
        <v>B</v>
      </c>
      <c r="Y410" s="201">
        <f t="shared" si="17"/>
        <v>48516</v>
      </c>
      <c r="Z410" s="201" t="str">
        <f t="shared" si="16"/>
        <v>d</v>
      </c>
    </row>
    <row r="411" spans="1:26" ht="14.25" customHeight="1" thickBot="1" x14ac:dyDescent="0.3">
      <c r="A411" s="40">
        <v>0.17019607843137255</v>
      </c>
      <c r="B411" s="41">
        <v>0.23333333333333334</v>
      </c>
      <c r="C411" s="24" t="s">
        <v>24</v>
      </c>
      <c r="D411" s="24"/>
      <c r="E411" s="24" t="s">
        <v>178</v>
      </c>
      <c r="F411" s="179" t="s">
        <v>1567</v>
      </c>
      <c r="G411" s="31" t="s">
        <v>180</v>
      </c>
      <c r="H411" s="24" t="s">
        <v>28</v>
      </c>
      <c r="I411" s="31" t="s">
        <v>1568</v>
      </c>
      <c r="J411" s="24" t="s">
        <v>1569</v>
      </c>
      <c r="K411" s="36">
        <v>32</v>
      </c>
      <c r="L411" s="36" t="s">
        <v>31</v>
      </c>
      <c r="M411" s="31" t="s">
        <v>622</v>
      </c>
      <c r="N411" s="24" t="s">
        <v>33</v>
      </c>
      <c r="O411" s="24">
        <v>6</v>
      </c>
      <c r="P411" s="31" t="s">
        <v>623</v>
      </c>
      <c r="Q411" s="31" t="s">
        <v>34</v>
      </c>
      <c r="R411" s="24"/>
      <c r="S411" s="24"/>
      <c r="T411" s="31" t="s">
        <v>35</v>
      </c>
      <c r="U411" s="199">
        <v>3750</v>
      </c>
      <c r="V411" s="200">
        <v>2000</v>
      </c>
      <c r="W411" s="34">
        <f t="shared" si="0"/>
        <v>56.25</v>
      </c>
      <c r="X411" s="34" t="str">
        <f t="shared" si="1"/>
        <v>B</v>
      </c>
      <c r="Y411" s="201">
        <f t="shared" si="17"/>
        <v>6000</v>
      </c>
      <c r="Z411" s="201" t="str">
        <f t="shared" si="16"/>
        <v>d</v>
      </c>
    </row>
    <row r="412" spans="1:26" ht="14.25" customHeight="1" thickBot="1" x14ac:dyDescent="0.3">
      <c r="A412" s="40">
        <v>0.219</v>
      </c>
      <c r="B412" s="41" t="s">
        <v>1570</v>
      </c>
      <c r="C412" s="24" t="s">
        <v>115</v>
      </c>
      <c r="D412" s="24"/>
      <c r="E412" s="24" t="s">
        <v>841</v>
      </c>
      <c r="F412" s="179" t="s">
        <v>1571</v>
      </c>
      <c r="G412" s="27" t="s">
        <v>93</v>
      </c>
      <c r="H412" s="24" t="s">
        <v>84</v>
      </c>
      <c r="I412" s="31" t="s">
        <v>1572</v>
      </c>
      <c r="J412" s="24" t="s">
        <v>1573</v>
      </c>
      <c r="K412" s="36">
        <v>329</v>
      </c>
      <c r="L412" s="36" t="s">
        <v>31</v>
      </c>
      <c r="M412" s="31" t="s">
        <v>87</v>
      </c>
      <c r="N412" s="24" t="s">
        <v>88</v>
      </c>
      <c r="O412" s="24">
        <v>3</v>
      </c>
      <c r="P412" s="24"/>
      <c r="Q412" s="31" t="s">
        <v>34</v>
      </c>
      <c r="R412" s="49"/>
      <c r="S412" s="49"/>
      <c r="T412" s="31" t="s">
        <v>35</v>
      </c>
      <c r="U412" s="199">
        <v>15200</v>
      </c>
      <c r="V412" s="200">
        <v>4500</v>
      </c>
      <c r="W412" s="34">
        <f t="shared" si="0"/>
        <v>101.33333333333333</v>
      </c>
      <c r="X412" s="34" t="str">
        <f t="shared" si="1"/>
        <v>C</v>
      </c>
      <c r="Y412" s="201">
        <f t="shared" si="17"/>
        <v>13500</v>
      </c>
      <c r="Z412" s="201" t="str">
        <f t="shared" si="16"/>
        <v/>
      </c>
    </row>
    <row r="413" spans="1:26" ht="14.25" customHeight="1" thickBot="1" x14ac:dyDescent="0.3">
      <c r="A413" s="40">
        <v>4.7249999999999996</v>
      </c>
      <c r="B413" s="41">
        <v>10.25</v>
      </c>
      <c r="C413" s="24" t="s">
        <v>1574</v>
      </c>
      <c r="D413" s="24"/>
      <c r="E413" s="24" t="s">
        <v>73</v>
      </c>
      <c r="F413" s="179" t="s">
        <v>1575</v>
      </c>
      <c r="G413" s="31" t="s">
        <v>69</v>
      </c>
      <c r="H413" s="24" t="s">
        <v>1576</v>
      </c>
      <c r="I413" s="31" t="s">
        <v>1577</v>
      </c>
      <c r="J413" s="24" t="s">
        <v>1578</v>
      </c>
      <c r="K413" s="36">
        <v>675</v>
      </c>
      <c r="L413" s="36" t="s">
        <v>31</v>
      </c>
      <c r="M413" s="31" t="s">
        <v>103</v>
      </c>
      <c r="N413" s="24" t="s">
        <v>33</v>
      </c>
      <c r="O413" s="24">
        <v>7</v>
      </c>
      <c r="P413" s="24"/>
      <c r="Q413" s="31" t="s">
        <v>34</v>
      </c>
      <c r="R413" s="24"/>
      <c r="S413" s="24"/>
      <c r="T413" s="31" t="s">
        <v>35</v>
      </c>
      <c r="U413" s="199">
        <v>2000</v>
      </c>
      <c r="V413" s="200">
        <v>550</v>
      </c>
      <c r="W413" s="34">
        <f t="shared" si="0"/>
        <v>109.09090909090909</v>
      </c>
      <c r="X413" s="34" t="str">
        <f t="shared" si="1"/>
        <v>C</v>
      </c>
      <c r="Y413" s="201">
        <f t="shared" si="17"/>
        <v>1650</v>
      </c>
      <c r="Z413" s="201" t="str">
        <f t="shared" si="16"/>
        <v/>
      </c>
    </row>
    <row r="414" spans="1:26" ht="14.25" customHeight="1" thickBot="1" x14ac:dyDescent="0.3">
      <c r="A414" s="40">
        <v>5.4</v>
      </c>
      <c r="B414" s="40" t="s">
        <v>1579</v>
      </c>
      <c r="C414" s="24" t="s">
        <v>997</v>
      </c>
      <c r="D414" s="24"/>
      <c r="E414" s="24" t="s">
        <v>1057</v>
      </c>
      <c r="F414" s="179" t="s">
        <v>1580</v>
      </c>
      <c r="G414" s="31" t="s">
        <v>83</v>
      </c>
      <c r="H414" s="24" t="s">
        <v>181</v>
      </c>
      <c r="I414" s="31" t="s">
        <v>1581</v>
      </c>
      <c r="J414" s="24" t="s">
        <v>1582</v>
      </c>
      <c r="K414" s="30">
        <v>380</v>
      </c>
      <c r="L414" s="30" t="s">
        <v>31</v>
      </c>
      <c r="M414" s="31" t="s">
        <v>153</v>
      </c>
      <c r="N414" s="24" t="s">
        <v>88</v>
      </c>
      <c r="O414" s="24">
        <v>4</v>
      </c>
      <c r="P414" s="24"/>
      <c r="Q414" s="31" t="s">
        <v>34</v>
      </c>
      <c r="R414" s="24"/>
      <c r="S414" s="24"/>
      <c r="T414" s="31" t="s">
        <v>35</v>
      </c>
      <c r="U414" s="199">
        <v>0</v>
      </c>
      <c r="V414" s="200">
        <v>0</v>
      </c>
      <c r="W414" s="34" t="str">
        <f t="shared" si="0"/>
        <v/>
      </c>
      <c r="X414" s="34" t="str">
        <f t="shared" si="1"/>
        <v/>
      </c>
      <c r="Y414" s="201">
        <f t="shared" si="17"/>
        <v>0</v>
      </c>
      <c r="Z414" s="201" t="str">
        <f t="shared" si="16"/>
        <v/>
      </c>
    </row>
    <row r="415" spans="1:26" ht="14.25" customHeight="1" thickBot="1" x14ac:dyDescent="0.3">
      <c r="A415" s="40">
        <v>5.4</v>
      </c>
      <c r="B415" s="40" t="s">
        <v>1583</v>
      </c>
      <c r="C415" s="24" t="s">
        <v>997</v>
      </c>
      <c r="D415" s="24"/>
      <c r="E415" s="24" t="s">
        <v>79</v>
      </c>
      <c r="F415" s="179" t="s">
        <v>1584</v>
      </c>
      <c r="G415" s="31" t="s">
        <v>83</v>
      </c>
      <c r="H415" s="24" t="s">
        <v>181</v>
      </c>
      <c r="I415" s="31" t="s">
        <v>1581</v>
      </c>
      <c r="J415" s="24" t="s">
        <v>1582</v>
      </c>
      <c r="K415" s="35">
        <v>380</v>
      </c>
      <c r="L415" s="35" t="s">
        <v>47</v>
      </c>
      <c r="M415" s="31" t="s">
        <v>153</v>
      </c>
      <c r="N415" s="24" t="s">
        <v>88</v>
      </c>
      <c r="O415" s="24">
        <v>4</v>
      </c>
      <c r="P415" s="24"/>
      <c r="Q415" s="31" t="s">
        <v>34</v>
      </c>
      <c r="R415" s="24"/>
      <c r="S415" s="24"/>
      <c r="T415" s="31" t="s">
        <v>35</v>
      </c>
      <c r="U415" s="199">
        <v>0</v>
      </c>
      <c r="V415" s="200">
        <v>0</v>
      </c>
      <c r="W415" s="34" t="str">
        <f t="shared" si="0"/>
        <v/>
      </c>
      <c r="X415" s="34" t="str">
        <f t="shared" si="1"/>
        <v/>
      </c>
      <c r="Y415" s="201">
        <f t="shared" si="17"/>
        <v>0</v>
      </c>
      <c r="Z415" s="201" t="str">
        <f t="shared" si="16"/>
        <v/>
      </c>
    </row>
    <row r="416" spans="1:26" ht="14.25" customHeight="1" thickBot="1" x14ac:dyDescent="0.3">
      <c r="A416" s="40">
        <v>4.24</v>
      </c>
      <c r="B416" s="40" t="s">
        <v>1585</v>
      </c>
      <c r="C416" s="24" t="s">
        <v>1586</v>
      </c>
      <c r="D416" s="24"/>
      <c r="E416" s="24" t="s">
        <v>1057</v>
      </c>
      <c r="F416" s="179" t="s">
        <v>1587</v>
      </c>
      <c r="G416" s="31" t="s">
        <v>83</v>
      </c>
      <c r="H416" s="24" t="s">
        <v>899</v>
      </c>
      <c r="I416" s="31" t="s">
        <v>1588</v>
      </c>
      <c r="J416" s="24" t="s">
        <v>1589</v>
      </c>
      <c r="K416" s="30">
        <v>381</v>
      </c>
      <c r="L416" s="30" t="s">
        <v>31</v>
      </c>
      <c r="M416" s="31" t="s">
        <v>153</v>
      </c>
      <c r="N416" s="24" t="s">
        <v>88</v>
      </c>
      <c r="O416" s="24">
        <v>4</v>
      </c>
      <c r="P416" s="24"/>
      <c r="Q416" s="31" t="s">
        <v>34</v>
      </c>
      <c r="R416" s="24"/>
      <c r="S416" s="24"/>
      <c r="T416" s="31" t="s">
        <v>35</v>
      </c>
      <c r="U416" s="199">
        <v>0</v>
      </c>
      <c r="V416" s="200">
        <v>0</v>
      </c>
      <c r="W416" s="34" t="str">
        <f t="shared" si="0"/>
        <v/>
      </c>
      <c r="X416" s="34" t="str">
        <f t="shared" si="1"/>
        <v/>
      </c>
      <c r="Y416" s="201">
        <f t="shared" si="17"/>
        <v>0</v>
      </c>
      <c r="Z416" s="201" t="str">
        <f t="shared" si="16"/>
        <v/>
      </c>
    </row>
    <row r="417" spans="1:26" ht="14.25" customHeight="1" thickBot="1" x14ac:dyDescent="0.3">
      <c r="A417" s="40">
        <v>4.24</v>
      </c>
      <c r="B417" s="41" t="s">
        <v>1590</v>
      </c>
      <c r="C417" s="24" t="s">
        <v>1586</v>
      </c>
      <c r="D417" s="24"/>
      <c r="E417" s="36" t="s">
        <v>79</v>
      </c>
      <c r="F417" s="179" t="s">
        <v>1591</v>
      </c>
      <c r="G417" s="31" t="s">
        <v>83</v>
      </c>
      <c r="H417" s="24" t="s">
        <v>899</v>
      </c>
      <c r="I417" s="31" t="s">
        <v>1588</v>
      </c>
      <c r="J417" s="24" t="s">
        <v>1589</v>
      </c>
      <c r="K417" s="35">
        <v>381</v>
      </c>
      <c r="L417" s="35" t="s">
        <v>47</v>
      </c>
      <c r="M417" s="31" t="s">
        <v>153</v>
      </c>
      <c r="N417" s="24" t="s">
        <v>88</v>
      </c>
      <c r="O417" s="24">
        <v>4</v>
      </c>
      <c r="P417" s="24"/>
      <c r="Q417" s="31" t="s">
        <v>34</v>
      </c>
      <c r="R417" s="24"/>
      <c r="S417" s="24"/>
      <c r="T417" s="31" t="s">
        <v>35</v>
      </c>
      <c r="U417" s="199">
        <v>200</v>
      </c>
      <c r="V417" s="200">
        <v>350</v>
      </c>
      <c r="W417" s="34">
        <f t="shared" si="0"/>
        <v>17.142857142857142</v>
      </c>
      <c r="X417" s="34" t="str">
        <f t="shared" si="1"/>
        <v>A</v>
      </c>
      <c r="Y417" s="201">
        <f t="shared" si="17"/>
        <v>1050</v>
      </c>
      <c r="Z417" s="201" t="str">
        <f t="shared" si="16"/>
        <v>d</v>
      </c>
    </row>
    <row r="418" spans="1:26" ht="14.25" customHeight="1" thickBot="1" x14ac:dyDescent="0.3">
      <c r="A418" s="40">
        <v>4.24</v>
      </c>
      <c r="B418" s="41" t="s">
        <v>1592</v>
      </c>
      <c r="C418" s="24" t="s">
        <v>1593</v>
      </c>
      <c r="D418" s="24"/>
      <c r="E418" s="24" t="s">
        <v>104</v>
      </c>
      <c r="F418" s="179" t="s">
        <v>1594</v>
      </c>
      <c r="G418" s="31" t="s">
        <v>106</v>
      </c>
      <c r="H418" s="24" t="s">
        <v>899</v>
      </c>
      <c r="I418" s="31" t="s">
        <v>1588</v>
      </c>
      <c r="J418" s="24" t="s">
        <v>1589</v>
      </c>
      <c r="K418" s="35">
        <v>381</v>
      </c>
      <c r="L418" s="35" t="s">
        <v>48</v>
      </c>
      <c r="M418" s="31" t="s">
        <v>153</v>
      </c>
      <c r="N418" s="24" t="s">
        <v>88</v>
      </c>
      <c r="O418" s="24">
        <v>4</v>
      </c>
      <c r="P418" s="24"/>
      <c r="Q418" s="31" t="s">
        <v>34</v>
      </c>
      <c r="R418" s="24"/>
      <c r="S418" s="24"/>
      <c r="T418" s="31" t="s">
        <v>35</v>
      </c>
      <c r="U418" s="199">
        <v>11340</v>
      </c>
      <c r="V418" s="200">
        <v>12400</v>
      </c>
      <c r="W418" s="34">
        <f t="shared" si="0"/>
        <v>27.435483870967744</v>
      </c>
      <c r="X418" s="34" t="str">
        <f t="shared" si="1"/>
        <v>A</v>
      </c>
      <c r="Y418" s="201">
        <f t="shared" si="17"/>
        <v>37200</v>
      </c>
      <c r="Z418" s="201" t="str">
        <f t="shared" si="16"/>
        <v>d</v>
      </c>
    </row>
    <row r="419" spans="1:26" ht="14.25" customHeight="1" thickBot="1" x14ac:dyDescent="0.3">
      <c r="A419" s="36">
        <v>10.9</v>
      </c>
      <c r="B419" s="24" t="s">
        <v>1595</v>
      </c>
      <c r="C419" s="24" t="s">
        <v>207</v>
      </c>
      <c r="D419" s="24"/>
      <c r="E419" s="24" t="s">
        <v>1596</v>
      </c>
      <c r="F419" s="179" t="s">
        <v>1597</v>
      </c>
      <c r="G419" s="31" t="s">
        <v>293</v>
      </c>
      <c r="H419" s="24" t="s">
        <v>207</v>
      </c>
      <c r="I419" s="31" t="s">
        <v>1598</v>
      </c>
      <c r="J419" s="24" t="s">
        <v>1599</v>
      </c>
      <c r="K419" s="36">
        <v>95</v>
      </c>
      <c r="L419" s="36" t="s">
        <v>31</v>
      </c>
      <c r="M419" s="31" t="s">
        <v>255</v>
      </c>
      <c r="N419" s="24" t="s">
        <v>185</v>
      </c>
      <c r="O419" s="24">
        <v>1</v>
      </c>
      <c r="P419" s="24"/>
      <c r="Q419" s="31" t="s">
        <v>66</v>
      </c>
      <c r="R419" s="24"/>
      <c r="S419" s="24"/>
      <c r="T419" s="31" t="s">
        <v>35</v>
      </c>
      <c r="U419" s="199">
        <v>2620</v>
      </c>
      <c r="V419" s="200">
        <v>2170</v>
      </c>
      <c r="W419" s="34">
        <f t="shared" si="0"/>
        <v>36.221198156682028</v>
      </c>
      <c r="X419" s="34" t="str">
        <f t="shared" si="1"/>
        <v>B</v>
      </c>
      <c r="Y419" s="201">
        <f t="shared" si="17"/>
        <v>6510</v>
      </c>
      <c r="Z419" s="201" t="str">
        <f t="shared" si="16"/>
        <v>d</v>
      </c>
    </row>
    <row r="420" spans="1:26" ht="14.25" customHeight="1" thickBot="1" x14ac:dyDescent="0.3">
      <c r="A420" s="40">
        <v>3.4790000000000001</v>
      </c>
      <c r="B420" s="40" t="s">
        <v>296</v>
      </c>
      <c r="C420" s="24" t="s">
        <v>747</v>
      </c>
      <c r="D420" s="24"/>
      <c r="E420" s="24" t="s">
        <v>591</v>
      </c>
      <c r="F420" s="179" t="s">
        <v>1600</v>
      </c>
      <c r="G420" s="31" t="s">
        <v>93</v>
      </c>
      <c r="H420" s="24" t="s">
        <v>899</v>
      </c>
      <c r="I420" s="31" t="s">
        <v>1601</v>
      </c>
      <c r="J420" s="24" t="s">
        <v>1602</v>
      </c>
      <c r="K420" s="36">
        <v>389</v>
      </c>
      <c r="L420" s="36" t="s">
        <v>31</v>
      </c>
      <c r="M420" s="31" t="s">
        <v>153</v>
      </c>
      <c r="N420" s="24" t="s">
        <v>88</v>
      </c>
      <c r="O420" s="24">
        <v>4</v>
      </c>
      <c r="P420" s="24"/>
      <c r="Q420" s="31" t="s">
        <v>34</v>
      </c>
      <c r="R420" s="24"/>
      <c r="S420" s="24"/>
      <c r="T420" s="31" t="s">
        <v>35</v>
      </c>
      <c r="U420" s="199">
        <v>0</v>
      </c>
      <c r="V420" s="200">
        <v>0</v>
      </c>
      <c r="W420" s="34" t="str">
        <f t="shared" si="0"/>
        <v/>
      </c>
      <c r="X420" s="34" t="str">
        <f t="shared" si="1"/>
        <v/>
      </c>
      <c r="Y420" s="201">
        <f t="shared" si="17"/>
        <v>0</v>
      </c>
      <c r="Z420" s="201" t="str">
        <f t="shared" si="16"/>
        <v/>
      </c>
    </row>
    <row r="421" spans="1:26" ht="14.25" customHeight="1" thickBot="1" x14ac:dyDescent="0.3">
      <c r="A421" s="36">
        <v>0.73499999999999999</v>
      </c>
      <c r="B421" s="24">
        <v>0.91700000000000004</v>
      </c>
      <c r="C421" s="24" t="s">
        <v>24</v>
      </c>
      <c r="D421" s="24"/>
      <c r="E421" s="24" t="s">
        <v>178</v>
      </c>
      <c r="F421" s="179" t="s">
        <v>1603</v>
      </c>
      <c r="G421" s="31" t="s">
        <v>180</v>
      </c>
      <c r="H421" s="24" t="s">
        <v>1576</v>
      </c>
      <c r="I421" s="31" t="s">
        <v>1604</v>
      </c>
      <c r="J421" s="24" t="s">
        <v>1605</v>
      </c>
      <c r="K421" s="36">
        <v>85</v>
      </c>
      <c r="L421" s="36" t="s">
        <v>31</v>
      </c>
      <c r="M421" s="31" t="s">
        <v>1606</v>
      </c>
      <c r="N421" s="24" t="s">
        <v>65</v>
      </c>
      <c r="O421" s="24">
        <v>4</v>
      </c>
      <c r="P421" s="24"/>
      <c r="Q421" s="31" t="s">
        <v>1607</v>
      </c>
      <c r="R421" s="24"/>
      <c r="S421" s="24"/>
      <c r="T421" s="31" t="s">
        <v>35</v>
      </c>
      <c r="U421" s="199">
        <v>0</v>
      </c>
      <c r="V421" s="200">
        <v>0</v>
      </c>
      <c r="W421" s="34" t="str">
        <f t="shared" si="0"/>
        <v/>
      </c>
      <c r="X421" s="34" t="str">
        <f t="shared" si="1"/>
        <v/>
      </c>
      <c r="Y421" s="201">
        <f t="shared" si="17"/>
        <v>0</v>
      </c>
      <c r="Z421" s="201" t="str">
        <f t="shared" si="16"/>
        <v/>
      </c>
    </row>
    <row r="422" spans="1:26" ht="14.25" customHeight="1" thickBot="1" x14ac:dyDescent="0.3">
      <c r="A422" s="40">
        <v>0.35506249999999978</v>
      </c>
      <c r="B422" s="40">
        <v>1.9</v>
      </c>
      <c r="C422" s="24" t="s">
        <v>24</v>
      </c>
      <c r="D422" s="24"/>
      <c r="E422" s="24" t="s">
        <v>1496</v>
      </c>
      <c r="F422" s="179" t="s">
        <v>1608</v>
      </c>
      <c r="G422" s="27" t="s">
        <v>39</v>
      </c>
      <c r="H422" s="24" t="s">
        <v>28</v>
      </c>
      <c r="I422" s="31" t="s">
        <v>1609</v>
      </c>
      <c r="J422" s="24" t="s">
        <v>1608</v>
      </c>
      <c r="K422" s="36">
        <v>33</v>
      </c>
      <c r="L422" s="36" t="s">
        <v>31</v>
      </c>
      <c r="M422" s="31" t="s">
        <v>622</v>
      </c>
      <c r="N422" s="24" t="s">
        <v>33</v>
      </c>
      <c r="O422" s="24">
        <v>6</v>
      </c>
      <c r="P422" s="31" t="s">
        <v>623</v>
      </c>
      <c r="Q422" s="31" t="s">
        <v>34</v>
      </c>
      <c r="R422" s="24"/>
      <c r="S422" s="24" t="s">
        <v>329</v>
      </c>
      <c r="T422" s="31" t="s">
        <v>35</v>
      </c>
      <c r="U422" s="199">
        <v>900</v>
      </c>
      <c r="V422" s="200">
        <v>160</v>
      </c>
      <c r="W422" s="34">
        <f t="shared" si="0"/>
        <v>168.75</v>
      </c>
      <c r="X422" s="34" t="str">
        <f t="shared" si="1"/>
        <v>C</v>
      </c>
      <c r="Y422" s="201">
        <f t="shared" si="17"/>
        <v>480</v>
      </c>
      <c r="Z422" s="201" t="str">
        <f t="shared" si="16"/>
        <v/>
      </c>
    </row>
    <row r="423" spans="1:26" ht="14.25" customHeight="1" thickBot="1" x14ac:dyDescent="0.3">
      <c r="A423" s="40">
        <v>0.12500000000000006</v>
      </c>
      <c r="B423" s="41">
        <v>0.625</v>
      </c>
      <c r="C423" s="24" t="s">
        <v>24</v>
      </c>
      <c r="D423" s="24"/>
      <c r="E423" s="24" t="s">
        <v>1496</v>
      </c>
      <c r="F423" s="179" t="s">
        <v>1610</v>
      </c>
      <c r="G423" s="27" t="s">
        <v>39</v>
      </c>
      <c r="H423" s="24" t="s">
        <v>28</v>
      </c>
      <c r="I423" s="31" t="s">
        <v>1611</v>
      </c>
      <c r="J423" s="24" t="s">
        <v>1610</v>
      </c>
      <c r="K423" s="36">
        <v>34</v>
      </c>
      <c r="L423" s="36" t="s">
        <v>31</v>
      </c>
      <c r="M423" s="31" t="s">
        <v>622</v>
      </c>
      <c r="N423" s="24" t="s">
        <v>33</v>
      </c>
      <c r="O423" s="24">
        <v>6</v>
      </c>
      <c r="P423" s="31" t="s">
        <v>623</v>
      </c>
      <c r="Q423" s="31" t="s">
        <v>34</v>
      </c>
      <c r="R423" s="24"/>
      <c r="S423" s="24" t="s">
        <v>329</v>
      </c>
      <c r="T423" s="31" t="s">
        <v>35</v>
      </c>
      <c r="U423" s="199">
        <v>660</v>
      </c>
      <c r="V423" s="200">
        <v>60</v>
      </c>
      <c r="W423" s="34">
        <f t="shared" si="0"/>
        <v>330</v>
      </c>
      <c r="X423" s="34" t="str">
        <f t="shared" si="1"/>
        <v>C</v>
      </c>
      <c r="Y423" s="201">
        <f t="shared" si="17"/>
        <v>180</v>
      </c>
      <c r="Z423" s="201" t="str">
        <f t="shared" si="16"/>
        <v/>
      </c>
    </row>
    <row r="424" spans="1:26" ht="14.25" customHeight="1" thickBot="1" x14ac:dyDescent="0.3">
      <c r="A424" s="40">
        <v>0.18</v>
      </c>
      <c r="B424" s="24" t="s">
        <v>1612</v>
      </c>
      <c r="C424" s="24" t="s">
        <v>24</v>
      </c>
      <c r="D424" s="24"/>
      <c r="E424" s="24" t="s">
        <v>267</v>
      </c>
      <c r="F424" s="179" t="s">
        <v>1613</v>
      </c>
      <c r="G424" s="31" t="s">
        <v>83</v>
      </c>
      <c r="H424" s="24" t="s">
        <v>84</v>
      </c>
      <c r="I424" s="31" t="s">
        <v>1614</v>
      </c>
      <c r="J424" s="24" t="s">
        <v>1615</v>
      </c>
      <c r="K424" s="36">
        <v>80</v>
      </c>
      <c r="L424" s="36" t="s">
        <v>31</v>
      </c>
      <c r="M424" s="31" t="s">
        <v>170</v>
      </c>
      <c r="N424" s="24" t="s">
        <v>129</v>
      </c>
      <c r="O424" s="24">
        <v>1</v>
      </c>
      <c r="P424" s="24"/>
      <c r="Q424" s="31" t="s">
        <v>34</v>
      </c>
      <c r="R424" s="24"/>
      <c r="S424" s="24"/>
      <c r="T424" s="31" t="s">
        <v>35</v>
      </c>
      <c r="U424" s="199">
        <v>18000</v>
      </c>
      <c r="V424" s="200">
        <v>4500</v>
      </c>
      <c r="W424" s="34">
        <f t="shared" si="0"/>
        <v>120</v>
      </c>
      <c r="X424" s="34" t="str">
        <f t="shared" si="1"/>
        <v>C</v>
      </c>
      <c r="Y424" s="201">
        <f t="shared" si="17"/>
        <v>13500</v>
      </c>
      <c r="Z424" s="201" t="str">
        <f t="shared" si="16"/>
        <v/>
      </c>
    </row>
    <row r="425" spans="1:26" ht="14.25" customHeight="1" thickBot="1" x14ac:dyDescent="0.3">
      <c r="A425" s="40">
        <v>0.57499999999999996</v>
      </c>
      <c r="B425" s="24" t="s">
        <v>1616</v>
      </c>
      <c r="C425" s="24" t="s">
        <v>115</v>
      </c>
      <c r="D425" s="24"/>
      <c r="E425" s="24" t="s">
        <v>1617</v>
      </c>
      <c r="F425" s="179" t="s">
        <v>1618</v>
      </c>
      <c r="G425" s="31" t="s">
        <v>93</v>
      </c>
      <c r="H425" s="24" t="s">
        <v>84</v>
      </c>
      <c r="I425" s="31" t="s">
        <v>1619</v>
      </c>
      <c r="J425" s="24" t="s">
        <v>1620</v>
      </c>
      <c r="K425" s="36">
        <v>358</v>
      </c>
      <c r="L425" s="36" t="s">
        <v>31</v>
      </c>
      <c r="M425" s="31" t="s">
        <v>87</v>
      </c>
      <c r="N425" s="24" t="s">
        <v>88</v>
      </c>
      <c r="O425" s="24">
        <v>3</v>
      </c>
      <c r="P425" s="24"/>
      <c r="Q425" s="31" t="s">
        <v>34</v>
      </c>
      <c r="R425" s="24"/>
      <c r="S425" s="24"/>
      <c r="T425" s="31" t="s">
        <v>35</v>
      </c>
      <c r="U425" s="199">
        <v>0</v>
      </c>
      <c r="V425" s="200">
        <v>0</v>
      </c>
      <c r="W425" s="34" t="str">
        <f t="shared" si="0"/>
        <v/>
      </c>
      <c r="X425" s="34" t="str">
        <f t="shared" si="1"/>
        <v/>
      </c>
      <c r="Y425" s="201">
        <f t="shared" si="17"/>
        <v>0</v>
      </c>
      <c r="Z425" s="201" t="str">
        <f t="shared" si="16"/>
        <v/>
      </c>
    </row>
    <row r="426" spans="1:26" ht="14.25" customHeight="1" thickBot="1" x14ac:dyDescent="0.3">
      <c r="A426" s="40">
        <v>0.80500000000000005</v>
      </c>
      <c r="B426" s="24" t="s">
        <v>1621</v>
      </c>
      <c r="C426" s="24" t="s">
        <v>115</v>
      </c>
      <c r="D426" s="24"/>
      <c r="E426" s="24" t="s">
        <v>1617</v>
      </c>
      <c r="F426" s="179" t="s">
        <v>1622</v>
      </c>
      <c r="G426" s="31" t="s">
        <v>93</v>
      </c>
      <c r="H426" s="24" t="s">
        <v>84</v>
      </c>
      <c r="I426" s="31" t="s">
        <v>1623</v>
      </c>
      <c r="J426" s="24" t="s">
        <v>1624</v>
      </c>
      <c r="K426" s="36">
        <v>359</v>
      </c>
      <c r="L426" s="36" t="s">
        <v>31</v>
      </c>
      <c r="M426" s="31" t="s">
        <v>87</v>
      </c>
      <c r="N426" s="24" t="s">
        <v>88</v>
      </c>
      <c r="O426" s="24">
        <v>3</v>
      </c>
      <c r="P426" s="24"/>
      <c r="Q426" s="31" t="s">
        <v>34</v>
      </c>
      <c r="R426" s="24"/>
      <c r="S426" s="24"/>
      <c r="T426" s="31" t="s">
        <v>35</v>
      </c>
      <c r="U426" s="199">
        <v>0</v>
      </c>
      <c r="V426" s="200">
        <v>0</v>
      </c>
      <c r="W426" s="34" t="str">
        <f t="shared" si="0"/>
        <v/>
      </c>
      <c r="X426" s="34" t="str">
        <f t="shared" si="1"/>
        <v/>
      </c>
      <c r="Y426" s="201">
        <f t="shared" si="17"/>
        <v>0</v>
      </c>
      <c r="Z426" s="201" t="str">
        <f t="shared" si="16"/>
        <v/>
      </c>
    </row>
    <row r="427" spans="1:26" ht="14.25" customHeight="1" thickBot="1" x14ac:dyDescent="0.3">
      <c r="A427" s="40">
        <v>0.3</v>
      </c>
      <c r="B427" s="41" t="s">
        <v>1625</v>
      </c>
      <c r="C427" s="24" t="s">
        <v>121</v>
      </c>
      <c r="D427" s="24"/>
      <c r="E427" s="24" t="s">
        <v>1626</v>
      </c>
      <c r="F427" s="179" t="s">
        <v>1627</v>
      </c>
      <c r="G427" s="31" t="s">
        <v>46</v>
      </c>
      <c r="H427" s="24" t="s">
        <v>84</v>
      </c>
      <c r="I427" s="31" t="s">
        <v>1628</v>
      </c>
      <c r="J427" s="24" t="s">
        <v>1629</v>
      </c>
      <c r="K427" s="30">
        <v>823</v>
      </c>
      <c r="L427" s="30" t="s">
        <v>31</v>
      </c>
      <c r="M427" s="31" t="s">
        <v>306</v>
      </c>
      <c r="N427" s="24" t="s">
        <v>88</v>
      </c>
      <c r="O427" s="24">
        <v>7</v>
      </c>
      <c r="P427" s="24"/>
      <c r="Q427" s="31" t="s">
        <v>34</v>
      </c>
      <c r="R427" s="24"/>
      <c r="S427" s="24"/>
      <c r="T427" s="31" t="s">
        <v>35</v>
      </c>
      <c r="U427" s="199">
        <v>1000</v>
      </c>
      <c r="V427" s="200">
        <v>2000</v>
      </c>
      <c r="W427" s="34">
        <f t="shared" si="0"/>
        <v>15</v>
      </c>
      <c r="X427" s="34" t="str">
        <f t="shared" si="1"/>
        <v>A</v>
      </c>
      <c r="Y427" s="201">
        <f t="shared" si="17"/>
        <v>6000</v>
      </c>
      <c r="Z427" s="201" t="str">
        <f t="shared" si="16"/>
        <v>d</v>
      </c>
    </row>
    <row r="428" spans="1:26" ht="14.25" customHeight="1" thickBot="1" x14ac:dyDescent="0.3">
      <c r="A428" s="40">
        <v>0.3</v>
      </c>
      <c r="B428" s="52" t="s">
        <v>1630</v>
      </c>
      <c r="C428" s="24" t="s">
        <v>115</v>
      </c>
      <c r="D428" s="24"/>
      <c r="E428" s="24" t="s">
        <v>178</v>
      </c>
      <c r="F428" s="179" t="s">
        <v>1631</v>
      </c>
      <c r="G428" s="31" t="s">
        <v>180</v>
      </c>
      <c r="H428" s="24" t="s">
        <v>84</v>
      </c>
      <c r="I428" s="31" t="s">
        <v>1628</v>
      </c>
      <c r="J428" s="24" t="s">
        <v>1629</v>
      </c>
      <c r="K428" s="35">
        <v>823</v>
      </c>
      <c r="L428" s="35" t="s">
        <v>47</v>
      </c>
      <c r="M428" s="31" t="s">
        <v>306</v>
      </c>
      <c r="N428" s="24" t="s">
        <v>88</v>
      </c>
      <c r="O428" s="24">
        <v>7</v>
      </c>
      <c r="P428" s="24"/>
      <c r="Q428" s="31" t="s">
        <v>34</v>
      </c>
      <c r="R428" s="51"/>
      <c r="S428" s="51"/>
      <c r="T428" s="31" t="s">
        <v>35</v>
      </c>
      <c r="U428" s="199">
        <v>35000</v>
      </c>
      <c r="V428" s="200">
        <v>73000</v>
      </c>
      <c r="W428" s="34">
        <f t="shared" si="0"/>
        <v>14.383561643835616</v>
      </c>
      <c r="X428" s="34" t="str">
        <f t="shared" si="1"/>
        <v>A</v>
      </c>
      <c r="Y428" s="201">
        <f t="shared" si="17"/>
        <v>219000</v>
      </c>
      <c r="Z428" s="201" t="str">
        <f t="shared" si="16"/>
        <v>d</v>
      </c>
    </row>
    <row r="429" spans="1:26" ht="14.25" customHeight="1" thickBot="1" x14ac:dyDescent="0.3">
      <c r="A429" s="36">
        <v>0.64500000000000002</v>
      </c>
      <c r="B429" s="24" t="s">
        <v>1632</v>
      </c>
      <c r="C429" s="24" t="s">
        <v>24</v>
      </c>
      <c r="D429" s="24"/>
      <c r="E429" s="24" t="s">
        <v>297</v>
      </c>
      <c r="F429" s="179" t="s">
        <v>1633</v>
      </c>
      <c r="G429" s="27" t="s">
        <v>39</v>
      </c>
      <c r="H429" s="24" t="s">
        <v>28</v>
      </c>
      <c r="I429" s="31" t="s">
        <v>1634</v>
      </c>
      <c r="J429" s="24" t="s">
        <v>1635</v>
      </c>
      <c r="K429" s="36">
        <v>34</v>
      </c>
      <c r="L429" s="36" t="s">
        <v>31</v>
      </c>
      <c r="M429" s="31" t="s">
        <v>255</v>
      </c>
      <c r="N429" s="24" t="s">
        <v>185</v>
      </c>
      <c r="O429" s="24">
        <v>1</v>
      </c>
      <c r="P429" s="24"/>
      <c r="Q429" s="31" t="s">
        <v>66</v>
      </c>
      <c r="R429" s="51"/>
      <c r="S429" s="51"/>
      <c r="T429" s="31" t="s">
        <v>35</v>
      </c>
      <c r="U429" s="199">
        <v>8000</v>
      </c>
      <c r="V429" s="200">
        <v>13600</v>
      </c>
      <c r="W429" s="34">
        <f t="shared" si="0"/>
        <v>17.647058823529413</v>
      </c>
      <c r="X429" s="34" t="str">
        <f t="shared" si="1"/>
        <v>A</v>
      </c>
      <c r="Y429" s="201">
        <f t="shared" si="17"/>
        <v>40800</v>
      </c>
      <c r="Z429" s="201" t="str">
        <f t="shared" si="16"/>
        <v>d</v>
      </c>
    </row>
    <row r="430" spans="1:26" ht="14.25" customHeight="1" thickBot="1" x14ac:dyDescent="0.3">
      <c r="A430" s="40">
        <v>2.39</v>
      </c>
      <c r="B430" s="40" t="s">
        <v>535</v>
      </c>
      <c r="C430" s="24" t="s">
        <v>747</v>
      </c>
      <c r="D430" s="24"/>
      <c r="E430" s="24" t="s">
        <v>841</v>
      </c>
      <c r="F430" s="179" t="s">
        <v>1636</v>
      </c>
      <c r="G430" s="27" t="s">
        <v>93</v>
      </c>
      <c r="H430" s="24" t="s">
        <v>899</v>
      </c>
      <c r="I430" s="31" t="s">
        <v>1637</v>
      </c>
      <c r="J430" s="24" t="s">
        <v>1638</v>
      </c>
      <c r="K430" s="36">
        <v>401</v>
      </c>
      <c r="L430" s="36" t="s">
        <v>31</v>
      </c>
      <c r="M430" s="31" t="s">
        <v>153</v>
      </c>
      <c r="N430" s="24" t="s">
        <v>88</v>
      </c>
      <c r="O430" s="24">
        <v>4</v>
      </c>
      <c r="P430" s="24"/>
      <c r="Q430" s="31" t="s">
        <v>34</v>
      </c>
      <c r="R430" s="24"/>
      <c r="S430" s="24"/>
      <c r="T430" s="31" t="s">
        <v>35</v>
      </c>
      <c r="U430" s="199">
        <v>46650</v>
      </c>
      <c r="V430" s="200">
        <v>82200</v>
      </c>
      <c r="W430" s="34">
        <f t="shared" si="0"/>
        <v>17.025547445255473</v>
      </c>
      <c r="X430" s="34" t="str">
        <f t="shared" si="1"/>
        <v>A</v>
      </c>
      <c r="Y430" s="201">
        <f t="shared" si="17"/>
        <v>246600</v>
      </c>
      <c r="Z430" s="201" t="str">
        <f t="shared" si="16"/>
        <v>d</v>
      </c>
    </row>
    <row r="431" spans="1:26" ht="14.25" customHeight="1" thickBot="1" x14ac:dyDescent="0.3">
      <c r="A431" s="40">
        <v>7.31</v>
      </c>
      <c r="B431" s="40" t="s">
        <v>391</v>
      </c>
      <c r="C431" s="24" t="s">
        <v>1639</v>
      </c>
      <c r="D431" s="24"/>
      <c r="E431" s="24" t="s">
        <v>1640</v>
      </c>
      <c r="F431" s="179" t="s">
        <v>1641</v>
      </c>
      <c r="G431" s="31" t="s">
        <v>46</v>
      </c>
      <c r="H431" s="24" t="s">
        <v>798</v>
      </c>
      <c r="I431" s="31" t="s">
        <v>1642</v>
      </c>
      <c r="J431" s="24" t="s">
        <v>1643</v>
      </c>
      <c r="K431" s="36">
        <v>59</v>
      </c>
      <c r="L431" s="36" t="s">
        <v>31</v>
      </c>
      <c r="M431" s="31" t="s">
        <v>170</v>
      </c>
      <c r="N431" s="24" t="s">
        <v>129</v>
      </c>
      <c r="O431" s="24">
        <v>1</v>
      </c>
      <c r="P431" s="24"/>
      <c r="Q431" s="31" t="s">
        <v>34</v>
      </c>
      <c r="R431" s="24"/>
      <c r="S431" s="24"/>
      <c r="T431" s="31" t="s">
        <v>35</v>
      </c>
      <c r="U431" s="199">
        <v>2860</v>
      </c>
      <c r="V431" s="200">
        <v>7416</v>
      </c>
      <c r="W431" s="34">
        <f t="shared" si="0"/>
        <v>11.56957928802589</v>
      </c>
      <c r="X431" s="34" t="str">
        <f t="shared" si="1"/>
        <v>A</v>
      </c>
      <c r="Y431" s="201">
        <f t="shared" si="17"/>
        <v>22248</v>
      </c>
      <c r="Z431" s="201" t="str">
        <f t="shared" si="16"/>
        <v>d</v>
      </c>
    </row>
    <row r="432" spans="1:26" ht="14.25" customHeight="1" thickBot="1" x14ac:dyDescent="0.3">
      <c r="A432" s="40">
        <v>2.6025</v>
      </c>
      <c r="B432" s="40">
        <v>4</v>
      </c>
      <c r="C432" s="24" t="s">
        <v>36</v>
      </c>
      <c r="D432" s="24"/>
      <c r="E432" s="24" t="s">
        <v>25</v>
      </c>
      <c r="F432" s="179" t="s">
        <v>1644</v>
      </c>
      <c r="G432" s="31" t="s">
        <v>27</v>
      </c>
      <c r="H432" s="24" t="s">
        <v>40</v>
      </c>
      <c r="I432" s="31" t="s">
        <v>1645</v>
      </c>
      <c r="J432" s="24" t="s">
        <v>1646</v>
      </c>
      <c r="K432" s="36">
        <v>457</v>
      </c>
      <c r="L432" s="36" t="s">
        <v>31</v>
      </c>
      <c r="M432" s="31" t="s">
        <v>32</v>
      </c>
      <c r="N432" s="24" t="s">
        <v>33</v>
      </c>
      <c r="O432" s="24">
        <v>5</v>
      </c>
      <c r="P432" s="24"/>
      <c r="Q432" s="31" t="s">
        <v>34</v>
      </c>
      <c r="R432" s="24" t="s">
        <v>45</v>
      </c>
      <c r="S432" s="24"/>
      <c r="T432" s="31" t="s">
        <v>35</v>
      </c>
      <c r="U432" s="199">
        <v>39950</v>
      </c>
      <c r="V432" s="200">
        <v>36584</v>
      </c>
      <c r="W432" s="34">
        <f t="shared" si="0"/>
        <v>32.760223048327134</v>
      </c>
      <c r="X432" s="34" t="str">
        <f t="shared" si="1"/>
        <v>B</v>
      </c>
      <c r="Y432" s="201">
        <f t="shared" si="17"/>
        <v>109752</v>
      </c>
      <c r="Z432" s="201" t="str">
        <f t="shared" si="16"/>
        <v>d</v>
      </c>
    </row>
    <row r="433" spans="1:26" ht="14.25" customHeight="1" thickBot="1" x14ac:dyDescent="0.3">
      <c r="A433" s="40">
        <v>5.2666666666666675</v>
      </c>
      <c r="B433" s="40">
        <v>8</v>
      </c>
      <c r="C433" s="24" t="s">
        <v>561</v>
      </c>
      <c r="D433" s="24"/>
      <c r="E433" s="24" t="s">
        <v>161</v>
      </c>
      <c r="F433" s="179" t="s">
        <v>1647</v>
      </c>
      <c r="G433" s="31" t="s">
        <v>69</v>
      </c>
      <c r="H433" s="24" t="s">
        <v>561</v>
      </c>
      <c r="I433" s="31" t="s">
        <v>1648</v>
      </c>
      <c r="J433" s="24" t="s">
        <v>1649</v>
      </c>
      <c r="K433" s="36">
        <v>691</v>
      </c>
      <c r="L433" s="36" t="s">
        <v>31</v>
      </c>
      <c r="M433" s="31" t="s">
        <v>72</v>
      </c>
      <c r="N433" s="24" t="s">
        <v>33</v>
      </c>
      <c r="O433" s="24">
        <v>8</v>
      </c>
      <c r="P433" s="24"/>
      <c r="Q433" s="31" t="s">
        <v>34</v>
      </c>
      <c r="R433" s="24"/>
      <c r="S433" s="24"/>
      <c r="T433" s="31" t="s">
        <v>35</v>
      </c>
      <c r="U433" s="199">
        <v>11790</v>
      </c>
      <c r="V433" s="200">
        <v>10792</v>
      </c>
      <c r="W433" s="34">
        <f t="shared" si="0"/>
        <v>32.77427724240178</v>
      </c>
      <c r="X433" s="34" t="str">
        <f t="shared" si="1"/>
        <v>B</v>
      </c>
      <c r="Y433" s="201">
        <f t="shared" si="17"/>
        <v>32376</v>
      </c>
      <c r="Z433" s="201" t="str">
        <f t="shared" si="16"/>
        <v>d</v>
      </c>
    </row>
    <row r="434" spans="1:26" ht="14.25" customHeight="1" thickBot="1" x14ac:dyDescent="0.3">
      <c r="A434" s="22">
        <v>50.75</v>
      </c>
      <c r="B434" s="24">
        <v>51</v>
      </c>
      <c r="C434" s="24" t="s">
        <v>854</v>
      </c>
      <c r="D434" s="24"/>
      <c r="E434" s="24" t="s">
        <v>1650</v>
      </c>
      <c r="F434" s="179" t="s">
        <v>1651</v>
      </c>
      <c r="G434" s="31" t="s">
        <v>1652</v>
      </c>
      <c r="H434" s="24" t="s">
        <v>40</v>
      </c>
      <c r="I434" s="31" t="s">
        <v>1653</v>
      </c>
      <c r="J434" s="24" t="s">
        <v>1654</v>
      </c>
      <c r="K434" s="36">
        <v>6</v>
      </c>
      <c r="L434" s="36" t="s">
        <v>31</v>
      </c>
      <c r="M434" s="31" t="s">
        <v>859</v>
      </c>
      <c r="N434" s="24">
        <v>2018</v>
      </c>
      <c r="O434" s="31" t="s">
        <v>860</v>
      </c>
      <c r="P434" s="24" t="s">
        <v>44</v>
      </c>
      <c r="Q434" s="31" t="s">
        <v>34</v>
      </c>
      <c r="R434" s="24"/>
      <c r="S434" s="24" t="s">
        <v>44</v>
      </c>
      <c r="T434" s="31" t="s">
        <v>35</v>
      </c>
      <c r="U434" s="199">
        <v>0</v>
      </c>
      <c r="V434" s="200">
        <v>0</v>
      </c>
      <c r="W434" s="34" t="str">
        <f t="shared" si="0"/>
        <v/>
      </c>
      <c r="X434" s="34" t="str">
        <f t="shared" si="1"/>
        <v/>
      </c>
      <c r="Y434" s="201">
        <f t="shared" si="17"/>
        <v>0</v>
      </c>
      <c r="Z434" s="201" t="str">
        <f t="shared" si="16"/>
        <v/>
      </c>
    </row>
    <row r="435" spans="1:26" ht="14.25" customHeight="1" thickBot="1" x14ac:dyDescent="0.3">
      <c r="A435" s="22">
        <v>15.7</v>
      </c>
      <c r="B435" s="24">
        <v>15.75</v>
      </c>
      <c r="C435" s="24" t="s">
        <v>854</v>
      </c>
      <c r="D435" s="24"/>
      <c r="E435" s="24" t="s">
        <v>1650</v>
      </c>
      <c r="F435" s="179" t="s">
        <v>1651</v>
      </c>
      <c r="G435" s="31" t="s">
        <v>1652</v>
      </c>
      <c r="H435" s="24" t="s">
        <v>40</v>
      </c>
      <c r="I435" s="31" t="s">
        <v>1655</v>
      </c>
      <c r="J435" s="24" t="s">
        <v>1656</v>
      </c>
      <c r="K435" s="36">
        <v>7</v>
      </c>
      <c r="L435" s="36" t="s">
        <v>31</v>
      </c>
      <c r="M435" s="31" t="s">
        <v>859</v>
      </c>
      <c r="N435" s="24">
        <v>2018</v>
      </c>
      <c r="O435" s="31" t="s">
        <v>860</v>
      </c>
      <c r="P435" s="24" t="s">
        <v>44</v>
      </c>
      <c r="Q435" s="31" t="s">
        <v>34</v>
      </c>
      <c r="R435" s="24"/>
      <c r="S435" s="24" t="s">
        <v>44</v>
      </c>
      <c r="T435" s="31" t="s">
        <v>35</v>
      </c>
      <c r="U435" s="199">
        <v>55000</v>
      </c>
      <c r="V435" s="200">
        <v>30000</v>
      </c>
      <c r="W435" s="34">
        <f t="shared" si="0"/>
        <v>55</v>
      </c>
      <c r="X435" s="34" t="str">
        <f t="shared" si="1"/>
        <v>B</v>
      </c>
      <c r="Y435" s="201">
        <f t="shared" si="17"/>
        <v>90000</v>
      </c>
      <c r="Z435" s="201" t="str">
        <f t="shared" si="16"/>
        <v>d</v>
      </c>
    </row>
    <row r="436" spans="1:26" ht="14.25" customHeight="1" thickBot="1" x14ac:dyDescent="0.3">
      <c r="A436" s="40">
        <v>1.0031999999999999</v>
      </c>
      <c r="B436" s="40">
        <v>1.82</v>
      </c>
      <c r="C436" s="24" t="s">
        <v>24</v>
      </c>
      <c r="D436" s="31" t="s">
        <v>818</v>
      </c>
      <c r="E436" s="89" t="s">
        <v>1657</v>
      </c>
      <c r="F436" s="183" t="s">
        <v>1658</v>
      </c>
      <c r="G436" s="31" t="s">
        <v>934</v>
      </c>
      <c r="H436" s="24" t="s">
        <v>28</v>
      </c>
      <c r="I436" s="82" t="s">
        <v>1659</v>
      </c>
      <c r="J436" s="89" t="s">
        <v>1660</v>
      </c>
      <c r="K436" s="36">
        <v>1</v>
      </c>
      <c r="L436" s="36" t="s">
        <v>31</v>
      </c>
      <c r="M436" s="31" t="s">
        <v>1661</v>
      </c>
      <c r="N436" s="24" t="s">
        <v>58</v>
      </c>
      <c r="O436" s="24">
        <v>2</v>
      </c>
      <c r="P436" s="24" t="s">
        <v>44</v>
      </c>
      <c r="Q436" s="31" t="s">
        <v>66</v>
      </c>
      <c r="R436" s="24"/>
      <c r="S436" s="24" t="s">
        <v>44</v>
      </c>
      <c r="T436" s="31" t="s">
        <v>35</v>
      </c>
      <c r="U436" s="199">
        <v>2700</v>
      </c>
      <c r="V436" s="200">
        <v>950</v>
      </c>
      <c r="W436" s="34">
        <f t="shared" si="0"/>
        <v>85.263157894736835</v>
      </c>
      <c r="X436" s="34" t="str">
        <f t="shared" si="1"/>
        <v>C</v>
      </c>
      <c r="Y436" s="201">
        <f t="shared" si="17"/>
        <v>2850</v>
      </c>
      <c r="Z436" s="201" t="str">
        <f t="shared" si="16"/>
        <v>d</v>
      </c>
    </row>
    <row r="437" spans="1:26" ht="14.25" customHeight="1" thickBot="1" x14ac:dyDescent="0.3">
      <c r="A437" s="24">
        <v>447.7</v>
      </c>
      <c r="B437" s="31" t="s">
        <v>1662</v>
      </c>
      <c r="C437" s="24" t="s">
        <v>1663</v>
      </c>
      <c r="D437" s="24"/>
      <c r="E437" s="24" t="s">
        <v>1083</v>
      </c>
      <c r="F437" s="179" t="s">
        <v>1664</v>
      </c>
      <c r="G437" s="31" t="s">
        <v>110</v>
      </c>
      <c r="H437" s="24" t="s">
        <v>1665</v>
      </c>
      <c r="I437" s="31" t="s">
        <v>1666</v>
      </c>
      <c r="J437" s="24" t="s">
        <v>1667</v>
      </c>
      <c r="K437" s="36">
        <v>346</v>
      </c>
      <c r="L437" s="36" t="s">
        <v>31</v>
      </c>
      <c r="M437" s="31" t="s">
        <v>249</v>
      </c>
      <c r="N437" s="24" t="s">
        <v>185</v>
      </c>
      <c r="O437" s="24">
        <v>3</v>
      </c>
      <c r="P437" s="24"/>
      <c r="Q437" s="31" t="s">
        <v>66</v>
      </c>
      <c r="R437" s="24"/>
      <c r="S437" s="24"/>
      <c r="T437" s="31" t="s">
        <v>35</v>
      </c>
      <c r="U437" s="199">
        <v>26005</v>
      </c>
      <c r="V437" s="200">
        <v>37005</v>
      </c>
      <c r="W437" s="34">
        <f t="shared" si="0"/>
        <v>21.082286177543576</v>
      </c>
      <c r="X437" s="34" t="str">
        <f t="shared" si="1"/>
        <v>A</v>
      </c>
      <c r="Y437" s="201">
        <f t="shared" si="17"/>
        <v>111015</v>
      </c>
      <c r="Z437" s="201" t="str">
        <f t="shared" si="16"/>
        <v>d</v>
      </c>
    </row>
    <row r="438" spans="1:26" ht="14.25" customHeight="1" thickBot="1" x14ac:dyDescent="0.3">
      <c r="A438" s="40">
        <v>9.6600000000000019</v>
      </c>
      <c r="B438" s="41">
        <v>11.48</v>
      </c>
      <c r="C438" s="24" t="s">
        <v>195</v>
      </c>
      <c r="D438" s="24"/>
      <c r="E438" s="24" t="s">
        <v>686</v>
      </c>
      <c r="F438" s="179" t="s">
        <v>1668</v>
      </c>
      <c r="G438" s="31" t="s">
        <v>110</v>
      </c>
      <c r="H438" s="24" t="s">
        <v>28</v>
      </c>
      <c r="I438" s="31" t="s">
        <v>1669</v>
      </c>
      <c r="J438" s="24" t="s">
        <v>1670</v>
      </c>
      <c r="K438" s="36">
        <v>35</v>
      </c>
      <c r="L438" s="36" t="s">
        <v>31</v>
      </c>
      <c r="M438" s="31" t="s">
        <v>622</v>
      </c>
      <c r="N438" s="24" t="s">
        <v>33</v>
      </c>
      <c r="O438" s="24">
        <v>6</v>
      </c>
      <c r="P438" s="31" t="s">
        <v>623</v>
      </c>
      <c r="Q438" s="31" t="s">
        <v>34</v>
      </c>
      <c r="R438" s="24"/>
      <c r="S438" s="24"/>
      <c r="T438" s="31" t="s">
        <v>35</v>
      </c>
      <c r="U438" s="199">
        <v>200</v>
      </c>
      <c r="V438" s="200">
        <v>350</v>
      </c>
      <c r="W438" s="34">
        <f t="shared" si="0"/>
        <v>17.142857142857142</v>
      </c>
      <c r="X438" s="34" t="str">
        <f t="shared" si="1"/>
        <v>A</v>
      </c>
      <c r="Y438" s="201">
        <f t="shared" si="17"/>
        <v>1050</v>
      </c>
      <c r="Z438" s="201" t="str">
        <f t="shared" si="16"/>
        <v>d</v>
      </c>
    </row>
    <row r="439" spans="1:26" ht="14.25" customHeight="1" thickBot="1" x14ac:dyDescent="0.3">
      <c r="A439" s="40">
        <v>9.7750000000000004</v>
      </c>
      <c r="B439" s="40">
        <v>13.3</v>
      </c>
      <c r="C439" s="24" t="s">
        <v>195</v>
      </c>
      <c r="D439" s="24"/>
      <c r="E439" s="24" t="s">
        <v>1083</v>
      </c>
      <c r="F439" s="179" t="s">
        <v>1671</v>
      </c>
      <c r="G439" s="31" t="s">
        <v>69</v>
      </c>
      <c r="H439" s="24" t="s">
        <v>28</v>
      </c>
      <c r="I439" s="84" t="s">
        <v>1669</v>
      </c>
      <c r="J439" s="51" t="s">
        <v>1672</v>
      </c>
      <c r="K439" s="36">
        <v>36</v>
      </c>
      <c r="L439" s="36" t="s">
        <v>31</v>
      </c>
      <c r="M439" s="31" t="s">
        <v>622</v>
      </c>
      <c r="N439" s="24" t="s">
        <v>33</v>
      </c>
      <c r="O439" s="24">
        <v>6</v>
      </c>
      <c r="P439" s="31" t="s">
        <v>623</v>
      </c>
      <c r="Q439" s="31" t="s">
        <v>34</v>
      </c>
      <c r="R439" s="24"/>
      <c r="S439" s="24"/>
      <c r="T439" s="31" t="s">
        <v>35</v>
      </c>
      <c r="U439" s="199">
        <v>1250</v>
      </c>
      <c r="V439" s="200">
        <v>600</v>
      </c>
      <c r="W439" s="34">
        <f t="shared" si="0"/>
        <v>62.500000000000007</v>
      </c>
      <c r="X439" s="34" t="str">
        <f t="shared" si="1"/>
        <v>C</v>
      </c>
      <c r="Y439" s="201">
        <f t="shared" si="17"/>
        <v>1800</v>
      </c>
      <c r="Z439" s="201" t="str">
        <f t="shared" si="16"/>
        <v>d</v>
      </c>
    </row>
    <row r="440" spans="1:26" ht="14.25" customHeight="1" thickBot="1" x14ac:dyDescent="0.3">
      <c r="A440" s="40">
        <v>2.6666000000000003</v>
      </c>
      <c r="B440" s="41">
        <v>3.35</v>
      </c>
      <c r="C440" s="24" t="s">
        <v>195</v>
      </c>
      <c r="D440" s="24"/>
      <c r="E440" s="24" t="s">
        <v>686</v>
      </c>
      <c r="F440" s="179" t="s">
        <v>1673</v>
      </c>
      <c r="G440" s="31" t="s">
        <v>110</v>
      </c>
      <c r="H440" s="24" t="s">
        <v>28</v>
      </c>
      <c r="I440" s="84" t="s">
        <v>1674</v>
      </c>
      <c r="J440" s="51" t="s">
        <v>1675</v>
      </c>
      <c r="K440" s="36">
        <v>37</v>
      </c>
      <c r="L440" s="36" t="s">
        <v>31</v>
      </c>
      <c r="M440" s="31" t="s">
        <v>622</v>
      </c>
      <c r="N440" s="24" t="s">
        <v>33</v>
      </c>
      <c r="O440" s="24">
        <v>6</v>
      </c>
      <c r="P440" s="31" t="s">
        <v>623</v>
      </c>
      <c r="Q440" s="31" t="s">
        <v>34</v>
      </c>
      <c r="R440" s="24"/>
      <c r="S440" s="24"/>
      <c r="T440" s="31" t="s">
        <v>35</v>
      </c>
      <c r="U440" s="199">
        <v>150</v>
      </c>
      <c r="V440" s="200">
        <v>1250</v>
      </c>
      <c r="W440" s="34">
        <f t="shared" si="0"/>
        <v>3.5999999999999996</v>
      </c>
      <c r="X440" s="34" t="str">
        <f t="shared" si="1"/>
        <v>A</v>
      </c>
      <c r="Y440" s="201">
        <f t="shared" si="17"/>
        <v>3750</v>
      </c>
      <c r="Z440" s="201" t="str">
        <f t="shared" si="16"/>
        <v>d</v>
      </c>
    </row>
    <row r="441" spans="1:26" ht="14.25" customHeight="1" thickBot="1" x14ac:dyDescent="0.3">
      <c r="A441" s="40">
        <v>2.6444507462686566</v>
      </c>
      <c r="B441" s="41">
        <v>3.47</v>
      </c>
      <c r="C441" s="24" t="s">
        <v>195</v>
      </c>
      <c r="D441" s="24"/>
      <c r="E441" s="24" t="s">
        <v>1083</v>
      </c>
      <c r="F441" s="179" t="s">
        <v>1676</v>
      </c>
      <c r="G441" s="31" t="s">
        <v>69</v>
      </c>
      <c r="H441" s="24" t="s">
        <v>28</v>
      </c>
      <c r="I441" s="31" t="s">
        <v>1674</v>
      </c>
      <c r="J441" s="24" t="s">
        <v>1677</v>
      </c>
      <c r="K441" s="36">
        <v>38</v>
      </c>
      <c r="L441" s="36" t="s">
        <v>31</v>
      </c>
      <c r="M441" s="31" t="s">
        <v>622</v>
      </c>
      <c r="N441" s="24" t="s">
        <v>33</v>
      </c>
      <c r="O441" s="24">
        <v>6</v>
      </c>
      <c r="P441" s="31" t="s">
        <v>623</v>
      </c>
      <c r="Q441" s="31" t="s">
        <v>34</v>
      </c>
      <c r="R441" s="24"/>
      <c r="S441" s="24"/>
      <c r="T441" s="31" t="s">
        <v>35</v>
      </c>
      <c r="U441" s="199">
        <v>2500</v>
      </c>
      <c r="V441" s="200">
        <v>1180</v>
      </c>
      <c r="W441" s="34">
        <f t="shared" si="0"/>
        <v>63.559322033898312</v>
      </c>
      <c r="X441" s="34" t="str">
        <f t="shared" si="1"/>
        <v>C</v>
      </c>
      <c r="Y441" s="201">
        <f t="shared" si="17"/>
        <v>3540</v>
      </c>
      <c r="Z441" s="201" t="str">
        <f t="shared" si="16"/>
        <v>d</v>
      </c>
    </row>
    <row r="442" spans="1:26" ht="14.25" customHeight="1" thickBot="1" x14ac:dyDescent="0.3">
      <c r="A442" s="40">
        <v>5.4599999999999991</v>
      </c>
      <c r="B442" s="41">
        <v>6.16</v>
      </c>
      <c r="C442" s="24" t="s">
        <v>195</v>
      </c>
      <c r="D442" s="24"/>
      <c r="E442" s="24" t="s">
        <v>686</v>
      </c>
      <c r="F442" s="179" t="s">
        <v>1678</v>
      </c>
      <c r="G442" s="31" t="s">
        <v>110</v>
      </c>
      <c r="H442" s="24" t="s">
        <v>28</v>
      </c>
      <c r="I442" s="31" t="s">
        <v>1679</v>
      </c>
      <c r="J442" s="24" t="s">
        <v>1680</v>
      </c>
      <c r="K442" s="36">
        <v>39</v>
      </c>
      <c r="L442" s="36" t="s">
        <v>31</v>
      </c>
      <c r="M442" s="31" t="s">
        <v>622</v>
      </c>
      <c r="N442" s="24" t="s">
        <v>33</v>
      </c>
      <c r="O442" s="24">
        <v>6</v>
      </c>
      <c r="P442" s="31" t="s">
        <v>623</v>
      </c>
      <c r="Q442" s="31" t="s">
        <v>34</v>
      </c>
      <c r="R442" s="24"/>
      <c r="S442" s="24"/>
      <c r="T442" s="31" t="s">
        <v>35</v>
      </c>
      <c r="U442" s="199">
        <v>1000</v>
      </c>
      <c r="V442" s="200">
        <v>1900</v>
      </c>
      <c r="W442" s="34">
        <f t="shared" si="0"/>
        <v>15.789473684210526</v>
      </c>
      <c r="X442" s="34" t="str">
        <f t="shared" si="1"/>
        <v>A</v>
      </c>
      <c r="Y442" s="201">
        <f t="shared" si="17"/>
        <v>5700</v>
      </c>
      <c r="Z442" s="201" t="str">
        <f t="shared" si="16"/>
        <v>d</v>
      </c>
    </row>
    <row r="443" spans="1:26" ht="14.25" customHeight="1" thickBot="1" x14ac:dyDescent="0.3">
      <c r="A443" s="40">
        <v>4.8760000000000003</v>
      </c>
      <c r="B443" s="40">
        <v>6.7</v>
      </c>
      <c r="C443" s="24" t="s">
        <v>195</v>
      </c>
      <c r="D443" s="24"/>
      <c r="E443" s="24" t="s">
        <v>1083</v>
      </c>
      <c r="F443" s="179" t="s">
        <v>1681</v>
      </c>
      <c r="G443" s="31" t="s">
        <v>69</v>
      </c>
      <c r="H443" s="24" t="s">
        <v>28</v>
      </c>
      <c r="I443" s="31" t="s">
        <v>1679</v>
      </c>
      <c r="J443" s="24" t="s">
        <v>1682</v>
      </c>
      <c r="K443" s="36">
        <v>40</v>
      </c>
      <c r="L443" s="36" t="s">
        <v>31</v>
      </c>
      <c r="M443" s="31" t="s">
        <v>622</v>
      </c>
      <c r="N443" s="24" t="s">
        <v>33</v>
      </c>
      <c r="O443" s="24">
        <v>6</v>
      </c>
      <c r="P443" s="31" t="s">
        <v>623</v>
      </c>
      <c r="Q443" s="31" t="s">
        <v>34</v>
      </c>
      <c r="R443" s="24"/>
      <c r="S443" s="24"/>
      <c r="T443" s="31" t="s">
        <v>35</v>
      </c>
      <c r="U443" s="199">
        <v>99950</v>
      </c>
      <c r="V443" s="200">
        <v>141000</v>
      </c>
      <c r="W443" s="34">
        <f t="shared" si="0"/>
        <v>21.265957446808514</v>
      </c>
      <c r="X443" s="34" t="str">
        <f t="shared" si="1"/>
        <v>A</v>
      </c>
      <c r="Y443" s="201">
        <f t="shared" si="17"/>
        <v>423000</v>
      </c>
      <c r="Z443" s="201" t="str">
        <f t="shared" si="16"/>
        <v>d</v>
      </c>
    </row>
    <row r="444" spans="1:26" ht="14.25" customHeight="1" thickBot="1" x14ac:dyDescent="0.3">
      <c r="A444" s="93">
        <v>5.0999999999999996</v>
      </c>
      <c r="B444" s="93">
        <v>6</v>
      </c>
      <c r="C444" s="94" t="s">
        <v>24</v>
      </c>
      <c r="D444" s="95" t="s">
        <v>818</v>
      </c>
      <c r="E444" s="94" t="s">
        <v>1683</v>
      </c>
      <c r="F444" s="184" t="s">
        <v>1684</v>
      </c>
      <c r="G444" s="95" t="s">
        <v>61</v>
      </c>
      <c r="H444" s="94" t="s">
        <v>28</v>
      </c>
      <c r="I444" s="95" t="s">
        <v>1685</v>
      </c>
      <c r="J444" s="94" t="s">
        <v>1686</v>
      </c>
      <c r="K444" s="96">
        <v>618</v>
      </c>
      <c r="L444" s="96" t="s">
        <v>31</v>
      </c>
      <c r="M444" s="95" t="s">
        <v>1492</v>
      </c>
      <c r="N444" s="94" t="s">
        <v>58</v>
      </c>
      <c r="O444" s="94">
        <v>6</v>
      </c>
      <c r="P444" s="94" t="s">
        <v>44</v>
      </c>
      <c r="Q444" s="95" t="s">
        <v>34</v>
      </c>
      <c r="R444" s="97"/>
      <c r="S444" s="97"/>
      <c r="T444" s="95" t="s">
        <v>1687</v>
      </c>
      <c r="U444" s="199">
        <v>56000</v>
      </c>
      <c r="V444" s="200">
        <v>147000</v>
      </c>
      <c r="W444" s="34">
        <f t="shared" si="0"/>
        <v>11.428571428571427</v>
      </c>
      <c r="X444" s="34" t="str">
        <f t="shared" si="1"/>
        <v>A</v>
      </c>
      <c r="Y444" s="201">
        <f t="shared" si="17"/>
        <v>441000</v>
      </c>
      <c r="Z444" s="201" t="str">
        <f t="shared" si="16"/>
        <v>d</v>
      </c>
    </row>
    <row r="445" spans="1:26" ht="14.25" customHeight="1" thickBot="1" x14ac:dyDescent="0.3">
      <c r="A445" s="22">
        <v>16</v>
      </c>
      <c r="B445" s="23">
        <v>22.7</v>
      </c>
      <c r="C445" s="24" t="s">
        <v>49</v>
      </c>
      <c r="D445" s="24"/>
      <c r="E445" s="25" t="s">
        <v>37</v>
      </c>
      <c r="F445" s="178" t="s">
        <v>1688</v>
      </c>
      <c r="G445" s="27" t="s">
        <v>39</v>
      </c>
      <c r="H445" s="25" t="s">
        <v>40</v>
      </c>
      <c r="I445" s="24"/>
      <c r="J445" s="25" t="s">
        <v>1689</v>
      </c>
      <c r="K445" s="30">
        <v>12</v>
      </c>
      <c r="L445" s="30" t="s">
        <v>31</v>
      </c>
      <c r="M445" s="31" t="s">
        <v>43</v>
      </c>
      <c r="N445" s="24">
        <v>2018</v>
      </c>
      <c r="O445" s="24">
        <v>51</v>
      </c>
      <c r="P445" s="24" t="s">
        <v>44</v>
      </c>
      <c r="Q445" s="31" t="s">
        <v>34</v>
      </c>
      <c r="R445" s="24" t="s">
        <v>45</v>
      </c>
      <c r="S445" s="24" t="s">
        <v>44</v>
      </c>
      <c r="T445" s="31" t="s">
        <v>35</v>
      </c>
      <c r="U445" s="199">
        <v>37000</v>
      </c>
      <c r="V445" s="200">
        <v>19000</v>
      </c>
      <c r="W445" s="34">
        <f t="shared" si="0"/>
        <v>58.421052631578952</v>
      </c>
      <c r="X445" s="34" t="str">
        <f t="shared" si="1"/>
        <v>B</v>
      </c>
      <c r="Y445" s="201">
        <f t="shared" si="17"/>
        <v>57000</v>
      </c>
      <c r="Z445" s="201" t="str">
        <f t="shared" si="16"/>
        <v>d</v>
      </c>
    </row>
    <row r="446" spans="1:26" ht="14.25" customHeight="1" thickBot="1" x14ac:dyDescent="0.3">
      <c r="A446" s="22">
        <v>16</v>
      </c>
      <c r="B446" s="23">
        <v>22.7</v>
      </c>
      <c r="C446" s="24" t="s">
        <v>49</v>
      </c>
      <c r="D446" s="24"/>
      <c r="E446" s="25" t="s">
        <v>37</v>
      </c>
      <c r="F446" s="178" t="s">
        <v>1688</v>
      </c>
      <c r="G446" s="27" t="s">
        <v>46</v>
      </c>
      <c r="H446" s="25" t="s">
        <v>40</v>
      </c>
      <c r="I446" s="24"/>
      <c r="J446" s="25" t="s">
        <v>1689</v>
      </c>
      <c r="K446" s="35">
        <v>12</v>
      </c>
      <c r="L446" s="35" t="s">
        <v>47</v>
      </c>
      <c r="M446" s="31" t="s">
        <v>43</v>
      </c>
      <c r="N446" s="24">
        <v>2018</v>
      </c>
      <c r="O446" s="24">
        <v>51</v>
      </c>
      <c r="P446" s="24" t="s">
        <v>44</v>
      </c>
      <c r="Q446" s="31" t="s">
        <v>34</v>
      </c>
      <c r="R446" s="24" t="s">
        <v>45</v>
      </c>
      <c r="S446" s="24" t="s">
        <v>44</v>
      </c>
      <c r="T446" s="31" t="s">
        <v>35</v>
      </c>
      <c r="U446" s="199">
        <v>67900</v>
      </c>
      <c r="V446" s="200">
        <v>142960</v>
      </c>
      <c r="W446" s="34">
        <f t="shared" si="0"/>
        <v>14.248740906547285</v>
      </c>
      <c r="X446" s="34" t="str">
        <f t="shared" si="1"/>
        <v>A</v>
      </c>
      <c r="Y446" s="201">
        <f t="shared" si="17"/>
        <v>428880</v>
      </c>
      <c r="Z446" s="201" t="str">
        <f t="shared" si="16"/>
        <v>d</v>
      </c>
    </row>
    <row r="447" spans="1:26" ht="14.25" customHeight="1" thickBot="1" x14ac:dyDescent="0.3">
      <c r="A447" s="22">
        <v>16</v>
      </c>
      <c r="B447" s="23">
        <v>22.7</v>
      </c>
      <c r="C447" s="24" t="s">
        <v>49</v>
      </c>
      <c r="D447" s="24"/>
      <c r="E447" s="25" t="s">
        <v>37</v>
      </c>
      <c r="F447" s="178" t="s">
        <v>1688</v>
      </c>
      <c r="G447" s="31" t="s">
        <v>27</v>
      </c>
      <c r="H447" s="25" t="s">
        <v>40</v>
      </c>
      <c r="I447" s="24"/>
      <c r="J447" s="25" t="s">
        <v>1689</v>
      </c>
      <c r="K447" s="35">
        <v>12</v>
      </c>
      <c r="L447" s="35" t="s">
        <v>48</v>
      </c>
      <c r="M447" s="31" t="s">
        <v>43</v>
      </c>
      <c r="N447" s="24">
        <v>2018</v>
      </c>
      <c r="O447" s="24">
        <v>51</v>
      </c>
      <c r="P447" s="24" t="s">
        <v>44</v>
      </c>
      <c r="Q447" s="31" t="s">
        <v>34</v>
      </c>
      <c r="R447" s="24" t="s">
        <v>45</v>
      </c>
      <c r="S447" s="24" t="s">
        <v>44</v>
      </c>
      <c r="T447" s="31" t="s">
        <v>35</v>
      </c>
      <c r="U447" s="199">
        <v>8000</v>
      </c>
      <c r="V447" s="200">
        <v>1000</v>
      </c>
      <c r="W447" s="34">
        <f t="shared" si="0"/>
        <v>240</v>
      </c>
      <c r="X447" s="34" t="str">
        <f t="shared" si="1"/>
        <v>C</v>
      </c>
      <c r="Y447" s="201">
        <f t="shared" si="17"/>
        <v>3000</v>
      </c>
      <c r="Z447" s="201" t="str">
        <f t="shared" si="16"/>
        <v/>
      </c>
    </row>
    <row r="448" spans="1:26" ht="14.25" customHeight="1" thickBot="1" x14ac:dyDescent="0.3">
      <c r="A448" s="22">
        <v>114.35</v>
      </c>
      <c r="B448" s="24" t="s">
        <v>1690</v>
      </c>
      <c r="C448" s="24" t="s">
        <v>1691</v>
      </c>
      <c r="D448" s="24"/>
      <c r="E448" s="24" t="s">
        <v>608</v>
      </c>
      <c r="F448" s="179" t="s">
        <v>1692</v>
      </c>
      <c r="G448" s="31" t="s">
        <v>610</v>
      </c>
      <c r="H448" s="24" t="s">
        <v>40</v>
      </c>
      <c r="I448" s="24"/>
      <c r="J448" s="24" t="s">
        <v>1693</v>
      </c>
      <c r="K448" s="36">
        <v>10</v>
      </c>
      <c r="L448" s="36" t="s">
        <v>31</v>
      </c>
      <c r="M448" s="31" t="s">
        <v>859</v>
      </c>
      <c r="N448" s="24">
        <v>2018</v>
      </c>
      <c r="O448" s="24">
        <v>50</v>
      </c>
      <c r="P448" s="24" t="s">
        <v>44</v>
      </c>
      <c r="Q448" s="31" t="s">
        <v>34</v>
      </c>
      <c r="R448" s="24" t="s">
        <v>45</v>
      </c>
      <c r="S448" s="24" t="s">
        <v>44</v>
      </c>
      <c r="T448" s="31" t="s">
        <v>35</v>
      </c>
      <c r="U448" s="199">
        <v>0</v>
      </c>
      <c r="V448" s="200">
        <v>0</v>
      </c>
      <c r="W448" s="34" t="str">
        <f t="shared" si="0"/>
        <v/>
      </c>
      <c r="X448" s="34" t="str">
        <f t="shared" si="1"/>
        <v/>
      </c>
      <c r="Y448" s="201">
        <f t="shared" si="17"/>
        <v>0</v>
      </c>
      <c r="Z448" s="201" t="str">
        <f t="shared" si="16"/>
        <v/>
      </c>
    </row>
    <row r="449" spans="1:26" ht="14.25" customHeight="1" thickBot="1" x14ac:dyDescent="0.3">
      <c r="A449" s="22">
        <v>300</v>
      </c>
      <c r="B449" s="24" t="s">
        <v>1694</v>
      </c>
      <c r="C449" s="24" t="s">
        <v>49</v>
      </c>
      <c r="D449" s="31" t="s">
        <v>818</v>
      </c>
      <c r="E449" s="89" t="s">
        <v>1695</v>
      </c>
      <c r="F449" s="183" t="s">
        <v>1696</v>
      </c>
      <c r="G449" s="31" t="s">
        <v>69</v>
      </c>
      <c r="H449" s="24" t="s">
        <v>40</v>
      </c>
      <c r="I449" s="31" t="s">
        <v>1697</v>
      </c>
      <c r="J449" s="24" t="s">
        <v>1698</v>
      </c>
      <c r="K449" s="36">
        <v>12</v>
      </c>
      <c r="L449" s="36" t="s">
        <v>31</v>
      </c>
      <c r="M449" s="31" t="s">
        <v>859</v>
      </c>
      <c r="N449" s="24">
        <v>2018</v>
      </c>
      <c r="O449" s="24">
        <v>50</v>
      </c>
      <c r="P449" s="24" t="s">
        <v>44</v>
      </c>
      <c r="Q449" s="31" t="s">
        <v>34</v>
      </c>
      <c r="R449" s="24" t="s">
        <v>45</v>
      </c>
      <c r="S449" s="24" t="s">
        <v>44</v>
      </c>
      <c r="T449" s="31" t="s">
        <v>35</v>
      </c>
      <c r="U449" s="199">
        <v>9600</v>
      </c>
      <c r="V449" s="200">
        <v>22800</v>
      </c>
      <c r="W449" s="34">
        <f t="shared" si="0"/>
        <v>12.631578947368421</v>
      </c>
      <c r="X449" s="34" t="str">
        <f t="shared" si="1"/>
        <v>A</v>
      </c>
      <c r="Y449" s="201">
        <f t="shared" si="17"/>
        <v>68400</v>
      </c>
      <c r="Z449" s="201" t="str">
        <f t="shared" si="16"/>
        <v>d</v>
      </c>
    </row>
    <row r="450" spans="1:26" ht="14.25" customHeight="1" thickBot="1" x14ac:dyDescent="0.3">
      <c r="A450" s="36">
        <v>61</v>
      </c>
      <c r="B450" s="24" t="s">
        <v>1699</v>
      </c>
      <c r="C450" s="24" t="s">
        <v>1700</v>
      </c>
      <c r="D450" s="24"/>
      <c r="E450" s="83" t="s">
        <v>1701</v>
      </c>
      <c r="F450" s="179" t="s">
        <v>1702</v>
      </c>
      <c r="G450" s="31" t="s">
        <v>110</v>
      </c>
      <c r="H450" s="24" t="s">
        <v>84</v>
      </c>
      <c r="I450" s="31" t="s">
        <v>1703</v>
      </c>
      <c r="J450" s="24" t="s">
        <v>1704</v>
      </c>
      <c r="K450" s="30">
        <v>1</v>
      </c>
      <c r="L450" s="30" t="s">
        <v>31</v>
      </c>
      <c r="M450" s="31" t="s">
        <v>1705</v>
      </c>
      <c r="N450" s="24" t="s">
        <v>185</v>
      </c>
      <c r="O450" s="24"/>
      <c r="P450" s="24" t="s">
        <v>1706</v>
      </c>
      <c r="Q450" s="31" t="s">
        <v>1607</v>
      </c>
      <c r="R450" s="24"/>
      <c r="S450" s="24"/>
      <c r="T450" s="31" t="s">
        <v>35</v>
      </c>
      <c r="U450" s="199">
        <v>0</v>
      </c>
      <c r="V450" s="200">
        <v>0</v>
      </c>
      <c r="W450" s="34" t="str">
        <f t="shared" si="0"/>
        <v/>
      </c>
      <c r="X450" s="34" t="str">
        <f t="shared" si="1"/>
        <v/>
      </c>
      <c r="Y450" s="201">
        <f t="shared" si="17"/>
        <v>0</v>
      </c>
      <c r="Z450" s="201" t="str">
        <f t="shared" ref="Z450:Z513" si="18">IF($Y450="","",IF($U450&lt;$Y450,"d",""))</f>
        <v/>
      </c>
    </row>
    <row r="451" spans="1:26" ht="14.25" customHeight="1" thickBot="1" x14ac:dyDescent="0.3">
      <c r="A451" s="36">
        <v>61</v>
      </c>
      <c r="B451" s="24" t="s">
        <v>1707</v>
      </c>
      <c r="C451" s="24" t="s">
        <v>1700</v>
      </c>
      <c r="D451" s="24"/>
      <c r="E451" s="24" t="s">
        <v>1708</v>
      </c>
      <c r="F451" s="179" t="s">
        <v>1709</v>
      </c>
      <c r="G451" s="31" t="s">
        <v>1289</v>
      </c>
      <c r="H451" s="24" t="s">
        <v>84</v>
      </c>
      <c r="I451" s="84" t="s">
        <v>1703</v>
      </c>
      <c r="J451" s="24" t="s">
        <v>1704</v>
      </c>
      <c r="K451" s="35">
        <v>1</v>
      </c>
      <c r="L451" s="35" t="s">
        <v>47</v>
      </c>
      <c r="M451" s="31" t="s">
        <v>1705</v>
      </c>
      <c r="N451" s="24" t="s">
        <v>185</v>
      </c>
      <c r="O451" s="24"/>
      <c r="P451" s="24" t="s">
        <v>1706</v>
      </c>
      <c r="Q451" s="31" t="s">
        <v>1607</v>
      </c>
      <c r="R451" s="24"/>
      <c r="S451" s="24"/>
      <c r="T451" s="31" t="s">
        <v>35</v>
      </c>
      <c r="U451" s="199">
        <v>11000</v>
      </c>
      <c r="V451" s="200">
        <v>5600</v>
      </c>
      <c r="W451" s="34">
        <f t="shared" si="0"/>
        <v>58.928571428571423</v>
      </c>
      <c r="X451" s="34" t="str">
        <f t="shared" si="1"/>
        <v>B</v>
      </c>
      <c r="Y451" s="201">
        <f t="shared" ref="Y451:Y514" si="19">IFERROR(($V451)*3,"")</f>
        <v>16800</v>
      </c>
      <c r="Z451" s="201" t="str">
        <f t="shared" si="18"/>
        <v>d</v>
      </c>
    </row>
    <row r="452" spans="1:26" ht="14.25" customHeight="1" thickBot="1" x14ac:dyDescent="0.3">
      <c r="A452" s="36">
        <v>61</v>
      </c>
      <c r="B452" s="24" t="s">
        <v>1707</v>
      </c>
      <c r="C452" s="24" t="s">
        <v>1710</v>
      </c>
      <c r="D452" s="24"/>
      <c r="E452" s="24" t="s">
        <v>808</v>
      </c>
      <c r="F452" s="179" t="s">
        <v>1711</v>
      </c>
      <c r="G452" s="31" t="s">
        <v>46</v>
      </c>
      <c r="H452" s="24" t="s">
        <v>84</v>
      </c>
      <c r="I452" s="84" t="s">
        <v>1703</v>
      </c>
      <c r="J452" s="24" t="s">
        <v>1704</v>
      </c>
      <c r="K452" s="35">
        <v>1</v>
      </c>
      <c r="L452" s="35" t="s">
        <v>48</v>
      </c>
      <c r="M452" s="31" t="s">
        <v>1705</v>
      </c>
      <c r="N452" s="24" t="s">
        <v>185</v>
      </c>
      <c r="O452" s="24"/>
      <c r="P452" s="24" t="s">
        <v>1706</v>
      </c>
      <c r="Q452" s="31" t="s">
        <v>1607</v>
      </c>
      <c r="R452" s="24"/>
      <c r="S452" s="24"/>
      <c r="T452" s="31" t="s">
        <v>35</v>
      </c>
      <c r="U452" s="199">
        <v>0</v>
      </c>
      <c r="V452" s="200">
        <v>0</v>
      </c>
      <c r="W452" s="34" t="str">
        <f t="shared" si="0"/>
        <v/>
      </c>
      <c r="X452" s="34" t="str">
        <f t="shared" si="1"/>
        <v/>
      </c>
      <c r="Y452" s="201">
        <f t="shared" si="19"/>
        <v>0</v>
      </c>
      <c r="Z452" s="201" t="str">
        <f t="shared" si="18"/>
        <v/>
      </c>
    </row>
    <row r="453" spans="1:26" ht="14.25" customHeight="1" thickBot="1" x14ac:dyDescent="0.3">
      <c r="A453" s="36">
        <v>61</v>
      </c>
      <c r="B453" s="24" t="s">
        <v>1699</v>
      </c>
      <c r="C453" s="24" t="s">
        <v>1712</v>
      </c>
      <c r="D453" s="24"/>
      <c r="E453" s="24" t="s">
        <v>1640</v>
      </c>
      <c r="F453" s="179" t="s">
        <v>1713</v>
      </c>
      <c r="G453" s="31" t="s">
        <v>1714</v>
      </c>
      <c r="H453" s="24" t="s">
        <v>84</v>
      </c>
      <c r="I453" s="31" t="s">
        <v>1703</v>
      </c>
      <c r="J453" s="24" t="s">
        <v>1704</v>
      </c>
      <c r="K453" s="35">
        <v>1</v>
      </c>
      <c r="L453" s="35" t="s">
        <v>425</v>
      </c>
      <c r="M453" s="31" t="s">
        <v>1705</v>
      </c>
      <c r="N453" s="24" t="s">
        <v>185</v>
      </c>
      <c r="O453" s="24"/>
      <c r="P453" s="24" t="s">
        <v>1706</v>
      </c>
      <c r="Q453" s="31" t="s">
        <v>1607</v>
      </c>
      <c r="R453" s="24"/>
      <c r="S453" s="24"/>
      <c r="T453" s="31" t="s">
        <v>35</v>
      </c>
      <c r="U453" s="199">
        <v>0</v>
      </c>
      <c r="V453" s="200">
        <v>0</v>
      </c>
      <c r="W453" s="34" t="str">
        <f t="shared" si="0"/>
        <v/>
      </c>
      <c r="X453" s="34" t="str">
        <f t="shared" si="1"/>
        <v/>
      </c>
      <c r="Y453" s="201">
        <f t="shared" si="19"/>
        <v>0</v>
      </c>
      <c r="Z453" s="201" t="str">
        <f t="shared" si="18"/>
        <v/>
      </c>
    </row>
    <row r="454" spans="1:26" ht="14.25" customHeight="1" thickBot="1" x14ac:dyDescent="0.3">
      <c r="A454" s="36">
        <v>61</v>
      </c>
      <c r="B454" s="24" t="s">
        <v>1699</v>
      </c>
      <c r="C454" s="24" t="s">
        <v>1700</v>
      </c>
      <c r="D454" s="24"/>
      <c r="E454" s="24" t="s">
        <v>1715</v>
      </c>
      <c r="F454" s="179" t="s">
        <v>1716</v>
      </c>
      <c r="G454" s="31" t="s">
        <v>27</v>
      </c>
      <c r="H454" s="24" t="s">
        <v>84</v>
      </c>
      <c r="I454" s="31" t="s">
        <v>1703</v>
      </c>
      <c r="J454" s="24" t="s">
        <v>1704</v>
      </c>
      <c r="K454" s="35">
        <v>1</v>
      </c>
      <c r="L454" s="35" t="s">
        <v>430</v>
      </c>
      <c r="M454" s="31" t="s">
        <v>1705</v>
      </c>
      <c r="N454" s="24" t="s">
        <v>185</v>
      </c>
      <c r="O454" s="24"/>
      <c r="P454" s="24" t="s">
        <v>1706</v>
      </c>
      <c r="Q454" s="31" t="s">
        <v>1607</v>
      </c>
      <c r="R454" s="24"/>
      <c r="S454" s="24"/>
      <c r="T454" s="31" t="s">
        <v>35</v>
      </c>
      <c r="U454" s="199">
        <v>0</v>
      </c>
      <c r="V454" s="200">
        <v>0</v>
      </c>
      <c r="W454" s="34" t="str">
        <f t="shared" si="0"/>
        <v/>
      </c>
      <c r="X454" s="34" t="str">
        <f t="shared" si="1"/>
        <v/>
      </c>
      <c r="Y454" s="201">
        <f t="shared" si="19"/>
        <v>0</v>
      </c>
      <c r="Z454" s="201" t="str">
        <f t="shared" si="18"/>
        <v/>
      </c>
    </row>
    <row r="455" spans="1:26" ht="14.25" customHeight="1" thickBot="1" x14ac:dyDescent="0.3">
      <c r="A455" s="36">
        <v>61</v>
      </c>
      <c r="B455" s="24" t="s">
        <v>1707</v>
      </c>
      <c r="C455" s="24" t="s">
        <v>1710</v>
      </c>
      <c r="D455" s="24"/>
      <c r="E455" s="24" t="s">
        <v>1717</v>
      </c>
      <c r="F455" s="179" t="s">
        <v>1718</v>
      </c>
      <c r="G455" s="31" t="s">
        <v>1719</v>
      </c>
      <c r="H455" s="24" t="s">
        <v>84</v>
      </c>
      <c r="I455" s="84" t="s">
        <v>1703</v>
      </c>
      <c r="J455" s="24" t="s">
        <v>1704</v>
      </c>
      <c r="K455" s="35">
        <v>1</v>
      </c>
      <c r="L455" s="35" t="s">
        <v>1220</v>
      </c>
      <c r="M455" s="31" t="s">
        <v>1705</v>
      </c>
      <c r="N455" s="24" t="s">
        <v>185</v>
      </c>
      <c r="O455" s="24"/>
      <c r="P455" s="24" t="s">
        <v>1706</v>
      </c>
      <c r="Q455" s="31" t="s">
        <v>1607</v>
      </c>
      <c r="R455" s="24"/>
      <c r="S455" s="24"/>
      <c r="T455" s="31" t="s">
        <v>35</v>
      </c>
      <c r="U455" s="199">
        <v>0</v>
      </c>
      <c r="V455" s="200">
        <v>0</v>
      </c>
      <c r="W455" s="34" t="str">
        <f t="shared" si="0"/>
        <v/>
      </c>
      <c r="X455" s="34" t="str">
        <f t="shared" si="1"/>
        <v/>
      </c>
      <c r="Y455" s="201">
        <f t="shared" si="19"/>
        <v>0</v>
      </c>
      <c r="Z455" s="201" t="str">
        <f t="shared" si="18"/>
        <v/>
      </c>
    </row>
    <row r="456" spans="1:26" ht="14.25" customHeight="1" thickBot="1" x14ac:dyDescent="0.3">
      <c r="A456" s="36">
        <v>61</v>
      </c>
      <c r="B456" s="24" t="s">
        <v>1707</v>
      </c>
      <c r="C456" s="24" t="s">
        <v>1700</v>
      </c>
      <c r="D456" s="24"/>
      <c r="E456" s="24" t="s">
        <v>108</v>
      </c>
      <c r="F456" s="179" t="s">
        <v>1720</v>
      </c>
      <c r="G456" s="27" t="s">
        <v>39</v>
      </c>
      <c r="H456" s="24" t="s">
        <v>84</v>
      </c>
      <c r="I456" s="84" t="s">
        <v>1703</v>
      </c>
      <c r="J456" s="24" t="s">
        <v>1704</v>
      </c>
      <c r="K456" s="35">
        <v>1</v>
      </c>
      <c r="L456" s="35" t="s">
        <v>1721</v>
      </c>
      <c r="M456" s="31" t="s">
        <v>1705</v>
      </c>
      <c r="N456" s="24" t="s">
        <v>185</v>
      </c>
      <c r="O456" s="24"/>
      <c r="P456" s="24" t="s">
        <v>1706</v>
      </c>
      <c r="Q456" s="31" t="s">
        <v>1607</v>
      </c>
      <c r="R456" s="24"/>
      <c r="S456" s="24"/>
      <c r="T456" s="31" t="s">
        <v>35</v>
      </c>
      <c r="U456" s="199">
        <v>157000</v>
      </c>
      <c r="V456" s="200">
        <v>71400</v>
      </c>
      <c r="W456" s="34">
        <f t="shared" si="0"/>
        <v>65.966386554621849</v>
      </c>
      <c r="X456" s="34" t="str">
        <f t="shared" si="1"/>
        <v>C</v>
      </c>
      <c r="Y456" s="201">
        <f t="shared" si="19"/>
        <v>214200</v>
      </c>
      <c r="Z456" s="201" t="str">
        <f t="shared" si="18"/>
        <v>d</v>
      </c>
    </row>
    <row r="457" spans="1:26" ht="14.25" customHeight="1" thickBot="1" x14ac:dyDescent="0.3">
      <c r="A457" s="36">
        <v>61</v>
      </c>
      <c r="B457" s="24" t="s">
        <v>1707</v>
      </c>
      <c r="C457" s="99" t="s">
        <v>1700</v>
      </c>
      <c r="D457" s="24"/>
      <c r="E457" s="100" t="s">
        <v>1722</v>
      </c>
      <c r="F457" s="185" t="s">
        <v>1723</v>
      </c>
      <c r="G457" s="27" t="s">
        <v>39</v>
      </c>
      <c r="H457" s="24" t="s">
        <v>84</v>
      </c>
      <c r="I457" s="31" t="s">
        <v>1703</v>
      </c>
      <c r="J457" s="24" t="s">
        <v>1704</v>
      </c>
      <c r="K457" s="35">
        <v>1</v>
      </c>
      <c r="L457" s="35" t="s">
        <v>1724</v>
      </c>
      <c r="M457" s="31" t="s">
        <v>1705</v>
      </c>
      <c r="N457" s="24" t="s">
        <v>185</v>
      </c>
      <c r="O457" s="24"/>
      <c r="P457" s="24" t="s">
        <v>1706</v>
      </c>
      <c r="Q457" s="31" t="s">
        <v>1607</v>
      </c>
      <c r="R457" s="24"/>
      <c r="S457" s="24"/>
      <c r="T457" s="31" t="s">
        <v>35</v>
      </c>
      <c r="U457" s="199">
        <v>5600</v>
      </c>
      <c r="V457" s="200">
        <v>5350</v>
      </c>
      <c r="W457" s="34">
        <f t="shared" si="0"/>
        <v>31.401869158878501</v>
      </c>
      <c r="X457" s="34" t="str">
        <f t="shared" si="1"/>
        <v>B</v>
      </c>
      <c r="Y457" s="201">
        <f t="shared" si="19"/>
        <v>16050</v>
      </c>
      <c r="Z457" s="201" t="str">
        <f t="shared" si="18"/>
        <v>d</v>
      </c>
    </row>
    <row r="458" spans="1:26" ht="14.25" customHeight="1" thickBot="1" x14ac:dyDescent="0.3">
      <c r="A458" s="40">
        <v>3.11</v>
      </c>
      <c r="B458" s="44">
        <v>3.8</v>
      </c>
      <c r="C458" s="24" t="s">
        <v>195</v>
      </c>
      <c r="D458" s="24"/>
      <c r="E458" s="24" t="s">
        <v>1725</v>
      </c>
      <c r="F458" s="179" t="s">
        <v>1726</v>
      </c>
      <c r="G458" s="31" t="s">
        <v>1727</v>
      </c>
      <c r="H458" s="24" t="s">
        <v>28</v>
      </c>
      <c r="I458" s="31" t="s">
        <v>1728</v>
      </c>
      <c r="J458" s="24" t="s">
        <v>1729</v>
      </c>
      <c r="K458" s="36">
        <v>545</v>
      </c>
      <c r="L458" s="36" t="s">
        <v>31</v>
      </c>
      <c r="M458" s="31" t="s">
        <v>1730</v>
      </c>
      <c r="N458" s="24" t="s">
        <v>78</v>
      </c>
      <c r="O458" s="24">
        <v>5</v>
      </c>
      <c r="P458" s="24"/>
      <c r="Q458" s="31" t="s">
        <v>34</v>
      </c>
      <c r="R458" s="24"/>
      <c r="S458" s="24"/>
      <c r="T458" s="31" t="s">
        <v>35</v>
      </c>
      <c r="U458" s="199">
        <v>0</v>
      </c>
      <c r="V458" s="200">
        <v>240</v>
      </c>
      <c r="W458" s="34">
        <f t="shared" si="0"/>
        <v>0</v>
      </c>
      <c r="X458" s="34" t="str">
        <f t="shared" si="1"/>
        <v>A</v>
      </c>
      <c r="Y458" s="201">
        <f t="shared" si="19"/>
        <v>720</v>
      </c>
      <c r="Z458" s="201" t="str">
        <f t="shared" si="18"/>
        <v>d</v>
      </c>
    </row>
    <row r="459" spans="1:26" ht="14.25" customHeight="1" thickBot="1" x14ac:dyDescent="0.3">
      <c r="A459" s="40">
        <v>0.2522727272727272</v>
      </c>
      <c r="B459" s="41">
        <v>0.375</v>
      </c>
      <c r="C459" s="24" t="s">
        <v>24</v>
      </c>
      <c r="D459" s="24"/>
      <c r="E459" s="24" t="s">
        <v>574</v>
      </c>
      <c r="F459" s="179" t="s">
        <v>1731</v>
      </c>
      <c r="G459" s="31" t="s">
        <v>69</v>
      </c>
      <c r="H459" s="24" t="s">
        <v>28</v>
      </c>
      <c r="I459" s="31" t="s">
        <v>1732</v>
      </c>
      <c r="J459" s="24" t="s">
        <v>1731</v>
      </c>
      <c r="K459" s="36">
        <v>181</v>
      </c>
      <c r="L459" s="36" t="s">
        <v>31</v>
      </c>
      <c r="M459" s="31" t="s">
        <v>119</v>
      </c>
      <c r="N459" s="24" t="s">
        <v>33</v>
      </c>
      <c r="O459" s="24">
        <v>2</v>
      </c>
      <c r="P459" s="24"/>
      <c r="Q459" s="31" t="s">
        <v>34</v>
      </c>
      <c r="R459" s="24"/>
      <c r="S459" s="24"/>
      <c r="T459" s="31" t="s">
        <v>35</v>
      </c>
      <c r="U459" s="199">
        <v>0</v>
      </c>
      <c r="V459" s="200">
        <v>0</v>
      </c>
      <c r="W459" s="34" t="str">
        <f t="shared" si="0"/>
        <v/>
      </c>
      <c r="X459" s="34" t="str">
        <f t="shared" si="1"/>
        <v/>
      </c>
      <c r="Y459" s="201">
        <f t="shared" si="19"/>
        <v>0</v>
      </c>
      <c r="Z459" s="201" t="str">
        <f t="shared" si="18"/>
        <v/>
      </c>
    </row>
    <row r="460" spans="1:26" ht="14.25" customHeight="1" thickBot="1" x14ac:dyDescent="0.3">
      <c r="A460" s="40">
        <v>0.20944444444444443</v>
      </c>
      <c r="B460" s="41">
        <v>0.32500000000000001</v>
      </c>
      <c r="C460" s="24" t="s">
        <v>24</v>
      </c>
      <c r="D460" s="24"/>
      <c r="E460" s="24" t="s">
        <v>574</v>
      </c>
      <c r="F460" s="179" t="s">
        <v>1733</v>
      </c>
      <c r="G460" s="31" t="s">
        <v>69</v>
      </c>
      <c r="H460" s="24" t="s">
        <v>28</v>
      </c>
      <c r="I460" s="31" t="s">
        <v>1734</v>
      </c>
      <c r="J460" s="24" t="s">
        <v>1735</v>
      </c>
      <c r="K460" s="36">
        <v>180</v>
      </c>
      <c r="L460" s="36" t="s">
        <v>31</v>
      </c>
      <c r="M460" s="31" t="s">
        <v>119</v>
      </c>
      <c r="N460" s="24" t="s">
        <v>33</v>
      </c>
      <c r="O460" s="24">
        <v>2</v>
      </c>
      <c r="P460" s="24"/>
      <c r="Q460" s="31" t="s">
        <v>34</v>
      </c>
      <c r="R460" s="24"/>
      <c r="S460" s="24"/>
      <c r="T460" s="31" t="s">
        <v>35</v>
      </c>
      <c r="U460" s="199">
        <v>412</v>
      </c>
      <c r="V460" s="200">
        <v>982</v>
      </c>
      <c r="W460" s="34">
        <f t="shared" si="0"/>
        <v>12.586558044806518</v>
      </c>
      <c r="X460" s="34" t="str">
        <f t="shared" si="1"/>
        <v>A</v>
      </c>
      <c r="Y460" s="201">
        <f t="shared" si="19"/>
        <v>2946</v>
      </c>
      <c r="Z460" s="201" t="str">
        <f t="shared" si="18"/>
        <v>d</v>
      </c>
    </row>
    <row r="461" spans="1:26" ht="14.25" customHeight="1" thickBot="1" x14ac:dyDescent="0.3">
      <c r="A461" s="40">
        <v>336</v>
      </c>
      <c r="B461" s="40">
        <v>700</v>
      </c>
      <c r="C461" s="24" t="s">
        <v>1736</v>
      </c>
      <c r="D461" s="24"/>
      <c r="E461" s="24" t="s">
        <v>1737</v>
      </c>
      <c r="F461" s="179" t="s">
        <v>1738</v>
      </c>
      <c r="G461" s="31" t="s">
        <v>934</v>
      </c>
      <c r="H461" s="24" t="s">
        <v>1739</v>
      </c>
      <c r="I461" s="31" t="s">
        <v>1740</v>
      </c>
      <c r="J461" s="24" t="s">
        <v>1741</v>
      </c>
      <c r="K461" s="36">
        <v>41</v>
      </c>
      <c r="L461" s="36" t="s">
        <v>31</v>
      </c>
      <c r="M461" s="31" t="s">
        <v>622</v>
      </c>
      <c r="N461" s="24" t="s">
        <v>33</v>
      </c>
      <c r="O461" s="24">
        <v>6</v>
      </c>
      <c r="P461" s="31" t="s">
        <v>623</v>
      </c>
      <c r="Q461" s="31" t="s">
        <v>34</v>
      </c>
      <c r="R461" s="24"/>
      <c r="S461" s="24" t="s">
        <v>1742</v>
      </c>
      <c r="T461" s="31" t="s">
        <v>35</v>
      </c>
      <c r="U461" s="199">
        <v>2751</v>
      </c>
      <c r="V461" s="200">
        <v>4236</v>
      </c>
      <c r="W461" s="34">
        <f t="shared" si="0"/>
        <v>19.483002832861189</v>
      </c>
      <c r="X461" s="34" t="str">
        <f t="shared" si="1"/>
        <v>A</v>
      </c>
      <c r="Y461" s="201">
        <f t="shared" si="19"/>
        <v>12708</v>
      </c>
      <c r="Z461" s="201" t="str">
        <f t="shared" si="18"/>
        <v>d</v>
      </c>
    </row>
    <row r="462" spans="1:26" ht="14.25" customHeight="1" thickBot="1" x14ac:dyDescent="0.3">
      <c r="A462" s="40">
        <v>481.33333333333331</v>
      </c>
      <c r="B462" s="40">
        <v>902.5</v>
      </c>
      <c r="C462" s="24" t="s">
        <v>1743</v>
      </c>
      <c r="D462" s="24"/>
      <c r="E462" s="24" t="s">
        <v>1737</v>
      </c>
      <c r="F462" s="179" t="s">
        <v>1744</v>
      </c>
      <c r="G462" s="31" t="s">
        <v>934</v>
      </c>
      <c r="H462" s="24" t="s">
        <v>1739</v>
      </c>
      <c r="I462" s="31" t="s">
        <v>1745</v>
      </c>
      <c r="J462" s="24" t="s">
        <v>1746</v>
      </c>
      <c r="K462" s="36">
        <v>42</v>
      </c>
      <c r="L462" s="36" t="s">
        <v>31</v>
      </c>
      <c r="M462" s="31" t="s">
        <v>622</v>
      </c>
      <c r="N462" s="24" t="s">
        <v>33</v>
      </c>
      <c r="O462" s="24">
        <v>6</v>
      </c>
      <c r="P462" s="31" t="s">
        <v>623</v>
      </c>
      <c r="Q462" s="31" t="s">
        <v>34</v>
      </c>
      <c r="R462" s="24"/>
      <c r="S462" s="24" t="s">
        <v>1742</v>
      </c>
      <c r="T462" s="31" t="s">
        <v>35</v>
      </c>
      <c r="U462" s="199">
        <v>0</v>
      </c>
      <c r="V462" s="200">
        <v>0</v>
      </c>
      <c r="W462" s="34" t="str">
        <f t="shared" si="0"/>
        <v/>
      </c>
      <c r="X462" s="34" t="str">
        <f t="shared" si="1"/>
        <v/>
      </c>
      <c r="Y462" s="201">
        <f t="shared" si="19"/>
        <v>0</v>
      </c>
      <c r="Z462" s="201" t="str">
        <f t="shared" si="18"/>
        <v/>
      </c>
    </row>
    <row r="463" spans="1:26" ht="14.25" customHeight="1" thickBot="1" x14ac:dyDescent="0.3">
      <c r="A463" s="40">
        <v>336.00000000000006</v>
      </c>
      <c r="B463" s="40">
        <v>469</v>
      </c>
      <c r="C463" s="24" t="s">
        <v>1747</v>
      </c>
      <c r="D463" s="24"/>
      <c r="E463" s="24" t="s">
        <v>1737</v>
      </c>
      <c r="F463" s="179" t="s">
        <v>1748</v>
      </c>
      <c r="G463" s="31" t="s">
        <v>934</v>
      </c>
      <c r="H463" s="24" t="s">
        <v>1739</v>
      </c>
      <c r="I463" s="84" t="s">
        <v>1749</v>
      </c>
      <c r="J463" s="51" t="s">
        <v>1750</v>
      </c>
      <c r="K463" s="36">
        <v>43</v>
      </c>
      <c r="L463" s="36" t="s">
        <v>31</v>
      </c>
      <c r="M463" s="31" t="s">
        <v>622</v>
      </c>
      <c r="N463" s="24" t="s">
        <v>33</v>
      </c>
      <c r="O463" s="24">
        <v>6</v>
      </c>
      <c r="P463" s="31" t="s">
        <v>623</v>
      </c>
      <c r="Q463" s="31" t="s">
        <v>34</v>
      </c>
      <c r="R463" s="24"/>
      <c r="S463" s="24" t="s">
        <v>1742</v>
      </c>
      <c r="T463" s="31" t="s">
        <v>35</v>
      </c>
      <c r="U463" s="199">
        <v>0</v>
      </c>
      <c r="V463" s="200">
        <v>0</v>
      </c>
      <c r="W463" s="34" t="str">
        <f t="shared" si="0"/>
        <v/>
      </c>
      <c r="X463" s="34" t="str">
        <f t="shared" si="1"/>
        <v/>
      </c>
      <c r="Y463" s="201">
        <f t="shared" si="19"/>
        <v>0</v>
      </c>
      <c r="Z463" s="201" t="str">
        <f t="shared" si="18"/>
        <v/>
      </c>
    </row>
    <row r="464" spans="1:26" ht="14.25" customHeight="1" thickBot="1" x14ac:dyDescent="0.3">
      <c r="A464" s="22">
        <v>93.333333333333329</v>
      </c>
      <c r="B464" s="23">
        <f>16300/60</f>
        <v>271.66666666666669</v>
      </c>
      <c r="C464" s="24"/>
      <c r="D464" s="24"/>
      <c r="E464" s="25" t="s">
        <v>1751</v>
      </c>
      <c r="F464" s="178" t="s">
        <v>1752</v>
      </c>
      <c r="G464" s="31" t="s">
        <v>1289</v>
      </c>
      <c r="H464" s="25" t="s">
        <v>84</v>
      </c>
      <c r="I464" s="51"/>
      <c r="J464" s="86" t="s">
        <v>1753</v>
      </c>
      <c r="K464" s="36">
        <v>13</v>
      </c>
      <c r="L464" s="36" t="s">
        <v>31</v>
      </c>
      <c r="M464" s="31" t="s">
        <v>43</v>
      </c>
      <c r="N464" s="24">
        <v>2018</v>
      </c>
      <c r="O464" s="31" t="s">
        <v>822</v>
      </c>
      <c r="P464" s="24" t="s">
        <v>44</v>
      </c>
      <c r="Q464" s="31" t="s">
        <v>34</v>
      </c>
      <c r="R464" s="24"/>
      <c r="S464" s="24" t="s">
        <v>44</v>
      </c>
      <c r="T464" s="31" t="s">
        <v>35</v>
      </c>
      <c r="U464" s="199">
        <v>3000</v>
      </c>
      <c r="V464" s="200">
        <v>4000</v>
      </c>
      <c r="W464" s="34">
        <f t="shared" si="0"/>
        <v>22.5</v>
      </c>
      <c r="X464" s="34" t="str">
        <f t="shared" si="1"/>
        <v>A</v>
      </c>
      <c r="Y464" s="201">
        <f t="shared" si="19"/>
        <v>12000</v>
      </c>
      <c r="Z464" s="201" t="str">
        <f t="shared" si="18"/>
        <v>d</v>
      </c>
    </row>
    <row r="465" spans="1:26" ht="14.25" customHeight="1" thickBot="1" x14ac:dyDescent="0.3">
      <c r="A465" s="22">
        <v>29.642857142857142</v>
      </c>
      <c r="B465" s="25">
        <f>900/28</f>
        <v>32.142857142857146</v>
      </c>
      <c r="C465" s="24"/>
      <c r="D465" s="24"/>
      <c r="E465" s="24" t="s">
        <v>1083</v>
      </c>
      <c r="F465" s="178" t="s">
        <v>1754</v>
      </c>
      <c r="G465" s="31" t="s">
        <v>69</v>
      </c>
      <c r="H465" s="25" t="s">
        <v>84</v>
      </c>
      <c r="I465" s="51"/>
      <c r="J465" s="86" t="s">
        <v>1755</v>
      </c>
      <c r="K465" s="36">
        <v>14</v>
      </c>
      <c r="L465" s="36" t="s">
        <v>31</v>
      </c>
      <c r="M465" s="31" t="s">
        <v>43</v>
      </c>
      <c r="N465" s="24">
        <v>2018</v>
      </c>
      <c r="O465" s="24">
        <v>51</v>
      </c>
      <c r="P465" s="24" t="s">
        <v>44</v>
      </c>
      <c r="Q465" s="31" t="s">
        <v>34</v>
      </c>
      <c r="R465" s="25"/>
      <c r="S465" s="25" t="s">
        <v>44</v>
      </c>
      <c r="T465" s="31" t="s">
        <v>35</v>
      </c>
      <c r="U465" s="199">
        <v>34500</v>
      </c>
      <c r="V465" s="200">
        <v>46600</v>
      </c>
      <c r="W465" s="34">
        <f t="shared" si="0"/>
        <v>22.210300429184549</v>
      </c>
      <c r="X465" s="34" t="str">
        <f t="shared" si="1"/>
        <v>A</v>
      </c>
      <c r="Y465" s="201">
        <f t="shared" si="19"/>
        <v>139800</v>
      </c>
      <c r="Z465" s="201" t="str">
        <f t="shared" si="18"/>
        <v>d</v>
      </c>
    </row>
    <row r="466" spans="1:26" ht="14.25" customHeight="1" thickBot="1" x14ac:dyDescent="0.3">
      <c r="A466" s="22">
        <v>57.142857142857146</v>
      </c>
      <c r="B466" s="25">
        <f>1700/28</f>
        <v>60.714285714285715</v>
      </c>
      <c r="C466" s="24"/>
      <c r="D466" s="24"/>
      <c r="E466" s="24" t="s">
        <v>1083</v>
      </c>
      <c r="F466" s="178" t="s">
        <v>1756</v>
      </c>
      <c r="G466" s="31" t="s">
        <v>69</v>
      </c>
      <c r="H466" s="25" t="s">
        <v>84</v>
      </c>
      <c r="I466" s="51"/>
      <c r="J466" s="86" t="s">
        <v>1757</v>
      </c>
      <c r="K466" s="36">
        <v>15</v>
      </c>
      <c r="L466" s="36" t="s">
        <v>31</v>
      </c>
      <c r="M466" s="31" t="s">
        <v>43</v>
      </c>
      <c r="N466" s="24">
        <v>2018</v>
      </c>
      <c r="O466" s="24">
        <v>51</v>
      </c>
      <c r="P466" s="24" t="s">
        <v>44</v>
      </c>
      <c r="Q466" s="31" t="s">
        <v>34</v>
      </c>
      <c r="R466" s="25"/>
      <c r="S466" s="25" t="s">
        <v>44</v>
      </c>
      <c r="T466" s="31" t="s">
        <v>35</v>
      </c>
      <c r="U466" s="199">
        <v>8000</v>
      </c>
      <c r="V466" s="200">
        <v>6000</v>
      </c>
      <c r="W466" s="34">
        <f t="shared" si="0"/>
        <v>40</v>
      </c>
      <c r="X466" s="34" t="str">
        <f t="shared" si="1"/>
        <v>B</v>
      </c>
      <c r="Y466" s="201">
        <f t="shared" si="19"/>
        <v>18000</v>
      </c>
      <c r="Z466" s="201" t="str">
        <f t="shared" si="18"/>
        <v>d</v>
      </c>
    </row>
    <row r="467" spans="1:26" ht="14.25" customHeight="1" thickBot="1" x14ac:dyDescent="0.3">
      <c r="A467" s="101">
        <v>23.12142857142857</v>
      </c>
      <c r="B467" s="102">
        <f t="shared" ref="B467:B469" si="20">2142/28</f>
        <v>76.5</v>
      </c>
      <c r="C467" s="103"/>
      <c r="D467" s="103"/>
      <c r="E467" s="104" t="s">
        <v>37</v>
      </c>
      <c r="F467" s="186" t="s">
        <v>1758</v>
      </c>
      <c r="G467" s="105" t="s">
        <v>39</v>
      </c>
      <c r="H467" s="104" t="s">
        <v>84</v>
      </c>
      <c r="I467" s="103"/>
      <c r="J467" s="104" t="s">
        <v>1759</v>
      </c>
      <c r="K467" s="106">
        <v>16</v>
      </c>
      <c r="L467" s="106" t="s">
        <v>31</v>
      </c>
      <c r="M467" s="107" t="s">
        <v>43</v>
      </c>
      <c r="N467" s="103">
        <v>2018</v>
      </c>
      <c r="O467" s="103">
        <v>51</v>
      </c>
      <c r="P467" s="103" t="s">
        <v>44</v>
      </c>
      <c r="Q467" s="107" t="s">
        <v>34</v>
      </c>
      <c r="R467" s="103"/>
      <c r="S467" s="103"/>
      <c r="T467" s="107" t="s">
        <v>1760</v>
      </c>
      <c r="U467" s="199">
        <v>2500</v>
      </c>
      <c r="V467" s="200">
        <v>1600</v>
      </c>
      <c r="W467" s="34">
        <f t="shared" si="0"/>
        <v>46.875</v>
      </c>
      <c r="X467" s="34" t="str">
        <f t="shared" si="1"/>
        <v>B</v>
      </c>
      <c r="Y467" s="201">
        <f t="shared" si="19"/>
        <v>4800</v>
      </c>
      <c r="Z467" s="201" t="str">
        <f t="shared" si="18"/>
        <v>d</v>
      </c>
    </row>
    <row r="468" spans="1:26" ht="14.25" customHeight="1" thickBot="1" x14ac:dyDescent="0.3">
      <c r="A468" s="101">
        <v>23.12142857142857</v>
      </c>
      <c r="B468" s="102">
        <f t="shared" si="20"/>
        <v>76.5</v>
      </c>
      <c r="C468" s="103"/>
      <c r="D468" s="103"/>
      <c r="E468" s="104" t="s">
        <v>37</v>
      </c>
      <c r="F468" s="186" t="s">
        <v>1758</v>
      </c>
      <c r="G468" s="105" t="s">
        <v>46</v>
      </c>
      <c r="H468" s="104" t="s">
        <v>84</v>
      </c>
      <c r="I468" s="103"/>
      <c r="J468" s="104" t="s">
        <v>1759</v>
      </c>
      <c r="K468" s="106">
        <v>16</v>
      </c>
      <c r="L468" s="106" t="s">
        <v>47</v>
      </c>
      <c r="M468" s="107" t="s">
        <v>43</v>
      </c>
      <c r="N468" s="103">
        <v>2018</v>
      </c>
      <c r="O468" s="103">
        <v>51</v>
      </c>
      <c r="P468" s="103" t="s">
        <v>44</v>
      </c>
      <c r="Q468" s="107" t="s">
        <v>34</v>
      </c>
      <c r="R468" s="103"/>
      <c r="S468" s="103"/>
      <c r="T468" s="107" t="s">
        <v>1760</v>
      </c>
      <c r="U468" s="199">
        <v>3000</v>
      </c>
      <c r="V468" s="200">
        <v>9000</v>
      </c>
      <c r="W468" s="34">
        <f t="shared" si="0"/>
        <v>10</v>
      </c>
      <c r="X468" s="34" t="str">
        <f t="shared" si="1"/>
        <v>A</v>
      </c>
      <c r="Y468" s="201">
        <f t="shared" si="19"/>
        <v>27000</v>
      </c>
      <c r="Z468" s="201" t="str">
        <f t="shared" si="18"/>
        <v>d</v>
      </c>
    </row>
    <row r="469" spans="1:26" ht="14.25" customHeight="1" thickBot="1" x14ac:dyDescent="0.3">
      <c r="A469" s="101">
        <v>23.12142857142857</v>
      </c>
      <c r="B469" s="102">
        <f t="shared" si="20"/>
        <v>76.5</v>
      </c>
      <c r="C469" s="103"/>
      <c r="D469" s="103"/>
      <c r="E469" s="104" t="s">
        <v>37</v>
      </c>
      <c r="F469" s="186" t="s">
        <v>1758</v>
      </c>
      <c r="G469" s="107" t="s">
        <v>27</v>
      </c>
      <c r="H469" s="104" t="s">
        <v>84</v>
      </c>
      <c r="I469" s="103"/>
      <c r="J469" s="104" t="s">
        <v>1759</v>
      </c>
      <c r="K469" s="106">
        <v>16</v>
      </c>
      <c r="L469" s="106" t="s">
        <v>48</v>
      </c>
      <c r="M469" s="107" t="s">
        <v>43</v>
      </c>
      <c r="N469" s="103">
        <v>2018</v>
      </c>
      <c r="O469" s="103">
        <v>51</v>
      </c>
      <c r="P469" s="103" t="s">
        <v>44</v>
      </c>
      <c r="Q469" s="107" t="s">
        <v>34</v>
      </c>
      <c r="R469" s="103"/>
      <c r="S469" s="103"/>
      <c r="T469" s="107" t="s">
        <v>1760</v>
      </c>
      <c r="U469" s="199">
        <v>0</v>
      </c>
      <c r="V469" s="200">
        <v>0</v>
      </c>
      <c r="W469" s="34" t="str">
        <f t="shared" si="0"/>
        <v/>
      </c>
      <c r="X469" s="34" t="str">
        <f t="shared" si="1"/>
        <v/>
      </c>
      <c r="Y469" s="201">
        <f t="shared" si="19"/>
        <v>0</v>
      </c>
      <c r="Z469" s="201" t="str">
        <f t="shared" si="18"/>
        <v/>
      </c>
    </row>
    <row r="470" spans="1:26" ht="14.25" customHeight="1" thickBot="1" x14ac:dyDescent="0.3">
      <c r="A470" s="40">
        <v>1.24</v>
      </c>
      <c r="B470" s="40" t="s">
        <v>1761</v>
      </c>
      <c r="C470" s="24" t="s">
        <v>1762</v>
      </c>
      <c r="D470" s="24"/>
      <c r="E470" s="24" t="s">
        <v>483</v>
      </c>
      <c r="F470" s="179" t="s">
        <v>1763</v>
      </c>
      <c r="G470" s="31" t="s">
        <v>46</v>
      </c>
      <c r="H470" s="24" t="s">
        <v>84</v>
      </c>
      <c r="I470" s="31" t="s">
        <v>1764</v>
      </c>
      <c r="J470" s="24" t="s">
        <v>1765</v>
      </c>
      <c r="K470" s="36">
        <v>373</v>
      </c>
      <c r="L470" s="36" t="s">
        <v>31</v>
      </c>
      <c r="M470" s="31" t="s">
        <v>87</v>
      </c>
      <c r="N470" s="24" t="s">
        <v>88</v>
      </c>
      <c r="O470" s="24">
        <v>3</v>
      </c>
      <c r="P470" s="24"/>
      <c r="Q470" s="31" t="s">
        <v>34</v>
      </c>
      <c r="R470" s="49"/>
      <c r="S470" s="49"/>
      <c r="T470" s="31" t="s">
        <v>35</v>
      </c>
      <c r="U470" s="199">
        <v>400</v>
      </c>
      <c r="V470" s="200">
        <v>50</v>
      </c>
      <c r="W470" s="34">
        <f t="shared" si="0"/>
        <v>240</v>
      </c>
      <c r="X470" s="34" t="str">
        <f t="shared" si="1"/>
        <v>C</v>
      </c>
      <c r="Y470" s="201">
        <f t="shared" si="19"/>
        <v>150</v>
      </c>
      <c r="Z470" s="201" t="str">
        <f t="shared" si="18"/>
        <v/>
      </c>
    </row>
    <row r="471" spans="1:26" ht="14.25" customHeight="1" thickBot="1" x14ac:dyDescent="0.3">
      <c r="A471" s="40">
        <v>0.1225</v>
      </c>
      <c r="B471" s="41" t="s">
        <v>1766</v>
      </c>
      <c r="C471" s="24" t="s">
        <v>1767</v>
      </c>
      <c r="D471" s="24"/>
      <c r="E471" s="24" t="s">
        <v>841</v>
      </c>
      <c r="F471" s="179" t="s">
        <v>1768</v>
      </c>
      <c r="G471" s="31" t="s">
        <v>93</v>
      </c>
      <c r="H471" s="24" t="s">
        <v>84</v>
      </c>
      <c r="I471" s="84" t="s">
        <v>1769</v>
      </c>
      <c r="J471" s="51" t="s">
        <v>1770</v>
      </c>
      <c r="K471" s="36">
        <v>817</v>
      </c>
      <c r="L471" s="36" t="s">
        <v>31</v>
      </c>
      <c r="M471" s="31" t="s">
        <v>306</v>
      </c>
      <c r="N471" s="24" t="s">
        <v>88</v>
      </c>
      <c r="O471" s="24">
        <v>7</v>
      </c>
      <c r="P471" s="24"/>
      <c r="Q471" s="31" t="s">
        <v>34</v>
      </c>
      <c r="R471" s="24"/>
      <c r="S471" s="24"/>
      <c r="T471" s="31" t="s">
        <v>35</v>
      </c>
      <c r="U471" s="199">
        <v>360</v>
      </c>
      <c r="V471" s="200">
        <v>1600</v>
      </c>
      <c r="W471" s="34">
        <f t="shared" si="0"/>
        <v>6.75</v>
      </c>
      <c r="X471" s="34" t="str">
        <f t="shared" si="1"/>
        <v>A</v>
      </c>
      <c r="Y471" s="201">
        <f t="shared" si="19"/>
        <v>4800</v>
      </c>
      <c r="Z471" s="201" t="str">
        <f t="shared" si="18"/>
        <v>d</v>
      </c>
    </row>
    <row r="472" spans="1:26" ht="14.25" customHeight="1" thickBot="1" x14ac:dyDescent="0.3">
      <c r="A472" s="40">
        <v>4.3650000000000002</v>
      </c>
      <c r="B472" s="40" t="s">
        <v>1771</v>
      </c>
      <c r="C472" s="24" t="s">
        <v>1772</v>
      </c>
      <c r="D472" s="24"/>
      <c r="E472" s="24" t="s">
        <v>841</v>
      </c>
      <c r="F472" s="179" t="s">
        <v>1773</v>
      </c>
      <c r="G472" s="31" t="s">
        <v>110</v>
      </c>
      <c r="H472" s="24" t="s">
        <v>144</v>
      </c>
      <c r="I472" s="84" t="s">
        <v>1774</v>
      </c>
      <c r="J472" s="51" t="s">
        <v>1775</v>
      </c>
      <c r="K472" s="36">
        <v>818</v>
      </c>
      <c r="L472" s="36" t="s">
        <v>31</v>
      </c>
      <c r="M472" s="31" t="s">
        <v>306</v>
      </c>
      <c r="N472" s="24" t="s">
        <v>88</v>
      </c>
      <c r="O472" s="24">
        <v>7</v>
      </c>
      <c r="P472" s="24"/>
      <c r="Q472" s="31" t="s">
        <v>34</v>
      </c>
      <c r="R472" s="24"/>
      <c r="S472" s="24"/>
      <c r="T472" s="31" t="s">
        <v>35</v>
      </c>
      <c r="U472" s="199">
        <v>100</v>
      </c>
      <c r="V472" s="200">
        <v>560</v>
      </c>
      <c r="W472" s="34">
        <f t="shared" si="0"/>
        <v>5.3571428571428577</v>
      </c>
      <c r="X472" s="34" t="str">
        <f t="shared" si="1"/>
        <v>A</v>
      </c>
      <c r="Y472" s="201">
        <f t="shared" si="19"/>
        <v>1680</v>
      </c>
      <c r="Z472" s="201" t="str">
        <f t="shared" si="18"/>
        <v>d</v>
      </c>
    </row>
    <row r="473" spans="1:26" ht="14.25" customHeight="1" thickBot="1" x14ac:dyDescent="0.3">
      <c r="A473" s="40">
        <v>70.400000000000006</v>
      </c>
      <c r="B473" s="24">
        <v>80</v>
      </c>
      <c r="C473" s="24" t="s">
        <v>1776</v>
      </c>
      <c r="D473" s="24"/>
      <c r="E473" s="24" t="s">
        <v>1777</v>
      </c>
      <c r="F473" s="179" t="s">
        <v>1778</v>
      </c>
      <c r="G473" s="27" t="s">
        <v>39</v>
      </c>
      <c r="H473" s="24" t="s">
        <v>1776</v>
      </c>
      <c r="I473" s="31" t="s">
        <v>1779</v>
      </c>
      <c r="J473" s="24" t="s">
        <v>1780</v>
      </c>
      <c r="K473" s="36">
        <v>512</v>
      </c>
      <c r="L473" s="36" t="s">
        <v>31</v>
      </c>
      <c r="M473" s="31" t="s">
        <v>1730</v>
      </c>
      <c r="N473" s="24" t="s">
        <v>78</v>
      </c>
      <c r="O473" s="24">
        <v>5</v>
      </c>
      <c r="P473" s="24"/>
      <c r="Q473" s="31" t="s">
        <v>34</v>
      </c>
      <c r="R473" s="24"/>
      <c r="S473" s="24"/>
      <c r="T473" s="31" t="s">
        <v>35</v>
      </c>
      <c r="U473" s="199">
        <v>200</v>
      </c>
      <c r="V473" s="200">
        <v>30</v>
      </c>
      <c r="W473" s="34">
        <f t="shared" si="0"/>
        <v>200</v>
      </c>
      <c r="X473" s="34" t="str">
        <f t="shared" si="1"/>
        <v>C</v>
      </c>
      <c r="Y473" s="201">
        <f t="shared" si="19"/>
        <v>90</v>
      </c>
      <c r="Z473" s="201" t="str">
        <f t="shared" si="18"/>
        <v/>
      </c>
    </row>
    <row r="474" spans="1:26" ht="14.25" customHeight="1" thickBot="1" x14ac:dyDescent="0.3">
      <c r="A474" s="40">
        <v>8.8000000000000007</v>
      </c>
      <c r="B474" s="40" t="s">
        <v>1781</v>
      </c>
      <c r="C474" s="24" t="s">
        <v>348</v>
      </c>
      <c r="D474" s="24"/>
      <c r="E474" s="24" t="s">
        <v>1782</v>
      </c>
      <c r="F474" s="179" t="s">
        <v>1783</v>
      </c>
      <c r="G474" s="31" t="s">
        <v>1784</v>
      </c>
      <c r="H474" s="24" t="s">
        <v>1785</v>
      </c>
      <c r="I474" s="84" t="s">
        <v>1786</v>
      </c>
      <c r="J474" s="51" t="s">
        <v>1787</v>
      </c>
      <c r="K474" s="36">
        <v>547</v>
      </c>
      <c r="L474" s="36" t="s">
        <v>31</v>
      </c>
      <c r="M474" s="31" t="s">
        <v>234</v>
      </c>
      <c r="N474" s="24" t="s">
        <v>88</v>
      </c>
      <c r="O474" s="24">
        <v>5</v>
      </c>
      <c r="P474" s="24"/>
      <c r="Q474" s="31" t="s">
        <v>34</v>
      </c>
      <c r="R474" s="24"/>
      <c r="S474" s="24"/>
      <c r="T474" s="31" t="s">
        <v>35</v>
      </c>
      <c r="U474" s="199">
        <v>18740</v>
      </c>
      <c r="V474" s="200">
        <v>24036</v>
      </c>
      <c r="W474" s="34">
        <f t="shared" si="0"/>
        <v>23.389915127309038</v>
      </c>
      <c r="X474" s="34" t="str">
        <f t="shared" si="1"/>
        <v>A</v>
      </c>
      <c r="Y474" s="201">
        <f t="shared" si="19"/>
        <v>72108</v>
      </c>
      <c r="Z474" s="201" t="str">
        <f t="shared" si="18"/>
        <v>d</v>
      </c>
    </row>
    <row r="475" spans="1:26" ht="14.25" customHeight="1" thickBot="1" x14ac:dyDescent="0.3">
      <c r="A475" s="40">
        <v>4.532</v>
      </c>
      <c r="B475" s="40" t="s">
        <v>1788</v>
      </c>
      <c r="C475" s="24" t="s">
        <v>348</v>
      </c>
      <c r="D475" s="24"/>
      <c r="E475" s="24" t="s">
        <v>1782</v>
      </c>
      <c r="F475" s="179" t="s">
        <v>1789</v>
      </c>
      <c r="G475" s="31" t="s">
        <v>1784</v>
      </c>
      <c r="H475" s="24" t="s">
        <v>1785</v>
      </c>
      <c r="I475" s="84" t="s">
        <v>1790</v>
      </c>
      <c r="J475" s="51" t="s">
        <v>1791</v>
      </c>
      <c r="K475" s="36">
        <v>548</v>
      </c>
      <c r="L475" s="36" t="s">
        <v>31</v>
      </c>
      <c r="M475" s="31" t="s">
        <v>234</v>
      </c>
      <c r="N475" s="24" t="s">
        <v>88</v>
      </c>
      <c r="O475" s="24">
        <v>5</v>
      </c>
      <c r="P475" s="24"/>
      <c r="Q475" s="31" t="s">
        <v>34</v>
      </c>
      <c r="R475" s="24"/>
      <c r="S475" s="24"/>
      <c r="T475" s="31" t="s">
        <v>35</v>
      </c>
      <c r="U475" s="199">
        <v>18720</v>
      </c>
      <c r="V475" s="200">
        <v>18836</v>
      </c>
      <c r="W475" s="34">
        <f t="shared" si="0"/>
        <v>29.815247398598427</v>
      </c>
      <c r="X475" s="34" t="str">
        <f t="shared" si="1"/>
        <v>A</v>
      </c>
      <c r="Y475" s="201">
        <f t="shared" si="19"/>
        <v>56508</v>
      </c>
      <c r="Z475" s="201" t="str">
        <f t="shared" si="18"/>
        <v>d</v>
      </c>
    </row>
    <row r="476" spans="1:26" ht="14.25" customHeight="1" thickBot="1" x14ac:dyDescent="0.3">
      <c r="A476" s="40">
        <v>3.3449999999999998</v>
      </c>
      <c r="B476" s="40">
        <v>5</v>
      </c>
      <c r="C476" s="24" t="s">
        <v>681</v>
      </c>
      <c r="D476" s="24"/>
      <c r="E476" s="24" t="s">
        <v>178</v>
      </c>
      <c r="F476" s="179" t="s">
        <v>1792</v>
      </c>
      <c r="G476" s="31" t="s">
        <v>180</v>
      </c>
      <c r="H476" s="24" t="s">
        <v>681</v>
      </c>
      <c r="I476" s="84" t="s">
        <v>1793</v>
      </c>
      <c r="J476" s="51" t="s">
        <v>1794</v>
      </c>
      <c r="K476" s="36">
        <v>692</v>
      </c>
      <c r="L476" s="36" t="s">
        <v>31</v>
      </c>
      <c r="M476" s="31" t="s">
        <v>72</v>
      </c>
      <c r="N476" s="24" t="s">
        <v>33</v>
      </c>
      <c r="O476" s="24">
        <v>8</v>
      </c>
      <c r="P476" s="24"/>
      <c r="Q476" s="31" t="s">
        <v>34</v>
      </c>
      <c r="R476" s="24"/>
      <c r="S476" s="24"/>
      <c r="T476" s="31" t="s">
        <v>35</v>
      </c>
      <c r="U476" s="199">
        <v>35040</v>
      </c>
      <c r="V476" s="200">
        <v>6336</v>
      </c>
      <c r="W476" s="34">
        <f t="shared" si="0"/>
        <v>165.90909090909091</v>
      </c>
      <c r="X476" s="34" t="str">
        <f t="shared" si="1"/>
        <v>C</v>
      </c>
      <c r="Y476" s="201">
        <f t="shared" si="19"/>
        <v>19008</v>
      </c>
      <c r="Z476" s="201" t="str">
        <f t="shared" si="18"/>
        <v/>
      </c>
    </row>
    <row r="477" spans="1:26" ht="14.25" customHeight="1" thickBot="1" x14ac:dyDescent="0.3">
      <c r="A477" s="40">
        <v>0.14000000000000001</v>
      </c>
      <c r="B477" s="40" t="s">
        <v>1795</v>
      </c>
      <c r="C477" s="24" t="s">
        <v>121</v>
      </c>
      <c r="D477" s="24"/>
      <c r="E477" s="24" t="s">
        <v>1796</v>
      </c>
      <c r="F477" s="179" t="s">
        <v>1797</v>
      </c>
      <c r="G477" s="31" t="s">
        <v>83</v>
      </c>
      <c r="H477" s="24" t="s">
        <v>84</v>
      </c>
      <c r="I477" s="31" t="s">
        <v>1798</v>
      </c>
      <c r="J477" s="24" t="s">
        <v>1799</v>
      </c>
      <c r="K477" s="30">
        <v>441</v>
      </c>
      <c r="L477" s="30" t="s">
        <v>31</v>
      </c>
      <c r="M477" s="31" t="s">
        <v>153</v>
      </c>
      <c r="N477" s="24" t="s">
        <v>88</v>
      </c>
      <c r="O477" s="24">
        <v>4</v>
      </c>
      <c r="P477" s="24"/>
      <c r="Q477" s="31" t="s">
        <v>34</v>
      </c>
      <c r="R477" s="24"/>
      <c r="S477" s="24"/>
      <c r="T477" s="31" t="s">
        <v>35</v>
      </c>
      <c r="U477" s="199">
        <v>0</v>
      </c>
      <c r="V477" s="200">
        <v>0</v>
      </c>
      <c r="W477" s="34" t="str">
        <f t="shared" si="0"/>
        <v/>
      </c>
      <c r="X477" s="34" t="str">
        <f t="shared" si="1"/>
        <v/>
      </c>
      <c r="Y477" s="201">
        <f t="shared" si="19"/>
        <v>0</v>
      </c>
      <c r="Z477" s="201" t="str">
        <f t="shared" si="18"/>
        <v/>
      </c>
    </row>
    <row r="478" spans="1:26" ht="14.25" customHeight="1" thickBot="1" x14ac:dyDescent="0.3">
      <c r="A478" s="40">
        <v>0.14000000000000001</v>
      </c>
      <c r="B478" s="40" t="s">
        <v>1800</v>
      </c>
      <c r="C478" s="24" t="s">
        <v>121</v>
      </c>
      <c r="D478" s="24"/>
      <c r="E478" s="24" t="s">
        <v>505</v>
      </c>
      <c r="F478" s="179" t="s">
        <v>1801</v>
      </c>
      <c r="G478" s="31" t="s">
        <v>83</v>
      </c>
      <c r="H478" s="24" t="s">
        <v>84</v>
      </c>
      <c r="I478" s="31" t="s">
        <v>1798</v>
      </c>
      <c r="J478" s="24" t="s">
        <v>1799</v>
      </c>
      <c r="K478" s="35">
        <v>441</v>
      </c>
      <c r="L478" s="35" t="s">
        <v>47</v>
      </c>
      <c r="M478" s="31" t="s">
        <v>153</v>
      </c>
      <c r="N478" s="24" t="s">
        <v>88</v>
      </c>
      <c r="O478" s="24">
        <v>4</v>
      </c>
      <c r="P478" s="24"/>
      <c r="Q478" s="31" t="s">
        <v>34</v>
      </c>
      <c r="R478" s="24"/>
      <c r="S478" s="24"/>
      <c r="T478" s="31" t="s">
        <v>35</v>
      </c>
      <c r="U478" s="199">
        <v>1184400</v>
      </c>
      <c r="V478" s="200">
        <v>690000</v>
      </c>
      <c r="W478" s="34">
        <f t="shared" si="0"/>
        <v>51.495652173913044</v>
      </c>
      <c r="X478" s="34" t="str">
        <f t="shared" si="1"/>
        <v>B</v>
      </c>
      <c r="Y478" s="201">
        <f t="shared" si="19"/>
        <v>2070000</v>
      </c>
      <c r="Z478" s="201" t="str">
        <f t="shared" si="18"/>
        <v>d</v>
      </c>
    </row>
    <row r="479" spans="1:26" ht="14.25" customHeight="1" thickBot="1" x14ac:dyDescent="0.3">
      <c r="A479" s="40">
        <v>0.14000000000000001</v>
      </c>
      <c r="B479" s="40" t="s">
        <v>1802</v>
      </c>
      <c r="C479" s="24" t="s">
        <v>121</v>
      </c>
      <c r="D479" s="24"/>
      <c r="E479" s="36" t="s">
        <v>79</v>
      </c>
      <c r="F479" s="179" t="s">
        <v>1803</v>
      </c>
      <c r="G479" s="31" t="s">
        <v>83</v>
      </c>
      <c r="H479" s="24" t="s">
        <v>84</v>
      </c>
      <c r="I479" s="31" t="s">
        <v>1798</v>
      </c>
      <c r="J479" s="24" t="s">
        <v>1799</v>
      </c>
      <c r="K479" s="35">
        <v>441</v>
      </c>
      <c r="L479" s="35" t="s">
        <v>48</v>
      </c>
      <c r="M479" s="31" t="s">
        <v>153</v>
      </c>
      <c r="N479" s="24" t="s">
        <v>88</v>
      </c>
      <c r="O479" s="24">
        <v>4</v>
      </c>
      <c r="P479" s="24"/>
      <c r="Q479" s="31" t="s">
        <v>34</v>
      </c>
      <c r="R479" s="24"/>
      <c r="S479" s="24"/>
      <c r="T479" s="31" t="s">
        <v>35</v>
      </c>
      <c r="U479" s="199">
        <v>0</v>
      </c>
      <c r="V479" s="200">
        <v>0</v>
      </c>
      <c r="W479" s="34" t="str">
        <f t="shared" si="0"/>
        <v/>
      </c>
      <c r="X479" s="34" t="str">
        <f t="shared" si="1"/>
        <v/>
      </c>
      <c r="Y479" s="201">
        <f t="shared" si="19"/>
        <v>0</v>
      </c>
      <c r="Z479" s="201" t="str">
        <f t="shared" si="18"/>
        <v/>
      </c>
    </row>
    <row r="480" spans="1:26" ht="14.25" customHeight="1" thickBot="1" x14ac:dyDescent="0.3">
      <c r="A480" s="40">
        <v>4.49</v>
      </c>
      <c r="B480" s="40" t="s">
        <v>1804</v>
      </c>
      <c r="C480" s="24" t="s">
        <v>997</v>
      </c>
      <c r="D480" s="24"/>
      <c r="E480" s="36" t="s">
        <v>79</v>
      </c>
      <c r="F480" s="179" t="s">
        <v>1803</v>
      </c>
      <c r="G480" s="31" t="s">
        <v>83</v>
      </c>
      <c r="H480" s="24" t="s">
        <v>207</v>
      </c>
      <c r="I480" s="31" t="s">
        <v>1805</v>
      </c>
      <c r="J480" s="24" t="s">
        <v>1806</v>
      </c>
      <c r="K480" s="36">
        <v>442</v>
      </c>
      <c r="L480" s="36" t="s">
        <v>31</v>
      </c>
      <c r="M480" s="31" t="s">
        <v>153</v>
      </c>
      <c r="N480" s="24" t="s">
        <v>88</v>
      </c>
      <c r="O480" s="24">
        <v>4</v>
      </c>
      <c r="P480" s="24"/>
      <c r="Q480" s="31" t="s">
        <v>34</v>
      </c>
      <c r="R480" s="24"/>
      <c r="S480" s="24"/>
      <c r="T480" s="31" t="s">
        <v>35</v>
      </c>
      <c r="U480" s="199">
        <v>0</v>
      </c>
      <c r="V480" s="200">
        <v>0</v>
      </c>
      <c r="W480" s="34" t="str">
        <f t="shared" si="0"/>
        <v/>
      </c>
      <c r="X480" s="34" t="str">
        <f t="shared" si="1"/>
        <v/>
      </c>
      <c r="Y480" s="201">
        <f t="shared" si="19"/>
        <v>0</v>
      </c>
      <c r="Z480" s="201" t="str">
        <f t="shared" si="18"/>
        <v/>
      </c>
    </row>
    <row r="481" spans="1:26" ht="14.25" customHeight="1" thickBot="1" x14ac:dyDescent="0.3">
      <c r="A481" s="40">
        <v>5.25</v>
      </c>
      <c r="B481" s="40" t="s">
        <v>1807</v>
      </c>
      <c r="C481" s="24" t="s">
        <v>997</v>
      </c>
      <c r="D481" s="24"/>
      <c r="E481" s="24" t="s">
        <v>79</v>
      </c>
      <c r="F481" s="179" t="s">
        <v>1808</v>
      </c>
      <c r="G481" s="31" t="s">
        <v>83</v>
      </c>
      <c r="H481" s="24" t="s">
        <v>207</v>
      </c>
      <c r="I481" s="31" t="s">
        <v>1809</v>
      </c>
      <c r="J481" s="24" t="s">
        <v>1810</v>
      </c>
      <c r="K481" s="36">
        <v>443</v>
      </c>
      <c r="L481" s="36" t="s">
        <v>31</v>
      </c>
      <c r="M481" s="31" t="s">
        <v>153</v>
      </c>
      <c r="N481" s="24" t="s">
        <v>88</v>
      </c>
      <c r="O481" s="24">
        <v>4</v>
      </c>
      <c r="P481" s="24"/>
      <c r="Q481" s="31" t="s">
        <v>34</v>
      </c>
      <c r="R481" s="24"/>
      <c r="S481" s="24"/>
      <c r="T481" s="31" t="s">
        <v>35</v>
      </c>
      <c r="U481" s="199">
        <v>1000</v>
      </c>
      <c r="V481" s="200">
        <v>600</v>
      </c>
      <c r="W481" s="34">
        <f t="shared" si="0"/>
        <v>50</v>
      </c>
      <c r="X481" s="34" t="str">
        <f t="shared" si="1"/>
        <v>B</v>
      </c>
      <c r="Y481" s="201">
        <f t="shared" si="19"/>
        <v>1800</v>
      </c>
      <c r="Z481" s="201" t="str">
        <f t="shared" si="18"/>
        <v>d</v>
      </c>
    </row>
    <row r="482" spans="1:26" ht="14.25" customHeight="1" thickBot="1" x14ac:dyDescent="0.3">
      <c r="A482" s="40">
        <v>3.96</v>
      </c>
      <c r="B482" s="40">
        <v>9.5</v>
      </c>
      <c r="C482" s="24" t="s">
        <v>681</v>
      </c>
      <c r="D482" s="24"/>
      <c r="E482" s="24" t="s">
        <v>178</v>
      </c>
      <c r="F482" s="179" t="s">
        <v>1811</v>
      </c>
      <c r="G482" s="31" t="s">
        <v>180</v>
      </c>
      <c r="H482" s="24" t="s">
        <v>681</v>
      </c>
      <c r="I482" s="31" t="s">
        <v>1812</v>
      </c>
      <c r="J482" s="24" t="s">
        <v>1813</v>
      </c>
      <c r="K482" s="36">
        <v>705</v>
      </c>
      <c r="L482" s="36" t="s">
        <v>31</v>
      </c>
      <c r="M482" s="31" t="s">
        <v>72</v>
      </c>
      <c r="N482" s="24" t="s">
        <v>33</v>
      </c>
      <c r="O482" s="24">
        <v>8</v>
      </c>
      <c r="P482" s="24"/>
      <c r="Q482" s="31" t="s">
        <v>34</v>
      </c>
      <c r="R482" s="24"/>
      <c r="S482" s="24"/>
      <c r="T482" s="31" t="s">
        <v>35</v>
      </c>
      <c r="U482" s="199">
        <v>1130</v>
      </c>
      <c r="V482" s="200">
        <v>500</v>
      </c>
      <c r="W482" s="34">
        <f t="shared" si="0"/>
        <v>67.8</v>
      </c>
      <c r="X482" s="34" t="str">
        <f t="shared" si="1"/>
        <v>C</v>
      </c>
      <c r="Y482" s="201">
        <f t="shared" si="19"/>
        <v>1500</v>
      </c>
      <c r="Z482" s="201" t="str">
        <f t="shared" si="18"/>
        <v>d</v>
      </c>
    </row>
    <row r="483" spans="1:26" ht="14.25" customHeight="1" thickBot="1" x14ac:dyDescent="0.3">
      <c r="A483" s="40">
        <v>4.1999999999999993</v>
      </c>
      <c r="B483" s="40">
        <v>9</v>
      </c>
      <c r="C483" s="24" t="s">
        <v>1395</v>
      </c>
      <c r="D483" s="24"/>
      <c r="E483" s="24" t="s">
        <v>178</v>
      </c>
      <c r="F483" s="179" t="s">
        <v>1811</v>
      </c>
      <c r="G483" s="31" t="s">
        <v>180</v>
      </c>
      <c r="H483" s="24" t="s">
        <v>1814</v>
      </c>
      <c r="I483" s="31" t="s">
        <v>1815</v>
      </c>
      <c r="J483" s="24" t="s">
        <v>1816</v>
      </c>
      <c r="K483" s="36">
        <v>706</v>
      </c>
      <c r="L483" s="36" t="s">
        <v>31</v>
      </c>
      <c r="M483" s="31" t="s">
        <v>72</v>
      </c>
      <c r="N483" s="24" t="s">
        <v>33</v>
      </c>
      <c r="O483" s="24">
        <v>8</v>
      </c>
      <c r="P483" s="24"/>
      <c r="Q483" s="31" t="s">
        <v>34</v>
      </c>
      <c r="R483" s="24"/>
      <c r="S483" s="24"/>
      <c r="T483" s="31" t="s">
        <v>35</v>
      </c>
      <c r="U483" s="199">
        <v>455</v>
      </c>
      <c r="V483" s="200">
        <v>150</v>
      </c>
      <c r="W483" s="34">
        <f t="shared" si="0"/>
        <v>91</v>
      </c>
      <c r="X483" s="34" t="str">
        <f t="shared" si="1"/>
        <v>C</v>
      </c>
      <c r="Y483" s="201">
        <f t="shared" si="19"/>
        <v>450</v>
      </c>
      <c r="Z483" s="201" t="str">
        <f t="shared" si="18"/>
        <v/>
      </c>
    </row>
    <row r="484" spans="1:26" ht="14.25" customHeight="1" thickBot="1" x14ac:dyDescent="0.3">
      <c r="A484" s="24">
        <v>1.45</v>
      </c>
      <c r="B484" s="24" t="s">
        <v>1817</v>
      </c>
      <c r="C484" s="24" t="s">
        <v>1818</v>
      </c>
      <c r="D484" s="24"/>
      <c r="E484" s="36" t="s">
        <v>517</v>
      </c>
      <c r="F484" s="179" t="s">
        <v>1819</v>
      </c>
      <c r="G484" s="31" t="s">
        <v>110</v>
      </c>
      <c r="H484" s="24" t="s">
        <v>222</v>
      </c>
      <c r="I484" s="84" t="s">
        <v>1820</v>
      </c>
      <c r="J484" s="51" t="s">
        <v>1821</v>
      </c>
      <c r="K484" s="36">
        <v>274</v>
      </c>
      <c r="L484" s="36" t="s">
        <v>31</v>
      </c>
      <c r="M484" s="31" t="s">
        <v>249</v>
      </c>
      <c r="N484" s="24" t="s">
        <v>185</v>
      </c>
      <c r="O484" s="24">
        <v>3</v>
      </c>
      <c r="P484" s="24"/>
      <c r="Q484" s="31" t="s">
        <v>66</v>
      </c>
      <c r="R484" s="24"/>
      <c r="S484" s="24"/>
      <c r="T484" s="31" t="s">
        <v>35</v>
      </c>
      <c r="U484" s="199">
        <v>300</v>
      </c>
      <c r="V484" s="200">
        <v>110</v>
      </c>
      <c r="W484" s="34">
        <f t="shared" si="0"/>
        <v>81.818181818181813</v>
      </c>
      <c r="X484" s="34" t="str">
        <f t="shared" si="1"/>
        <v>C</v>
      </c>
      <c r="Y484" s="201">
        <f t="shared" si="19"/>
        <v>330</v>
      </c>
      <c r="Z484" s="201" t="str">
        <f t="shared" si="18"/>
        <v>d</v>
      </c>
    </row>
    <row r="485" spans="1:26" ht="14.25" customHeight="1" thickBot="1" x14ac:dyDescent="0.3">
      <c r="A485" s="40">
        <v>2.95</v>
      </c>
      <c r="B485" s="40" t="s">
        <v>1822</v>
      </c>
      <c r="C485" s="24" t="s">
        <v>798</v>
      </c>
      <c r="D485" s="24"/>
      <c r="E485" s="24" t="s">
        <v>505</v>
      </c>
      <c r="F485" s="179" t="s">
        <v>1823</v>
      </c>
      <c r="G485" s="31" t="s">
        <v>83</v>
      </c>
      <c r="H485" s="24" t="s">
        <v>576</v>
      </c>
      <c r="I485" s="84" t="s">
        <v>1824</v>
      </c>
      <c r="J485" s="51" t="s">
        <v>1825</v>
      </c>
      <c r="K485" s="36">
        <v>410</v>
      </c>
      <c r="L485" s="36" t="s">
        <v>31</v>
      </c>
      <c r="M485" s="31" t="s">
        <v>153</v>
      </c>
      <c r="N485" s="24" t="s">
        <v>88</v>
      </c>
      <c r="O485" s="24">
        <v>4</v>
      </c>
      <c r="P485" s="24"/>
      <c r="Q485" s="31" t="s">
        <v>34</v>
      </c>
      <c r="R485" s="24"/>
      <c r="S485" s="24"/>
      <c r="T485" s="31" t="s">
        <v>35</v>
      </c>
      <c r="U485" s="199">
        <v>1160</v>
      </c>
      <c r="V485" s="200">
        <v>800</v>
      </c>
      <c r="W485" s="34">
        <f t="shared" si="0"/>
        <v>43.5</v>
      </c>
      <c r="X485" s="34" t="str">
        <f t="shared" si="1"/>
        <v>B</v>
      </c>
      <c r="Y485" s="201">
        <f t="shared" si="19"/>
        <v>2400</v>
      </c>
      <c r="Z485" s="201" t="str">
        <f t="shared" si="18"/>
        <v>d</v>
      </c>
    </row>
    <row r="486" spans="1:26" ht="14.25" customHeight="1" thickBot="1" x14ac:dyDescent="0.3">
      <c r="A486" s="40">
        <v>0.97899999999999998</v>
      </c>
      <c r="B486" s="24" t="s">
        <v>1826</v>
      </c>
      <c r="C486" s="24" t="s">
        <v>244</v>
      </c>
      <c r="D486" s="24"/>
      <c r="E486" s="24" t="s">
        <v>325</v>
      </c>
      <c r="F486" s="179" t="s">
        <v>1827</v>
      </c>
      <c r="G486" s="31" t="s">
        <v>69</v>
      </c>
      <c r="H486" s="24" t="s">
        <v>244</v>
      </c>
      <c r="I486" s="31" t="s">
        <v>1828</v>
      </c>
      <c r="J486" s="24" t="s">
        <v>1829</v>
      </c>
      <c r="K486" s="36">
        <v>396</v>
      </c>
      <c r="L486" s="36" t="s">
        <v>31</v>
      </c>
      <c r="M486" s="31" t="s">
        <v>982</v>
      </c>
      <c r="N486" s="24" t="s">
        <v>58</v>
      </c>
      <c r="O486" s="24">
        <v>4</v>
      </c>
      <c r="P486" s="24"/>
      <c r="Q486" s="31" t="s">
        <v>34</v>
      </c>
      <c r="R486" s="24"/>
      <c r="S486" s="24"/>
      <c r="T486" s="31" t="s">
        <v>35</v>
      </c>
      <c r="U486" s="199">
        <v>4970</v>
      </c>
      <c r="V486" s="200">
        <v>5600</v>
      </c>
      <c r="W486" s="34">
        <f t="shared" si="0"/>
        <v>26.625</v>
      </c>
      <c r="X486" s="34" t="str">
        <f t="shared" si="1"/>
        <v>A</v>
      </c>
      <c r="Y486" s="201">
        <f t="shared" si="19"/>
        <v>16800</v>
      </c>
      <c r="Z486" s="201" t="str">
        <f t="shared" si="18"/>
        <v>d</v>
      </c>
    </row>
    <row r="487" spans="1:26" ht="14.25" customHeight="1" thickBot="1" x14ac:dyDescent="0.3">
      <c r="A487" s="40">
        <v>5.2500000000000005E-2</v>
      </c>
      <c r="B487" s="36">
        <v>0.14050000000000001</v>
      </c>
      <c r="C487" s="24" t="s">
        <v>24</v>
      </c>
      <c r="D487" s="24"/>
      <c r="E487" s="24" t="s">
        <v>325</v>
      </c>
      <c r="F487" s="179" t="s">
        <v>1827</v>
      </c>
      <c r="G487" s="31" t="s">
        <v>69</v>
      </c>
      <c r="H487" s="24" t="s">
        <v>28</v>
      </c>
      <c r="I487" s="31" t="s">
        <v>1830</v>
      </c>
      <c r="J487" s="24" t="s">
        <v>1831</v>
      </c>
      <c r="K487" s="36">
        <v>397</v>
      </c>
      <c r="L487" s="36" t="s">
        <v>31</v>
      </c>
      <c r="M487" s="31" t="s">
        <v>982</v>
      </c>
      <c r="N487" s="24" t="s">
        <v>58</v>
      </c>
      <c r="O487" s="24">
        <v>4</v>
      </c>
      <c r="P487" s="24"/>
      <c r="Q487" s="31" t="s">
        <v>34</v>
      </c>
      <c r="R487" s="24"/>
      <c r="S487" s="24"/>
      <c r="T487" s="31" t="s">
        <v>35</v>
      </c>
      <c r="U487" s="199">
        <v>0</v>
      </c>
      <c r="V487" s="200">
        <v>0</v>
      </c>
      <c r="W487" s="34" t="str">
        <f t="shared" si="0"/>
        <v/>
      </c>
      <c r="X487" s="34" t="str">
        <f t="shared" si="1"/>
        <v/>
      </c>
      <c r="Y487" s="201">
        <f t="shared" si="19"/>
        <v>0</v>
      </c>
      <c r="Z487" s="201" t="str">
        <f t="shared" si="18"/>
        <v/>
      </c>
    </row>
    <row r="488" spans="1:26" ht="14.25" customHeight="1" thickBot="1" x14ac:dyDescent="0.3">
      <c r="A488" s="40">
        <v>4.99</v>
      </c>
      <c r="B488" s="40" t="s">
        <v>296</v>
      </c>
      <c r="C488" s="24" t="s">
        <v>997</v>
      </c>
      <c r="D488" s="24"/>
      <c r="E488" s="24" t="s">
        <v>1832</v>
      </c>
      <c r="F488" s="179" t="s">
        <v>1833</v>
      </c>
      <c r="G488" s="31" t="s">
        <v>83</v>
      </c>
      <c r="H488" s="24" t="s">
        <v>207</v>
      </c>
      <c r="I488" s="84" t="s">
        <v>1834</v>
      </c>
      <c r="J488" s="51" t="s">
        <v>1835</v>
      </c>
      <c r="K488" s="36">
        <v>793</v>
      </c>
      <c r="L488" s="36" t="s">
        <v>31</v>
      </c>
      <c r="M488" s="31" t="s">
        <v>306</v>
      </c>
      <c r="N488" s="24" t="s">
        <v>88</v>
      </c>
      <c r="O488" s="24">
        <v>7</v>
      </c>
      <c r="P488" s="24"/>
      <c r="Q488" s="31" t="s">
        <v>34</v>
      </c>
      <c r="R488" s="24"/>
      <c r="S488" s="24"/>
      <c r="T488" s="31" t="s">
        <v>35</v>
      </c>
      <c r="U488" s="199">
        <v>825</v>
      </c>
      <c r="V488" s="200">
        <v>200</v>
      </c>
      <c r="W488" s="34">
        <f t="shared" si="0"/>
        <v>123.75</v>
      </c>
      <c r="X488" s="34" t="str">
        <f t="shared" si="1"/>
        <v>C</v>
      </c>
      <c r="Y488" s="201">
        <f t="shared" si="19"/>
        <v>600</v>
      </c>
      <c r="Z488" s="201" t="str">
        <f t="shared" si="18"/>
        <v/>
      </c>
    </row>
    <row r="489" spans="1:26" ht="14.25" customHeight="1" thickBot="1" x14ac:dyDescent="0.3">
      <c r="A489" s="43">
        <v>4.375</v>
      </c>
      <c r="B489" s="43">
        <v>9.75</v>
      </c>
      <c r="C489" s="24" t="s">
        <v>1015</v>
      </c>
      <c r="D489" s="24"/>
      <c r="E489" s="82" t="s">
        <v>1016</v>
      </c>
      <c r="F489" s="179" t="s">
        <v>1836</v>
      </c>
      <c r="G489" s="27" t="s">
        <v>39</v>
      </c>
      <c r="H489" s="24" t="s">
        <v>107</v>
      </c>
      <c r="I489" s="84" t="s">
        <v>1837</v>
      </c>
      <c r="J489" s="51" t="s">
        <v>1838</v>
      </c>
      <c r="K489" s="36">
        <v>133</v>
      </c>
      <c r="L489" s="36" t="s">
        <v>31</v>
      </c>
      <c r="M489" s="31" t="s">
        <v>133</v>
      </c>
      <c r="N489" s="24" t="s">
        <v>134</v>
      </c>
      <c r="O489" s="24">
        <v>4</v>
      </c>
      <c r="P489" s="24"/>
      <c r="Q489" s="31" t="s">
        <v>66</v>
      </c>
      <c r="R489" s="24"/>
      <c r="S489" s="24"/>
      <c r="T489" s="31" t="s">
        <v>35</v>
      </c>
      <c r="U489" s="199">
        <v>0</v>
      </c>
      <c r="V489" s="200">
        <v>0</v>
      </c>
      <c r="W489" s="34" t="str">
        <f t="shared" si="0"/>
        <v/>
      </c>
      <c r="X489" s="34" t="str">
        <f t="shared" si="1"/>
        <v/>
      </c>
      <c r="Y489" s="201">
        <f t="shared" si="19"/>
        <v>0</v>
      </c>
      <c r="Z489" s="201" t="str">
        <f t="shared" si="18"/>
        <v/>
      </c>
    </row>
    <row r="490" spans="1:26" ht="14.25" customHeight="1" thickBot="1" x14ac:dyDescent="0.3">
      <c r="A490" s="24">
        <v>1</v>
      </c>
      <c r="B490" s="24" t="s">
        <v>1839</v>
      </c>
      <c r="C490" s="24" t="s">
        <v>1840</v>
      </c>
      <c r="D490" s="24"/>
      <c r="E490" s="24" t="s">
        <v>1362</v>
      </c>
      <c r="F490" s="179" t="s">
        <v>1841</v>
      </c>
      <c r="G490" s="31" t="s">
        <v>69</v>
      </c>
      <c r="H490" s="24" t="s">
        <v>40</v>
      </c>
      <c r="I490" s="31" t="s">
        <v>1842</v>
      </c>
      <c r="J490" s="24" t="s">
        <v>1843</v>
      </c>
      <c r="K490" s="36">
        <v>221</v>
      </c>
      <c r="L490" s="36" t="s">
        <v>31</v>
      </c>
      <c r="M490" s="31" t="s">
        <v>184</v>
      </c>
      <c r="N490" s="24" t="s">
        <v>185</v>
      </c>
      <c r="O490" s="24">
        <v>2</v>
      </c>
      <c r="P490" s="24"/>
      <c r="Q490" s="31" t="s">
        <v>66</v>
      </c>
      <c r="R490" s="24"/>
      <c r="S490" s="24"/>
      <c r="T490" s="31" t="s">
        <v>35</v>
      </c>
      <c r="U490" s="199">
        <v>1000</v>
      </c>
      <c r="V490" s="200">
        <v>11644</v>
      </c>
      <c r="W490" s="34">
        <f t="shared" si="0"/>
        <v>2.5764342150463757</v>
      </c>
      <c r="X490" s="34" t="str">
        <f t="shared" si="1"/>
        <v>A</v>
      </c>
      <c r="Y490" s="201">
        <f t="shared" si="19"/>
        <v>34932</v>
      </c>
      <c r="Z490" s="201" t="str">
        <f t="shared" si="18"/>
        <v>d</v>
      </c>
    </row>
    <row r="491" spans="1:26" ht="14.25" customHeight="1" thickBot="1" x14ac:dyDescent="0.3">
      <c r="A491" s="40">
        <v>0.2475</v>
      </c>
      <c r="B491" s="41">
        <v>0.5</v>
      </c>
      <c r="C491" s="24" t="s">
        <v>24</v>
      </c>
      <c r="D491" s="24"/>
      <c r="E491" s="24" t="s">
        <v>574</v>
      </c>
      <c r="F491" s="179" t="s">
        <v>1844</v>
      </c>
      <c r="G491" s="31" t="s">
        <v>69</v>
      </c>
      <c r="H491" s="24" t="s">
        <v>28</v>
      </c>
      <c r="I491" s="31" t="s">
        <v>1845</v>
      </c>
      <c r="J491" s="24" t="s">
        <v>1846</v>
      </c>
      <c r="K491" s="36">
        <v>45</v>
      </c>
      <c r="L491" s="36" t="s">
        <v>31</v>
      </c>
      <c r="M491" s="31" t="s">
        <v>622</v>
      </c>
      <c r="N491" s="24" t="s">
        <v>33</v>
      </c>
      <c r="O491" s="24">
        <v>6</v>
      </c>
      <c r="P491" s="31" t="s">
        <v>623</v>
      </c>
      <c r="Q491" s="31" t="s">
        <v>34</v>
      </c>
      <c r="R491" s="24"/>
      <c r="S491" s="24"/>
      <c r="T491" s="31" t="s">
        <v>35</v>
      </c>
      <c r="U491" s="199">
        <v>114784</v>
      </c>
      <c r="V491" s="200">
        <v>105926</v>
      </c>
      <c r="W491" s="34">
        <f t="shared" si="0"/>
        <v>32.508732511375868</v>
      </c>
      <c r="X491" s="34" t="str">
        <f t="shared" si="1"/>
        <v>B</v>
      </c>
      <c r="Y491" s="201">
        <f t="shared" si="19"/>
        <v>317778</v>
      </c>
      <c r="Z491" s="201" t="str">
        <f t="shared" si="18"/>
        <v>d</v>
      </c>
    </row>
    <row r="492" spans="1:26" ht="14.25" customHeight="1" thickBot="1" x14ac:dyDescent="0.3">
      <c r="A492" s="40">
        <v>2.67</v>
      </c>
      <c r="B492" s="40">
        <v>9</v>
      </c>
      <c r="C492" s="24" t="s">
        <v>681</v>
      </c>
      <c r="D492" s="24"/>
      <c r="E492" s="24" t="s">
        <v>178</v>
      </c>
      <c r="F492" s="179" t="s">
        <v>1847</v>
      </c>
      <c r="G492" s="31" t="s">
        <v>180</v>
      </c>
      <c r="H492" s="24" t="s">
        <v>681</v>
      </c>
      <c r="I492" s="31" t="s">
        <v>1848</v>
      </c>
      <c r="J492" s="24" t="s">
        <v>1849</v>
      </c>
      <c r="K492" s="36">
        <v>693</v>
      </c>
      <c r="L492" s="36" t="s">
        <v>31</v>
      </c>
      <c r="M492" s="31" t="s">
        <v>72</v>
      </c>
      <c r="N492" s="24" t="s">
        <v>33</v>
      </c>
      <c r="O492" s="24">
        <v>8</v>
      </c>
      <c r="P492" s="24"/>
      <c r="Q492" s="31" t="s">
        <v>34</v>
      </c>
      <c r="R492" s="24"/>
      <c r="S492" s="24"/>
      <c r="T492" s="31" t="s">
        <v>35</v>
      </c>
      <c r="U492" s="199">
        <v>0</v>
      </c>
      <c r="V492" s="200">
        <v>0</v>
      </c>
      <c r="W492" s="34" t="str">
        <f t="shared" si="0"/>
        <v/>
      </c>
      <c r="X492" s="34" t="str">
        <f t="shared" si="1"/>
        <v/>
      </c>
      <c r="Y492" s="201">
        <f t="shared" si="19"/>
        <v>0</v>
      </c>
      <c r="Z492" s="201" t="str">
        <f t="shared" si="18"/>
        <v/>
      </c>
    </row>
    <row r="493" spans="1:26" ht="14.25" customHeight="1" thickBot="1" x14ac:dyDescent="0.3">
      <c r="A493" s="40">
        <v>3.4558823529411766</v>
      </c>
      <c r="B493" s="40">
        <v>4.95</v>
      </c>
      <c r="C493" s="24" t="s">
        <v>573</v>
      </c>
      <c r="D493" s="31" t="s">
        <v>171</v>
      </c>
      <c r="E493" s="24" t="s">
        <v>73</v>
      </c>
      <c r="F493" s="179" t="s">
        <v>1850</v>
      </c>
      <c r="G493" s="31" t="s">
        <v>69</v>
      </c>
      <c r="H493" s="24" t="s">
        <v>573</v>
      </c>
      <c r="I493" s="31" t="s">
        <v>1851</v>
      </c>
      <c r="J493" s="24" t="s">
        <v>1852</v>
      </c>
      <c r="K493" s="30">
        <v>44</v>
      </c>
      <c r="L493" s="30" t="s">
        <v>31</v>
      </c>
      <c r="M493" s="31" t="s">
        <v>175</v>
      </c>
      <c r="N493" s="24" t="s">
        <v>33</v>
      </c>
      <c r="O493" s="24">
        <v>1</v>
      </c>
      <c r="P493" s="24"/>
      <c r="Q493" s="31" t="s">
        <v>34</v>
      </c>
      <c r="R493" s="24"/>
      <c r="S493" s="24"/>
      <c r="T493" s="31" t="s">
        <v>35</v>
      </c>
      <c r="U493" s="199">
        <v>2420</v>
      </c>
      <c r="V493" s="200">
        <v>600</v>
      </c>
      <c r="W493" s="34">
        <f t="shared" si="0"/>
        <v>121</v>
      </c>
      <c r="X493" s="34" t="str">
        <f t="shared" si="1"/>
        <v>C</v>
      </c>
      <c r="Y493" s="201">
        <f t="shared" si="19"/>
        <v>1800</v>
      </c>
      <c r="Z493" s="201" t="str">
        <f t="shared" si="18"/>
        <v/>
      </c>
    </row>
    <row r="494" spans="1:26" ht="14.25" customHeight="1" thickBot="1" x14ac:dyDescent="0.3">
      <c r="A494" s="40">
        <v>3.4558823529411766</v>
      </c>
      <c r="B494" s="40">
        <v>6.25</v>
      </c>
      <c r="C494" s="24" t="s">
        <v>573</v>
      </c>
      <c r="D494" s="31" t="s">
        <v>171</v>
      </c>
      <c r="E494" s="24" t="s">
        <v>495</v>
      </c>
      <c r="F494" s="179" t="s">
        <v>1853</v>
      </c>
      <c r="G494" s="31" t="s">
        <v>69</v>
      </c>
      <c r="H494" s="24" t="s">
        <v>573</v>
      </c>
      <c r="I494" s="31" t="s">
        <v>1851</v>
      </c>
      <c r="J494" s="24" t="s">
        <v>1852</v>
      </c>
      <c r="K494" s="35">
        <v>44</v>
      </c>
      <c r="L494" s="35" t="s">
        <v>47</v>
      </c>
      <c r="M494" s="31" t="s">
        <v>175</v>
      </c>
      <c r="N494" s="24" t="s">
        <v>33</v>
      </c>
      <c r="O494" s="24">
        <v>1</v>
      </c>
      <c r="P494" s="24"/>
      <c r="Q494" s="31" t="s">
        <v>34</v>
      </c>
      <c r="R494" s="24"/>
      <c r="S494" s="24"/>
      <c r="T494" s="31" t="s">
        <v>35</v>
      </c>
      <c r="U494" s="199">
        <v>800</v>
      </c>
      <c r="V494" s="200">
        <v>300</v>
      </c>
      <c r="W494" s="34">
        <f t="shared" si="0"/>
        <v>80</v>
      </c>
      <c r="X494" s="34" t="str">
        <f t="shared" si="1"/>
        <v>C</v>
      </c>
      <c r="Y494" s="201">
        <f t="shared" si="19"/>
        <v>900</v>
      </c>
      <c r="Z494" s="201" t="str">
        <f t="shared" si="18"/>
        <v>d</v>
      </c>
    </row>
    <row r="495" spans="1:26" ht="14.25" customHeight="1" thickBot="1" x14ac:dyDescent="0.3">
      <c r="A495" s="36">
        <v>1.6879999999999999</v>
      </c>
      <c r="B495" s="24" t="s">
        <v>1854</v>
      </c>
      <c r="C495" s="24" t="s">
        <v>195</v>
      </c>
      <c r="D495" s="24"/>
      <c r="E495" s="24" t="s">
        <v>1083</v>
      </c>
      <c r="F495" s="179" t="s">
        <v>1855</v>
      </c>
      <c r="G495" s="31" t="s">
        <v>110</v>
      </c>
      <c r="H495" s="24" t="s">
        <v>28</v>
      </c>
      <c r="I495" s="31" t="s">
        <v>1856</v>
      </c>
      <c r="J495" s="24" t="s">
        <v>1857</v>
      </c>
      <c r="K495" s="36">
        <v>16</v>
      </c>
      <c r="L495" s="36" t="s">
        <v>31</v>
      </c>
      <c r="M495" s="31" t="s">
        <v>255</v>
      </c>
      <c r="N495" s="24" t="s">
        <v>185</v>
      </c>
      <c r="O495" s="24">
        <v>1</v>
      </c>
      <c r="P495" s="24"/>
      <c r="Q495" s="31" t="s">
        <v>66</v>
      </c>
      <c r="R495" s="24"/>
      <c r="S495" s="24"/>
      <c r="T495" s="31" t="s">
        <v>35</v>
      </c>
      <c r="U495" s="199">
        <v>1011800</v>
      </c>
      <c r="V495" s="200">
        <v>193960</v>
      </c>
      <c r="W495" s="34">
        <f t="shared" si="0"/>
        <v>156.49618478036709</v>
      </c>
      <c r="X495" s="34" t="str">
        <f t="shared" si="1"/>
        <v>C</v>
      </c>
      <c r="Y495" s="201">
        <f t="shared" si="19"/>
        <v>581880</v>
      </c>
      <c r="Z495" s="201" t="str">
        <f t="shared" si="18"/>
        <v/>
      </c>
    </row>
    <row r="496" spans="1:26" ht="14.25" customHeight="1" thickBot="1" x14ac:dyDescent="0.3">
      <c r="A496" s="36">
        <v>9.9000000000000005E-2</v>
      </c>
      <c r="B496" s="24" t="s">
        <v>1858</v>
      </c>
      <c r="C496" s="24" t="s">
        <v>24</v>
      </c>
      <c r="D496" s="24"/>
      <c r="E496" s="24" t="s">
        <v>618</v>
      </c>
      <c r="F496" s="179" t="s">
        <v>1859</v>
      </c>
      <c r="G496" s="27" t="s">
        <v>39</v>
      </c>
      <c r="H496" s="24" t="s">
        <v>28</v>
      </c>
      <c r="I496" s="31" t="s">
        <v>1860</v>
      </c>
      <c r="J496" s="24" t="s">
        <v>1861</v>
      </c>
      <c r="K496" s="36">
        <v>17</v>
      </c>
      <c r="L496" s="36" t="s">
        <v>31</v>
      </c>
      <c r="M496" s="31" t="s">
        <v>255</v>
      </c>
      <c r="N496" s="24" t="s">
        <v>185</v>
      </c>
      <c r="O496" s="24">
        <v>1</v>
      </c>
      <c r="P496" s="24"/>
      <c r="Q496" s="31" t="s">
        <v>66</v>
      </c>
      <c r="R496" s="24"/>
      <c r="S496" s="24"/>
      <c r="T496" s="31" t="s">
        <v>35</v>
      </c>
      <c r="U496" s="199">
        <v>580342</v>
      </c>
      <c r="V496" s="200">
        <v>1142260</v>
      </c>
      <c r="W496" s="34">
        <f t="shared" si="0"/>
        <v>15.241941414389018</v>
      </c>
      <c r="X496" s="34" t="str">
        <f t="shared" si="1"/>
        <v>A</v>
      </c>
      <c r="Y496" s="201">
        <f t="shared" si="19"/>
        <v>3426780</v>
      </c>
      <c r="Z496" s="201" t="str">
        <f t="shared" si="18"/>
        <v>d</v>
      </c>
    </row>
    <row r="497" spans="1:26" ht="14.25" customHeight="1" thickBot="1" x14ac:dyDescent="0.3">
      <c r="A497" s="40">
        <v>8.0249999999999986</v>
      </c>
      <c r="B497" s="40">
        <v>15</v>
      </c>
      <c r="C497" s="24" t="s">
        <v>235</v>
      </c>
      <c r="D497" s="31" t="s">
        <v>171</v>
      </c>
      <c r="E497" s="24" t="s">
        <v>1083</v>
      </c>
      <c r="F497" s="179" t="s">
        <v>1862</v>
      </c>
      <c r="G497" s="31" t="s">
        <v>110</v>
      </c>
      <c r="H497" s="24" t="s">
        <v>235</v>
      </c>
      <c r="I497" s="31" t="s">
        <v>1863</v>
      </c>
      <c r="J497" s="24" t="s">
        <v>1864</v>
      </c>
      <c r="K497" s="36">
        <v>43</v>
      </c>
      <c r="L497" s="36" t="s">
        <v>31</v>
      </c>
      <c r="M497" s="31" t="s">
        <v>175</v>
      </c>
      <c r="N497" s="24" t="s">
        <v>33</v>
      </c>
      <c r="O497" s="24">
        <v>1</v>
      </c>
      <c r="P497" s="24"/>
      <c r="Q497" s="31" t="s">
        <v>34</v>
      </c>
      <c r="R497" s="24"/>
      <c r="S497" s="24"/>
      <c r="T497" s="31" t="s">
        <v>35</v>
      </c>
      <c r="U497" s="199">
        <v>0</v>
      </c>
      <c r="V497" s="200">
        <v>0</v>
      </c>
      <c r="W497" s="34" t="str">
        <f t="shared" si="0"/>
        <v/>
      </c>
      <c r="X497" s="34" t="str">
        <f t="shared" si="1"/>
        <v/>
      </c>
      <c r="Y497" s="201">
        <f t="shared" si="19"/>
        <v>0</v>
      </c>
      <c r="Z497" s="201" t="str">
        <f t="shared" si="18"/>
        <v/>
      </c>
    </row>
    <row r="498" spans="1:26" ht="14.25" customHeight="1" thickBot="1" x14ac:dyDescent="0.3">
      <c r="A498" s="40">
        <v>0.154</v>
      </c>
      <c r="B498" s="40" t="s">
        <v>1865</v>
      </c>
      <c r="C498" s="24" t="s">
        <v>1866</v>
      </c>
      <c r="D498" s="24"/>
      <c r="E498" s="24" t="s">
        <v>122</v>
      </c>
      <c r="F498" s="179" t="s">
        <v>1867</v>
      </c>
      <c r="G498" s="31" t="s">
        <v>93</v>
      </c>
      <c r="H498" s="24" t="s">
        <v>84</v>
      </c>
      <c r="I498" s="31" t="s">
        <v>1868</v>
      </c>
      <c r="J498" s="24" t="s">
        <v>1869</v>
      </c>
      <c r="K498" s="36">
        <v>45</v>
      </c>
      <c r="L498" s="36" t="s">
        <v>31</v>
      </c>
      <c r="M498" s="31" t="s">
        <v>170</v>
      </c>
      <c r="N498" s="24" t="s">
        <v>129</v>
      </c>
      <c r="O498" s="24">
        <v>1</v>
      </c>
      <c r="P498" s="24"/>
      <c r="Q498" s="31" t="s">
        <v>34</v>
      </c>
      <c r="R498" s="24"/>
      <c r="S498" s="24"/>
      <c r="T498" s="31" t="s">
        <v>35</v>
      </c>
      <c r="U498" s="199">
        <v>8600</v>
      </c>
      <c r="V498" s="200">
        <v>21720</v>
      </c>
      <c r="W498" s="34">
        <f t="shared" si="0"/>
        <v>11.878453038674033</v>
      </c>
      <c r="X498" s="34" t="str">
        <f t="shared" si="1"/>
        <v>A</v>
      </c>
      <c r="Y498" s="201">
        <f t="shared" si="19"/>
        <v>65160</v>
      </c>
      <c r="Z498" s="201" t="str">
        <f t="shared" si="18"/>
        <v>d</v>
      </c>
    </row>
    <row r="499" spans="1:26" ht="14.25" customHeight="1" thickBot="1" x14ac:dyDescent="0.3">
      <c r="A499" s="24">
        <v>0.48</v>
      </c>
      <c r="B499" s="24"/>
      <c r="C499" s="24" t="s">
        <v>1870</v>
      </c>
      <c r="D499" s="24"/>
      <c r="E499" s="24" t="s">
        <v>591</v>
      </c>
      <c r="F499" s="179" t="s">
        <v>1871</v>
      </c>
      <c r="G499" s="27" t="s">
        <v>39</v>
      </c>
      <c r="H499" s="24" t="s">
        <v>97</v>
      </c>
      <c r="I499" s="31" t="s">
        <v>1872</v>
      </c>
      <c r="J499" s="24" t="s">
        <v>1873</v>
      </c>
      <c r="K499" s="36">
        <v>244</v>
      </c>
      <c r="L499" s="36" t="s">
        <v>31</v>
      </c>
      <c r="M499" s="31" t="s">
        <v>249</v>
      </c>
      <c r="N499" s="24" t="s">
        <v>185</v>
      </c>
      <c r="O499" s="24">
        <v>3</v>
      </c>
      <c r="P499" s="24"/>
      <c r="Q499" s="31" t="s">
        <v>66</v>
      </c>
      <c r="R499" s="24"/>
      <c r="S499" s="24"/>
      <c r="T499" s="31" t="s">
        <v>35</v>
      </c>
      <c r="U499" s="199">
        <v>0</v>
      </c>
      <c r="V499" s="200">
        <v>200</v>
      </c>
      <c r="W499" s="34">
        <f t="shared" si="0"/>
        <v>0</v>
      </c>
      <c r="X499" s="34" t="str">
        <f t="shared" si="1"/>
        <v>A</v>
      </c>
      <c r="Y499" s="201">
        <f t="shared" si="19"/>
        <v>600</v>
      </c>
      <c r="Z499" s="201" t="str">
        <f t="shared" si="18"/>
        <v>d</v>
      </c>
    </row>
    <row r="500" spans="1:26" ht="14.25" customHeight="1" thickBot="1" x14ac:dyDescent="0.3">
      <c r="A500" s="40">
        <v>0.87</v>
      </c>
      <c r="B500" s="40" t="s">
        <v>1874</v>
      </c>
      <c r="C500" s="24" t="s">
        <v>1875</v>
      </c>
      <c r="D500" s="24"/>
      <c r="E500" s="24" t="s">
        <v>122</v>
      </c>
      <c r="F500" s="179" t="s">
        <v>1876</v>
      </c>
      <c r="G500" s="31" t="s">
        <v>93</v>
      </c>
      <c r="H500" s="24" t="s">
        <v>311</v>
      </c>
      <c r="I500" s="31" t="s">
        <v>1877</v>
      </c>
      <c r="J500" s="24" t="s">
        <v>1878</v>
      </c>
      <c r="K500" s="36">
        <v>43</v>
      </c>
      <c r="L500" s="36" t="s">
        <v>31</v>
      </c>
      <c r="M500" s="31" t="s">
        <v>170</v>
      </c>
      <c r="N500" s="24" t="s">
        <v>129</v>
      </c>
      <c r="O500" s="24">
        <v>1</v>
      </c>
      <c r="P500" s="24"/>
      <c r="Q500" s="31" t="s">
        <v>34</v>
      </c>
      <c r="R500" s="24"/>
      <c r="S500" s="24"/>
      <c r="T500" s="31" t="s">
        <v>35</v>
      </c>
      <c r="U500" s="199">
        <v>0</v>
      </c>
      <c r="V500" s="200">
        <v>0</v>
      </c>
      <c r="W500" s="34" t="str">
        <f t="shared" si="0"/>
        <v/>
      </c>
      <c r="X500" s="34" t="str">
        <f t="shared" si="1"/>
        <v/>
      </c>
      <c r="Y500" s="201">
        <f t="shared" si="19"/>
        <v>0</v>
      </c>
      <c r="Z500" s="201" t="str">
        <f t="shared" si="18"/>
        <v/>
      </c>
    </row>
    <row r="501" spans="1:26" ht="14.25" customHeight="1" thickBot="1" x14ac:dyDescent="0.3">
      <c r="A501" s="43">
        <v>0.43</v>
      </c>
      <c r="B501" s="43" t="s">
        <v>1879</v>
      </c>
      <c r="C501" s="44" t="s">
        <v>1880</v>
      </c>
      <c r="D501" s="44"/>
      <c r="E501" s="44" t="s">
        <v>1881</v>
      </c>
      <c r="F501" s="181" t="s">
        <v>1882</v>
      </c>
      <c r="G501" s="62" t="s">
        <v>110</v>
      </c>
      <c r="H501" s="44" t="s">
        <v>311</v>
      </c>
      <c r="I501" s="62" t="s">
        <v>1883</v>
      </c>
      <c r="J501" s="44" t="s">
        <v>1884</v>
      </c>
      <c r="K501" s="30">
        <v>40</v>
      </c>
      <c r="L501" s="30" t="s">
        <v>31</v>
      </c>
      <c r="M501" s="62" t="s">
        <v>170</v>
      </c>
      <c r="N501" s="44" t="s">
        <v>129</v>
      </c>
      <c r="O501" s="44">
        <v>1</v>
      </c>
      <c r="P501" s="44"/>
      <c r="Q501" s="62" t="s">
        <v>34</v>
      </c>
      <c r="R501" s="44"/>
      <c r="S501" s="44"/>
      <c r="T501" s="62" t="s">
        <v>35</v>
      </c>
      <c r="U501" s="199">
        <v>0</v>
      </c>
      <c r="V501" s="200">
        <v>0</v>
      </c>
      <c r="W501" s="34" t="str">
        <f t="shared" si="0"/>
        <v/>
      </c>
      <c r="X501" s="34" t="str">
        <f t="shared" si="1"/>
        <v/>
      </c>
      <c r="Y501" s="201">
        <f t="shared" si="19"/>
        <v>0</v>
      </c>
      <c r="Z501" s="201" t="str">
        <f t="shared" si="18"/>
        <v/>
      </c>
    </row>
    <row r="502" spans="1:26" ht="14.25" customHeight="1" thickBot="1" x14ac:dyDescent="0.3">
      <c r="A502" s="43">
        <v>0.43</v>
      </c>
      <c r="B502" s="43" t="s">
        <v>1879</v>
      </c>
      <c r="C502" s="44" t="s">
        <v>1885</v>
      </c>
      <c r="D502" s="44"/>
      <c r="E502" s="44" t="s">
        <v>122</v>
      </c>
      <c r="F502" s="181" t="s">
        <v>1886</v>
      </c>
      <c r="G502" s="62" t="s">
        <v>93</v>
      </c>
      <c r="H502" s="44" t="s">
        <v>311</v>
      </c>
      <c r="I502" s="62" t="s">
        <v>1883</v>
      </c>
      <c r="J502" s="44" t="s">
        <v>1884</v>
      </c>
      <c r="K502" s="35">
        <v>40</v>
      </c>
      <c r="L502" s="35" t="s">
        <v>47</v>
      </c>
      <c r="M502" s="62" t="s">
        <v>170</v>
      </c>
      <c r="N502" s="44" t="s">
        <v>129</v>
      </c>
      <c r="O502" s="44">
        <v>1</v>
      </c>
      <c r="P502" s="44"/>
      <c r="Q502" s="62" t="s">
        <v>34</v>
      </c>
      <c r="R502" s="44"/>
      <c r="S502" s="44"/>
      <c r="T502" s="62" t="s">
        <v>35</v>
      </c>
      <c r="U502" s="199">
        <v>0</v>
      </c>
      <c r="V502" s="200">
        <v>0</v>
      </c>
      <c r="W502" s="34" t="str">
        <f t="shared" si="0"/>
        <v/>
      </c>
      <c r="X502" s="34" t="str">
        <f t="shared" si="1"/>
        <v/>
      </c>
      <c r="Y502" s="201">
        <f t="shared" si="19"/>
        <v>0</v>
      </c>
      <c r="Z502" s="201" t="str">
        <f t="shared" si="18"/>
        <v/>
      </c>
    </row>
    <row r="503" spans="1:26" ht="14.25" customHeight="1" thickBot="1" x14ac:dyDescent="0.3">
      <c r="A503" s="43">
        <v>1.38</v>
      </c>
      <c r="B503" s="43" t="s">
        <v>1887</v>
      </c>
      <c r="C503" s="44" t="s">
        <v>24</v>
      </c>
      <c r="D503" s="44"/>
      <c r="E503" s="44" t="s">
        <v>1888</v>
      </c>
      <c r="F503" s="181" t="s">
        <v>1889</v>
      </c>
      <c r="G503" s="62" t="s">
        <v>110</v>
      </c>
      <c r="H503" s="44" t="s">
        <v>84</v>
      </c>
      <c r="I503" s="62" t="s">
        <v>1890</v>
      </c>
      <c r="J503" s="44" t="s">
        <v>1891</v>
      </c>
      <c r="K503" s="53">
        <v>44</v>
      </c>
      <c r="L503" s="53" t="s">
        <v>31</v>
      </c>
      <c r="M503" s="62" t="s">
        <v>170</v>
      </c>
      <c r="N503" s="44" t="s">
        <v>129</v>
      </c>
      <c r="O503" s="44">
        <v>1</v>
      </c>
      <c r="P503" s="44"/>
      <c r="Q503" s="62" t="s">
        <v>34</v>
      </c>
      <c r="R503" s="44"/>
      <c r="S503" s="44"/>
      <c r="T503" s="62" t="s">
        <v>35</v>
      </c>
      <c r="U503" s="199">
        <v>0</v>
      </c>
      <c r="V503" s="200">
        <v>0</v>
      </c>
      <c r="W503" s="34" t="str">
        <f t="shared" si="0"/>
        <v/>
      </c>
      <c r="X503" s="34" t="str">
        <f t="shared" si="1"/>
        <v/>
      </c>
      <c r="Y503" s="201">
        <f t="shared" si="19"/>
        <v>0</v>
      </c>
      <c r="Z503" s="201" t="str">
        <f t="shared" si="18"/>
        <v/>
      </c>
    </row>
    <row r="504" spans="1:26" ht="14.25" customHeight="1" thickBot="1" x14ac:dyDescent="0.3">
      <c r="A504" s="43">
        <v>0.112</v>
      </c>
      <c r="B504" s="85" t="s">
        <v>1892</v>
      </c>
      <c r="C504" s="44" t="s">
        <v>24</v>
      </c>
      <c r="D504" s="44"/>
      <c r="E504" s="44" t="s">
        <v>178</v>
      </c>
      <c r="F504" s="181" t="s">
        <v>1847</v>
      </c>
      <c r="G504" s="62" t="s">
        <v>180</v>
      </c>
      <c r="H504" s="44" t="s">
        <v>84</v>
      </c>
      <c r="I504" s="165" t="s">
        <v>1893</v>
      </c>
      <c r="J504" s="61" t="s">
        <v>1894</v>
      </c>
      <c r="K504" s="53">
        <v>37</v>
      </c>
      <c r="L504" s="53" t="s">
        <v>31</v>
      </c>
      <c r="M504" s="62" t="s">
        <v>170</v>
      </c>
      <c r="N504" s="44" t="s">
        <v>129</v>
      </c>
      <c r="O504" s="44">
        <v>1</v>
      </c>
      <c r="P504" s="44"/>
      <c r="Q504" s="62" t="s">
        <v>34</v>
      </c>
      <c r="R504" s="44"/>
      <c r="S504" s="44"/>
      <c r="T504" s="62" t="s">
        <v>35</v>
      </c>
      <c r="U504" s="199">
        <v>9000</v>
      </c>
      <c r="V504" s="200">
        <v>2000</v>
      </c>
      <c r="W504" s="34">
        <f t="shared" si="0"/>
        <v>135</v>
      </c>
      <c r="X504" s="34" t="str">
        <f t="shared" si="1"/>
        <v>C</v>
      </c>
      <c r="Y504" s="201">
        <f t="shared" si="19"/>
        <v>6000</v>
      </c>
      <c r="Z504" s="201" t="str">
        <f t="shared" si="18"/>
        <v/>
      </c>
    </row>
    <row r="505" spans="1:26" ht="14.25" customHeight="1" thickBot="1" x14ac:dyDescent="0.3">
      <c r="A505" s="43">
        <v>0.49</v>
      </c>
      <c r="B505" s="43" t="s">
        <v>1895</v>
      </c>
      <c r="C505" s="44" t="s">
        <v>311</v>
      </c>
      <c r="D505" s="44"/>
      <c r="E505" s="44" t="s">
        <v>122</v>
      </c>
      <c r="F505" s="181" t="s">
        <v>1896</v>
      </c>
      <c r="G505" s="63" t="s">
        <v>110</v>
      </c>
      <c r="H505" s="44" t="s">
        <v>311</v>
      </c>
      <c r="I505" s="165" t="s">
        <v>1893</v>
      </c>
      <c r="J505" s="61" t="s">
        <v>1894</v>
      </c>
      <c r="K505" s="53">
        <v>41</v>
      </c>
      <c r="L505" s="53" t="s">
        <v>31</v>
      </c>
      <c r="M505" s="62" t="s">
        <v>170</v>
      </c>
      <c r="N505" s="44" t="s">
        <v>129</v>
      </c>
      <c r="O505" s="44">
        <v>1</v>
      </c>
      <c r="P505" s="44"/>
      <c r="Q505" s="62" t="s">
        <v>34</v>
      </c>
      <c r="R505" s="44"/>
      <c r="S505" s="44"/>
      <c r="T505" s="62" t="s">
        <v>35</v>
      </c>
      <c r="U505" s="199">
        <v>0</v>
      </c>
      <c r="V505" s="200">
        <v>0</v>
      </c>
      <c r="W505" s="34" t="str">
        <f t="shared" si="0"/>
        <v/>
      </c>
      <c r="X505" s="34" t="str">
        <f t="shared" si="1"/>
        <v/>
      </c>
      <c r="Y505" s="201">
        <f t="shared" si="19"/>
        <v>0</v>
      </c>
      <c r="Z505" s="201" t="str">
        <f t="shared" si="18"/>
        <v/>
      </c>
    </row>
    <row r="506" spans="1:26" ht="14.25" customHeight="1" thickBot="1" x14ac:dyDescent="0.3">
      <c r="A506" s="43">
        <v>0.17899999999999999</v>
      </c>
      <c r="B506" s="43" t="s">
        <v>1329</v>
      </c>
      <c r="C506" s="44" t="s">
        <v>115</v>
      </c>
      <c r="D506" s="44"/>
      <c r="E506" s="44" t="s">
        <v>98</v>
      </c>
      <c r="F506" s="181" t="s">
        <v>1897</v>
      </c>
      <c r="G506" s="62" t="s">
        <v>100</v>
      </c>
      <c r="H506" s="44" t="s">
        <v>84</v>
      </c>
      <c r="I506" s="165" t="s">
        <v>1898</v>
      </c>
      <c r="J506" s="61" t="s">
        <v>1899</v>
      </c>
      <c r="K506" s="30">
        <v>38</v>
      </c>
      <c r="L506" s="30" t="s">
        <v>31</v>
      </c>
      <c r="M506" s="62" t="s">
        <v>170</v>
      </c>
      <c r="N506" s="44" t="s">
        <v>129</v>
      </c>
      <c r="O506" s="44">
        <v>1</v>
      </c>
      <c r="P506" s="44"/>
      <c r="Q506" s="62" t="s">
        <v>34</v>
      </c>
      <c r="R506" s="44"/>
      <c r="S506" s="44"/>
      <c r="T506" s="62" t="s">
        <v>35</v>
      </c>
      <c r="U506" s="199">
        <v>600</v>
      </c>
      <c r="V506" s="200">
        <v>0</v>
      </c>
      <c r="W506" s="34" t="str">
        <f t="shared" si="0"/>
        <v/>
      </c>
      <c r="X506" s="34" t="str">
        <f t="shared" si="1"/>
        <v/>
      </c>
      <c r="Y506" s="201">
        <f t="shared" si="19"/>
        <v>0</v>
      </c>
      <c r="Z506" s="201" t="str">
        <f t="shared" si="18"/>
        <v/>
      </c>
    </row>
    <row r="507" spans="1:26" ht="14.25" customHeight="1" thickBot="1" x14ac:dyDescent="0.3">
      <c r="A507" s="43">
        <v>0.17899999999999999</v>
      </c>
      <c r="B507" s="85" t="s">
        <v>1900</v>
      </c>
      <c r="C507" s="44" t="s">
        <v>24</v>
      </c>
      <c r="D507" s="44"/>
      <c r="E507" s="44" t="s">
        <v>178</v>
      </c>
      <c r="F507" s="181" t="s">
        <v>1847</v>
      </c>
      <c r="G507" s="62" t="s">
        <v>180</v>
      </c>
      <c r="H507" s="44" t="s">
        <v>84</v>
      </c>
      <c r="I507" s="165" t="s">
        <v>1898</v>
      </c>
      <c r="J507" s="61" t="s">
        <v>1899</v>
      </c>
      <c r="K507" s="35">
        <v>38</v>
      </c>
      <c r="L507" s="35" t="s">
        <v>47</v>
      </c>
      <c r="M507" s="62" t="s">
        <v>170</v>
      </c>
      <c r="N507" s="44" t="s">
        <v>129</v>
      </c>
      <c r="O507" s="44">
        <v>1</v>
      </c>
      <c r="P507" s="44"/>
      <c r="Q507" s="62" t="s">
        <v>34</v>
      </c>
      <c r="R507" s="44"/>
      <c r="S507" s="44"/>
      <c r="T507" s="62" t="s">
        <v>35</v>
      </c>
      <c r="U507" s="199">
        <v>2000</v>
      </c>
      <c r="V507" s="200">
        <v>4000</v>
      </c>
      <c r="W507" s="34">
        <f t="shared" si="0"/>
        <v>15</v>
      </c>
      <c r="X507" s="34" t="str">
        <f t="shared" si="1"/>
        <v>A</v>
      </c>
      <c r="Y507" s="201">
        <f t="shared" si="19"/>
        <v>12000</v>
      </c>
      <c r="Z507" s="201" t="str">
        <f t="shared" si="18"/>
        <v>d</v>
      </c>
    </row>
    <row r="508" spans="1:26" ht="14.25" customHeight="1" thickBot="1" x14ac:dyDescent="0.3">
      <c r="A508" s="43">
        <v>0.65</v>
      </c>
      <c r="B508" s="43" t="s">
        <v>1901</v>
      </c>
      <c r="C508" s="44" t="s">
        <v>1880</v>
      </c>
      <c r="D508" s="44"/>
      <c r="E508" s="44" t="s">
        <v>1881</v>
      </c>
      <c r="F508" s="181" t="s">
        <v>1902</v>
      </c>
      <c r="G508" s="62" t="s">
        <v>46</v>
      </c>
      <c r="H508" s="44" t="s">
        <v>311</v>
      </c>
      <c r="I508" s="165" t="s">
        <v>1903</v>
      </c>
      <c r="J508" s="61" t="s">
        <v>1899</v>
      </c>
      <c r="K508" s="30">
        <v>42</v>
      </c>
      <c r="L508" s="30" t="s">
        <v>31</v>
      </c>
      <c r="M508" s="62" t="s">
        <v>170</v>
      </c>
      <c r="N508" s="44" t="s">
        <v>129</v>
      </c>
      <c r="O508" s="44">
        <v>1</v>
      </c>
      <c r="P508" s="44"/>
      <c r="Q508" s="62" t="s">
        <v>34</v>
      </c>
      <c r="R508" s="44"/>
      <c r="S508" s="44"/>
      <c r="T508" s="62" t="s">
        <v>35</v>
      </c>
      <c r="U508" s="199">
        <v>0</v>
      </c>
      <c r="V508" s="200">
        <v>0</v>
      </c>
      <c r="W508" s="34" t="str">
        <f t="shared" si="0"/>
        <v/>
      </c>
      <c r="X508" s="34" t="str">
        <f t="shared" si="1"/>
        <v/>
      </c>
      <c r="Y508" s="201">
        <f t="shared" si="19"/>
        <v>0</v>
      </c>
      <c r="Z508" s="201" t="str">
        <f t="shared" si="18"/>
        <v/>
      </c>
    </row>
    <row r="509" spans="1:26" ht="14.25" customHeight="1" thickBot="1" x14ac:dyDescent="0.3">
      <c r="A509" s="43">
        <v>0.65</v>
      </c>
      <c r="B509" s="85" t="s">
        <v>1904</v>
      </c>
      <c r="C509" s="44" t="s">
        <v>1880</v>
      </c>
      <c r="D509" s="44"/>
      <c r="E509" s="44" t="s">
        <v>178</v>
      </c>
      <c r="F509" s="181" t="s">
        <v>1847</v>
      </c>
      <c r="G509" s="62" t="s">
        <v>180</v>
      </c>
      <c r="H509" s="44" t="s">
        <v>311</v>
      </c>
      <c r="I509" s="165" t="s">
        <v>1903</v>
      </c>
      <c r="J509" s="61" t="s">
        <v>1899</v>
      </c>
      <c r="K509" s="35">
        <v>42</v>
      </c>
      <c r="L509" s="35" t="s">
        <v>47</v>
      </c>
      <c r="M509" s="62" t="s">
        <v>170</v>
      </c>
      <c r="N509" s="44" t="s">
        <v>129</v>
      </c>
      <c r="O509" s="44">
        <v>1</v>
      </c>
      <c r="P509" s="44"/>
      <c r="Q509" s="62" t="s">
        <v>34</v>
      </c>
      <c r="R509" s="44"/>
      <c r="S509" s="44"/>
      <c r="T509" s="62" t="s">
        <v>35</v>
      </c>
      <c r="U509" s="199">
        <v>1800</v>
      </c>
      <c r="V509" s="200">
        <v>0</v>
      </c>
      <c r="W509" s="34" t="str">
        <f t="shared" si="0"/>
        <v/>
      </c>
      <c r="X509" s="34" t="str">
        <f t="shared" si="1"/>
        <v/>
      </c>
      <c r="Y509" s="201">
        <f t="shared" si="19"/>
        <v>0</v>
      </c>
      <c r="Z509" s="201" t="str">
        <f t="shared" si="18"/>
        <v/>
      </c>
    </row>
    <row r="510" spans="1:26" ht="14.25" customHeight="1" thickBot="1" x14ac:dyDescent="0.3">
      <c r="A510" s="40">
        <v>1.99</v>
      </c>
      <c r="B510" s="40" t="s">
        <v>1905</v>
      </c>
      <c r="C510" s="24" t="s">
        <v>1906</v>
      </c>
      <c r="D510" s="24"/>
      <c r="E510" s="24" t="s">
        <v>1544</v>
      </c>
      <c r="F510" s="179" t="s">
        <v>1907</v>
      </c>
      <c r="G510" s="31" t="s">
        <v>293</v>
      </c>
      <c r="H510" s="24" t="s">
        <v>40</v>
      </c>
      <c r="I510" s="84" t="s">
        <v>1908</v>
      </c>
      <c r="J510" s="51" t="s">
        <v>1909</v>
      </c>
      <c r="K510" s="30">
        <v>39</v>
      </c>
      <c r="L510" s="30" t="s">
        <v>31</v>
      </c>
      <c r="M510" s="31" t="s">
        <v>170</v>
      </c>
      <c r="N510" s="24" t="s">
        <v>129</v>
      </c>
      <c r="O510" s="24">
        <v>1</v>
      </c>
      <c r="P510" s="24"/>
      <c r="Q510" s="62" t="s">
        <v>34</v>
      </c>
      <c r="R510" s="44"/>
      <c r="S510" s="44"/>
      <c r="T510" s="62" t="s">
        <v>35</v>
      </c>
      <c r="U510" s="199">
        <v>6750</v>
      </c>
      <c r="V510" s="200">
        <v>0</v>
      </c>
      <c r="W510" s="34" t="str">
        <f t="shared" si="0"/>
        <v/>
      </c>
      <c r="X510" s="34" t="str">
        <f t="shared" si="1"/>
        <v/>
      </c>
      <c r="Y510" s="201">
        <f t="shared" si="19"/>
        <v>0</v>
      </c>
      <c r="Z510" s="201" t="str">
        <f t="shared" si="18"/>
        <v/>
      </c>
    </row>
    <row r="511" spans="1:26" ht="14.25" customHeight="1" thickBot="1" x14ac:dyDescent="0.3">
      <c r="A511" s="40">
        <v>1.99</v>
      </c>
      <c r="B511" s="40" t="s">
        <v>1158</v>
      </c>
      <c r="C511" s="24" t="s">
        <v>1910</v>
      </c>
      <c r="D511" s="24"/>
      <c r="E511" s="24" t="s">
        <v>122</v>
      </c>
      <c r="F511" s="179" t="s">
        <v>1911</v>
      </c>
      <c r="G511" s="31" t="s">
        <v>110</v>
      </c>
      <c r="H511" s="24" t="s">
        <v>40</v>
      </c>
      <c r="I511" s="84" t="s">
        <v>1908</v>
      </c>
      <c r="J511" s="51" t="s">
        <v>1909</v>
      </c>
      <c r="K511" s="35">
        <v>39</v>
      </c>
      <c r="L511" s="35" t="s">
        <v>47</v>
      </c>
      <c r="M511" s="31" t="s">
        <v>170</v>
      </c>
      <c r="N511" s="24" t="s">
        <v>129</v>
      </c>
      <c r="O511" s="24">
        <v>1</v>
      </c>
      <c r="P511" s="24"/>
      <c r="Q511" s="62" t="s">
        <v>34</v>
      </c>
      <c r="R511" s="44"/>
      <c r="S511" s="44"/>
      <c r="T511" s="62" t="s">
        <v>35</v>
      </c>
      <c r="U511" s="199">
        <v>1510</v>
      </c>
      <c r="V511" s="200">
        <v>2000</v>
      </c>
      <c r="W511" s="34">
        <f t="shared" si="0"/>
        <v>22.65</v>
      </c>
      <c r="X511" s="34" t="str">
        <f t="shared" si="1"/>
        <v>A</v>
      </c>
      <c r="Y511" s="201">
        <f t="shared" si="19"/>
        <v>6000</v>
      </c>
      <c r="Z511" s="201" t="str">
        <f t="shared" si="18"/>
        <v>d</v>
      </c>
    </row>
    <row r="512" spans="1:26" ht="14.25" customHeight="1" thickBot="1" x14ac:dyDescent="0.3">
      <c r="A512" s="40">
        <v>1.99</v>
      </c>
      <c r="B512" s="40" t="s">
        <v>360</v>
      </c>
      <c r="C512" s="24" t="s">
        <v>1906</v>
      </c>
      <c r="D512" s="24"/>
      <c r="E512" s="24" t="s">
        <v>552</v>
      </c>
      <c r="F512" s="179" t="s">
        <v>1912</v>
      </c>
      <c r="G512" s="31" t="s">
        <v>106</v>
      </c>
      <c r="H512" s="24" t="s">
        <v>40</v>
      </c>
      <c r="I512" s="84" t="s">
        <v>1908</v>
      </c>
      <c r="J512" s="51" t="s">
        <v>1909</v>
      </c>
      <c r="K512" s="35">
        <v>39</v>
      </c>
      <c r="L512" s="35" t="s">
        <v>48</v>
      </c>
      <c r="M512" s="31" t="s">
        <v>170</v>
      </c>
      <c r="N512" s="24" t="s">
        <v>129</v>
      </c>
      <c r="O512" s="24">
        <v>1</v>
      </c>
      <c r="P512" s="24"/>
      <c r="Q512" s="62" t="s">
        <v>34</v>
      </c>
      <c r="R512" s="44"/>
      <c r="S512" s="44"/>
      <c r="T512" s="62" t="s">
        <v>35</v>
      </c>
      <c r="U512" s="199">
        <v>8915</v>
      </c>
      <c r="V512" s="200">
        <v>4500</v>
      </c>
      <c r="W512" s="34">
        <f t="shared" si="0"/>
        <v>59.43333333333333</v>
      </c>
      <c r="X512" s="34" t="str">
        <f t="shared" si="1"/>
        <v>B</v>
      </c>
      <c r="Y512" s="201">
        <f t="shared" si="19"/>
        <v>13500</v>
      </c>
      <c r="Z512" s="201" t="str">
        <f t="shared" si="18"/>
        <v>d</v>
      </c>
    </row>
    <row r="513" spans="1:26" ht="14.25" customHeight="1" thickBot="1" x14ac:dyDescent="0.3">
      <c r="A513" s="36">
        <v>5.98</v>
      </c>
      <c r="B513" s="24">
        <v>11.25</v>
      </c>
      <c r="C513" s="24" t="s">
        <v>1913</v>
      </c>
      <c r="D513" s="24"/>
      <c r="E513" s="24" t="s">
        <v>477</v>
      </c>
      <c r="F513" s="179" t="s">
        <v>1914</v>
      </c>
      <c r="G513" s="31" t="s">
        <v>46</v>
      </c>
      <c r="H513" s="24" t="s">
        <v>244</v>
      </c>
      <c r="I513" s="84" t="s">
        <v>1915</v>
      </c>
      <c r="J513" s="51" t="s">
        <v>1916</v>
      </c>
      <c r="K513" s="36">
        <v>15</v>
      </c>
      <c r="L513" s="36" t="s">
        <v>31</v>
      </c>
      <c r="M513" s="31" t="s">
        <v>255</v>
      </c>
      <c r="N513" s="24" t="s">
        <v>185</v>
      </c>
      <c r="O513" s="24">
        <v>1</v>
      </c>
      <c r="P513" s="24"/>
      <c r="Q513" s="31" t="s">
        <v>66</v>
      </c>
      <c r="R513" s="24"/>
      <c r="S513" s="24"/>
      <c r="T513" s="31" t="s">
        <v>35</v>
      </c>
      <c r="U513" s="199">
        <v>0</v>
      </c>
      <c r="V513" s="200">
        <v>0</v>
      </c>
      <c r="W513" s="34" t="str">
        <f t="shared" si="0"/>
        <v/>
      </c>
      <c r="X513" s="34" t="str">
        <f t="shared" si="1"/>
        <v/>
      </c>
      <c r="Y513" s="201">
        <f t="shared" si="19"/>
        <v>0</v>
      </c>
      <c r="Z513" s="201" t="str">
        <f t="shared" si="18"/>
        <v/>
      </c>
    </row>
    <row r="514" spans="1:26" ht="14.25" customHeight="1" thickBot="1" x14ac:dyDescent="0.3">
      <c r="A514" s="40">
        <v>0.29899999999999999</v>
      </c>
      <c r="B514" s="40" t="s">
        <v>1917</v>
      </c>
      <c r="C514" s="24" t="s">
        <v>115</v>
      </c>
      <c r="D514" s="24"/>
      <c r="E514" s="24" t="s">
        <v>291</v>
      </c>
      <c r="F514" s="179" t="s">
        <v>1918</v>
      </c>
      <c r="G514" s="31" t="s">
        <v>110</v>
      </c>
      <c r="H514" s="24" t="s">
        <v>84</v>
      </c>
      <c r="I514" s="84" t="s">
        <v>1919</v>
      </c>
      <c r="J514" s="51" t="s">
        <v>1920</v>
      </c>
      <c r="K514" s="36">
        <v>466</v>
      </c>
      <c r="L514" s="36" t="s">
        <v>31</v>
      </c>
      <c r="M514" s="31" t="s">
        <v>234</v>
      </c>
      <c r="N514" s="24" t="s">
        <v>88</v>
      </c>
      <c r="O514" s="24">
        <v>5</v>
      </c>
      <c r="P514" s="24"/>
      <c r="Q514" s="31" t="s">
        <v>34</v>
      </c>
      <c r="R514" s="24"/>
      <c r="S514" s="24"/>
      <c r="T514" s="31" t="s">
        <v>35</v>
      </c>
      <c r="U514" s="199">
        <v>20500</v>
      </c>
      <c r="V514" s="200">
        <v>24000</v>
      </c>
      <c r="W514" s="34">
        <f t="shared" si="0"/>
        <v>25.625</v>
      </c>
      <c r="X514" s="34" t="str">
        <f t="shared" si="1"/>
        <v>A</v>
      </c>
      <c r="Y514" s="201">
        <f t="shared" si="19"/>
        <v>72000</v>
      </c>
      <c r="Z514" s="201" t="str">
        <f t="shared" ref="Z514:Z577" si="21">IF($Y514="","",IF($U514&lt;$Y514,"d",""))</f>
        <v>d</v>
      </c>
    </row>
    <row r="515" spans="1:26" ht="14.25" customHeight="1" thickBot="1" x14ac:dyDescent="0.3">
      <c r="A515" s="40">
        <v>4.7249999999999996</v>
      </c>
      <c r="B515" s="40" t="s">
        <v>283</v>
      </c>
      <c r="C515" s="24" t="s">
        <v>235</v>
      </c>
      <c r="D515" s="24"/>
      <c r="E515" s="24" t="s">
        <v>297</v>
      </c>
      <c r="F515" s="179" t="s">
        <v>1921</v>
      </c>
      <c r="G515" s="31" t="s">
        <v>321</v>
      </c>
      <c r="H515" s="24" t="s">
        <v>235</v>
      </c>
      <c r="I515" s="84" t="s">
        <v>1922</v>
      </c>
      <c r="J515" s="51" t="s">
        <v>1923</v>
      </c>
      <c r="K515" s="36">
        <v>413</v>
      </c>
      <c r="L515" s="36" t="s">
        <v>31</v>
      </c>
      <c r="M515" s="31" t="s">
        <v>32</v>
      </c>
      <c r="N515" s="24" t="s">
        <v>33</v>
      </c>
      <c r="O515" s="24">
        <v>5</v>
      </c>
      <c r="P515" s="24"/>
      <c r="Q515" s="31" t="s">
        <v>34</v>
      </c>
      <c r="R515" s="24"/>
      <c r="S515" s="24"/>
      <c r="T515" s="31" t="s">
        <v>35</v>
      </c>
      <c r="U515" s="199">
        <v>18000</v>
      </c>
      <c r="V515" s="200">
        <v>3600</v>
      </c>
      <c r="W515" s="34">
        <f t="shared" si="0"/>
        <v>150</v>
      </c>
      <c r="X515" s="34" t="str">
        <f t="shared" si="1"/>
        <v>C</v>
      </c>
      <c r="Y515" s="201">
        <f t="shared" ref="Y515:Y578" si="22">IFERROR(($V515)*3,"")</f>
        <v>10800</v>
      </c>
      <c r="Z515" s="201" t="str">
        <f t="shared" si="21"/>
        <v/>
      </c>
    </row>
    <row r="516" spans="1:26" ht="14.25" customHeight="1" thickBot="1" x14ac:dyDescent="0.3">
      <c r="A516" s="40">
        <v>0.14250000000000002</v>
      </c>
      <c r="B516" s="41">
        <v>0.27999999999999997</v>
      </c>
      <c r="C516" s="24" t="s">
        <v>24</v>
      </c>
      <c r="D516" s="24"/>
      <c r="E516" s="24" t="s">
        <v>73</v>
      </c>
      <c r="F516" s="179" t="s">
        <v>1924</v>
      </c>
      <c r="G516" s="31" t="s">
        <v>69</v>
      </c>
      <c r="H516" s="24" t="s">
        <v>84</v>
      </c>
      <c r="I516" s="84" t="s">
        <v>1925</v>
      </c>
      <c r="J516" s="51" t="s">
        <v>1926</v>
      </c>
      <c r="K516" s="36">
        <v>236</v>
      </c>
      <c r="L516" s="36" t="s">
        <v>31</v>
      </c>
      <c r="M516" s="31" t="s">
        <v>318</v>
      </c>
      <c r="N516" s="24" t="s">
        <v>33</v>
      </c>
      <c r="O516" s="24">
        <v>3</v>
      </c>
      <c r="P516" s="24"/>
      <c r="Q516" s="31" t="s">
        <v>34</v>
      </c>
      <c r="R516" s="36"/>
      <c r="S516" s="36"/>
      <c r="T516" s="31" t="s">
        <v>35</v>
      </c>
      <c r="U516" s="199">
        <v>14000</v>
      </c>
      <c r="V516" s="200">
        <v>6300</v>
      </c>
      <c r="W516" s="34">
        <f t="shared" si="0"/>
        <v>66.666666666666671</v>
      </c>
      <c r="X516" s="34" t="str">
        <f t="shared" si="1"/>
        <v>C</v>
      </c>
      <c r="Y516" s="201">
        <f t="shared" si="22"/>
        <v>18900</v>
      </c>
      <c r="Z516" s="201" t="str">
        <f t="shared" si="21"/>
        <v>d</v>
      </c>
    </row>
    <row r="517" spans="1:26" ht="14.25" customHeight="1" thickBot="1" x14ac:dyDescent="0.3">
      <c r="A517" s="40">
        <v>0.1593</v>
      </c>
      <c r="B517" s="41" t="s">
        <v>1927</v>
      </c>
      <c r="C517" s="24" t="s">
        <v>1928</v>
      </c>
      <c r="D517" s="24"/>
      <c r="E517" s="24" t="s">
        <v>1057</v>
      </c>
      <c r="F517" s="179" t="s">
        <v>1924</v>
      </c>
      <c r="G517" s="31" t="s">
        <v>83</v>
      </c>
      <c r="H517" s="24" t="s">
        <v>40</v>
      </c>
      <c r="I517" s="84" t="s">
        <v>1929</v>
      </c>
      <c r="J517" s="51" t="s">
        <v>1930</v>
      </c>
      <c r="K517" s="36">
        <v>257</v>
      </c>
      <c r="L517" s="36" t="s">
        <v>31</v>
      </c>
      <c r="M517" s="31" t="s">
        <v>838</v>
      </c>
      <c r="N517" s="24" t="s">
        <v>839</v>
      </c>
      <c r="O517" s="24">
        <v>3</v>
      </c>
      <c r="P517" s="24"/>
      <c r="Q517" s="31" t="s">
        <v>34</v>
      </c>
      <c r="R517" s="49"/>
      <c r="S517" s="49"/>
      <c r="T517" s="31" t="s">
        <v>35</v>
      </c>
      <c r="U517" s="199">
        <v>0</v>
      </c>
      <c r="V517" s="200">
        <v>0</v>
      </c>
      <c r="W517" s="34" t="str">
        <f t="shared" si="0"/>
        <v/>
      </c>
      <c r="X517" s="34" t="str">
        <f t="shared" si="1"/>
        <v/>
      </c>
      <c r="Y517" s="201">
        <f t="shared" si="22"/>
        <v>0</v>
      </c>
      <c r="Z517" s="201" t="str">
        <f t="shared" si="21"/>
        <v/>
      </c>
    </row>
    <row r="518" spans="1:26" ht="14.25" customHeight="1" thickBot="1" x14ac:dyDescent="0.3">
      <c r="A518" s="40">
        <v>0.35</v>
      </c>
      <c r="B518" s="41" t="s">
        <v>491</v>
      </c>
      <c r="C518" s="24" t="s">
        <v>24</v>
      </c>
      <c r="D518" s="24"/>
      <c r="E518" s="24" t="s">
        <v>98</v>
      </c>
      <c r="F518" s="179" t="s">
        <v>1931</v>
      </c>
      <c r="G518" s="31" t="s">
        <v>100</v>
      </c>
      <c r="H518" s="24" t="s">
        <v>84</v>
      </c>
      <c r="I518" s="84" t="s">
        <v>1932</v>
      </c>
      <c r="J518" s="51" t="s">
        <v>1933</v>
      </c>
      <c r="K518" s="36">
        <v>154</v>
      </c>
      <c r="L518" s="36" t="s">
        <v>31</v>
      </c>
      <c r="M518" s="31" t="s">
        <v>184</v>
      </c>
      <c r="N518" s="24" t="s">
        <v>185</v>
      </c>
      <c r="O518" s="24">
        <v>2</v>
      </c>
      <c r="P518" s="24"/>
      <c r="Q518" s="31" t="s">
        <v>66</v>
      </c>
      <c r="R518" s="24"/>
      <c r="S518" s="24"/>
      <c r="T518" s="31" t="s">
        <v>35</v>
      </c>
      <c r="U518" s="199">
        <v>12000</v>
      </c>
      <c r="V518" s="200">
        <v>0</v>
      </c>
      <c r="W518" s="34" t="str">
        <f t="shared" si="0"/>
        <v/>
      </c>
      <c r="X518" s="34" t="str">
        <f t="shared" si="1"/>
        <v/>
      </c>
      <c r="Y518" s="201">
        <f t="shared" si="22"/>
        <v>0</v>
      </c>
      <c r="Z518" s="201" t="str">
        <f t="shared" si="21"/>
        <v/>
      </c>
    </row>
    <row r="519" spans="1:26" ht="14.25" customHeight="1" thickBot="1" x14ac:dyDescent="0.3">
      <c r="A519" s="40">
        <v>0.26250000000000001</v>
      </c>
      <c r="B519" s="41" t="s">
        <v>1934</v>
      </c>
      <c r="C519" s="24" t="s">
        <v>1935</v>
      </c>
      <c r="D519" s="24"/>
      <c r="E519" s="36" t="s">
        <v>514</v>
      </c>
      <c r="F519" s="179" t="s">
        <v>1936</v>
      </c>
      <c r="G519" s="27" t="s">
        <v>93</v>
      </c>
      <c r="H519" s="24" t="s">
        <v>84</v>
      </c>
      <c r="I519" s="84" t="s">
        <v>1937</v>
      </c>
      <c r="J519" s="51" t="s">
        <v>1938</v>
      </c>
      <c r="K519" s="36">
        <v>226</v>
      </c>
      <c r="L519" s="36" t="s">
        <v>31</v>
      </c>
      <c r="M519" s="31" t="s">
        <v>128</v>
      </c>
      <c r="N519" s="24" t="s">
        <v>129</v>
      </c>
      <c r="O519" s="24">
        <v>2</v>
      </c>
      <c r="P519" s="24"/>
      <c r="Q519" s="31" t="s">
        <v>34</v>
      </c>
      <c r="R519" s="24"/>
      <c r="S519" s="24"/>
      <c r="T519" s="31" t="s">
        <v>35</v>
      </c>
      <c r="U519" s="199">
        <v>38000</v>
      </c>
      <c r="V519" s="200">
        <v>99000</v>
      </c>
      <c r="W519" s="34">
        <f t="shared" si="0"/>
        <v>11.515151515151514</v>
      </c>
      <c r="X519" s="34" t="str">
        <f t="shared" si="1"/>
        <v>A</v>
      </c>
      <c r="Y519" s="201">
        <f t="shared" si="22"/>
        <v>297000</v>
      </c>
      <c r="Z519" s="201" t="str">
        <f t="shared" si="21"/>
        <v>d</v>
      </c>
    </row>
    <row r="520" spans="1:26" ht="14.25" customHeight="1" thickBot="1" x14ac:dyDescent="0.3">
      <c r="A520" s="40">
        <v>0.28999999999999998</v>
      </c>
      <c r="B520" s="41" t="s">
        <v>1865</v>
      </c>
      <c r="C520" s="24" t="s">
        <v>348</v>
      </c>
      <c r="D520" s="24"/>
      <c r="E520" s="24" t="s">
        <v>122</v>
      </c>
      <c r="F520" s="179" t="s">
        <v>1939</v>
      </c>
      <c r="G520" s="31" t="s">
        <v>110</v>
      </c>
      <c r="H520" s="24" t="s">
        <v>84</v>
      </c>
      <c r="I520" s="84" t="s">
        <v>1940</v>
      </c>
      <c r="J520" s="51" t="s">
        <v>1941</v>
      </c>
      <c r="K520" s="30">
        <v>304</v>
      </c>
      <c r="L520" s="30" t="s">
        <v>31</v>
      </c>
      <c r="M520" s="31" t="s">
        <v>87</v>
      </c>
      <c r="N520" s="24" t="s">
        <v>88</v>
      </c>
      <c r="O520" s="24">
        <v>3</v>
      </c>
      <c r="P520" s="24"/>
      <c r="Q520" s="31" t="s">
        <v>34</v>
      </c>
      <c r="R520" s="49"/>
      <c r="S520" s="49"/>
      <c r="T520" s="31" t="s">
        <v>35</v>
      </c>
      <c r="U520" s="199">
        <v>10000</v>
      </c>
      <c r="V520" s="200">
        <v>20000</v>
      </c>
      <c r="W520" s="34">
        <f t="shared" si="0"/>
        <v>15</v>
      </c>
      <c r="X520" s="34" t="str">
        <f t="shared" si="1"/>
        <v>A</v>
      </c>
      <c r="Y520" s="201">
        <f t="shared" si="22"/>
        <v>60000</v>
      </c>
      <c r="Z520" s="201" t="str">
        <f t="shared" si="21"/>
        <v>d</v>
      </c>
    </row>
    <row r="521" spans="1:26" ht="14.25" customHeight="1" thickBot="1" x14ac:dyDescent="0.3">
      <c r="A521" s="40">
        <v>0.28999999999999998</v>
      </c>
      <c r="B521" s="52" t="s">
        <v>1942</v>
      </c>
      <c r="C521" s="24" t="s">
        <v>24</v>
      </c>
      <c r="D521" s="24"/>
      <c r="E521" s="24" t="s">
        <v>178</v>
      </c>
      <c r="F521" s="179" t="s">
        <v>1943</v>
      </c>
      <c r="G521" s="31" t="s">
        <v>180</v>
      </c>
      <c r="H521" s="24" t="s">
        <v>84</v>
      </c>
      <c r="I521" s="84" t="s">
        <v>1940</v>
      </c>
      <c r="J521" s="51" t="s">
        <v>1941</v>
      </c>
      <c r="K521" s="35">
        <v>304</v>
      </c>
      <c r="L521" s="35" t="s">
        <v>47</v>
      </c>
      <c r="M521" s="31" t="s">
        <v>87</v>
      </c>
      <c r="N521" s="24" t="s">
        <v>88</v>
      </c>
      <c r="O521" s="24">
        <v>3</v>
      </c>
      <c r="P521" s="24"/>
      <c r="Q521" s="31" t="s">
        <v>34</v>
      </c>
      <c r="R521" s="49"/>
      <c r="S521" s="49"/>
      <c r="T521" s="31" t="s">
        <v>35</v>
      </c>
      <c r="U521" s="199">
        <v>30000</v>
      </c>
      <c r="V521" s="200">
        <v>3000</v>
      </c>
      <c r="W521" s="34">
        <f t="shared" si="0"/>
        <v>300</v>
      </c>
      <c r="X521" s="34" t="str">
        <f t="shared" si="1"/>
        <v>C</v>
      </c>
      <c r="Y521" s="201">
        <f t="shared" si="22"/>
        <v>9000</v>
      </c>
      <c r="Z521" s="201" t="str">
        <f t="shared" si="21"/>
        <v/>
      </c>
    </row>
    <row r="522" spans="1:26" ht="14.25" customHeight="1" thickBot="1" x14ac:dyDescent="0.3">
      <c r="A522" s="40">
        <v>0.28999999999999998</v>
      </c>
      <c r="B522" s="40" t="s">
        <v>1944</v>
      </c>
      <c r="C522" s="24" t="s">
        <v>115</v>
      </c>
      <c r="D522" s="24"/>
      <c r="E522" s="24" t="s">
        <v>808</v>
      </c>
      <c r="F522" s="179" t="s">
        <v>1945</v>
      </c>
      <c r="G522" s="31" t="s">
        <v>93</v>
      </c>
      <c r="H522" s="24" t="s">
        <v>84</v>
      </c>
      <c r="I522" s="84" t="s">
        <v>1940</v>
      </c>
      <c r="J522" s="51" t="s">
        <v>1941</v>
      </c>
      <c r="K522" s="35">
        <v>304</v>
      </c>
      <c r="L522" s="35" t="s">
        <v>48</v>
      </c>
      <c r="M522" s="31" t="s">
        <v>87</v>
      </c>
      <c r="N522" s="24" t="s">
        <v>88</v>
      </c>
      <c r="O522" s="24">
        <v>3</v>
      </c>
      <c r="P522" s="24"/>
      <c r="Q522" s="31" t="s">
        <v>34</v>
      </c>
      <c r="R522" s="49"/>
      <c r="S522" s="49"/>
      <c r="T522" s="31" t="s">
        <v>35</v>
      </c>
      <c r="U522" s="199">
        <v>12000</v>
      </c>
      <c r="V522" s="200">
        <v>0</v>
      </c>
      <c r="W522" s="34" t="str">
        <f t="shared" si="0"/>
        <v/>
      </c>
      <c r="X522" s="34" t="str">
        <f t="shared" si="1"/>
        <v/>
      </c>
      <c r="Y522" s="201">
        <f t="shared" si="22"/>
        <v>0</v>
      </c>
      <c r="Z522" s="201" t="str">
        <f t="shared" si="21"/>
        <v/>
      </c>
    </row>
    <row r="523" spans="1:26" ht="14.25" customHeight="1" thickBot="1" x14ac:dyDescent="0.3">
      <c r="A523" s="40">
        <v>0.79</v>
      </c>
      <c r="B523" s="40" t="s">
        <v>391</v>
      </c>
      <c r="C523" s="24" t="s">
        <v>195</v>
      </c>
      <c r="D523" s="24"/>
      <c r="E523" s="24" t="s">
        <v>122</v>
      </c>
      <c r="F523" s="179" t="s">
        <v>1946</v>
      </c>
      <c r="G523" s="31" t="s">
        <v>110</v>
      </c>
      <c r="H523" s="24" t="s">
        <v>84</v>
      </c>
      <c r="I523" s="31" t="s">
        <v>1947</v>
      </c>
      <c r="J523" s="24" t="s">
        <v>1948</v>
      </c>
      <c r="K523" s="53">
        <v>305</v>
      </c>
      <c r="L523" s="53" t="s">
        <v>31</v>
      </c>
      <c r="M523" s="31" t="s">
        <v>87</v>
      </c>
      <c r="N523" s="24" t="s">
        <v>88</v>
      </c>
      <c r="O523" s="24">
        <v>3</v>
      </c>
      <c r="P523" s="24"/>
      <c r="Q523" s="31" t="s">
        <v>34</v>
      </c>
      <c r="R523" s="49"/>
      <c r="S523" s="49"/>
      <c r="T523" s="31" t="s">
        <v>35</v>
      </c>
      <c r="U523" s="199">
        <v>0</v>
      </c>
      <c r="V523" s="200">
        <v>0</v>
      </c>
      <c r="W523" s="34" t="str">
        <f t="shared" si="0"/>
        <v/>
      </c>
      <c r="X523" s="34" t="str">
        <f t="shared" si="1"/>
        <v/>
      </c>
      <c r="Y523" s="201">
        <f t="shared" si="22"/>
        <v>0</v>
      </c>
      <c r="Z523" s="201" t="str">
        <f t="shared" si="21"/>
        <v/>
      </c>
    </row>
    <row r="524" spans="1:26" ht="14.25" customHeight="1" thickBot="1" x14ac:dyDescent="0.3">
      <c r="A524" s="40">
        <v>0.99</v>
      </c>
      <c r="B524" s="41" t="s">
        <v>301</v>
      </c>
      <c r="C524" s="24" t="s">
        <v>195</v>
      </c>
      <c r="D524" s="24"/>
      <c r="E524" s="24" t="s">
        <v>122</v>
      </c>
      <c r="F524" s="179" t="s">
        <v>1949</v>
      </c>
      <c r="G524" s="27" t="s">
        <v>110</v>
      </c>
      <c r="H524" s="24" t="s">
        <v>84</v>
      </c>
      <c r="I524" s="31" t="s">
        <v>1950</v>
      </c>
      <c r="J524" s="24" t="s">
        <v>1951</v>
      </c>
      <c r="K524" s="53">
        <v>306</v>
      </c>
      <c r="L524" s="53" t="s">
        <v>31</v>
      </c>
      <c r="M524" s="31" t="s">
        <v>87</v>
      </c>
      <c r="N524" s="24" t="s">
        <v>88</v>
      </c>
      <c r="O524" s="24">
        <v>3</v>
      </c>
      <c r="P524" s="24"/>
      <c r="Q524" s="31" t="s">
        <v>34</v>
      </c>
      <c r="R524" s="49"/>
      <c r="S524" s="49"/>
      <c r="T524" s="31" t="s">
        <v>35</v>
      </c>
      <c r="U524" s="199">
        <v>0</v>
      </c>
      <c r="V524" s="200">
        <v>0</v>
      </c>
      <c r="W524" s="34" t="str">
        <f t="shared" si="0"/>
        <v/>
      </c>
      <c r="X524" s="34" t="str">
        <f t="shared" si="1"/>
        <v/>
      </c>
      <c r="Y524" s="201">
        <f t="shared" si="22"/>
        <v>0</v>
      </c>
      <c r="Z524" s="201" t="str">
        <f t="shared" si="21"/>
        <v/>
      </c>
    </row>
    <row r="525" spans="1:26" ht="14.25" customHeight="1" thickBot="1" x14ac:dyDescent="0.3">
      <c r="A525" s="40">
        <v>0.71499999999999997</v>
      </c>
      <c r="B525" s="41" t="s">
        <v>1247</v>
      </c>
      <c r="C525" s="24" t="s">
        <v>115</v>
      </c>
      <c r="D525" s="24"/>
      <c r="E525" s="24" t="s">
        <v>98</v>
      </c>
      <c r="F525" s="179" t="s">
        <v>1952</v>
      </c>
      <c r="G525" s="31" t="s">
        <v>100</v>
      </c>
      <c r="H525" s="24" t="s">
        <v>84</v>
      </c>
      <c r="I525" s="31" t="s">
        <v>1953</v>
      </c>
      <c r="J525" s="24" t="s">
        <v>1954</v>
      </c>
      <c r="K525" s="36">
        <v>370</v>
      </c>
      <c r="L525" s="36" t="s">
        <v>31</v>
      </c>
      <c r="M525" s="31" t="s">
        <v>87</v>
      </c>
      <c r="N525" s="24" t="s">
        <v>88</v>
      </c>
      <c r="O525" s="24">
        <v>3</v>
      </c>
      <c r="P525" s="24"/>
      <c r="Q525" s="31" t="s">
        <v>34</v>
      </c>
      <c r="R525" s="49"/>
      <c r="S525" s="49"/>
      <c r="T525" s="31" t="s">
        <v>35</v>
      </c>
      <c r="U525" s="199">
        <v>37000</v>
      </c>
      <c r="V525" s="200">
        <v>9200</v>
      </c>
      <c r="W525" s="34">
        <f t="shared" si="0"/>
        <v>120.65217391304347</v>
      </c>
      <c r="X525" s="34" t="str">
        <f t="shared" si="1"/>
        <v>C</v>
      </c>
      <c r="Y525" s="201">
        <f t="shared" si="22"/>
        <v>27600</v>
      </c>
      <c r="Z525" s="201" t="str">
        <f t="shared" si="21"/>
        <v/>
      </c>
    </row>
    <row r="526" spans="1:26" ht="14.25" customHeight="1" thickBot="1" x14ac:dyDescent="0.3">
      <c r="A526" s="40">
        <v>0.21749999999999997</v>
      </c>
      <c r="B526" s="40">
        <v>0.25</v>
      </c>
      <c r="C526" s="24" t="s">
        <v>24</v>
      </c>
      <c r="D526" s="24"/>
      <c r="E526" s="24" t="s">
        <v>495</v>
      </c>
      <c r="F526" s="179" t="s">
        <v>1955</v>
      </c>
      <c r="G526" s="31" t="s">
        <v>69</v>
      </c>
      <c r="H526" s="24" t="s">
        <v>28</v>
      </c>
      <c r="I526" s="84" t="s">
        <v>1956</v>
      </c>
      <c r="J526" s="51" t="s">
        <v>1957</v>
      </c>
      <c r="K526" s="36">
        <v>304</v>
      </c>
      <c r="L526" s="36" t="s">
        <v>31</v>
      </c>
      <c r="M526" s="31" t="s">
        <v>1958</v>
      </c>
      <c r="N526" s="24" t="s">
        <v>78</v>
      </c>
      <c r="O526" s="24">
        <v>3</v>
      </c>
      <c r="P526" s="24"/>
      <c r="Q526" s="31" t="s">
        <v>34</v>
      </c>
      <c r="R526" s="24"/>
      <c r="S526" s="24"/>
      <c r="T526" s="31" t="s">
        <v>35</v>
      </c>
      <c r="U526" s="199">
        <v>0</v>
      </c>
      <c r="V526" s="200">
        <v>2000</v>
      </c>
      <c r="W526" s="34">
        <f t="shared" si="0"/>
        <v>0</v>
      </c>
      <c r="X526" s="34" t="str">
        <f t="shared" si="1"/>
        <v>A</v>
      </c>
      <c r="Y526" s="201">
        <f t="shared" si="22"/>
        <v>6000</v>
      </c>
      <c r="Z526" s="201" t="str">
        <f t="shared" si="21"/>
        <v>d</v>
      </c>
    </row>
    <row r="527" spans="1:26" ht="14.25" customHeight="1" thickBot="1" x14ac:dyDescent="0.3">
      <c r="A527" s="40">
        <v>44.11999999999999</v>
      </c>
      <c r="B527" s="24">
        <v>250</v>
      </c>
      <c r="C527" s="24" t="s">
        <v>36</v>
      </c>
      <c r="D527" s="24"/>
      <c r="E527" s="24" t="s">
        <v>1683</v>
      </c>
      <c r="F527" s="179" t="s">
        <v>1959</v>
      </c>
      <c r="G527" s="31" t="s">
        <v>61</v>
      </c>
      <c r="H527" s="24" t="s">
        <v>40</v>
      </c>
      <c r="I527" s="84" t="s">
        <v>1960</v>
      </c>
      <c r="J527" s="51" t="s">
        <v>1961</v>
      </c>
      <c r="K527" s="36">
        <v>853</v>
      </c>
      <c r="L527" s="36" t="s">
        <v>31</v>
      </c>
      <c r="M527" s="31" t="s">
        <v>1010</v>
      </c>
      <c r="N527" s="24" t="s">
        <v>78</v>
      </c>
      <c r="O527" s="24">
        <v>8</v>
      </c>
      <c r="P527" s="24"/>
      <c r="Q527" s="31" t="s">
        <v>34</v>
      </c>
      <c r="R527" s="24"/>
      <c r="S527" s="24"/>
      <c r="T527" s="31" t="s">
        <v>35</v>
      </c>
      <c r="U527" s="199">
        <v>0</v>
      </c>
      <c r="V527" s="200">
        <v>0</v>
      </c>
      <c r="W527" s="34" t="str">
        <f t="shared" si="0"/>
        <v/>
      </c>
      <c r="X527" s="34" t="str">
        <f t="shared" si="1"/>
        <v/>
      </c>
      <c r="Y527" s="201">
        <f t="shared" si="22"/>
        <v>0</v>
      </c>
      <c r="Z527" s="201" t="str">
        <f t="shared" si="21"/>
        <v/>
      </c>
    </row>
    <row r="528" spans="1:26" ht="14.25" customHeight="1" thickBot="1" x14ac:dyDescent="0.3">
      <c r="A528" s="109">
        <v>5.1473000000000004</v>
      </c>
      <c r="B528" s="24">
        <v>5.8330000000000002</v>
      </c>
      <c r="C528" s="24" t="s">
        <v>195</v>
      </c>
      <c r="D528" s="24"/>
      <c r="E528" s="24" t="s">
        <v>1683</v>
      </c>
      <c r="F528" s="179" t="s">
        <v>1962</v>
      </c>
      <c r="G528" s="31" t="s">
        <v>61</v>
      </c>
      <c r="H528" s="24" t="s">
        <v>28</v>
      </c>
      <c r="I528" s="84" t="s">
        <v>1963</v>
      </c>
      <c r="J528" s="51" t="s">
        <v>1964</v>
      </c>
      <c r="K528" s="36">
        <v>854</v>
      </c>
      <c r="L528" s="36" t="s">
        <v>31</v>
      </c>
      <c r="M528" s="31" t="s">
        <v>1010</v>
      </c>
      <c r="N528" s="24" t="s">
        <v>78</v>
      </c>
      <c r="O528" s="24">
        <v>8</v>
      </c>
      <c r="P528" s="24"/>
      <c r="Q528" s="31" t="s">
        <v>34</v>
      </c>
      <c r="R528" s="24"/>
      <c r="S528" s="24"/>
      <c r="T528" s="31" t="s">
        <v>35</v>
      </c>
      <c r="U528" s="199">
        <v>0</v>
      </c>
      <c r="V528" s="200">
        <v>0</v>
      </c>
      <c r="W528" s="34" t="str">
        <f t="shared" si="0"/>
        <v/>
      </c>
      <c r="X528" s="34" t="str">
        <f t="shared" si="1"/>
        <v/>
      </c>
      <c r="Y528" s="201">
        <f t="shared" si="22"/>
        <v>0</v>
      </c>
      <c r="Z528" s="201" t="str">
        <f t="shared" si="21"/>
        <v/>
      </c>
    </row>
    <row r="529" spans="1:26" ht="14.25" customHeight="1" thickBot="1" x14ac:dyDescent="0.3">
      <c r="A529" s="40">
        <v>10.875</v>
      </c>
      <c r="B529" s="40" t="s">
        <v>283</v>
      </c>
      <c r="C529" s="24" t="s">
        <v>1965</v>
      </c>
      <c r="D529" s="24"/>
      <c r="E529" s="24" t="s">
        <v>495</v>
      </c>
      <c r="F529" s="179" t="s">
        <v>1966</v>
      </c>
      <c r="G529" s="31" t="s">
        <v>69</v>
      </c>
      <c r="H529" s="24" t="s">
        <v>1967</v>
      </c>
      <c r="I529" s="31" t="s">
        <v>1968</v>
      </c>
      <c r="J529" s="24" t="s">
        <v>1969</v>
      </c>
      <c r="K529" s="36">
        <v>740</v>
      </c>
      <c r="L529" s="36" t="s">
        <v>31</v>
      </c>
      <c r="M529" s="31" t="s">
        <v>72</v>
      </c>
      <c r="N529" s="24" t="s">
        <v>33</v>
      </c>
      <c r="O529" s="24">
        <v>8</v>
      </c>
      <c r="P529" s="24"/>
      <c r="Q529" s="31" t="s">
        <v>34</v>
      </c>
      <c r="R529" s="24"/>
      <c r="S529" s="24"/>
      <c r="T529" s="31" t="s">
        <v>35</v>
      </c>
      <c r="U529" s="199">
        <v>600</v>
      </c>
      <c r="V529" s="200">
        <v>1600</v>
      </c>
      <c r="W529" s="34">
        <f t="shared" si="0"/>
        <v>11.25</v>
      </c>
      <c r="X529" s="34" t="str">
        <f t="shared" si="1"/>
        <v>A</v>
      </c>
      <c r="Y529" s="201">
        <f t="shared" si="22"/>
        <v>4800</v>
      </c>
      <c r="Z529" s="201" t="str">
        <f t="shared" si="21"/>
        <v>d</v>
      </c>
    </row>
    <row r="530" spans="1:26" ht="14.25" customHeight="1" thickBot="1" x14ac:dyDescent="0.3">
      <c r="A530" s="40">
        <v>10.938888888888888</v>
      </c>
      <c r="B530" s="40">
        <v>11</v>
      </c>
      <c r="C530" s="24" t="s">
        <v>1970</v>
      </c>
      <c r="D530" s="24"/>
      <c r="E530" s="24" t="s">
        <v>495</v>
      </c>
      <c r="F530" s="179" t="s">
        <v>1966</v>
      </c>
      <c r="G530" s="31" t="s">
        <v>69</v>
      </c>
      <c r="H530" s="24" t="s">
        <v>1967</v>
      </c>
      <c r="I530" s="31" t="s">
        <v>1971</v>
      </c>
      <c r="J530" s="24" t="s">
        <v>1972</v>
      </c>
      <c r="K530" s="36">
        <v>741</v>
      </c>
      <c r="L530" s="36" t="s">
        <v>31</v>
      </c>
      <c r="M530" s="31" t="s">
        <v>72</v>
      </c>
      <c r="N530" s="24" t="s">
        <v>33</v>
      </c>
      <c r="O530" s="24">
        <v>8</v>
      </c>
      <c r="P530" s="24"/>
      <c r="Q530" s="31" t="s">
        <v>34</v>
      </c>
      <c r="R530" s="24"/>
      <c r="S530" s="24"/>
      <c r="T530" s="31" t="s">
        <v>35</v>
      </c>
      <c r="U530" s="199">
        <v>56</v>
      </c>
      <c r="V530" s="200">
        <v>28</v>
      </c>
      <c r="W530" s="34">
        <f t="shared" si="0"/>
        <v>60</v>
      </c>
      <c r="X530" s="34" t="str">
        <f t="shared" si="1"/>
        <v>B</v>
      </c>
      <c r="Y530" s="201">
        <f t="shared" si="22"/>
        <v>84</v>
      </c>
      <c r="Z530" s="201" t="str">
        <f t="shared" si="21"/>
        <v>d</v>
      </c>
    </row>
    <row r="531" spans="1:26" ht="14.25" customHeight="1" thickBot="1" x14ac:dyDescent="0.3">
      <c r="A531" s="40">
        <v>14.24</v>
      </c>
      <c r="B531" s="40" t="s">
        <v>1973</v>
      </c>
      <c r="C531" s="51" t="s">
        <v>669</v>
      </c>
      <c r="D531" s="24"/>
      <c r="E531" s="24" t="s">
        <v>1974</v>
      </c>
      <c r="F531" s="179" t="s">
        <v>1975</v>
      </c>
      <c r="G531" s="31" t="s">
        <v>321</v>
      </c>
      <c r="H531" s="24" t="s">
        <v>40</v>
      </c>
      <c r="I531" s="31" t="s">
        <v>1976</v>
      </c>
      <c r="J531" s="24" t="s">
        <v>1977</v>
      </c>
      <c r="K531" s="30">
        <v>326</v>
      </c>
      <c r="L531" s="30" t="s">
        <v>31</v>
      </c>
      <c r="M531" s="31" t="s">
        <v>87</v>
      </c>
      <c r="N531" s="24" t="s">
        <v>88</v>
      </c>
      <c r="O531" s="24">
        <v>3</v>
      </c>
      <c r="P531" s="24"/>
      <c r="Q531" s="31" t="s">
        <v>34</v>
      </c>
      <c r="R531" s="24"/>
      <c r="S531" s="24"/>
      <c r="T531" s="31" t="s">
        <v>35</v>
      </c>
      <c r="U531" s="199">
        <v>23000</v>
      </c>
      <c r="V531" s="200">
        <v>0</v>
      </c>
      <c r="W531" s="34" t="str">
        <f t="shared" si="0"/>
        <v/>
      </c>
      <c r="X531" s="34" t="str">
        <f t="shared" si="1"/>
        <v/>
      </c>
      <c r="Y531" s="201">
        <f t="shared" si="22"/>
        <v>0</v>
      </c>
      <c r="Z531" s="201" t="str">
        <f t="shared" si="21"/>
        <v/>
      </c>
    </row>
    <row r="532" spans="1:26" ht="14.25" customHeight="1" thickBot="1" x14ac:dyDescent="0.3">
      <c r="A532" s="40">
        <v>14.24</v>
      </c>
      <c r="B532" s="40" t="s">
        <v>1978</v>
      </c>
      <c r="C532" s="51" t="s">
        <v>669</v>
      </c>
      <c r="D532" s="24"/>
      <c r="E532" s="31" t="s">
        <v>1979</v>
      </c>
      <c r="F532" s="179" t="s">
        <v>1980</v>
      </c>
      <c r="G532" s="27" t="s">
        <v>93</v>
      </c>
      <c r="H532" s="24" t="s">
        <v>40</v>
      </c>
      <c r="I532" s="31" t="s">
        <v>1976</v>
      </c>
      <c r="J532" s="24" t="s">
        <v>1977</v>
      </c>
      <c r="K532" s="35">
        <v>326</v>
      </c>
      <c r="L532" s="35" t="s">
        <v>47</v>
      </c>
      <c r="M532" s="31" t="s">
        <v>87</v>
      </c>
      <c r="N532" s="24" t="s">
        <v>88</v>
      </c>
      <c r="O532" s="24">
        <v>3</v>
      </c>
      <c r="P532" s="24"/>
      <c r="Q532" s="31" t="s">
        <v>34</v>
      </c>
      <c r="R532" s="49"/>
      <c r="S532" s="49"/>
      <c r="T532" s="31" t="s">
        <v>35</v>
      </c>
      <c r="U532" s="199">
        <v>0</v>
      </c>
      <c r="V532" s="200">
        <v>0</v>
      </c>
      <c r="W532" s="34" t="str">
        <f t="shared" si="0"/>
        <v/>
      </c>
      <c r="X532" s="34" t="str">
        <f t="shared" si="1"/>
        <v/>
      </c>
      <c r="Y532" s="201">
        <f t="shared" si="22"/>
        <v>0</v>
      </c>
      <c r="Z532" s="201" t="str">
        <f t="shared" si="21"/>
        <v/>
      </c>
    </row>
    <row r="533" spans="1:26" ht="14.25" customHeight="1" thickBot="1" x14ac:dyDescent="0.3">
      <c r="A533" s="22">
        <v>238</v>
      </c>
      <c r="B533" s="25">
        <v>350</v>
      </c>
      <c r="C533" s="51" t="s">
        <v>49</v>
      </c>
      <c r="D533" s="31" t="s">
        <v>818</v>
      </c>
      <c r="E533" s="25" t="s">
        <v>483</v>
      </c>
      <c r="F533" s="178" t="s">
        <v>1981</v>
      </c>
      <c r="G533" s="27" t="s">
        <v>856</v>
      </c>
      <c r="H533" s="25" t="s">
        <v>222</v>
      </c>
      <c r="I533" s="31" t="s">
        <v>1982</v>
      </c>
      <c r="J533" s="25" t="s">
        <v>1983</v>
      </c>
      <c r="K533" s="36">
        <v>17</v>
      </c>
      <c r="L533" s="36" t="s">
        <v>31</v>
      </c>
      <c r="M533" s="31" t="s">
        <v>43</v>
      </c>
      <c r="N533" s="24">
        <v>2018</v>
      </c>
      <c r="O533" s="24">
        <v>51</v>
      </c>
      <c r="P533" s="24" t="s">
        <v>44</v>
      </c>
      <c r="Q533" s="31" t="s">
        <v>34</v>
      </c>
      <c r="R533" s="24"/>
      <c r="S533" s="24" t="s">
        <v>44</v>
      </c>
      <c r="T533" s="31" t="s">
        <v>35</v>
      </c>
      <c r="U533" s="199">
        <v>775</v>
      </c>
      <c r="V533" s="200">
        <v>50</v>
      </c>
      <c r="W533" s="34">
        <f t="shared" si="0"/>
        <v>465</v>
      </c>
      <c r="X533" s="34" t="str">
        <f t="shared" si="1"/>
        <v>C</v>
      </c>
      <c r="Y533" s="201">
        <f t="shared" si="22"/>
        <v>150</v>
      </c>
      <c r="Z533" s="201" t="str">
        <f t="shared" si="21"/>
        <v/>
      </c>
    </row>
    <row r="534" spans="1:26" ht="14.25" customHeight="1" thickBot="1" x14ac:dyDescent="0.3">
      <c r="A534" s="22">
        <v>720</v>
      </c>
      <c r="B534" s="23">
        <v>1350</v>
      </c>
      <c r="C534" s="24" t="s">
        <v>49</v>
      </c>
      <c r="D534" s="24"/>
      <c r="E534" s="25" t="s">
        <v>37</v>
      </c>
      <c r="F534" s="178" t="s">
        <v>1984</v>
      </c>
      <c r="G534" s="27" t="s">
        <v>39</v>
      </c>
      <c r="H534" s="25" t="s">
        <v>40</v>
      </c>
      <c r="I534" s="84" t="s">
        <v>1985</v>
      </c>
      <c r="J534" s="86" t="s">
        <v>1986</v>
      </c>
      <c r="K534" s="30">
        <v>18</v>
      </c>
      <c r="L534" s="30" t="s">
        <v>31</v>
      </c>
      <c r="M534" s="31" t="s">
        <v>43</v>
      </c>
      <c r="N534" s="24">
        <v>2018</v>
      </c>
      <c r="O534" s="24">
        <v>51</v>
      </c>
      <c r="P534" s="24" t="s">
        <v>44</v>
      </c>
      <c r="Q534" s="31" t="s">
        <v>34</v>
      </c>
      <c r="R534" s="24"/>
      <c r="S534" s="24" t="s">
        <v>44</v>
      </c>
      <c r="T534" s="31" t="s">
        <v>35</v>
      </c>
      <c r="U534" s="199">
        <v>100</v>
      </c>
      <c r="V534" s="200">
        <v>450</v>
      </c>
      <c r="W534" s="34">
        <f t="shared" si="0"/>
        <v>6.6666666666666661</v>
      </c>
      <c r="X534" s="34" t="str">
        <f t="shared" si="1"/>
        <v>A</v>
      </c>
      <c r="Y534" s="201">
        <f t="shared" si="22"/>
        <v>1350</v>
      </c>
      <c r="Z534" s="201" t="str">
        <f t="shared" si="21"/>
        <v>d</v>
      </c>
    </row>
    <row r="535" spans="1:26" ht="14.25" customHeight="1" thickBot="1" x14ac:dyDescent="0.3">
      <c r="A535" s="22">
        <v>720</v>
      </c>
      <c r="B535" s="23">
        <v>1350</v>
      </c>
      <c r="C535" s="24" t="s">
        <v>49</v>
      </c>
      <c r="D535" s="24"/>
      <c r="E535" s="25" t="s">
        <v>37</v>
      </c>
      <c r="F535" s="178" t="s">
        <v>1984</v>
      </c>
      <c r="G535" s="27" t="s">
        <v>46</v>
      </c>
      <c r="H535" s="25" t="s">
        <v>40</v>
      </c>
      <c r="I535" s="84" t="s">
        <v>1985</v>
      </c>
      <c r="J535" s="86" t="s">
        <v>1986</v>
      </c>
      <c r="K535" s="35">
        <v>18</v>
      </c>
      <c r="L535" s="35" t="s">
        <v>47</v>
      </c>
      <c r="M535" s="31" t="s">
        <v>43</v>
      </c>
      <c r="N535" s="24">
        <v>2018</v>
      </c>
      <c r="O535" s="24">
        <v>51</v>
      </c>
      <c r="P535" s="24" t="s">
        <v>44</v>
      </c>
      <c r="Q535" s="31" t="s">
        <v>34</v>
      </c>
      <c r="R535" s="24"/>
      <c r="S535" s="24" t="s">
        <v>44</v>
      </c>
      <c r="T535" s="31" t="s">
        <v>35</v>
      </c>
      <c r="U535" s="199">
        <v>120</v>
      </c>
      <c r="V535" s="200">
        <v>0</v>
      </c>
      <c r="W535" s="34" t="str">
        <f t="shared" si="0"/>
        <v/>
      </c>
      <c r="X535" s="34" t="str">
        <f t="shared" si="1"/>
        <v/>
      </c>
      <c r="Y535" s="201">
        <f t="shared" si="22"/>
        <v>0</v>
      </c>
      <c r="Z535" s="201" t="str">
        <f t="shared" si="21"/>
        <v/>
      </c>
    </row>
    <row r="536" spans="1:26" ht="14.25" customHeight="1" thickBot="1" x14ac:dyDescent="0.3">
      <c r="A536" s="22">
        <v>720</v>
      </c>
      <c r="B536" s="23">
        <v>1350</v>
      </c>
      <c r="C536" s="51" t="s">
        <v>49</v>
      </c>
      <c r="D536" s="24"/>
      <c r="E536" s="25" t="s">
        <v>37</v>
      </c>
      <c r="F536" s="178" t="s">
        <v>1984</v>
      </c>
      <c r="G536" s="31" t="s">
        <v>27</v>
      </c>
      <c r="H536" s="25" t="s">
        <v>40</v>
      </c>
      <c r="I536" s="31" t="s">
        <v>1987</v>
      </c>
      <c r="J536" s="86" t="s">
        <v>1986</v>
      </c>
      <c r="K536" s="35">
        <v>18</v>
      </c>
      <c r="L536" s="35" t="s">
        <v>48</v>
      </c>
      <c r="M536" s="31" t="s">
        <v>43</v>
      </c>
      <c r="N536" s="24">
        <v>2018</v>
      </c>
      <c r="O536" s="24">
        <v>51</v>
      </c>
      <c r="P536" s="24" t="s">
        <v>44</v>
      </c>
      <c r="Q536" s="31" t="s">
        <v>34</v>
      </c>
      <c r="R536" s="24"/>
      <c r="S536" s="24" t="s">
        <v>44</v>
      </c>
      <c r="T536" s="31" t="s">
        <v>35</v>
      </c>
      <c r="U536" s="199">
        <v>0</v>
      </c>
      <c r="V536" s="200">
        <v>0</v>
      </c>
      <c r="W536" s="34" t="str">
        <f t="shared" si="0"/>
        <v/>
      </c>
      <c r="X536" s="34" t="str">
        <f t="shared" si="1"/>
        <v/>
      </c>
      <c r="Y536" s="201">
        <f t="shared" si="22"/>
        <v>0</v>
      </c>
      <c r="Z536" s="201" t="str">
        <f t="shared" si="21"/>
        <v/>
      </c>
    </row>
    <row r="537" spans="1:26" ht="14.25" customHeight="1" thickBot="1" x14ac:dyDescent="0.3">
      <c r="A537" s="24">
        <v>7.48</v>
      </c>
      <c r="B537" s="24" t="s">
        <v>1988</v>
      </c>
      <c r="C537" s="24" t="s">
        <v>1989</v>
      </c>
      <c r="D537" s="24"/>
      <c r="E537" s="24" t="s">
        <v>1990</v>
      </c>
      <c r="F537" s="179" t="s">
        <v>1991</v>
      </c>
      <c r="G537" s="27" t="s">
        <v>39</v>
      </c>
      <c r="H537" s="24" t="s">
        <v>1992</v>
      </c>
      <c r="I537" s="31" t="s">
        <v>1993</v>
      </c>
      <c r="J537" s="24" t="s">
        <v>1994</v>
      </c>
      <c r="K537" s="36">
        <v>312</v>
      </c>
      <c r="L537" s="36" t="s">
        <v>31</v>
      </c>
      <c r="M537" s="31" t="s">
        <v>249</v>
      </c>
      <c r="N537" s="24" t="s">
        <v>185</v>
      </c>
      <c r="O537" s="24">
        <v>3</v>
      </c>
      <c r="P537" s="24"/>
      <c r="Q537" s="31" t="s">
        <v>66</v>
      </c>
      <c r="R537" s="24"/>
      <c r="S537" s="24"/>
      <c r="T537" s="31" t="s">
        <v>35</v>
      </c>
      <c r="U537" s="199">
        <v>0</v>
      </c>
      <c r="V537" s="200">
        <v>0</v>
      </c>
      <c r="W537" s="34" t="str">
        <f t="shared" si="0"/>
        <v/>
      </c>
      <c r="X537" s="34" t="str">
        <f t="shared" si="1"/>
        <v/>
      </c>
      <c r="Y537" s="201">
        <f t="shared" si="22"/>
        <v>0</v>
      </c>
      <c r="Z537" s="201" t="str">
        <f t="shared" si="21"/>
        <v/>
      </c>
    </row>
    <row r="538" spans="1:26" ht="14.25" customHeight="1" thickBot="1" x14ac:dyDescent="0.3">
      <c r="A538" s="40">
        <v>0.113</v>
      </c>
      <c r="B538" s="45" t="s">
        <v>1995</v>
      </c>
      <c r="C538" s="24" t="s">
        <v>24</v>
      </c>
      <c r="D538" s="24"/>
      <c r="E538" s="36" t="s">
        <v>178</v>
      </c>
      <c r="F538" s="179" t="s">
        <v>1996</v>
      </c>
      <c r="G538" s="31" t="s">
        <v>180</v>
      </c>
      <c r="H538" s="24" t="s">
        <v>84</v>
      </c>
      <c r="I538" s="31" t="s">
        <v>1997</v>
      </c>
      <c r="J538" s="24" t="s">
        <v>1998</v>
      </c>
      <c r="K538" s="36">
        <v>492</v>
      </c>
      <c r="L538" s="36" t="s">
        <v>31</v>
      </c>
      <c r="M538" s="31" t="s">
        <v>234</v>
      </c>
      <c r="N538" s="24" t="s">
        <v>88</v>
      </c>
      <c r="O538" s="24">
        <v>5</v>
      </c>
      <c r="P538" s="24"/>
      <c r="Q538" s="31" t="s">
        <v>34</v>
      </c>
      <c r="R538" s="24"/>
      <c r="S538" s="24"/>
      <c r="T538" s="31" t="s">
        <v>35</v>
      </c>
      <c r="U538" s="199">
        <v>4300</v>
      </c>
      <c r="V538" s="200">
        <v>2200</v>
      </c>
      <c r="W538" s="34">
        <f t="shared" si="0"/>
        <v>58.63636363636364</v>
      </c>
      <c r="X538" s="34" t="str">
        <f t="shared" si="1"/>
        <v>B</v>
      </c>
      <c r="Y538" s="201">
        <f t="shared" si="22"/>
        <v>6600</v>
      </c>
      <c r="Z538" s="201" t="str">
        <f t="shared" si="21"/>
        <v>d</v>
      </c>
    </row>
    <row r="539" spans="1:26" ht="14.25" customHeight="1" thickBot="1" x14ac:dyDescent="0.3">
      <c r="A539" s="40">
        <v>4.5999999999999996</v>
      </c>
      <c r="B539" s="40" t="s">
        <v>1999</v>
      </c>
      <c r="C539" s="51" t="s">
        <v>235</v>
      </c>
      <c r="D539" s="24"/>
      <c r="E539" s="24" t="s">
        <v>122</v>
      </c>
      <c r="F539" s="179" t="s">
        <v>2000</v>
      </c>
      <c r="G539" s="27" t="s">
        <v>93</v>
      </c>
      <c r="H539" s="24" t="s">
        <v>144</v>
      </c>
      <c r="I539" s="31" t="s">
        <v>2001</v>
      </c>
      <c r="J539" s="24" t="s">
        <v>2002</v>
      </c>
      <c r="K539" s="36">
        <v>493</v>
      </c>
      <c r="L539" s="36" t="s">
        <v>31</v>
      </c>
      <c r="M539" s="31" t="s">
        <v>234</v>
      </c>
      <c r="N539" s="24" t="s">
        <v>88</v>
      </c>
      <c r="O539" s="24">
        <v>5</v>
      </c>
      <c r="P539" s="24"/>
      <c r="Q539" s="31" t="s">
        <v>34</v>
      </c>
      <c r="R539" s="24"/>
      <c r="S539" s="24"/>
      <c r="T539" s="31" t="s">
        <v>35</v>
      </c>
      <c r="U539" s="199">
        <v>350</v>
      </c>
      <c r="V539" s="200">
        <v>125</v>
      </c>
      <c r="W539" s="34">
        <f t="shared" si="0"/>
        <v>84</v>
      </c>
      <c r="X539" s="34" t="str">
        <f t="shared" si="1"/>
        <v>C</v>
      </c>
      <c r="Y539" s="201">
        <f t="shared" si="22"/>
        <v>375</v>
      </c>
      <c r="Z539" s="201" t="str">
        <f t="shared" si="21"/>
        <v>d</v>
      </c>
    </row>
    <row r="540" spans="1:26" ht="14.25" customHeight="1" thickBot="1" x14ac:dyDescent="0.3">
      <c r="A540" s="40">
        <v>0.92700000000000005</v>
      </c>
      <c r="B540" s="24">
        <v>1.55</v>
      </c>
      <c r="C540" s="24" t="s">
        <v>311</v>
      </c>
      <c r="D540" s="24"/>
      <c r="E540" s="44" t="s">
        <v>142</v>
      </c>
      <c r="F540" s="179" t="s">
        <v>2003</v>
      </c>
      <c r="G540" s="31" t="s">
        <v>110</v>
      </c>
      <c r="H540" s="24" t="s">
        <v>311</v>
      </c>
      <c r="I540" s="31" t="s">
        <v>2004</v>
      </c>
      <c r="J540" s="24" t="s">
        <v>2005</v>
      </c>
      <c r="K540" s="36">
        <v>120</v>
      </c>
      <c r="L540" s="36" t="s">
        <v>31</v>
      </c>
      <c r="M540" s="31" t="s">
        <v>560</v>
      </c>
      <c r="N540" s="24" t="s">
        <v>78</v>
      </c>
      <c r="O540" s="24">
        <v>2</v>
      </c>
      <c r="P540" s="24"/>
      <c r="Q540" s="31" t="s">
        <v>66</v>
      </c>
      <c r="R540" s="24"/>
      <c r="S540" s="24"/>
      <c r="T540" s="31" t="s">
        <v>35</v>
      </c>
      <c r="U540" s="199">
        <v>0</v>
      </c>
      <c r="V540" s="200">
        <v>0</v>
      </c>
      <c r="W540" s="34" t="str">
        <f t="shared" si="0"/>
        <v/>
      </c>
      <c r="X540" s="34" t="str">
        <f t="shared" si="1"/>
        <v/>
      </c>
      <c r="Y540" s="201">
        <f t="shared" si="22"/>
        <v>0</v>
      </c>
      <c r="Z540" s="201" t="str">
        <f t="shared" si="21"/>
        <v/>
      </c>
    </row>
    <row r="541" spans="1:26" ht="14.25" customHeight="1" thickBot="1" x14ac:dyDescent="0.3">
      <c r="A541" s="40">
        <v>3.7484999999999999</v>
      </c>
      <c r="B541" s="41">
        <v>4</v>
      </c>
      <c r="C541" s="24" t="s">
        <v>36</v>
      </c>
      <c r="D541" s="24"/>
      <c r="E541" s="24" t="s">
        <v>1974</v>
      </c>
      <c r="F541" s="179" t="s">
        <v>2006</v>
      </c>
      <c r="G541" s="31" t="s">
        <v>321</v>
      </c>
      <c r="H541" s="24" t="s">
        <v>40</v>
      </c>
      <c r="I541" s="31" t="s">
        <v>2007</v>
      </c>
      <c r="J541" s="24" t="s">
        <v>2008</v>
      </c>
      <c r="K541" s="36">
        <v>292</v>
      </c>
      <c r="L541" s="36" t="s">
        <v>31</v>
      </c>
      <c r="M541" s="31" t="s">
        <v>318</v>
      </c>
      <c r="N541" s="24" t="s">
        <v>33</v>
      </c>
      <c r="O541" s="24">
        <v>3</v>
      </c>
      <c r="P541" s="24"/>
      <c r="Q541" s="31" t="s">
        <v>34</v>
      </c>
      <c r="R541" s="49"/>
      <c r="S541" s="49"/>
      <c r="T541" s="31" t="s">
        <v>35</v>
      </c>
      <c r="U541" s="199">
        <v>0</v>
      </c>
      <c r="V541" s="200">
        <v>0</v>
      </c>
      <c r="W541" s="34" t="str">
        <f t="shared" si="0"/>
        <v/>
      </c>
      <c r="X541" s="34" t="str">
        <f t="shared" si="1"/>
        <v/>
      </c>
      <c r="Y541" s="201">
        <f t="shared" si="22"/>
        <v>0</v>
      </c>
      <c r="Z541" s="201" t="str">
        <f t="shared" si="21"/>
        <v/>
      </c>
    </row>
    <row r="542" spans="1:26" ht="14.25" customHeight="1" thickBot="1" x14ac:dyDescent="0.3">
      <c r="A542" s="40">
        <v>13.95</v>
      </c>
      <c r="B542" s="40">
        <v>40</v>
      </c>
      <c r="C542" s="24" t="s">
        <v>681</v>
      </c>
      <c r="D542" s="24"/>
      <c r="E542" s="24" t="s">
        <v>562</v>
      </c>
      <c r="F542" s="179" t="s">
        <v>2009</v>
      </c>
      <c r="G542" s="31" t="s">
        <v>46</v>
      </c>
      <c r="H542" s="24" t="s">
        <v>681</v>
      </c>
      <c r="I542" s="31" t="s">
        <v>2010</v>
      </c>
      <c r="J542" s="24" t="s">
        <v>2011</v>
      </c>
      <c r="K542" s="36">
        <v>715</v>
      </c>
      <c r="L542" s="36" t="s">
        <v>31</v>
      </c>
      <c r="M542" s="31" t="s">
        <v>72</v>
      </c>
      <c r="N542" s="24" t="s">
        <v>33</v>
      </c>
      <c r="O542" s="24">
        <v>8</v>
      </c>
      <c r="P542" s="24"/>
      <c r="Q542" s="31" t="s">
        <v>34</v>
      </c>
      <c r="R542" s="24"/>
      <c r="S542" s="24"/>
      <c r="T542" s="31" t="s">
        <v>35</v>
      </c>
      <c r="U542" s="199">
        <v>0</v>
      </c>
      <c r="V542" s="200">
        <v>0</v>
      </c>
      <c r="W542" s="34" t="str">
        <f t="shared" si="0"/>
        <v/>
      </c>
      <c r="X542" s="34" t="str">
        <f t="shared" si="1"/>
        <v/>
      </c>
      <c r="Y542" s="201">
        <f t="shared" si="22"/>
        <v>0</v>
      </c>
      <c r="Z542" s="201" t="str">
        <f t="shared" si="21"/>
        <v/>
      </c>
    </row>
    <row r="543" spans="1:26" ht="14.25" customHeight="1" thickBot="1" x14ac:dyDescent="0.3">
      <c r="A543" s="40">
        <v>12.000000000000002</v>
      </c>
      <c r="B543" s="40">
        <v>45</v>
      </c>
      <c r="C543" s="24" t="s">
        <v>681</v>
      </c>
      <c r="D543" s="24"/>
      <c r="E543" s="24" t="s">
        <v>239</v>
      </c>
      <c r="F543" s="179" t="s">
        <v>2012</v>
      </c>
      <c r="G543" s="27" t="s">
        <v>39</v>
      </c>
      <c r="H543" s="24" t="s">
        <v>681</v>
      </c>
      <c r="I543" s="31" t="s">
        <v>2013</v>
      </c>
      <c r="J543" s="24" t="s">
        <v>2014</v>
      </c>
      <c r="K543" s="36">
        <v>716</v>
      </c>
      <c r="L543" s="36" t="s">
        <v>31</v>
      </c>
      <c r="M543" s="31" t="s">
        <v>72</v>
      </c>
      <c r="N543" s="24" t="s">
        <v>33</v>
      </c>
      <c r="O543" s="24">
        <v>8</v>
      </c>
      <c r="P543" s="24"/>
      <c r="Q543" s="31" t="s">
        <v>34</v>
      </c>
      <c r="R543" s="24"/>
      <c r="S543" s="24"/>
      <c r="T543" s="31" t="s">
        <v>35</v>
      </c>
      <c r="U543" s="199">
        <v>30</v>
      </c>
      <c r="V543" s="200">
        <v>100</v>
      </c>
      <c r="W543" s="34">
        <f t="shared" si="0"/>
        <v>9</v>
      </c>
      <c r="X543" s="34" t="str">
        <f t="shared" si="1"/>
        <v>A</v>
      </c>
      <c r="Y543" s="201">
        <f t="shared" si="22"/>
        <v>300</v>
      </c>
      <c r="Z543" s="201" t="str">
        <f t="shared" si="21"/>
        <v>d</v>
      </c>
    </row>
    <row r="544" spans="1:26" ht="14.25" customHeight="1" thickBot="1" x14ac:dyDescent="0.3">
      <c r="A544" s="40">
        <v>0.52723999999999993</v>
      </c>
      <c r="B544" s="41">
        <v>0.7</v>
      </c>
      <c r="C544" s="24" t="s">
        <v>195</v>
      </c>
      <c r="D544" s="24"/>
      <c r="E544" s="24" t="s">
        <v>2015</v>
      </c>
      <c r="F544" s="179" t="s">
        <v>2016</v>
      </c>
      <c r="G544" s="31" t="s">
        <v>321</v>
      </c>
      <c r="H544" s="24" t="s">
        <v>28</v>
      </c>
      <c r="I544" s="31" t="s">
        <v>2017</v>
      </c>
      <c r="J544" s="24" t="s">
        <v>2018</v>
      </c>
      <c r="K544" s="36">
        <v>46</v>
      </c>
      <c r="L544" s="36" t="s">
        <v>31</v>
      </c>
      <c r="M544" s="31" t="s">
        <v>622</v>
      </c>
      <c r="N544" s="24" t="s">
        <v>33</v>
      </c>
      <c r="O544" s="24">
        <v>6</v>
      </c>
      <c r="P544" s="31" t="s">
        <v>623</v>
      </c>
      <c r="Q544" s="31" t="s">
        <v>34</v>
      </c>
      <c r="R544" s="24"/>
      <c r="S544" s="24" t="s">
        <v>329</v>
      </c>
      <c r="T544" s="31" t="s">
        <v>35</v>
      </c>
      <c r="U544" s="199">
        <v>0</v>
      </c>
      <c r="V544" s="200">
        <v>0</v>
      </c>
      <c r="W544" s="34" t="str">
        <f t="shared" si="0"/>
        <v/>
      </c>
      <c r="X544" s="34" t="str">
        <f t="shared" si="1"/>
        <v/>
      </c>
      <c r="Y544" s="201">
        <f t="shared" si="22"/>
        <v>0</v>
      </c>
      <c r="Z544" s="201" t="str">
        <f t="shared" si="21"/>
        <v/>
      </c>
    </row>
    <row r="545" spans="1:26" ht="14.25" customHeight="1" thickBot="1" x14ac:dyDescent="0.3">
      <c r="A545" s="24">
        <v>1.31</v>
      </c>
      <c r="B545" s="24" t="s">
        <v>2019</v>
      </c>
      <c r="C545" s="24" t="s">
        <v>24</v>
      </c>
      <c r="D545" s="24"/>
      <c r="E545" s="24" t="s">
        <v>2020</v>
      </c>
      <c r="F545" s="179" t="s">
        <v>2021</v>
      </c>
      <c r="G545" s="31" t="s">
        <v>69</v>
      </c>
      <c r="H545" s="24" t="s">
        <v>84</v>
      </c>
      <c r="I545" s="31" t="s">
        <v>2022</v>
      </c>
      <c r="J545" s="24" t="s">
        <v>2023</v>
      </c>
      <c r="K545" s="36">
        <v>222</v>
      </c>
      <c r="L545" s="36" t="s">
        <v>31</v>
      </c>
      <c r="M545" s="31" t="s">
        <v>184</v>
      </c>
      <c r="N545" s="24" t="s">
        <v>185</v>
      </c>
      <c r="O545" s="24">
        <v>2</v>
      </c>
      <c r="P545" s="24"/>
      <c r="Q545" s="31" t="s">
        <v>66</v>
      </c>
      <c r="R545" s="24"/>
      <c r="S545" s="24" t="s">
        <v>329</v>
      </c>
      <c r="T545" s="31" t="s">
        <v>35</v>
      </c>
      <c r="U545" s="199">
        <v>0</v>
      </c>
      <c r="V545" s="200">
        <v>0</v>
      </c>
      <c r="W545" s="34" t="str">
        <f t="shared" si="0"/>
        <v/>
      </c>
      <c r="X545" s="34" t="str">
        <f t="shared" si="1"/>
        <v/>
      </c>
      <c r="Y545" s="201">
        <f t="shared" si="22"/>
        <v>0</v>
      </c>
      <c r="Z545" s="201" t="str">
        <f t="shared" si="21"/>
        <v/>
      </c>
    </row>
    <row r="546" spans="1:26" ht="14.25" customHeight="1" thickBot="1" x14ac:dyDescent="0.3">
      <c r="A546" s="40">
        <v>0.11799999999999999</v>
      </c>
      <c r="B546" s="41" t="s">
        <v>2024</v>
      </c>
      <c r="C546" s="24" t="s">
        <v>348</v>
      </c>
      <c r="D546" s="24"/>
      <c r="E546" s="24" t="s">
        <v>122</v>
      </c>
      <c r="F546" s="179" t="s">
        <v>2025</v>
      </c>
      <c r="G546" s="31" t="s">
        <v>110</v>
      </c>
      <c r="H546" s="24" t="s">
        <v>84</v>
      </c>
      <c r="I546" s="31" t="s">
        <v>2026</v>
      </c>
      <c r="J546" s="24" t="s">
        <v>2027</v>
      </c>
      <c r="K546" s="30">
        <v>341</v>
      </c>
      <c r="L546" s="30" t="s">
        <v>31</v>
      </c>
      <c r="M546" s="31" t="s">
        <v>87</v>
      </c>
      <c r="N546" s="24" t="s">
        <v>88</v>
      </c>
      <c r="O546" s="24">
        <v>3</v>
      </c>
      <c r="P546" s="24"/>
      <c r="Q546" s="31" t="s">
        <v>34</v>
      </c>
      <c r="R546" s="49"/>
      <c r="S546" s="49"/>
      <c r="T546" s="31" t="s">
        <v>35</v>
      </c>
      <c r="U546" s="199">
        <v>5000</v>
      </c>
      <c r="V546" s="200">
        <v>4000</v>
      </c>
      <c r="W546" s="34">
        <f t="shared" si="0"/>
        <v>37.5</v>
      </c>
      <c r="X546" s="34" t="str">
        <f t="shared" si="1"/>
        <v>B</v>
      </c>
      <c r="Y546" s="201">
        <f t="shared" si="22"/>
        <v>12000</v>
      </c>
      <c r="Z546" s="201" t="str">
        <f t="shared" si="21"/>
        <v>d</v>
      </c>
    </row>
    <row r="547" spans="1:26" ht="14.25" customHeight="1" thickBot="1" x14ac:dyDescent="0.3">
      <c r="A547" s="40">
        <v>0.11799999999999999</v>
      </c>
      <c r="B547" s="52" t="s">
        <v>2028</v>
      </c>
      <c r="C547" s="24" t="s">
        <v>24</v>
      </c>
      <c r="D547" s="24"/>
      <c r="E547" s="24" t="s">
        <v>178</v>
      </c>
      <c r="F547" s="179" t="s">
        <v>2029</v>
      </c>
      <c r="G547" s="31" t="s">
        <v>180</v>
      </c>
      <c r="H547" s="24" t="s">
        <v>84</v>
      </c>
      <c r="I547" s="31" t="s">
        <v>2026</v>
      </c>
      <c r="J547" s="24" t="s">
        <v>2027</v>
      </c>
      <c r="K547" s="35">
        <v>341</v>
      </c>
      <c r="L547" s="35" t="s">
        <v>47</v>
      </c>
      <c r="M547" s="31" t="s">
        <v>87</v>
      </c>
      <c r="N547" s="24" t="s">
        <v>88</v>
      </c>
      <c r="O547" s="24">
        <v>3</v>
      </c>
      <c r="P547" s="24"/>
      <c r="Q547" s="31" t="s">
        <v>34</v>
      </c>
      <c r="R547" s="49"/>
      <c r="S547" s="49"/>
      <c r="T547" s="31" t="s">
        <v>35</v>
      </c>
      <c r="U547" s="199">
        <v>12500</v>
      </c>
      <c r="V547" s="200">
        <v>2000</v>
      </c>
      <c r="W547" s="34">
        <f t="shared" si="0"/>
        <v>187.5</v>
      </c>
      <c r="X547" s="34" t="str">
        <f t="shared" si="1"/>
        <v>C</v>
      </c>
      <c r="Y547" s="201">
        <f t="shared" si="22"/>
        <v>6000</v>
      </c>
      <c r="Z547" s="201" t="str">
        <f t="shared" si="21"/>
        <v/>
      </c>
    </row>
    <row r="548" spans="1:26" ht="14.25" customHeight="1" thickBot="1" x14ac:dyDescent="0.3">
      <c r="A548" s="40">
        <v>0.22800000000000001</v>
      </c>
      <c r="B548" s="41" t="s">
        <v>2030</v>
      </c>
      <c r="C548" s="24" t="s">
        <v>348</v>
      </c>
      <c r="D548" s="24"/>
      <c r="E548" s="24" t="s">
        <v>122</v>
      </c>
      <c r="F548" s="179" t="s">
        <v>2031</v>
      </c>
      <c r="G548" s="31" t="s">
        <v>110</v>
      </c>
      <c r="H548" s="24" t="s">
        <v>84</v>
      </c>
      <c r="I548" s="31" t="s">
        <v>2032</v>
      </c>
      <c r="J548" s="24" t="s">
        <v>2033</v>
      </c>
      <c r="K548" s="30">
        <v>342</v>
      </c>
      <c r="L548" s="30" t="s">
        <v>31</v>
      </c>
      <c r="M548" s="31" t="s">
        <v>87</v>
      </c>
      <c r="N548" s="24" t="s">
        <v>88</v>
      </c>
      <c r="O548" s="24">
        <v>3</v>
      </c>
      <c r="P548" s="24"/>
      <c r="Q548" s="31" t="s">
        <v>34</v>
      </c>
      <c r="R548" s="49"/>
      <c r="S548" s="49"/>
      <c r="T548" s="31" t="s">
        <v>35</v>
      </c>
      <c r="U548" s="199">
        <v>1500</v>
      </c>
      <c r="V548" s="200">
        <v>1000</v>
      </c>
      <c r="W548" s="34">
        <f t="shared" si="0"/>
        <v>45</v>
      </c>
      <c r="X548" s="34" t="str">
        <f t="shared" si="1"/>
        <v>B</v>
      </c>
      <c r="Y548" s="201">
        <f t="shared" si="22"/>
        <v>3000</v>
      </c>
      <c r="Z548" s="201" t="str">
        <f t="shared" si="21"/>
        <v>d</v>
      </c>
    </row>
    <row r="549" spans="1:26" ht="14.25" customHeight="1" thickBot="1" x14ac:dyDescent="0.3">
      <c r="A549" s="40">
        <v>0.22800000000000001</v>
      </c>
      <c r="B549" s="52" t="s">
        <v>2034</v>
      </c>
      <c r="C549" s="24" t="s">
        <v>24</v>
      </c>
      <c r="D549" s="24"/>
      <c r="E549" s="24" t="s">
        <v>178</v>
      </c>
      <c r="F549" s="179" t="s">
        <v>2029</v>
      </c>
      <c r="G549" s="31" t="s">
        <v>180</v>
      </c>
      <c r="H549" s="24" t="s">
        <v>84</v>
      </c>
      <c r="I549" s="31" t="s">
        <v>2032</v>
      </c>
      <c r="J549" s="24" t="s">
        <v>2033</v>
      </c>
      <c r="K549" s="35">
        <v>342</v>
      </c>
      <c r="L549" s="35" t="s">
        <v>47</v>
      </c>
      <c r="M549" s="31" t="s">
        <v>87</v>
      </c>
      <c r="N549" s="24" t="s">
        <v>88</v>
      </c>
      <c r="O549" s="24">
        <v>3</v>
      </c>
      <c r="P549" s="24"/>
      <c r="Q549" s="31" t="s">
        <v>34</v>
      </c>
      <c r="R549" s="49"/>
      <c r="S549" s="49"/>
      <c r="T549" s="31" t="s">
        <v>35</v>
      </c>
      <c r="U549" s="199">
        <v>12992</v>
      </c>
      <c r="V549" s="200">
        <v>2500</v>
      </c>
      <c r="W549" s="34">
        <f t="shared" si="0"/>
        <v>155.904</v>
      </c>
      <c r="X549" s="34" t="str">
        <f t="shared" si="1"/>
        <v>C</v>
      </c>
      <c r="Y549" s="201">
        <f t="shared" si="22"/>
        <v>7500</v>
      </c>
      <c r="Z549" s="201" t="str">
        <f t="shared" si="21"/>
        <v/>
      </c>
    </row>
    <row r="550" spans="1:26" ht="14.25" customHeight="1" thickBot="1" x14ac:dyDescent="0.3">
      <c r="A550" s="22">
        <v>30</v>
      </c>
      <c r="B550" s="23">
        <v>32.4</v>
      </c>
      <c r="C550" s="24" t="s">
        <v>49</v>
      </c>
      <c r="D550" s="31" t="s">
        <v>171</v>
      </c>
      <c r="E550" s="25" t="s">
        <v>37</v>
      </c>
      <c r="F550" s="178" t="s">
        <v>2035</v>
      </c>
      <c r="G550" s="27" t="s">
        <v>39</v>
      </c>
      <c r="H550" s="25" t="s">
        <v>40</v>
      </c>
      <c r="I550" s="31" t="s">
        <v>2036</v>
      </c>
      <c r="J550" s="25" t="s">
        <v>2037</v>
      </c>
      <c r="K550" s="30">
        <v>19</v>
      </c>
      <c r="L550" s="30" t="s">
        <v>31</v>
      </c>
      <c r="M550" s="31" t="s">
        <v>43</v>
      </c>
      <c r="N550" s="24">
        <v>2018</v>
      </c>
      <c r="O550" s="24">
        <v>51</v>
      </c>
      <c r="P550" s="24" t="s">
        <v>44</v>
      </c>
      <c r="Q550" s="31" t="s">
        <v>34</v>
      </c>
      <c r="R550" s="24" t="s">
        <v>45</v>
      </c>
      <c r="S550" s="24" t="s">
        <v>44</v>
      </c>
      <c r="T550" s="31" t="s">
        <v>35</v>
      </c>
      <c r="U550" s="199">
        <v>32000</v>
      </c>
      <c r="V550" s="200">
        <v>4800</v>
      </c>
      <c r="W550" s="34">
        <f t="shared" si="0"/>
        <v>200</v>
      </c>
      <c r="X550" s="34" t="str">
        <f t="shared" si="1"/>
        <v>C</v>
      </c>
      <c r="Y550" s="201">
        <f t="shared" si="22"/>
        <v>14400</v>
      </c>
      <c r="Z550" s="201" t="str">
        <f t="shared" si="21"/>
        <v/>
      </c>
    </row>
    <row r="551" spans="1:26" ht="14.25" customHeight="1" thickBot="1" x14ac:dyDescent="0.3">
      <c r="A551" s="22">
        <v>30</v>
      </c>
      <c r="B551" s="23">
        <v>32.4</v>
      </c>
      <c r="C551" s="24" t="s">
        <v>49</v>
      </c>
      <c r="D551" s="31" t="s">
        <v>171</v>
      </c>
      <c r="E551" s="25" t="s">
        <v>37</v>
      </c>
      <c r="F551" s="178" t="s">
        <v>2035</v>
      </c>
      <c r="G551" s="27" t="s">
        <v>46</v>
      </c>
      <c r="H551" s="25" t="s">
        <v>40</v>
      </c>
      <c r="I551" s="31" t="s">
        <v>2036</v>
      </c>
      <c r="J551" s="25" t="s">
        <v>2037</v>
      </c>
      <c r="K551" s="35">
        <v>19</v>
      </c>
      <c r="L551" s="35" t="s">
        <v>47</v>
      </c>
      <c r="M551" s="31" t="s">
        <v>43</v>
      </c>
      <c r="N551" s="24">
        <v>2018</v>
      </c>
      <c r="O551" s="24">
        <v>51</v>
      </c>
      <c r="P551" s="24" t="s">
        <v>44</v>
      </c>
      <c r="Q551" s="31" t="s">
        <v>34</v>
      </c>
      <c r="R551" s="12" t="s">
        <v>45</v>
      </c>
      <c r="S551" s="12" t="s">
        <v>44</v>
      </c>
      <c r="T551" s="31" t="s">
        <v>35</v>
      </c>
      <c r="U551" s="199">
        <v>32000</v>
      </c>
      <c r="V551" s="200">
        <v>0</v>
      </c>
      <c r="W551" s="34" t="str">
        <f t="shared" si="0"/>
        <v/>
      </c>
      <c r="X551" s="34" t="str">
        <f t="shared" si="1"/>
        <v/>
      </c>
      <c r="Y551" s="201">
        <f t="shared" si="22"/>
        <v>0</v>
      </c>
      <c r="Z551" s="201" t="str">
        <f t="shared" si="21"/>
        <v/>
      </c>
    </row>
    <row r="552" spans="1:26" ht="14.25" customHeight="1" thickBot="1" x14ac:dyDescent="0.3">
      <c r="A552" s="22">
        <v>30</v>
      </c>
      <c r="B552" s="23">
        <v>32.4</v>
      </c>
      <c r="C552" s="24" t="s">
        <v>49</v>
      </c>
      <c r="D552" s="31" t="s">
        <v>171</v>
      </c>
      <c r="E552" s="25" t="s">
        <v>37</v>
      </c>
      <c r="F552" s="178" t="s">
        <v>2035</v>
      </c>
      <c r="G552" s="31" t="s">
        <v>27</v>
      </c>
      <c r="H552" s="25" t="s">
        <v>40</v>
      </c>
      <c r="I552" s="84" t="s">
        <v>2036</v>
      </c>
      <c r="J552" s="86" t="s">
        <v>2037</v>
      </c>
      <c r="K552" s="35">
        <v>19</v>
      </c>
      <c r="L552" s="35" t="s">
        <v>48</v>
      </c>
      <c r="M552" s="31" t="s">
        <v>43</v>
      </c>
      <c r="N552" s="24">
        <v>2018</v>
      </c>
      <c r="O552" s="24">
        <v>51</v>
      </c>
      <c r="P552" s="24" t="s">
        <v>44</v>
      </c>
      <c r="Q552" s="31" t="s">
        <v>34</v>
      </c>
      <c r="R552" s="24" t="s">
        <v>45</v>
      </c>
      <c r="S552" s="24" t="s">
        <v>44</v>
      </c>
      <c r="T552" s="31" t="s">
        <v>35</v>
      </c>
      <c r="U552" s="199">
        <v>94270</v>
      </c>
      <c r="V552" s="200">
        <v>113010</v>
      </c>
      <c r="W552" s="34">
        <f t="shared" si="0"/>
        <v>25.025219007167507</v>
      </c>
      <c r="X552" s="34" t="str">
        <f t="shared" si="1"/>
        <v>A</v>
      </c>
      <c r="Y552" s="201">
        <f t="shared" si="22"/>
        <v>339030</v>
      </c>
      <c r="Z552" s="201" t="str">
        <f t="shared" si="21"/>
        <v>d</v>
      </c>
    </row>
    <row r="553" spans="1:26" ht="14.25" customHeight="1" thickBot="1" x14ac:dyDescent="0.3">
      <c r="A553" s="22">
        <v>79</v>
      </c>
      <c r="B553" s="23">
        <v>125</v>
      </c>
      <c r="C553" s="24" t="s">
        <v>49</v>
      </c>
      <c r="D553" s="31" t="s">
        <v>171</v>
      </c>
      <c r="E553" s="25" t="s">
        <v>37</v>
      </c>
      <c r="F553" s="178" t="s">
        <v>2038</v>
      </c>
      <c r="G553" s="27" t="s">
        <v>39</v>
      </c>
      <c r="H553" s="25" t="s">
        <v>40</v>
      </c>
      <c r="I553" s="31" t="s">
        <v>2039</v>
      </c>
      <c r="J553" s="25" t="s">
        <v>2040</v>
      </c>
      <c r="K553" s="30">
        <v>20</v>
      </c>
      <c r="L553" s="30" t="s">
        <v>31</v>
      </c>
      <c r="M553" s="31" t="s">
        <v>43</v>
      </c>
      <c r="N553" s="24">
        <v>2018</v>
      </c>
      <c r="O553" s="24">
        <v>51</v>
      </c>
      <c r="P553" s="24" t="s">
        <v>44</v>
      </c>
      <c r="Q553" s="31" t="s">
        <v>34</v>
      </c>
      <c r="R553" s="24" t="s">
        <v>45</v>
      </c>
      <c r="S553" s="24" t="s">
        <v>44</v>
      </c>
      <c r="T553" s="31" t="s">
        <v>35</v>
      </c>
      <c r="U553" s="199">
        <v>41000</v>
      </c>
      <c r="V553" s="200">
        <v>32010</v>
      </c>
      <c r="W553" s="34">
        <f t="shared" si="0"/>
        <v>38.425492033739459</v>
      </c>
      <c r="X553" s="34" t="str">
        <f t="shared" si="1"/>
        <v>B</v>
      </c>
      <c r="Y553" s="201">
        <f t="shared" si="22"/>
        <v>96030</v>
      </c>
      <c r="Z553" s="201" t="str">
        <f t="shared" si="21"/>
        <v>d</v>
      </c>
    </row>
    <row r="554" spans="1:26" ht="14.25" customHeight="1" thickBot="1" x14ac:dyDescent="0.3">
      <c r="A554" s="22">
        <v>79</v>
      </c>
      <c r="B554" s="23">
        <v>125</v>
      </c>
      <c r="C554" s="51" t="s">
        <v>49</v>
      </c>
      <c r="D554" s="31" t="s">
        <v>171</v>
      </c>
      <c r="E554" s="25" t="s">
        <v>37</v>
      </c>
      <c r="F554" s="178" t="s">
        <v>2038</v>
      </c>
      <c r="G554" s="27" t="s">
        <v>46</v>
      </c>
      <c r="H554" s="86" t="s">
        <v>40</v>
      </c>
      <c r="I554" s="31" t="s">
        <v>2039</v>
      </c>
      <c r="J554" s="25" t="s">
        <v>2040</v>
      </c>
      <c r="K554" s="35">
        <v>20</v>
      </c>
      <c r="L554" s="35" t="s">
        <v>47</v>
      </c>
      <c r="M554" s="31" t="s">
        <v>43</v>
      </c>
      <c r="N554" s="24">
        <v>2018</v>
      </c>
      <c r="O554" s="24">
        <v>51</v>
      </c>
      <c r="P554" s="24" t="s">
        <v>44</v>
      </c>
      <c r="Q554" s="31" t="s">
        <v>34</v>
      </c>
      <c r="R554" s="24" t="s">
        <v>45</v>
      </c>
      <c r="S554" s="24" t="s">
        <v>44</v>
      </c>
      <c r="T554" s="31" t="s">
        <v>35</v>
      </c>
      <c r="U554" s="199">
        <v>0</v>
      </c>
      <c r="V554" s="200">
        <v>0</v>
      </c>
      <c r="W554" s="34" t="str">
        <f t="shared" si="0"/>
        <v/>
      </c>
      <c r="X554" s="34" t="str">
        <f t="shared" si="1"/>
        <v/>
      </c>
      <c r="Y554" s="201">
        <f t="shared" si="22"/>
        <v>0</v>
      </c>
      <c r="Z554" s="201" t="str">
        <f t="shared" si="21"/>
        <v/>
      </c>
    </row>
    <row r="555" spans="1:26" ht="14.25" customHeight="1" thickBot="1" x14ac:dyDescent="0.3">
      <c r="A555" s="22">
        <v>79</v>
      </c>
      <c r="B555" s="23">
        <v>125</v>
      </c>
      <c r="C555" s="51" t="s">
        <v>49</v>
      </c>
      <c r="D555" s="31" t="s">
        <v>171</v>
      </c>
      <c r="E555" s="25" t="s">
        <v>37</v>
      </c>
      <c r="F555" s="178" t="s">
        <v>2038</v>
      </c>
      <c r="G555" s="31" t="s">
        <v>27</v>
      </c>
      <c r="H555" s="86" t="s">
        <v>40</v>
      </c>
      <c r="I555" s="84" t="s">
        <v>2039</v>
      </c>
      <c r="J555" s="86" t="s">
        <v>2040</v>
      </c>
      <c r="K555" s="35">
        <v>20</v>
      </c>
      <c r="L555" s="35" t="s">
        <v>48</v>
      </c>
      <c r="M555" s="31" t="s">
        <v>43</v>
      </c>
      <c r="N555" s="24">
        <v>2018</v>
      </c>
      <c r="O555" s="24">
        <v>51</v>
      </c>
      <c r="P555" s="24" t="s">
        <v>44</v>
      </c>
      <c r="Q555" s="31" t="s">
        <v>34</v>
      </c>
      <c r="R555" s="24" t="s">
        <v>45</v>
      </c>
      <c r="S555" s="24" t="s">
        <v>44</v>
      </c>
      <c r="T555" s="31" t="s">
        <v>35</v>
      </c>
      <c r="U555" s="199">
        <v>0</v>
      </c>
      <c r="V555" s="200">
        <v>0</v>
      </c>
      <c r="W555" s="34" t="str">
        <f t="shared" si="0"/>
        <v/>
      </c>
      <c r="X555" s="34" t="str">
        <f t="shared" si="1"/>
        <v/>
      </c>
      <c r="Y555" s="201">
        <f t="shared" si="22"/>
        <v>0</v>
      </c>
      <c r="Z555" s="201" t="str">
        <f t="shared" si="21"/>
        <v/>
      </c>
    </row>
    <row r="556" spans="1:26" ht="14.25" customHeight="1" thickBot="1" x14ac:dyDescent="0.3">
      <c r="A556" s="43">
        <v>0.45</v>
      </c>
      <c r="B556" s="60"/>
      <c r="C556" s="24" t="s">
        <v>437</v>
      </c>
      <c r="D556" s="24"/>
      <c r="E556" s="24" t="s">
        <v>98</v>
      </c>
      <c r="F556" s="179" t="s">
        <v>2041</v>
      </c>
      <c r="G556" s="31" t="s">
        <v>100</v>
      </c>
      <c r="H556" s="51" t="s">
        <v>84</v>
      </c>
      <c r="I556" s="84" t="s">
        <v>2042</v>
      </c>
      <c r="J556" s="51" t="s">
        <v>2043</v>
      </c>
      <c r="K556" s="36">
        <v>159</v>
      </c>
      <c r="L556" s="36" t="s">
        <v>31</v>
      </c>
      <c r="M556" s="31" t="s">
        <v>128</v>
      </c>
      <c r="N556" s="24" t="s">
        <v>129</v>
      </c>
      <c r="O556" s="24">
        <v>2</v>
      </c>
      <c r="P556" s="24"/>
      <c r="Q556" s="31" t="s">
        <v>34</v>
      </c>
      <c r="R556" s="24"/>
      <c r="S556" s="24"/>
      <c r="T556" s="31" t="s">
        <v>35</v>
      </c>
      <c r="U556" s="199">
        <v>0</v>
      </c>
      <c r="V556" s="200">
        <v>0</v>
      </c>
      <c r="W556" s="34" t="str">
        <f t="shared" si="0"/>
        <v/>
      </c>
      <c r="X556" s="34" t="str">
        <f t="shared" si="1"/>
        <v/>
      </c>
      <c r="Y556" s="201">
        <f t="shared" si="22"/>
        <v>0</v>
      </c>
      <c r="Z556" s="201" t="str">
        <f t="shared" si="21"/>
        <v/>
      </c>
    </row>
    <row r="557" spans="1:26" ht="14.25" customHeight="1" thickBot="1" x14ac:dyDescent="0.3">
      <c r="A557" s="43">
        <v>0.9</v>
      </c>
      <c r="B557" s="60" t="s">
        <v>2044</v>
      </c>
      <c r="C557" s="24" t="s">
        <v>453</v>
      </c>
      <c r="D557" s="24"/>
      <c r="E557" s="24" t="s">
        <v>1212</v>
      </c>
      <c r="F557" s="179" t="s">
        <v>2045</v>
      </c>
      <c r="G557" s="31" t="s">
        <v>83</v>
      </c>
      <c r="H557" s="51" t="s">
        <v>84</v>
      </c>
      <c r="I557" s="84" t="s">
        <v>2046</v>
      </c>
      <c r="J557" s="51" t="s">
        <v>2047</v>
      </c>
      <c r="K557" s="30">
        <v>552</v>
      </c>
      <c r="L557" s="30" t="s">
        <v>31</v>
      </c>
      <c r="M557" s="31" t="s">
        <v>234</v>
      </c>
      <c r="N557" s="24" t="s">
        <v>88</v>
      </c>
      <c r="O557" s="24">
        <v>5</v>
      </c>
      <c r="P557" s="24"/>
      <c r="Q557" s="31" t="s">
        <v>34</v>
      </c>
      <c r="R557" s="24"/>
      <c r="S557" s="24"/>
      <c r="T557" s="31" t="s">
        <v>35</v>
      </c>
      <c r="U557" s="199">
        <v>0</v>
      </c>
      <c r="V557" s="200">
        <v>0</v>
      </c>
      <c r="W557" s="34" t="str">
        <f t="shared" si="0"/>
        <v/>
      </c>
      <c r="X557" s="34" t="str">
        <f t="shared" si="1"/>
        <v/>
      </c>
      <c r="Y557" s="201">
        <f t="shared" si="22"/>
        <v>0</v>
      </c>
      <c r="Z557" s="201" t="str">
        <f t="shared" si="21"/>
        <v/>
      </c>
    </row>
    <row r="558" spans="1:26" ht="14.25" customHeight="1" thickBot="1" x14ac:dyDescent="0.3">
      <c r="A558" s="43">
        <v>0.9</v>
      </c>
      <c r="B558" s="60" t="s">
        <v>2048</v>
      </c>
      <c r="C558" s="24" t="s">
        <v>121</v>
      </c>
      <c r="D558" s="24"/>
      <c r="E558" s="24" t="s">
        <v>985</v>
      </c>
      <c r="F558" s="179" t="s">
        <v>2049</v>
      </c>
      <c r="G558" s="31" t="s">
        <v>46</v>
      </c>
      <c r="H558" s="51" t="s">
        <v>84</v>
      </c>
      <c r="I558" s="84" t="s">
        <v>2046</v>
      </c>
      <c r="J558" s="51" t="s">
        <v>2047</v>
      </c>
      <c r="K558" s="35">
        <v>552</v>
      </c>
      <c r="L558" s="35" t="s">
        <v>47</v>
      </c>
      <c r="M558" s="31" t="s">
        <v>234</v>
      </c>
      <c r="N558" s="24" t="s">
        <v>88</v>
      </c>
      <c r="O558" s="24">
        <v>5</v>
      </c>
      <c r="P558" s="24"/>
      <c r="Q558" s="31" t="s">
        <v>34</v>
      </c>
      <c r="R558" s="24"/>
      <c r="S558" s="24"/>
      <c r="T558" s="31" t="s">
        <v>35</v>
      </c>
      <c r="U558" s="199">
        <v>0</v>
      </c>
      <c r="V558" s="200">
        <v>0</v>
      </c>
      <c r="W558" s="34" t="str">
        <f t="shared" si="0"/>
        <v/>
      </c>
      <c r="X558" s="34" t="str">
        <f t="shared" si="1"/>
        <v/>
      </c>
      <c r="Y558" s="201">
        <f t="shared" si="22"/>
        <v>0</v>
      </c>
      <c r="Z558" s="201" t="str">
        <f t="shared" si="21"/>
        <v/>
      </c>
    </row>
    <row r="559" spans="1:26" ht="14.25" customHeight="1" thickBot="1" x14ac:dyDescent="0.3">
      <c r="A559" s="43">
        <v>1.25</v>
      </c>
      <c r="B559" s="60" t="s">
        <v>2050</v>
      </c>
      <c r="C559" s="24" t="s">
        <v>24</v>
      </c>
      <c r="D559" s="24"/>
      <c r="E559" s="24" t="s">
        <v>2051</v>
      </c>
      <c r="F559" s="179" t="s">
        <v>2052</v>
      </c>
      <c r="G559" s="31" t="s">
        <v>93</v>
      </c>
      <c r="H559" s="51" t="s">
        <v>84</v>
      </c>
      <c r="I559" s="84" t="s">
        <v>2053</v>
      </c>
      <c r="J559" s="51" t="s">
        <v>2054</v>
      </c>
      <c r="K559" s="36">
        <v>553</v>
      </c>
      <c r="L559" s="36" t="s">
        <v>31</v>
      </c>
      <c r="M559" s="31" t="s">
        <v>234</v>
      </c>
      <c r="N559" s="24" t="s">
        <v>88</v>
      </c>
      <c r="O559" s="24">
        <v>5</v>
      </c>
      <c r="P559" s="24"/>
      <c r="Q559" s="31" t="s">
        <v>34</v>
      </c>
      <c r="R559" s="24"/>
      <c r="S559" s="24"/>
      <c r="T559" s="31" t="s">
        <v>35</v>
      </c>
      <c r="U559" s="199">
        <v>56000</v>
      </c>
      <c r="V559" s="200">
        <v>98000</v>
      </c>
      <c r="W559" s="34">
        <f t="shared" si="0"/>
        <v>17.142857142857142</v>
      </c>
      <c r="X559" s="34" t="str">
        <f t="shared" si="1"/>
        <v>A</v>
      </c>
      <c r="Y559" s="201">
        <f t="shared" si="22"/>
        <v>294000</v>
      </c>
      <c r="Z559" s="201" t="str">
        <f t="shared" si="21"/>
        <v>d</v>
      </c>
    </row>
    <row r="560" spans="1:26" ht="14.25" customHeight="1" thickBot="1" x14ac:dyDescent="0.3">
      <c r="A560" s="43">
        <v>0.93</v>
      </c>
      <c r="B560" s="60" t="s">
        <v>2048</v>
      </c>
      <c r="C560" s="24" t="s">
        <v>121</v>
      </c>
      <c r="D560" s="24"/>
      <c r="E560" s="24" t="s">
        <v>985</v>
      </c>
      <c r="F560" s="179" t="s">
        <v>2055</v>
      </c>
      <c r="G560" s="31" t="s">
        <v>46</v>
      </c>
      <c r="H560" s="51" t="s">
        <v>84</v>
      </c>
      <c r="I560" s="84" t="s">
        <v>2056</v>
      </c>
      <c r="J560" s="51" t="s">
        <v>2057</v>
      </c>
      <c r="K560" s="36">
        <v>554</v>
      </c>
      <c r="L560" s="36" t="s">
        <v>31</v>
      </c>
      <c r="M560" s="31" t="s">
        <v>234</v>
      </c>
      <c r="N560" s="24" t="s">
        <v>88</v>
      </c>
      <c r="O560" s="24">
        <v>5</v>
      </c>
      <c r="P560" s="24"/>
      <c r="Q560" s="31" t="s">
        <v>34</v>
      </c>
      <c r="R560" s="24"/>
      <c r="S560" s="24"/>
      <c r="T560" s="31" t="s">
        <v>35</v>
      </c>
      <c r="U560" s="199">
        <v>18500</v>
      </c>
      <c r="V560" s="200">
        <v>6000</v>
      </c>
      <c r="W560" s="34">
        <f t="shared" si="0"/>
        <v>92.5</v>
      </c>
      <c r="X560" s="34" t="str">
        <f t="shared" si="1"/>
        <v>C</v>
      </c>
      <c r="Y560" s="201">
        <f t="shared" si="22"/>
        <v>18000</v>
      </c>
      <c r="Z560" s="201" t="str">
        <f t="shared" si="21"/>
        <v/>
      </c>
    </row>
    <row r="561" spans="1:26" ht="14.25" customHeight="1" thickBot="1" x14ac:dyDescent="0.3">
      <c r="A561" s="24">
        <v>1.2829999999999999</v>
      </c>
      <c r="B561" s="24" t="s">
        <v>2058</v>
      </c>
      <c r="C561" s="24" t="s">
        <v>24</v>
      </c>
      <c r="D561" s="24"/>
      <c r="E561" s="24" t="s">
        <v>2059</v>
      </c>
      <c r="F561" s="179" t="s">
        <v>2060</v>
      </c>
      <c r="G561" s="31" t="s">
        <v>934</v>
      </c>
      <c r="H561" s="24" t="s">
        <v>84</v>
      </c>
      <c r="I561" s="31" t="s">
        <v>2061</v>
      </c>
      <c r="J561" s="24" t="s">
        <v>2062</v>
      </c>
      <c r="K561" s="36">
        <v>326</v>
      </c>
      <c r="L561" s="36" t="s">
        <v>31</v>
      </c>
      <c r="M561" s="31" t="s">
        <v>249</v>
      </c>
      <c r="N561" s="24" t="s">
        <v>185</v>
      </c>
      <c r="O561" s="24">
        <v>3</v>
      </c>
      <c r="P561" s="24"/>
      <c r="Q561" s="31" t="s">
        <v>66</v>
      </c>
      <c r="R561" s="24"/>
      <c r="S561" s="24"/>
      <c r="T561" s="31" t="s">
        <v>35</v>
      </c>
      <c r="U561" s="199">
        <v>0</v>
      </c>
      <c r="V561" s="200">
        <v>0</v>
      </c>
      <c r="W561" s="34" t="str">
        <f t="shared" si="0"/>
        <v/>
      </c>
      <c r="X561" s="34" t="str">
        <f t="shared" si="1"/>
        <v/>
      </c>
      <c r="Y561" s="201">
        <f t="shared" si="22"/>
        <v>0</v>
      </c>
      <c r="Z561" s="201" t="str">
        <f t="shared" si="21"/>
        <v/>
      </c>
    </row>
    <row r="562" spans="1:26" ht="14.25" customHeight="1" thickBot="1" x14ac:dyDescent="0.3">
      <c r="A562" s="40">
        <v>0.75</v>
      </c>
      <c r="B562" s="40" t="s">
        <v>2063</v>
      </c>
      <c r="C562" s="24" t="s">
        <v>97</v>
      </c>
      <c r="D562" s="24"/>
      <c r="E562" s="24" t="s">
        <v>122</v>
      </c>
      <c r="F562" s="179" t="s">
        <v>2064</v>
      </c>
      <c r="G562" s="31" t="s">
        <v>93</v>
      </c>
      <c r="H562" s="51" t="s">
        <v>2065</v>
      </c>
      <c r="I562" s="84" t="s">
        <v>2066</v>
      </c>
      <c r="J562" s="51" t="s">
        <v>2067</v>
      </c>
      <c r="K562" s="53">
        <v>531</v>
      </c>
      <c r="L562" s="53" t="s">
        <v>31</v>
      </c>
      <c r="M562" s="31" t="s">
        <v>234</v>
      </c>
      <c r="N562" s="24" t="s">
        <v>88</v>
      </c>
      <c r="O562" s="24">
        <v>5</v>
      </c>
      <c r="P562" s="24"/>
      <c r="Q562" s="31" t="s">
        <v>34</v>
      </c>
      <c r="R562" s="24"/>
      <c r="S562" s="24"/>
      <c r="T562" s="31" t="s">
        <v>35</v>
      </c>
      <c r="U562" s="199">
        <v>0</v>
      </c>
      <c r="V562" s="200">
        <v>0</v>
      </c>
      <c r="W562" s="34" t="str">
        <f t="shared" si="0"/>
        <v/>
      </c>
      <c r="X562" s="34" t="str">
        <f t="shared" si="1"/>
        <v/>
      </c>
      <c r="Y562" s="201">
        <f t="shared" si="22"/>
        <v>0</v>
      </c>
      <c r="Z562" s="201" t="str">
        <f t="shared" si="21"/>
        <v/>
      </c>
    </row>
    <row r="563" spans="1:26" ht="14.25" customHeight="1" thickBot="1" x14ac:dyDescent="0.3">
      <c r="A563" s="43">
        <v>0.59499999999999997</v>
      </c>
      <c r="B563" s="43" t="s">
        <v>960</v>
      </c>
      <c r="C563" s="44" t="s">
        <v>97</v>
      </c>
      <c r="D563" s="44"/>
      <c r="E563" s="44" t="s">
        <v>122</v>
      </c>
      <c r="F563" s="181" t="s">
        <v>2068</v>
      </c>
      <c r="G563" s="62" t="s">
        <v>110</v>
      </c>
      <c r="H563" s="61" t="s">
        <v>2065</v>
      </c>
      <c r="I563" s="165" t="s">
        <v>2069</v>
      </c>
      <c r="J563" s="61" t="s">
        <v>2070</v>
      </c>
      <c r="K563" s="53">
        <v>526</v>
      </c>
      <c r="L563" s="53" t="s">
        <v>31</v>
      </c>
      <c r="M563" s="62" t="s">
        <v>234</v>
      </c>
      <c r="N563" s="44" t="s">
        <v>88</v>
      </c>
      <c r="O563" s="44">
        <v>5</v>
      </c>
      <c r="P563" s="24"/>
      <c r="Q563" s="31" t="s">
        <v>34</v>
      </c>
      <c r="R563" s="24"/>
      <c r="S563" s="24"/>
      <c r="T563" s="31" t="s">
        <v>35</v>
      </c>
      <c r="U563" s="199">
        <v>12920</v>
      </c>
      <c r="V563" s="200">
        <v>15600</v>
      </c>
      <c r="W563" s="34">
        <f t="shared" si="0"/>
        <v>24.846153846153847</v>
      </c>
      <c r="X563" s="34" t="str">
        <f t="shared" si="1"/>
        <v>A</v>
      </c>
      <c r="Y563" s="201">
        <f t="shared" si="22"/>
        <v>46800</v>
      </c>
      <c r="Z563" s="201" t="str">
        <f t="shared" si="21"/>
        <v>d</v>
      </c>
    </row>
    <row r="564" spans="1:26" ht="14.25" customHeight="1" thickBot="1" x14ac:dyDescent="0.3">
      <c r="A564" s="40">
        <v>32.675824457593691</v>
      </c>
      <c r="B564" s="41">
        <v>33.133333333333333</v>
      </c>
      <c r="C564" s="24" t="s">
        <v>24</v>
      </c>
      <c r="D564" s="24"/>
      <c r="E564" s="31" t="s">
        <v>2071</v>
      </c>
      <c r="F564" s="179" t="s">
        <v>2072</v>
      </c>
      <c r="G564" s="27" t="s">
        <v>39</v>
      </c>
      <c r="H564" s="51" t="s">
        <v>28</v>
      </c>
      <c r="I564" s="84" t="s">
        <v>2073</v>
      </c>
      <c r="J564" s="51" t="s">
        <v>2074</v>
      </c>
      <c r="K564" s="36">
        <v>197</v>
      </c>
      <c r="L564" s="36" t="s">
        <v>31</v>
      </c>
      <c r="M564" s="31" t="s">
        <v>119</v>
      </c>
      <c r="N564" s="24" t="s">
        <v>33</v>
      </c>
      <c r="O564" s="24">
        <v>2</v>
      </c>
      <c r="P564" s="24"/>
      <c r="Q564" s="31" t="s">
        <v>34</v>
      </c>
      <c r="R564" s="24"/>
      <c r="S564" s="24"/>
      <c r="T564" s="31" t="s">
        <v>35</v>
      </c>
      <c r="U564" s="199">
        <v>0</v>
      </c>
      <c r="V564" s="200">
        <v>0</v>
      </c>
      <c r="W564" s="34" t="str">
        <f t="shared" si="0"/>
        <v/>
      </c>
      <c r="X564" s="34" t="str">
        <f t="shared" si="1"/>
        <v/>
      </c>
      <c r="Y564" s="201">
        <f t="shared" si="22"/>
        <v>0</v>
      </c>
      <c r="Z564" s="201" t="str">
        <f t="shared" si="21"/>
        <v/>
      </c>
    </row>
    <row r="565" spans="1:26" ht="14.25" customHeight="1" thickBot="1" x14ac:dyDescent="0.3">
      <c r="A565" s="40">
        <v>0.17899999999999999</v>
      </c>
      <c r="B565" s="41" t="s">
        <v>2075</v>
      </c>
      <c r="C565" s="24" t="s">
        <v>1935</v>
      </c>
      <c r="D565" s="24"/>
      <c r="E565" s="31" t="s">
        <v>887</v>
      </c>
      <c r="F565" s="179" t="s">
        <v>2076</v>
      </c>
      <c r="G565" s="31" t="s">
        <v>110</v>
      </c>
      <c r="H565" s="51" t="s">
        <v>84</v>
      </c>
      <c r="I565" s="31" t="s">
        <v>2077</v>
      </c>
      <c r="J565" s="24" t="s">
        <v>2078</v>
      </c>
      <c r="K565" s="36">
        <v>260</v>
      </c>
      <c r="L565" s="36" t="s">
        <v>31</v>
      </c>
      <c r="M565" s="31" t="s">
        <v>838</v>
      </c>
      <c r="N565" s="24" t="s">
        <v>839</v>
      </c>
      <c r="O565" s="24">
        <v>3</v>
      </c>
      <c r="P565" s="24"/>
      <c r="Q565" s="31" t="s">
        <v>34</v>
      </c>
      <c r="R565" s="49"/>
      <c r="S565" s="49"/>
      <c r="T565" s="31" t="s">
        <v>35</v>
      </c>
      <c r="U565" s="199">
        <v>231000</v>
      </c>
      <c r="V565" s="200">
        <v>80000</v>
      </c>
      <c r="W565" s="34">
        <f t="shared" si="0"/>
        <v>86.625</v>
      </c>
      <c r="X565" s="34" t="str">
        <f t="shared" si="1"/>
        <v>C</v>
      </c>
      <c r="Y565" s="201">
        <f t="shared" si="22"/>
        <v>240000</v>
      </c>
      <c r="Z565" s="201" t="str">
        <f t="shared" si="21"/>
        <v>d</v>
      </c>
    </row>
    <row r="566" spans="1:26" ht="14.25" customHeight="1" thickBot="1" x14ac:dyDescent="0.3">
      <c r="A566" s="40">
        <v>0.23330000000000001</v>
      </c>
      <c r="B566" s="41" t="s">
        <v>2079</v>
      </c>
      <c r="C566" s="24" t="s">
        <v>348</v>
      </c>
      <c r="D566" s="24"/>
      <c r="E566" s="31" t="s">
        <v>1124</v>
      </c>
      <c r="F566" s="179" t="s">
        <v>2080</v>
      </c>
      <c r="G566" s="27" t="s">
        <v>27</v>
      </c>
      <c r="H566" s="24" t="s">
        <v>84</v>
      </c>
      <c r="I566" s="84" t="s">
        <v>2081</v>
      </c>
      <c r="J566" s="51" t="s">
        <v>2082</v>
      </c>
      <c r="K566" s="36">
        <v>261</v>
      </c>
      <c r="L566" s="36" t="s">
        <v>31</v>
      </c>
      <c r="M566" s="31" t="s">
        <v>838</v>
      </c>
      <c r="N566" s="24" t="s">
        <v>839</v>
      </c>
      <c r="O566" s="24">
        <v>3</v>
      </c>
      <c r="P566" s="24"/>
      <c r="Q566" s="31" t="s">
        <v>34</v>
      </c>
      <c r="R566" s="49"/>
      <c r="S566" s="49"/>
      <c r="T566" s="31" t="s">
        <v>35</v>
      </c>
      <c r="U566" s="199">
        <v>0</v>
      </c>
      <c r="V566" s="200">
        <v>0</v>
      </c>
      <c r="W566" s="34" t="str">
        <f t="shared" si="0"/>
        <v/>
      </c>
      <c r="X566" s="34" t="str">
        <f t="shared" si="1"/>
        <v/>
      </c>
      <c r="Y566" s="201">
        <f t="shared" si="22"/>
        <v>0</v>
      </c>
      <c r="Z566" s="201" t="str">
        <f t="shared" si="21"/>
        <v/>
      </c>
    </row>
    <row r="567" spans="1:26" ht="14.25" customHeight="1" thickBot="1" x14ac:dyDescent="0.3">
      <c r="A567" s="40">
        <v>0.215</v>
      </c>
      <c r="B567" s="41" t="s">
        <v>2083</v>
      </c>
      <c r="C567" s="24"/>
      <c r="D567" s="24"/>
      <c r="E567" s="31" t="s">
        <v>1124</v>
      </c>
      <c r="F567" s="179" t="s">
        <v>2084</v>
      </c>
      <c r="G567" s="27" t="s">
        <v>27</v>
      </c>
      <c r="H567" s="24" t="s">
        <v>84</v>
      </c>
      <c r="I567" s="84" t="s">
        <v>2085</v>
      </c>
      <c r="J567" s="51" t="s">
        <v>2086</v>
      </c>
      <c r="K567" s="36">
        <v>262</v>
      </c>
      <c r="L567" s="36" t="s">
        <v>31</v>
      </c>
      <c r="M567" s="31" t="s">
        <v>838</v>
      </c>
      <c r="N567" s="24" t="s">
        <v>839</v>
      </c>
      <c r="O567" s="24">
        <v>3</v>
      </c>
      <c r="P567" s="24"/>
      <c r="Q567" s="31" t="s">
        <v>34</v>
      </c>
      <c r="R567" s="49"/>
      <c r="S567" s="49"/>
      <c r="T567" s="31" t="s">
        <v>35</v>
      </c>
      <c r="U567" s="199">
        <v>0</v>
      </c>
      <c r="V567" s="200">
        <v>0</v>
      </c>
      <c r="W567" s="34" t="str">
        <f t="shared" si="0"/>
        <v/>
      </c>
      <c r="X567" s="34" t="str">
        <f t="shared" si="1"/>
        <v/>
      </c>
      <c r="Y567" s="201">
        <f t="shared" si="22"/>
        <v>0</v>
      </c>
      <c r="Z567" s="201" t="str">
        <f t="shared" si="21"/>
        <v/>
      </c>
    </row>
    <row r="568" spans="1:26" ht="14.25" customHeight="1" thickBot="1" x14ac:dyDescent="0.3">
      <c r="A568" s="40">
        <v>4.3499999999999996</v>
      </c>
      <c r="B568" s="40">
        <v>5</v>
      </c>
      <c r="C568" s="24" t="s">
        <v>2087</v>
      </c>
      <c r="D568" s="24"/>
      <c r="E568" s="24" t="s">
        <v>25</v>
      </c>
      <c r="F568" s="179" t="s">
        <v>2088</v>
      </c>
      <c r="G568" s="31" t="s">
        <v>27</v>
      </c>
      <c r="H568" s="51" t="s">
        <v>2087</v>
      </c>
      <c r="I568" s="84" t="s">
        <v>2089</v>
      </c>
      <c r="J568" s="51" t="s">
        <v>2090</v>
      </c>
      <c r="K568" s="36">
        <v>452</v>
      </c>
      <c r="L568" s="36" t="s">
        <v>31</v>
      </c>
      <c r="M568" s="31" t="s">
        <v>32</v>
      </c>
      <c r="N568" s="24" t="s">
        <v>33</v>
      </c>
      <c r="O568" s="24">
        <v>5</v>
      </c>
      <c r="P568" s="24"/>
      <c r="Q568" s="31" t="s">
        <v>34</v>
      </c>
      <c r="R568" s="24"/>
      <c r="S568" s="24"/>
      <c r="T568" s="31" t="s">
        <v>35</v>
      </c>
      <c r="U568" s="199">
        <v>39450</v>
      </c>
      <c r="V568" s="200">
        <v>23500</v>
      </c>
      <c r="W568" s="34">
        <f t="shared" si="0"/>
        <v>50.361702127659576</v>
      </c>
      <c r="X568" s="34" t="str">
        <f t="shared" si="1"/>
        <v>B</v>
      </c>
      <c r="Y568" s="201">
        <f t="shared" si="22"/>
        <v>70500</v>
      </c>
      <c r="Z568" s="201" t="str">
        <f t="shared" si="21"/>
        <v>d</v>
      </c>
    </row>
    <row r="569" spans="1:26" ht="14.25" customHeight="1" thickBot="1" x14ac:dyDescent="0.3">
      <c r="A569" s="40">
        <v>7.9989999999999997</v>
      </c>
      <c r="B569" s="40" t="s">
        <v>2091</v>
      </c>
      <c r="C569" s="24" t="s">
        <v>1107</v>
      </c>
      <c r="D569" s="24"/>
      <c r="E569" s="24" t="s">
        <v>2092</v>
      </c>
      <c r="F569" s="179" t="s">
        <v>2093</v>
      </c>
      <c r="G569" s="31" t="s">
        <v>293</v>
      </c>
      <c r="H569" s="51" t="s">
        <v>84</v>
      </c>
      <c r="I569" s="84" t="s">
        <v>2094</v>
      </c>
      <c r="J569" s="51" t="s">
        <v>2095</v>
      </c>
      <c r="K569" s="36">
        <v>207</v>
      </c>
      <c r="L569" s="36" t="s">
        <v>31</v>
      </c>
      <c r="M569" s="31" t="s">
        <v>128</v>
      </c>
      <c r="N569" s="24" t="s">
        <v>129</v>
      </c>
      <c r="O569" s="24">
        <v>2</v>
      </c>
      <c r="P569" s="24"/>
      <c r="Q569" s="31" t="s">
        <v>34</v>
      </c>
      <c r="R569" s="24"/>
      <c r="S569" s="24"/>
      <c r="T569" s="31" t="s">
        <v>35</v>
      </c>
      <c r="U569" s="199">
        <v>128400</v>
      </c>
      <c r="V569" s="200">
        <v>242500</v>
      </c>
      <c r="W569" s="34">
        <f t="shared" si="0"/>
        <v>15.884536082474227</v>
      </c>
      <c r="X569" s="34" t="str">
        <f t="shared" si="1"/>
        <v>A</v>
      </c>
      <c r="Y569" s="201">
        <f t="shared" si="22"/>
        <v>727500</v>
      </c>
      <c r="Z569" s="201" t="str">
        <f t="shared" si="21"/>
        <v>d</v>
      </c>
    </row>
    <row r="570" spans="1:26" ht="14.25" customHeight="1" thickBot="1" x14ac:dyDescent="0.3">
      <c r="A570" s="40">
        <v>8.8919999999999995</v>
      </c>
      <c r="B570" s="40" t="s">
        <v>2096</v>
      </c>
      <c r="C570" s="24" t="s">
        <v>1107</v>
      </c>
      <c r="D570" s="24"/>
      <c r="E570" s="24" t="s">
        <v>2092</v>
      </c>
      <c r="F570" s="179" t="s">
        <v>2097</v>
      </c>
      <c r="G570" s="31" t="s">
        <v>293</v>
      </c>
      <c r="H570" s="51" t="s">
        <v>84</v>
      </c>
      <c r="I570" s="84" t="s">
        <v>2098</v>
      </c>
      <c r="J570" s="51" t="s">
        <v>2099</v>
      </c>
      <c r="K570" s="36">
        <v>208</v>
      </c>
      <c r="L570" s="36" t="s">
        <v>31</v>
      </c>
      <c r="M570" s="31" t="s">
        <v>128</v>
      </c>
      <c r="N570" s="24" t="s">
        <v>129</v>
      </c>
      <c r="O570" s="24">
        <v>2</v>
      </c>
      <c r="P570" s="24"/>
      <c r="Q570" s="31" t="s">
        <v>34</v>
      </c>
      <c r="R570" s="24"/>
      <c r="S570" s="24"/>
      <c r="T570" s="31" t="s">
        <v>35</v>
      </c>
      <c r="U570" s="199">
        <v>0</v>
      </c>
      <c r="V570" s="200">
        <v>0</v>
      </c>
      <c r="W570" s="34" t="str">
        <f t="shared" si="0"/>
        <v/>
      </c>
      <c r="X570" s="34" t="str">
        <f t="shared" si="1"/>
        <v/>
      </c>
      <c r="Y570" s="201">
        <f t="shared" si="22"/>
        <v>0</v>
      </c>
      <c r="Z570" s="201" t="str">
        <f t="shared" si="21"/>
        <v/>
      </c>
    </row>
    <row r="571" spans="1:26" ht="14.25" customHeight="1" thickBot="1" x14ac:dyDescent="0.3">
      <c r="A571" s="43">
        <v>1.54</v>
      </c>
      <c r="B571" s="43" t="s">
        <v>2100</v>
      </c>
      <c r="C571" s="44" t="s">
        <v>155</v>
      </c>
      <c r="D571" s="44"/>
      <c r="E571" s="44" t="s">
        <v>2101</v>
      </c>
      <c r="F571" s="181" t="s">
        <v>2102</v>
      </c>
      <c r="G571" s="62" t="s">
        <v>83</v>
      </c>
      <c r="H571" s="61" t="s">
        <v>40</v>
      </c>
      <c r="I571" s="165" t="s">
        <v>2103</v>
      </c>
      <c r="J571" s="61" t="s">
        <v>2104</v>
      </c>
      <c r="K571" s="53">
        <v>21</v>
      </c>
      <c r="L571" s="53" t="s">
        <v>31</v>
      </c>
      <c r="M571" s="62" t="s">
        <v>170</v>
      </c>
      <c r="N571" s="44" t="s">
        <v>129</v>
      </c>
      <c r="O571" s="44">
        <v>1</v>
      </c>
      <c r="P571" s="44"/>
      <c r="Q571" s="62" t="s">
        <v>34</v>
      </c>
      <c r="R571" s="44"/>
      <c r="S571" s="44"/>
      <c r="T571" s="62" t="s">
        <v>35</v>
      </c>
      <c r="U571" s="199">
        <v>0</v>
      </c>
      <c r="V571" s="200">
        <v>0</v>
      </c>
      <c r="W571" s="34" t="str">
        <f t="shared" si="0"/>
        <v/>
      </c>
      <c r="X571" s="34" t="str">
        <f t="shared" si="1"/>
        <v/>
      </c>
      <c r="Y571" s="201">
        <f t="shared" si="22"/>
        <v>0</v>
      </c>
      <c r="Z571" s="201" t="str">
        <f t="shared" si="21"/>
        <v/>
      </c>
    </row>
    <row r="572" spans="1:26" ht="14.25" customHeight="1" thickBot="1" x14ac:dyDescent="0.3">
      <c r="A572" s="22">
        <v>50</v>
      </c>
      <c r="B572" s="23">
        <v>60</v>
      </c>
      <c r="C572" s="24"/>
      <c r="D572" s="24"/>
      <c r="E572" s="25" t="s">
        <v>37</v>
      </c>
      <c r="F572" s="178" t="s">
        <v>2105</v>
      </c>
      <c r="G572" s="27" t="s">
        <v>39</v>
      </c>
      <c r="H572" s="86" t="s">
        <v>90</v>
      </c>
      <c r="I572" s="84" t="s">
        <v>2106</v>
      </c>
      <c r="J572" s="86" t="s">
        <v>2107</v>
      </c>
      <c r="K572" s="30">
        <v>21</v>
      </c>
      <c r="L572" s="30" t="s">
        <v>31</v>
      </c>
      <c r="M572" s="31" t="s">
        <v>43</v>
      </c>
      <c r="N572" s="24">
        <v>2018</v>
      </c>
      <c r="O572" s="24">
        <v>51</v>
      </c>
      <c r="P572" s="24" t="s">
        <v>44</v>
      </c>
      <c r="Q572" s="31" t="s">
        <v>34</v>
      </c>
      <c r="R572" s="24" t="s">
        <v>45</v>
      </c>
      <c r="S572" s="24" t="s">
        <v>44</v>
      </c>
      <c r="T572" s="31" t="s">
        <v>35</v>
      </c>
      <c r="U572" s="199">
        <v>0</v>
      </c>
      <c r="V572" s="200">
        <v>0</v>
      </c>
      <c r="W572" s="34" t="str">
        <f t="shared" si="0"/>
        <v/>
      </c>
      <c r="X572" s="34" t="str">
        <f t="shared" si="1"/>
        <v/>
      </c>
      <c r="Y572" s="201">
        <f t="shared" si="22"/>
        <v>0</v>
      </c>
      <c r="Z572" s="201" t="str">
        <f t="shared" si="21"/>
        <v/>
      </c>
    </row>
    <row r="573" spans="1:26" ht="14.25" customHeight="1" thickBot="1" x14ac:dyDescent="0.3">
      <c r="A573" s="22">
        <v>50</v>
      </c>
      <c r="B573" s="23">
        <v>60</v>
      </c>
      <c r="C573" s="24"/>
      <c r="D573" s="24"/>
      <c r="E573" s="25" t="s">
        <v>37</v>
      </c>
      <c r="F573" s="178" t="s">
        <v>2105</v>
      </c>
      <c r="G573" s="27" t="s">
        <v>46</v>
      </c>
      <c r="H573" s="86" t="s">
        <v>90</v>
      </c>
      <c r="I573" s="84" t="s">
        <v>2106</v>
      </c>
      <c r="J573" s="86" t="s">
        <v>2107</v>
      </c>
      <c r="K573" s="35">
        <v>21</v>
      </c>
      <c r="L573" s="35" t="s">
        <v>47</v>
      </c>
      <c r="M573" s="31" t="s">
        <v>43</v>
      </c>
      <c r="N573" s="24">
        <v>2018</v>
      </c>
      <c r="O573" s="24">
        <v>51</v>
      </c>
      <c r="P573" s="24" t="s">
        <v>44</v>
      </c>
      <c r="Q573" s="31" t="s">
        <v>34</v>
      </c>
      <c r="R573" s="24" t="s">
        <v>45</v>
      </c>
      <c r="S573" s="24" t="s">
        <v>44</v>
      </c>
      <c r="T573" s="31" t="s">
        <v>35</v>
      </c>
      <c r="U573" s="199">
        <v>0</v>
      </c>
      <c r="V573" s="200">
        <v>0</v>
      </c>
      <c r="W573" s="34" t="str">
        <f t="shared" si="0"/>
        <v/>
      </c>
      <c r="X573" s="34" t="str">
        <f t="shared" si="1"/>
        <v/>
      </c>
      <c r="Y573" s="201">
        <f t="shared" si="22"/>
        <v>0</v>
      </c>
      <c r="Z573" s="201" t="str">
        <f t="shared" si="21"/>
        <v/>
      </c>
    </row>
    <row r="574" spans="1:26" ht="14.25" customHeight="1" thickBot="1" x14ac:dyDescent="0.3">
      <c r="A574" s="22">
        <v>50</v>
      </c>
      <c r="B574" s="23">
        <v>60</v>
      </c>
      <c r="C574" s="51"/>
      <c r="D574" s="24"/>
      <c r="E574" s="25" t="s">
        <v>37</v>
      </c>
      <c r="F574" s="178" t="s">
        <v>2105</v>
      </c>
      <c r="G574" s="31" t="s">
        <v>27</v>
      </c>
      <c r="H574" s="86" t="s">
        <v>90</v>
      </c>
      <c r="I574" s="84" t="s">
        <v>2106</v>
      </c>
      <c r="J574" s="86" t="s">
        <v>2107</v>
      </c>
      <c r="K574" s="35">
        <v>21</v>
      </c>
      <c r="L574" s="35" t="s">
        <v>48</v>
      </c>
      <c r="M574" s="31" t="s">
        <v>43</v>
      </c>
      <c r="N574" s="24">
        <v>2018</v>
      </c>
      <c r="O574" s="24">
        <v>51</v>
      </c>
      <c r="P574" s="24" t="s">
        <v>44</v>
      </c>
      <c r="Q574" s="31" t="s">
        <v>34</v>
      </c>
      <c r="R574" s="24" t="s">
        <v>45</v>
      </c>
      <c r="S574" s="24" t="s">
        <v>44</v>
      </c>
      <c r="T574" s="31" t="s">
        <v>35</v>
      </c>
      <c r="U574" s="199">
        <v>0</v>
      </c>
      <c r="V574" s="200">
        <v>0</v>
      </c>
      <c r="W574" s="34" t="str">
        <f t="shared" si="0"/>
        <v/>
      </c>
      <c r="X574" s="34" t="str">
        <f t="shared" si="1"/>
        <v/>
      </c>
      <c r="Y574" s="201">
        <f t="shared" si="22"/>
        <v>0</v>
      </c>
      <c r="Z574" s="201" t="str">
        <f t="shared" si="21"/>
        <v/>
      </c>
    </row>
    <row r="575" spans="1:26" ht="14.25" customHeight="1" thickBot="1" x14ac:dyDescent="0.3">
      <c r="A575" s="22">
        <v>50</v>
      </c>
      <c r="B575" s="23">
        <v>60</v>
      </c>
      <c r="C575" s="24"/>
      <c r="D575" s="24"/>
      <c r="E575" s="25" t="s">
        <v>37</v>
      </c>
      <c r="F575" s="178" t="s">
        <v>2105</v>
      </c>
      <c r="G575" s="31" t="s">
        <v>61</v>
      </c>
      <c r="H575" s="86" t="s">
        <v>90</v>
      </c>
      <c r="I575" s="84" t="s">
        <v>2106</v>
      </c>
      <c r="J575" s="86" t="s">
        <v>2107</v>
      </c>
      <c r="K575" s="35">
        <v>21</v>
      </c>
      <c r="L575" s="35" t="s">
        <v>425</v>
      </c>
      <c r="M575" s="31" t="s">
        <v>43</v>
      </c>
      <c r="N575" s="24">
        <v>2018</v>
      </c>
      <c r="O575" s="24">
        <v>51</v>
      </c>
      <c r="P575" s="24" t="s">
        <v>44</v>
      </c>
      <c r="Q575" s="31" t="s">
        <v>34</v>
      </c>
      <c r="R575" s="24" t="s">
        <v>45</v>
      </c>
      <c r="S575" s="24" t="s">
        <v>44</v>
      </c>
      <c r="T575" s="31" t="s">
        <v>35</v>
      </c>
      <c r="U575" s="199">
        <v>0</v>
      </c>
      <c r="V575" s="200">
        <v>0</v>
      </c>
      <c r="W575" s="34" t="str">
        <f t="shared" si="0"/>
        <v/>
      </c>
      <c r="X575" s="34" t="str">
        <f t="shared" si="1"/>
        <v/>
      </c>
      <c r="Y575" s="201">
        <f t="shared" si="22"/>
        <v>0</v>
      </c>
      <c r="Z575" s="201" t="str">
        <f t="shared" si="21"/>
        <v/>
      </c>
    </row>
    <row r="576" spans="1:26" ht="14.25" customHeight="1" thickBot="1" x14ac:dyDescent="0.3">
      <c r="A576" s="22">
        <v>1057.72</v>
      </c>
      <c r="B576" s="24" t="s">
        <v>296</v>
      </c>
      <c r="C576" s="51" t="s">
        <v>2108</v>
      </c>
      <c r="D576" s="24"/>
      <c r="E576" s="24" t="s">
        <v>608</v>
      </c>
      <c r="F576" s="179" t="s">
        <v>2109</v>
      </c>
      <c r="G576" s="31" t="s">
        <v>610</v>
      </c>
      <c r="H576" s="51" t="s">
        <v>40</v>
      </c>
      <c r="I576" s="51"/>
      <c r="J576" s="51" t="s">
        <v>2110</v>
      </c>
      <c r="K576" s="36">
        <v>13</v>
      </c>
      <c r="L576" s="36" t="s">
        <v>31</v>
      </c>
      <c r="M576" s="31" t="s">
        <v>859</v>
      </c>
      <c r="N576" s="24">
        <v>2018</v>
      </c>
      <c r="O576" s="24">
        <v>50</v>
      </c>
      <c r="P576" s="24" t="s">
        <v>44</v>
      </c>
      <c r="Q576" s="31" t="s">
        <v>34</v>
      </c>
      <c r="R576" s="24" t="s">
        <v>45</v>
      </c>
      <c r="S576" s="24" t="s">
        <v>44</v>
      </c>
      <c r="T576" s="31" t="s">
        <v>35</v>
      </c>
      <c r="U576" s="199">
        <v>5175</v>
      </c>
      <c r="V576" s="200">
        <v>6275</v>
      </c>
      <c r="W576" s="34">
        <f t="shared" si="0"/>
        <v>24.741035856573706</v>
      </c>
      <c r="X576" s="34" t="str">
        <f t="shared" si="1"/>
        <v>A</v>
      </c>
      <c r="Y576" s="201">
        <f t="shared" si="22"/>
        <v>18825</v>
      </c>
      <c r="Z576" s="201" t="str">
        <f t="shared" si="21"/>
        <v>d</v>
      </c>
    </row>
    <row r="577" spans="1:26" ht="14.25" customHeight="1" thickBot="1" x14ac:dyDescent="0.3">
      <c r="A577" s="22">
        <v>229</v>
      </c>
      <c r="B577" s="23">
        <v>270</v>
      </c>
      <c r="C577" s="51"/>
      <c r="D577" s="24"/>
      <c r="E577" s="25" t="s">
        <v>37</v>
      </c>
      <c r="F577" s="178" t="s">
        <v>2105</v>
      </c>
      <c r="G577" s="27" t="s">
        <v>39</v>
      </c>
      <c r="H577" s="86" t="s">
        <v>90</v>
      </c>
      <c r="I577" s="84" t="s">
        <v>2111</v>
      </c>
      <c r="J577" s="86" t="s">
        <v>2112</v>
      </c>
      <c r="K577" s="30">
        <v>22</v>
      </c>
      <c r="L577" s="30" t="s">
        <v>31</v>
      </c>
      <c r="M577" s="31" t="s">
        <v>43</v>
      </c>
      <c r="N577" s="24">
        <v>2018</v>
      </c>
      <c r="O577" s="24">
        <v>51</v>
      </c>
      <c r="P577" s="24" t="s">
        <v>44</v>
      </c>
      <c r="Q577" s="31" t="s">
        <v>34</v>
      </c>
      <c r="R577" s="24" t="s">
        <v>45</v>
      </c>
      <c r="S577" s="24" t="s">
        <v>44</v>
      </c>
      <c r="T577" s="31" t="s">
        <v>35</v>
      </c>
      <c r="U577" s="199">
        <v>0</v>
      </c>
      <c r="V577" s="200">
        <v>0</v>
      </c>
      <c r="W577" s="34" t="str">
        <f t="shared" si="0"/>
        <v/>
      </c>
      <c r="X577" s="34" t="str">
        <f t="shared" si="1"/>
        <v/>
      </c>
      <c r="Y577" s="201">
        <f t="shared" si="22"/>
        <v>0</v>
      </c>
      <c r="Z577" s="201" t="str">
        <f t="shared" si="21"/>
        <v/>
      </c>
    </row>
    <row r="578" spans="1:26" ht="14.25" customHeight="1" thickBot="1" x14ac:dyDescent="0.3">
      <c r="A578" s="22">
        <v>229</v>
      </c>
      <c r="B578" s="23">
        <v>270</v>
      </c>
      <c r="C578" s="24"/>
      <c r="D578" s="24"/>
      <c r="E578" s="25" t="s">
        <v>37</v>
      </c>
      <c r="F578" s="178" t="s">
        <v>2105</v>
      </c>
      <c r="G578" s="27" t="s">
        <v>46</v>
      </c>
      <c r="H578" s="86" t="s">
        <v>90</v>
      </c>
      <c r="I578" s="84" t="s">
        <v>2111</v>
      </c>
      <c r="J578" s="86" t="s">
        <v>2112</v>
      </c>
      <c r="K578" s="35">
        <v>22</v>
      </c>
      <c r="L578" s="35" t="s">
        <v>47</v>
      </c>
      <c r="M578" s="31" t="s">
        <v>43</v>
      </c>
      <c r="N578" s="24">
        <v>2018</v>
      </c>
      <c r="O578" s="24">
        <v>51</v>
      </c>
      <c r="P578" s="24" t="s">
        <v>44</v>
      </c>
      <c r="Q578" s="31" t="s">
        <v>34</v>
      </c>
      <c r="R578" s="24" t="s">
        <v>45</v>
      </c>
      <c r="S578" s="24" t="s">
        <v>44</v>
      </c>
      <c r="T578" s="31" t="s">
        <v>35</v>
      </c>
      <c r="U578" s="199">
        <v>0</v>
      </c>
      <c r="V578" s="200">
        <v>0</v>
      </c>
      <c r="W578" s="34" t="str">
        <f t="shared" si="0"/>
        <v/>
      </c>
      <c r="X578" s="34" t="str">
        <f t="shared" si="1"/>
        <v/>
      </c>
      <c r="Y578" s="201">
        <f t="shared" si="22"/>
        <v>0</v>
      </c>
      <c r="Z578" s="201" t="str">
        <f t="shared" ref="Z578:Z641" si="23">IF($Y578="","",IF($U578&lt;$Y578,"d",""))</f>
        <v/>
      </c>
    </row>
    <row r="579" spans="1:26" ht="14.25" customHeight="1" thickBot="1" x14ac:dyDescent="0.3">
      <c r="A579" s="22">
        <v>229</v>
      </c>
      <c r="B579" s="23">
        <v>270</v>
      </c>
      <c r="C579" s="24"/>
      <c r="D579" s="24"/>
      <c r="E579" s="25" t="s">
        <v>37</v>
      </c>
      <c r="F579" s="178" t="s">
        <v>2105</v>
      </c>
      <c r="G579" s="31" t="s">
        <v>27</v>
      </c>
      <c r="H579" s="86" t="s">
        <v>90</v>
      </c>
      <c r="I579" s="84" t="s">
        <v>2111</v>
      </c>
      <c r="J579" s="86" t="s">
        <v>2112</v>
      </c>
      <c r="K579" s="35">
        <v>22</v>
      </c>
      <c r="L579" s="35" t="s">
        <v>48</v>
      </c>
      <c r="M579" s="31" t="s">
        <v>43</v>
      </c>
      <c r="N579" s="24">
        <v>2018</v>
      </c>
      <c r="O579" s="24">
        <v>51</v>
      </c>
      <c r="P579" s="24" t="s">
        <v>44</v>
      </c>
      <c r="Q579" s="31" t="s">
        <v>34</v>
      </c>
      <c r="R579" s="24" t="s">
        <v>45</v>
      </c>
      <c r="S579" s="24" t="s">
        <v>44</v>
      </c>
      <c r="T579" s="31" t="s">
        <v>35</v>
      </c>
      <c r="U579" s="199">
        <v>0</v>
      </c>
      <c r="V579" s="200">
        <v>0</v>
      </c>
      <c r="W579" s="34" t="str">
        <f t="shared" si="0"/>
        <v/>
      </c>
      <c r="X579" s="34" t="str">
        <f t="shared" si="1"/>
        <v/>
      </c>
      <c r="Y579" s="201">
        <f t="shared" ref="Y579:Y642" si="24">IFERROR(($V579)*3,"")</f>
        <v>0</v>
      </c>
      <c r="Z579" s="201" t="str">
        <f t="shared" si="23"/>
        <v/>
      </c>
    </row>
    <row r="580" spans="1:26" ht="14.25" customHeight="1" thickBot="1" x14ac:dyDescent="0.3">
      <c r="A580" s="22">
        <v>229</v>
      </c>
      <c r="B580" s="23">
        <v>270</v>
      </c>
      <c r="C580" s="24"/>
      <c r="D580" s="24"/>
      <c r="E580" s="25" t="s">
        <v>37</v>
      </c>
      <c r="F580" s="178" t="s">
        <v>2105</v>
      </c>
      <c r="G580" s="31" t="s">
        <v>61</v>
      </c>
      <c r="H580" s="25" t="s">
        <v>90</v>
      </c>
      <c r="I580" s="84" t="s">
        <v>2111</v>
      </c>
      <c r="J580" s="25" t="s">
        <v>2112</v>
      </c>
      <c r="K580" s="35">
        <v>22</v>
      </c>
      <c r="L580" s="35" t="s">
        <v>425</v>
      </c>
      <c r="M580" s="31" t="s">
        <v>43</v>
      </c>
      <c r="N580" s="24">
        <v>2018</v>
      </c>
      <c r="O580" s="24">
        <v>51</v>
      </c>
      <c r="P580" s="24" t="s">
        <v>44</v>
      </c>
      <c r="Q580" s="31" t="s">
        <v>34</v>
      </c>
      <c r="R580" s="24" t="s">
        <v>45</v>
      </c>
      <c r="S580" s="24" t="s">
        <v>44</v>
      </c>
      <c r="T580" s="31" t="s">
        <v>35</v>
      </c>
      <c r="U580" s="199">
        <v>0</v>
      </c>
      <c r="V580" s="200">
        <v>0</v>
      </c>
      <c r="W580" s="34" t="str">
        <f t="shared" si="0"/>
        <v/>
      </c>
      <c r="X580" s="34" t="str">
        <f t="shared" si="1"/>
        <v/>
      </c>
      <c r="Y580" s="201">
        <f t="shared" si="24"/>
        <v>0</v>
      </c>
      <c r="Z580" s="201" t="str">
        <f t="shared" si="23"/>
        <v/>
      </c>
    </row>
    <row r="581" spans="1:26" ht="14.25" customHeight="1" thickBot="1" x14ac:dyDescent="0.3">
      <c r="A581" s="40">
        <v>51.800000000000004</v>
      </c>
      <c r="B581" s="41">
        <v>98</v>
      </c>
      <c r="C581" s="24" t="s">
        <v>2113</v>
      </c>
      <c r="D581" s="24"/>
      <c r="E581" s="24" t="s">
        <v>2114</v>
      </c>
      <c r="F581" s="179" t="s">
        <v>2115</v>
      </c>
      <c r="G581" s="31" t="s">
        <v>69</v>
      </c>
      <c r="H581" s="24" t="s">
        <v>1739</v>
      </c>
      <c r="I581" s="31" t="s">
        <v>2116</v>
      </c>
      <c r="J581" s="24" t="s">
        <v>2117</v>
      </c>
      <c r="K581" s="36">
        <v>49</v>
      </c>
      <c r="L581" s="36" t="s">
        <v>31</v>
      </c>
      <c r="M581" s="31" t="s">
        <v>622</v>
      </c>
      <c r="N581" s="24" t="s">
        <v>33</v>
      </c>
      <c r="O581" s="24">
        <v>6</v>
      </c>
      <c r="P581" s="31" t="s">
        <v>623</v>
      </c>
      <c r="Q581" s="31" t="s">
        <v>34</v>
      </c>
      <c r="R581" s="24" t="s">
        <v>45</v>
      </c>
      <c r="S581" s="24" t="s">
        <v>1742</v>
      </c>
      <c r="T581" s="31" t="s">
        <v>35</v>
      </c>
      <c r="U581" s="199">
        <v>384</v>
      </c>
      <c r="V581" s="200">
        <v>500</v>
      </c>
      <c r="W581" s="34">
        <f t="shared" si="0"/>
        <v>23.04</v>
      </c>
      <c r="X581" s="34" t="str">
        <f t="shared" si="1"/>
        <v>A</v>
      </c>
      <c r="Y581" s="201">
        <f t="shared" si="24"/>
        <v>1500</v>
      </c>
      <c r="Z581" s="201" t="str">
        <f t="shared" si="23"/>
        <v>d</v>
      </c>
    </row>
    <row r="582" spans="1:26" ht="14.25" customHeight="1" thickBot="1" x14ac:dyDescent="0.3">
      <c r="A582" s="40">
        <v>154.00514981273409</v>
      </c>
      <c r="B582" s="41">
        <v>249.20833333333334</v>
      </c>
      <c r="C582" s="24" t="s">
        <v>2118</v>
      </c>
      <c r="D582" s="24"/>
      <c r="E582" s="24" t="s">
        <v>2119</v>
      </c>
      <c r="F582" s="179" t="s">
        <v>2120</v>
      </c>
      <c r="G582" s="31" t="s">
        <v>69</v>
      </c>
      <c r="H582" s="24" t="s">
        <v>1739</v>
      </c>
      <c r="I582" s="31" t="s">
        <v>2121</v>
      </c>
      <c r="J582" s="24" t="s">
        <v>2122</v>
      </c>
      <c r="K582" s="36">
        <v>50</v>
      </c>
      <c r="L582" s="36" t="s">
        <v>31</v>
      </c>
      <c r="M582" s="31" t="s">
        <v>622</v>
      </c>
      <c r="N582" s="24" t="s">
        <v>33</v>
      </c>
      <c r="O582" s="24">
        <v>6</v>
      </c>
      <c r="P582" s="31" t="s">
        <v>623</v>
      </c>
      <c r="Q582" s="31" t="s">
        <v>34</v>
      </c>
      <c r="R582" s="24" t="s">
        <v>45</v>
      </c>
      <c r="S582" s="24" t="s">
        <v>1742</v>
      </c>
      <c r="T582" s="31" t="s">
        <v>35</v>
      </c>
      <c r="U582" s="199">
        <v>34000</v>
      </c>
      <c r="V582" s="200">
        <v>62000</v>
      </c>
      <c r="W582" s="34">
        <f t="shared" si="0"/>
        <v>16.451612903225804</v>
      </c>
      <c r="X582" s="34" t="str">
        <f t="shared" si="1"/>
        <v>A</v>
      </c>
      <c r="Y582" s="201">
        <f t="shared" si="24"/>
        <v>186000</v>
      </c>
      <c r="Z582" s="201" t="str">
        <f t="shared" si="23"/>
        <v>d</v>
      </c>
    </row>
    <row r="583" spans="1:26" ht="14.25" customHeight="1" thickBot="1" x14ac:dyDescent="0.3">
      <c r="A583" s="40">
        <v>7.625</v>
      </c>
      <c r="B583" s="40">
        <v>10</v>
      </c>
      <c r="C583" s="44" t="s">
        <v>2123</v>
      </c>
      <c r="D583" s="24"/>
      <c r="E583" s="24" t="s">
        <v>2124</v>
      </c>
      <c r="F583" s="179" t="s">
        <v>2125</v>
      </c>
      <c r="G583" s="31" t="s">
        <v>110</v>
      </c>
      <c r="H583" s="24" t="s">
        <v>363</v>
      </c>
      <c r="I583" s="31" t="s">
        <v>2126</v>
      </c>
      <c r="J583" s="24" t="s">
        <v>2127</v>
      </c>
      <c r="K583" s="36">
        <v>165</v>
      </c>
      <c r="L583" s="36" t="s">
        <v>31</v>
      </c>
      <c r="M583" s="31" t="s">
        <v>119</v>
      </c>
      <c r="N583" s="24" t="s">
        <v>33</v>
      </c>
      <c r="O583" s="24">
        <v>2</v>
      </c>
      <c r="P583" s="24"/>
      <c r="Q583" s="31" t="s">
        <v>34</v>
      </c>
      <c r="R583" s="24"/>
      <c r="S583" s="24"/>
      <c r="T583" s="31" t="s">
        <v>35</v>
      </c>
      <c r="U583" s="199">
        <v>0</v>
      </c>
      <c r="V583" s="200">
        <v>0</v>
      </c>
      <c r="W583" s="34" t="str">
        <f t="shared" si="0"/>
        <v/>
      </c>
      <c r="X583" s="34" t="str">
        <f t="shared" si="1"/>
        <v/>
      </c>
      <c r="Y583" s="201">
        <f t="shared" si="24"/>
        <v>0</v>
      </c>
      <c r="Z583" s="201" t="str">
        <f t="shared" si="23"/>
        <v/>
      </c>
    </row>
    <row r="584" spans="1:26" ht="14.25" customHeight="1" thickBot="1" x14ac:dyDescent="0.3">
      <c r="A584" s="40">
        <v>0.50444444444444436</v>
      </c>
      <c r="B584" s="40">
        <v>0.68099999999999994</v>
      </c>
      <c r="C584" s="24" t="s">
        <v>24</v>
      </c>
      <c r="D584" s="24"/>
      <c r="E584" s="24" t="s">
        <v>1390</v>
      </c>
      <c r="F584" s="179" t="s">
        <v>2128</v>
      </c>
      <c r="G584" s="31" t="s">
        <v>69</v>
      </c>
      <c r="H584" s="51" t="s">
        <v>28</v>
      </c>
      <c r="I584" s="84" t="s">
        <v>2129</v>
      </c>
      <c r="J584" s="51" t="s">
        <v>2130</v>
      </c>
      <c r="K584" s="36">
        <v>163</v>
      </c>
      <c r="L584" s="36" t="s">
        <v>31</v>
      </c>
      <c r="M584" s="31" t="s">
        <v>119</v>
      </c>
      <c r="N584" s="24" t="s">
        <v>33</v>
      </c>
      <c r="O584" s="24">
        <v>2</v>
      </c>
      <c r="P584" s="24"/>
      <c r="Q584" s="31" t="s">
        <v>34</v>
      </c>
      <c r="R584" s="24"/>
      <c r="S584" s="24"/>
      <c r="T584" s="31" t="s">
        <v>35</v>
      </c>
      <c r="U584" s="199">
        <v>22000</v>
      </c>
      <c r="V584" s="200">
        <v>22000</v>
      </c>
      <c r="W584" s="34">
        <f t="shared" si="0"/>
        <v>30</v>
      </c>
      <c r="X584" s="34" t="str">
        <f t="shared" si="1"/>
        <v>A</v>
      </c>
      <c r="Y584" s="201">
        <f t="shared" si="24"/>
        <v>66000</v>
      </c>
      <c r="Z584" s="201" t="str">
        <f t="shared" si="23"/>
        <v>d</v>
      </c>
    </row>
    <row r="585" spans="1:26" ht="14.25" customHeight="1" thickBot="1" x14ac:dyDescent="0.3">
      <c r="A585" s="40">
        <v>25</v>
      </c>
      <c r="B585" s="40" t="s">
        <v>449</v>
      </c>
      <c r="C585" s="24" t="s">
        <v>2131</v>
      </c>
      <c r="D585" s="24"/>
      <c r="E585" s="24" t="s">
        <v>2132</v>
      </c>
      <c r="F585" s="179" t="s">
        <v>2133</v>
      </c>
      <c r="G585" s="31" t="s">
        <v>100</v>
      </c>
      <c r="H585" s="51" t="s">
        <v>40</v>
      </c>
      <c r="I585" s="84" t="s">
        <v>2134</v>
      </c>
      <c r="J585" s="51" t="s">
        <v>2135</v>
      </c>
      <c r="K585" s="36">
        <v>375</v>
      </c>
      <c r="L585" s="36" t="s">
        <v>31</v>
      </c>
      <c r="M585" s="31" t="s">
        <v>87</v>
      </c>
      <c r="N585" s="24" t="s">
        <v>88</v>
      </c>
      <c r="O585" s="24">
        <v>3</v>
      </c>
      <c r="P585" s="24"/>
      <c r="Q585" s="31" t="s">
        <v>34</v>
      </c>
      <c r="R585" s="49" t="s">
        <v>45</v>
      </c>
      <c r="S585" s="49" t="s">
        <v>1742</v>
      </c>
      <c r="T585" s="31" t="s">
        <v>35</v>
      </c>
      <c r="U585" s="199">
        <v>0</v>
      </c>
      <c r="V585" s="200">
        <v>5000</v>
      </c>
      <c r="W585" s="34">
        <f t="shared" si="0"/>
        <v>0</v>
      </c>
      <c r="X585" s="34" t="str">
        <f t="shared" si="1"/>
        <v>A</v>
      </c>
      <c r="Y585" s="201">
        <f t="shared" si="24"/>
        <v>15000</v>
      </c>
      <c r="Z585" s="201" t="str">
        <f t="shared" si="23"/>
        <v>d</v>
      </c>
    </row>
    <row r="586" spans="1:26" ht="14.25" customHeight="1" thickBot="1" x14ac:dyDescent="0.3">
      <c r="A586" s="40">
        <v>32</v>
      </c>
      <c r="B586" s="40" t="s">
        <v>2136</v>
      </c>
      <c r="C586" s="24" t="s">
        <v>2131</v>
      </c>
      <c r="D586" s="24"/>
      <c r="E586" s="24" t="s">
        <v>2132</v>
      </c>
      <c r="F586" s="179" t="s">
        <v>2137</v>
      </c>
      <c r="G586" s="31" t="s">
        <v>100</v>
      </c>
      <c r="H586" s="51" t="s">
        <v>40</v>
      </c>
      <c r="I586" s="84" t="s">
        <v>2138</v>
      </c>
      <c r="J586" s="51" t="s">
        <v>2139</v>
      </c>
      <c r="K586" s="36">
        <v>376</v>
      </c>
      <c r="L586" s="36" t="s">
        <v>31</v>
      </c>
      <c r="M586" s="31" t="s">
        <v>87</v>
      </c>
      <c r="N586" s="24" t="s">
        <v>88</v>
      </c>
      <c r="O586" s="24">
        <v>3</v>
      </c>
      <c r="P586" s="24"/>
      <c r="Q586" s="31" t="s">
        <v>34</v>
      </c>
      <c r="R586" s="49" t="s">
        <v>45</v>
      </c>
      <c r="S586" s="49" t="s">
        <v>1742</v>
      </c>
      <c r="T586" s="31" t="s">
        <v>35</v>
      </c>
      <c r="U586" s="199">
        <v>60250</v>
      </c>
      <c r="V586" s="200">
        <v>200850</v>
      </c>
      <c r="W586" s="34">
        <f t="shared" si="0"/>
        <v>8.9992531740104553</v>
      </c>
      <c r="X586" s="34" t="str">
        <f t="shared" si="1"/>
        <v>A</v>
      </c>
      <c r="Y586" s="201">
        <f t="shared" si="24"/>
        <v>602550</v>
      </c>
      <c r="Z586" s="201" t="str">
        <f t="shared" si="23"/>
        <v>d</v>
      </c>
    </row>
    <row r="587" spans="1:26" ht="14.25" customHeight="1" thickBot="1" x14ac:dyDescent="0.3">
      <c r="A587" s="24">
        <v>0.37380000000000002</v>
      </c>
      <c r="B587" s="24" t="s">
        <v>2140</v>
      </c>
      <c r="C587" s="24" t="s">
        <v>24</v>
      </c>
      <c r="D587" s="24"/>
      <c r="E587" s="24" t="s">
        <v>161</v>
      </c>
      <c r="F587" s="179" t="s">
        <v>2141</v>
      </c>
      <c r="G587" s="31" t="s">
        <v>69</v>
      </c>
      <c r="H587" s="51" t="s">
        <v>84</v>
      </c>
      <c r="I587" s="84" t="s">
        <v>2142</v>
      </c>
      <c r="J587" s="51" t="s">
        <v>2143</v>
      </c>
      <c r="K587" s="36">
        <v>213</v>
      </c>
      <c r="L587" s="36" t="s">
        <v>31</v>
      </c>
      <c r="M587" s="31" t="s">
        <v>184</v>
      </c>
      <c r="N587" s="24" t="s">
        <v>185</v>
      </c>
      <c r="O587" s="24">
        <v>2</v>
      </c>
      <c r="P587" s="24"/>
      <c r="Q587" s="31" t="s">
        <v>66</v>
      </c>
      <c r="R587" s="24"/>
      <c r="S587" s="24" t="s">
        <v>329</v>
      </c>
      <c r="T587" s="31" t="s">
        <v>35</v>
      </c>
      <c r="U587" s="199">
        <v>400000</v>
      </c>
      <c r="V587" s="200">
        <v>484000</v>
      </c>
      <c r="W587" s="34">
        <f t="shared" si="0"/>
        <v>24.793388429752067</v>
      </c>
      <c r="X587" s="34" t="str">
        <f t="shared" si="1"/>
        <v>A</v>
      </c>
      <c r="Y587" s="201">
        <f t="shared" si="24"/>
        <v>1452000</v>
      </c>
      <c r="Z587" s="201" t="str">
        <f t="shared" si="23"/>
        <v>d</v>
      </c>
    </row>
    <row r="588" spans="1:26" ht="14.25" customHeight="1" thickBot="1" x14ac:dyDescent="0.3">
      <c r="A588" s="40">
        <v>0.37200000000000005</v>
      </c>
      <c r="B588" s="41">
        <v>4.8</v>
      </c>
      <c r="C588" s="24" t="s">
        <v>24</v>
      </c>
      <c r="D588" s="24"/>
      <c r="E588" s="24" t="s">
        <v>297</v>
      </c>
      <c r="F588" s="179" t="s">
        <v>2144</v>
      </c>
      <c r="G588" s="27" t="s">
        <v>39</v>
      </c>
      <c r="H588" s="51" t="s">
        <v>28</v>
      </c>
      <c r="I588" s="84" t="s">
        <v>2145</v>
      </c>
      <c r="J588" s="51" t="s">
        <v>2146</v>
      </c>
      <c r="K588" s="36">
        <v>51</v>
      </c>
      <c r="L588" s="36" t="s">
        <v>31</v>
      </c>
      <c r="M588" s="31" t="s">
        <v>622</v>
      </c>
      <c r="N588" s="24" t="s">
        <v>33</v>
      </c>
      <c r="O588" s="24">
        <v>6</v>
      </c>
      <c r="P588" s="31" t="s">
        <v>623</v>
      </c>
      <c r="Q588" s="31" t="s">
        <v>34</v>
      </c>
      <c r="R588" s="24"/>
      <c r="S588" s="24" t="s">
        <v>329</v>
      </c>
      <c r="T588" s="31" t="s">
        <v>35</v>
      </c>
      <c r="U588" s="199">
        <v>174000</v>
      </c>
      <c r="V588" s="200">
        <v>294000</v>
      </c>
      <c r="W588" s="34">
        <f t="shared" si="0"/>
        <v>17.755102040816325</v>
      </c>
      <c r="X588" s="34" t="str">
        <f t="shared" si="1"/>
        <v>A</v>
      </c>
      <c r="Y588" s="201">
        <f t="shared" si="24"/>
        <v>882000</v>
      </c>
      <c r="Z588" s="201" t="str">
        <f t="shared" si="23"/>
        <v>d</v>
      </c>
    </row>
    <row r="589" spans="1:26" ht="14.25" customHeight="1" thickBot="1" x14ac:dyDescent="0.3">
      <c r="A589" s="40">
        <v>0.49709999999999999</v>
      </c>
      <c r="B589" s="41" t="s">
        <v>2147</v>
      </c>
      <c r="C589" s="24" t="s">
        <v>195</v>
      </c>
      <c r="D589" s="24"/>
      <c r="E589" s="24" t="s">
        <v>841</v>
      </c>
      <c r="F589" s="179" t="s">
        <v>2148</v>
      </c>
      <c r="G589" s="27" t="s">
        <v>93</v>
      </c>
      <c r="H589" s="51" t="s">
        <v>84</v>
      </c>
      <c r="I589" s="84" t="s">
        <v>2149</v>
      </c>
      <c r="J589" s="51" t="s">
        <v>2150</v>
      </c>
      <c r="K589" s="36">
        <v>474</v>
      </c>
      <c r="L589" s="36" t="s">
        <v>31</v>
      </c>
      <c r="M589" s="31" t="s">
        <v>234</v>
      </c>
      <c r="N589" s="24" t="s">
        <v>88</v>
      </c>
      <c r="O589" s="24">
        <v>5</v>
      </c>
      <c r="P589" s="24"/>
      <c r="Q589" s="31" t="s">
        <v>34</v>
      </c>
      <c r="R589" s="24"/>
      <c r="S589" s="24" t="s">
        <v>329</v>
      </c>
      <c r="T589" s="31" t="s">
        <v>35</v>
      </c>
      <c r="U589" s="199">
        <v>18050</v>
      </c>
      <c r="V589" s="200">
        <v>20200</v>
      </c>
      <c r="W589" s="34">
        <f t="shared" si="0"/>
        <v>26.806930693069308</v>
      </c>
      <c r="X589" s="34" t="str">
        <f t="shared" si="1"/>
        <v>A</v>
      </c>
      <c r="Y589" s="201">
        <f t="shared" si="24"/>
        <v>60600</v>
      </c>
      <c r="Z589" s="201" t="str">
        <f t="shared" si="23"/>
        <v>d</v>
      </c>
    </row>
    <row r="590" spans="1:26" ht="14.25" customHeight="1" thickBot="1" x14ac:dyDescent="0.3">
      <c r="A590" s="40">
        <v>13</v>
      </c>
      <c r="B590" s="45" t="s">
        <v>2151</v>
      </c>
      <c r="C590" s="24" t="s">
        <v>1262</v>
      </c>
      <c r="D590" s="24"/>
      <c r="E590" s="31" t="s">
        <v>1124</v>
      </c>
      <c r="F590" s="179" t="s">
        <v>2152</v>
      </c>
      <c r="G590" s="27" t="s">
        <v>810</v>
      </c>
      <c r="H590" s="51" t="s">
        <v>40</v>
      </c>
      <c r="I590" s="84" t="s">
        <v>2149</v>
      </c>
      <c r="J590" s="51" t="s">
        <v>2150</v>
      </c>
      <c r="K590" s="36">
        <v>475</v>
      </c>
      <c r="L590" s="36" t="s">
        <v>31</v>
      </c>
      <c r="M590" s="31" t="s">
        <v>234</v>
      </c>
      <c r="N590" s="24" t="s">
        <v>88</v>
      </c>
      <c r="O590" s="24">
        <v>5</v>
      </c>
      <c r="P590" s="24"/>
      <c r="Q590" s="31" t="s">
        <v>34</v>
      </c>
      <c r="R590" s="24"/>
      <c r="S590" s="24" t="s">
        <v>329</v>
      </c>
      <c r="T590" s="31" t="s">
        <v>35</v>
      </c>
      <c r="U590" s="199">
        <v>126000</v>
      </c>
      <c r="V590" s="200">
        <v>234000</v>
      </c>
      <c r="W590" s="34">
        <f t="shared" si="0"/>
        <v>16.153846153846153</v>
      </c>
      <c r="X590" s="34" t="str">
        <f t="shared" si="1"/>
        <v>A</v>
      </c>
      <c r="Y590" s="201">
        <f t="shared" si="24"/>
        <v>702000</v>
      </c>
      <c r="Z590" s="201" t="str">
        <f t="shared" si="23"/>
        <v>d</v>
      </c>
    </row>
    <row r="591" spans="1:26" ht="14.25" customHeight="1" thickBot="1" x14ac:dyDescent="0.3">
      <c r="A591" s="40">
        <v>0.27999999999999997</v>
      </c>
      <c r="B591" s="40">
        <v>0.8</v>
      </c>
      <c r="C591" s="24" t="s">
        <v>2153</v>
      </c>
      <c r="D591" s="24"/>
      <c r="E591" s="24" t="s">
        <v>1544</v>
      </c>
      <c r="F591" s="179" t="s">
        <v>2154</v>
      </c>
      <c r="G591" s="31" t="s">
        <v>293</v>
      </c>
      <c r="H591" s="51" t="s">
        <v>28</v>
      </c>
      <c r="I591" s="84" t="s">
        <v>2155</v>
      </c>
      <c r="J591" s="51" t="s">
        <v>2156</v>
      </c>
      <c r="K591" s="30">
        <v>781</v>
      </c>
      <c r="L591" s="30" t="s">
        <v>31</v>
      </c>
      <c r="M591" s="31" t="s">
        <v>72</v>
      </c>
      <c r="N591" s="24" t="s">
        <v>33</v>
      </c>
      <c r="O591" s="24">
        <v>8</v>
      </c>
      <c r="P591" s="24"/>
      <c r="Q591" s="31" t="s">
        <v>34</v>
      </c>
      <c r="R591" s="24"/>
      <c r="S591" s="24"/>
      <c r="T591" s="31" t="s">
        <v>35</v>
      </c>
      <c r="U591" s="199">
        <v>381150</v>
      </c>
      <c r="V591" s="200">
        <v>763000</v>
      </c>
      <c r="W591" s="34">
        <f t="shared" si="0"/>
        <v>14.986238532110093</v>
      </c>
      <c r="X591" s="34" t="str">
        <f t="shared" si="1"/>
        <v>A</v>
      </c>
      <c r="Y591" s="201">
        <f t="shared" si="24"/>
        <v>2289000</v>
      </c>
      <c r="Z591" s="201" t="str">
        <f t="shared" si="23"/>
        <v>d</v>
      </c>
    </row>
    <row r="592" spans="1:26" ht="14.25" customHeight="1" thickBot="1" x14ac:dyDescent="0.3">
      <c r="A592" s="40">
        <v>0.27999999999999997</v>
      </c>
      <c r="B592" s="40">
        <v>0.45</v>
      </c>
      <c r="C592" s="24" t="s">
        <v>195</v>
      </c>
      <c r="D592" s="24"/>
      <c r="E592" s="24" t="s">
        <v>104</v>
      </c>
      <c r="F592" s="179" t="s">
        <v>2157</v>
      </c>
      <c r="G592" s="31" t="s">
        <v>106</v>
      </c>
      <c r="H592" s="51" t="s">
        <v>28</v>
      </c>
      <c r="I592" s="84" t="s">
        <v>2155</v>
      </c>
      <c r="J592" s="51" t="s">
        <v>2156</v>
      </c>
      <c r="K592" s="35">
        <v>781</v>
      </c>
      <c r="L592" s="35" t="s">
        <v>47</v>
      </c>
      <c r="M592" s="31" t="s">
        <v>72</v>
      </c>
      <c r="N592" s="24" t="s">
        <v>33</v>
      </c>
      <c r="O592" s="24">
        <v>8</v>
      </c>
      <c r="P592" s="24"/>
      <c r="Q592" s="31" t="s">
        <v>34</v>
      </c>
      <c r="R592" s="24"/>
      <c r="S592" s="24"/>
      <c r="T592" s="31" t="s">
        <v>35</v>
      </c>
      <c r="U592" s="199">
        <v>284364</v>
      </c>
      <c r="V592" s="200">
        <v>260000</v>
      </c>
      <c r="W592" s="34">
        <f t="shared" si="0"/>
        <v>32.811230769230768</v>
      </c>
      <c r="X592" s="34" t="str">
        <f t="shared" si="1"/>
        <v>B</v>
      </c>
      <c r="Y592" s="201">
        <f t="shared" si="24"/>
        <v>780000</v>
      </c>
      <c r="Z592" s="201" t="str">
        <f t="shared" si="23"/>
        <v>d</v>
      </c>
    </row>
    <row r="593" spans="1:26" ht="14.25" customHeight="1" thickBot="1" x14ac:dyDescent="0.3">
      <c r="A593" s="40">
        <v>0.65</v>
      </c>
      <c r="B593" s="24">
        <v>0.68</v>
      </c>
      <c r="C593" s="24" t="s">
        <v>24</v>
      </c>
      <c r="D593" s="24"/>
      <c r="E593" s="24" t="s">
        <v>1362</v>
      </c>
      <c r="F593" s="179" t="s">
        <v>2158</v>
      </c>
      <c r="G593" s="31" t="s">
        <v>69</v>
      </c>
      <c r="H593" s="51" t="s">
        <v>28</v>
      </c>
      <c r="I593" s="84" t="s">
        <v>2159</v>
      </c>
      <c r="J593" s="51" t="s">
        <v>2160</v>
      </c>
      <c r="K593" s="36">
        <v>105</v>
      </c>
      <c r="L593" s="36" t="s">
        <v>31</v>
      </c>
      <c r="M593" s="31" t="s">
        <v>880</v>
      </c>
      <c r="N593" s="24" t="s">
        <v>134</v>
      </c>
      <c r="O593" s="24">
        <v>3</v>
      </c>
      <c r="P593" s="24"/>
      <c r="Q593" s="31" t="s">
        <v>66</v>
      </c>
      <c r="R593" s="24"/>
      <c r="S593" s="24" t="s">
        <v>2161</v>
      </c>
      <c r="T593" s="31" t="s">
        <v>35</v>
      </c>
      <c r="U593" s="199">
        <v>0</v>
      </c>
      <c r="V593" s="200">
        <v>0</v>
      </c>
      <c r="W593" s="34" t="str">
        <f t="shared" si="0"/>
        <v/>
      </c>
      <c r="X593" s="34" t="str">
        <f t="shared" si="1"/>
        <v/>
      </c>
      <c r="Y593" s="201">
        <f t="shared" si="24"/>
        <v>0</v>
      </c>
      <c r="Z593" s="201" t="str">
        <f t="shared" si="23"/>
        <v/>
      </c>
    </row>
    <row r="594" spans="1:26" ht="14.25" customHeight="1" thickBot="1" x14ac:dyDescent="0.3">
      <c r="A594" s="40">
        <v>0.48</v>
      </c>
      <c r="B594" s="41" t="s">
        <v>2162</v>
      </c>
      <c r="C594" s="24" t="s">
        <v>115</v>
      </c>
      <c r="D594" s="24"/>
      <c r="E594" s="31" t="s">
        <v>1451</v>
      </c>
      <c r="F594" s="179" t="s">
        <v>2163</v>
      </c>
      <c r="G594" s="27" t="s">
        <v>93</v>
      </c>
      <c r="H594" s="51" t="s">
        <v>84</v>
      </c>
      <c r="I594" s="84" t="s">
        <v>2164</v>
      </c>
      <c r="J594" s="51" t="s">
        <v>2165</v>
      </c>
      <c r="K594" s="36">
        <v>368</v>
      </c>
      <c r="L594" s="36" t="s">
        <v>31</v>
      </c>
      <c r="M594" s="31" t="s">
        <v>87</v>
      </c>
      <c r="N594" s="24" t="s">
        <v>88</v>
      </c>
      <c r="O594" s="24">
        <v>3</v>
      </c>
      <c r="P594" s="24"/>
      <c r="Q594" s="31" t="s">
        <v>34</v>
      </c>
      <c r="R594" s="49"/>
      <c r="S594" s="49"/>
      <c r="T594" s="31" t="s">
        <v>35</v>
      </c>
      <c r="U594" s="199">
        <v>9540</v>
      </c>
      <c r="V594" s="200">
        <v>2000</v>
      </c>
      <c r="W594" s="34">
        <f t="shared" si="0"/>
        <v>143.1</v>
      </c>
      <c r="X594" s="34" t="str">
        <f t="shared" si="1"/>
        <v>C</v>
      </c>
      <c r="Y594" s="201">
        <f t="shared" si="24"/>
        <v>6000</v>
      </c>
      <c r="Z594" s="201" t="str">
        <f t="shared" si="23"/>
        <v/>
      </c>
    </row>
    <row r="595" spans="1:26" ht="14.25" customHeight="1" thickBot="1" x14ac:dyDescent="0.3">
      <c r="A595" s="40">
        <v>1.4249999999999998</v>
      </c>
      <c r="B595" s="41">
        <v>3.7</v>
      </c>
      <c r="C595" s="24" t="s">
        <v>2166</v>
      </c>
      <c r="D595" s="24"/>
      <c r="E595" s="24" t="s">
        <v>2167</v>
      </c>
      <c r="F595" s="179" t="s">
        <v>2168</v>
      </c>
      <c r="G595" s="31" t="s">
        <v>69</v>
      </c>
      <c r="H595" s="51" t="s">
        <v>40</v>
      </c>
      <c r="I595" s="84" t="s">
        <v>2164</v>
      </c>
      <c r="J595" s="51" t="s">
        <v>2169</v>
      </c>
      <c r="K595" s="36">
        <v>319</v>
      </c>
      <c r="L595" s="36" t="s">
        <v>31</v>
      </c>
      <c r="M595" s="31" t="s">
        <v>318</v>
      </c>
      <c r="N595" s="24" t="s">
        <v>33</v>
      </c>
      <c r="O595" s="24">
        <v>3</v>
      </c>
      <c r="P595" s="24"/>
      <c r="Q595" s="31" t="s">
        <v>34</v>
      </c>
      <c r="R595" s="49" t="s">
        <v>45</v>
      </c>
      <c r="S595" s="49"/>
      <c r="T595" s="31" t="s">
        <v>35</v>
      </c>
      <c r="U595" s="199">
        <v>0</v>
      </c>
      <c r="V595" s="200">
        <v>0</v>
      </c>
      <c r="W595" s="34" t="str">
        <f t="shared" si="0"/>
        <v/>
      </c>
      <c r="X595" s="34" t="str">
        <f t="shared" si="1"/>
        <v/>
      </c>
      <c r="Y595" s="201">
        <f t="shared" si="24"/>
        <v>0</v>
      </c>
      <c r="Z595" s="201" t="str">
        <f t="shared" si="23"/>
        <v/>
      </c>
    </row>
    <row r="596" spans="1:26" ht="14.25" customHeight="1" thickBot="1" x14ac:dyDescent="0.3">
      <c r="A596" s="40">
        <v>4.4850000000000003</v>
      </c>
      <c r="B596" s="41">
        <v>5</v>
      </c>
      <c r="C596" s="24" t="s">
        <v>2170</v>
      </c>
      <c r="D596" s="24"/>
      <c r="E596" s="24" t="s">
        <v>178</v>
      </c>
      <c r="F596" s="179" t="s">
        <v>2171</v>
      </c>
      <c r="G596" s="31" t="s">
        <v>180</v>
      </c>
      <c r="H596" s="51" t="s">
        <v>40</v>
      </c>
      <c r="I596" s="84" t="s">
        <v>2172</v>
      </c>
      <c r="J596" s="51" t="s">
        <v>2173</v>
      </c>
      <c r="K596" s="36">
        <v>52</v>
      </c>
      <c r="L596" s="36" t="s">
        <v>31</v>
      </c>
      <c r="M596" s="31" t="s">
        <v>622</v>
      </c>
      <c r="N596" s="24" t="s">
        <v>33</v>
      </c>
      <c r="O596" s="24">
        <v>6</v>
      </c>
      <c r="P596" s="31" t="s">
        <v>623</v>
      </c>
      <c r="Q596" s="31" t="s">
        <v>34</v>
      </c>
      <c r="R596" s="24"/>
      <c r="S596" s="24"/>
      <c r="T596" s="31" t="s">
        <v>35</v>
      </c>
      <c r="U596" s="199">
        <v>0</v>
      </c>
      <c r="V596" s="200">
        <v>0</v>
      </c>
      <c r="W596" s="34" t="str">
        <f t="shared" si="0"/>
        <v/>
      </c>
      <c r="X596" s="34" t="str">
        <f t="shared" si="1"/>
        <v/>
      </c>
      <c r="Y596" s="201">
        <f t="shared" si="24"/>
        <v>0</v>
      </c>
      <c r="Z596" s="201" t="str">
        <f t="shared" si="23"/>
        <v/>
      </c>
    </row>
    <row r="597" spans="1:26" ht="14.25" customHeight="1" thickBot="1" x14ac:dyDescent="0.3">
      <c r="A597" s="40">
        <v>3</v>
      </c>
      <c r="B597" s="41">
        <v>6</v>
      </c>
      <c r="C597" s="24" t="s">
        <v>244</v>
      </c>
      <c r="D597" s="24"/>
      <c r="E597" s="24" t="s">
        <v>1357</v>
      </c>
      <c r="F597" s="179" t="s">
        <v>2174</v>
      </c>
      <c r="G597" s="31" t="s">
        <v>110</v>
      </c>
      <c r="H597" s="51" t="s">
        <v>244</v>
      </c>
      <c r="I597" s="31" t="s">
        <v>2175</v>
      </c>
      <c r="J597" s="24" t="s">
        <v>2176</v>
      </c>
      <c r="K597" s="36">
        <v>306</v>
      </c>
      <c r="L597" s="36" t="s">
        <v>31</v>
      </c>
      <c r="M597" s="31" t="s">
        <v>318</v>
      </c>
      <c r="N597" s="24" t="s">
        <v>33</v>
      </c>
      <c r="O597" s="24">
        <v>3</v>
      </c>
      <c r="P597" s="24"/>
      <c r="Q597" s="31" t="s">
        <v>34</v>
      </c>
      <c r="R597" s="49"/>
      <c r="S597" s="49"/>
      <c r="T597" s="31" t="s">
        <v>35</v>
      </c>
      <c r="U597" s="199">
        <v>0</v>
      </c>
      <c r="V597" s="200">
        <v>0</v>
      </c>
      <c r="W597" s="34" t="str">
        <f t="shared" si="0"/>
        <v/>
      </c>
      <c r="X597" s="34" t="str">
        <f t="shared" si="1"/>
        <v/>
      </c>
      <c r="Y597" s="201">
        <f t="shared" si="24"/>
        <v>0</v>
      </c>
      <c r="Z597" s="201" t="str">
        <f t="shared" si="23"/>
        <v/>
      </c>
    </row>
    <row r="598" spans="1:26" ht="14.25" customHeight="1" thickBot="1" x14ac:dyDescent="0.3">
      <c r="A598" s="40">
        <v>0.42000000000000004</v>
      </c>
      <c r="B598" s="41">
        <v>0.9</v>
      </c>
      <c r="C598" s="24" t="s">
        <v>24</v>
      </c>
      <c r="D598" s="24"/>
      <c r="E598" s="24" t="s">
        <v>67</v>
      </c>
      <c r="F598" s="179" t="s">
        <v>2177</v>
      </c>
      <c r="G598" s="31" t="s">
        <v>69</v>
      </c>
      <c r="H598" s="24" t="s">
        <v>28</v>
      </c>
      <c r="I598" s="31" t="s">
        <v>2178</v>
      </c>
      <c r="J598" s="24" t="s">
        <v>2179</v>
      </c>
      <c r="K598" s="36">
        <v>77</v>
      </c>
      <c r="L598" s="36" t="s">
        <v>31</v>
      </c>
      <c r="M598" s="31" t="s">
        <v>601</v>
      </c>
      <c r="N598" s="24" t="s">
        <v>78</v>
      </c>
      <c r="O598" s="24">
        <v>1</v>
      </c>
      <c r="P598" s="24"/>
      <c r="Q598" s="31" t="s">
        <v>66</v>
      </c>
      <c r="R598" s="24"/>
      <c r="S598" s="24"/>
      <c r="T598" s="31" t="s">
        <v>35</v>
      </c>
      <c r="U598" s="199">
        <v>0</v>
      </c>
      <c r="V598" s="200">
        <v>0</v>
      </c>
      <c r="W598" s="34" t="str">
        <f t="shared" si="0"/>
        <v/>
      </c>
      <c r="X598" s="34" t="str">
        <f t="shared" si="1"/>
        <v/>
      </c>
      <c r="Y598" s="201">
        <f t="shared" si="24"/>
        <v>0</v>
      </c>
      <c r="Z598" s="201" t="str">
        <f t="shared" si="23"/>
        <v/>
      </c>
    </row>
    <row r="599" spans="1:26" ht="14.25" customHeight="1" thickBot="1" x14ac:dyDescent="0.3">
      <c r="A599" s="22">
        <v>22</v>
      </c>
      <c r="B599" s="23">
        <v>55</v>
      </c>
      <c r="C599" s="24"/>
      <c r="D599" s="24"/>
      <c r="E599" s="25" t="s">
        <v>37</v>
      </c>
      <c r="F599" s="178" t="s">
        <v>2180</v>
      </c>
      <c r="G599" s="27" t="s">
        <v>39</v>
      </c>
      <c r="H599" s="25" t="s">
        <v>40</v>
      </c>
      <c r="I599" s="24"/>
      <c r="J599" s="25" t="s">
        <v>2181</v>
      </c>
      <c r="K599" s="30">
        <v>23</v>
      </c>
      <c r="L599" s="30" t="s">
        <v>31</v>
      </c>
      <c r="M599" s="31" t="s">
        <v>43</v>
      </c>
      <c r="N599" s="24">
        <v>2018</v>
      </c>
      <c r="O599" s="24">
        <v>51</v>
      </c>
      <c r="P599" s="24" t="s">
        <v>44</v>
      </c>
      <c r="Q599" s="31" t="s">
        <v>34</v>
      </c>
      <c r="R599" s="24" t="s">
        <v>45</v>
      </c>
      <c r="S599" s="24" t="s">
        <v>44</v>
      </c>
      <c r="T599" s="31" t="s">
        <v>35</v>
      </c>
      <c r="U599" s="199">
        <v>60</v>
      </c>
      <c r="V599" s="200">
        <v>20</v>
      </c>
      <c r="W599" s="34">
        <f t="shared" si="0"/>
        <v>90</v>
      </c>
      <c r="X599" s="34" t="str">
        <f t="shared" si="1"/>
        <v>C</v>
      </c>
      <c r="Y599" s="201">
        <f t="shared" si="24"/>
        <v>60</v>
      </c>
      <c r="Z599" s="201" t="str">
        <f t="shared" si="23"/>
        <v/>
      </c>
    </row>
    <row r="600" spans="1:26" ht="14.25" customHeight="1" thickBot="1" x14ac:dyDescent="0.3">
      <c r="A600" s="22">
        <v>22</v>
      </c>
      <c r="B600" s="23">
        <v>55</v>
      </c>
      <c r="C600" s="24"/>
      <c r="D600" s="24"/>
      <c r="E600" s="25" t="s">
        <v>37</v>
      </c>
      <c r="F600" s="178" t="s">
        <v>2180</v>
      </c>
      <c r="G600" s="27" t="s">
        <v>46</v>
      </c>
      <c r="H600" s="25" t="s">
        <v>40</v>
      </c>
      <c r="I600" s="24"/>
      <c r="J600" s="25" t="s">
        <v>2181</v>
      </c>
      <c r="K600" s="35">
        <v>23</v>
      </c>
      <c r="L600" s="35" t="s">
        <v>47</v>
      </c>
      <c r="M600" s="31" t="s">
        <v>43</v>
      </c>
      <c r="N600" s="24">
        <v>2018</v>
      </c>
      <c r="O600" s="24">
        <v>51</v>
      </c>
      <c r="P600" s="24" t="s">
        <v>44</v>
      </c>
      <c r="Q600" s="31" t="s">
        <v>34</v>
      </c>
      <c r="R600" s="24" t="s">
        <v>45</v>
      </c>
      <c r="S600" s="24" t="s">
        <v>44</v>
      </c>
      <c r="T600" s="31" t="s">
        <v>35</v>
      </c>
      <c r="U600" s="199">
        <v>0</v>
      </c>
      <c r="V600" s="200">
        <v>0</v>
      </c>
      <c r="W600" s="34" t="str">
        <f t="shared" si="0"/>
        <v/>
      </c>
      <c r="X600" s="34" t="str">
        <f t="shared" si="1"/>
        <v/>
      </c>
      <c r="Y600" s="201">
        <f t="shared" si="24"/>
        <v>0</v>
      </c>
      <c r="Z600" s="201" t="str">
        <f t="shared" si="23"/>
        <v/>
      </c>
    </row>
    <row r="601" spans="1:26" ht="14.25" customHeight="1" thickBot="1" x14ac:dyDescent="0.3">
      <c r="A601" s="22">
        <v>22</v>
      </c>
      <c r="B601" s="23">
        <v>55</v>
      </c>
      <c r="C601" s="24"/>
      <c r="D601" s="24"/>
      <c r="E601" s="25" t="s">
        <v>37</v>
      </c>
      <c r="F601" s="178" t="s">
        <v>2180</v>
      </c>
      <c r="G601" s="31" t="s">
        <v>27</v>
      </c>
      <c r="H601" s="25" t="s">
        <v>40</v>
      </c>
      <c r="I601" s="51"/>
      <c r="J601" s="25" t="s">
        <v>2181</v>
      </c>
      <c r="K601" s="35">
        <v>23</v>
      </c>
      <c r="L601" s="35" t="s">
        <v>48</v>
      </c>
      <c r="M601" s="31" t="s">
        <v>43</v>
      </c>
      <c r="N601" s="24">
        <v>2018</v>
      </c>
      <c r="O601" s="24">
        <v>51</v>
      </c>
      <c r="P601" s="24" t="s">
        <v>44</v>
      </c>
      <c r="Q601" s="31" t="s">
        <v>34</v>
      </c>
      <c r="R601" s="24" t="s">
        <v>45</v>
      </c>
      <c r="S601" s="24" t="s">
        <v>44</v>
      </c>
      <c r="T601" s="31" t="s">
        <v>35</v>
      </c>
      <c r="U601" s="199">
        <v>4400</v>
      </c>
      <c r="V601" s="200">
        <v>2850</v>
      </c>
      <c r="W601" s="34">
        <f t="shared" si="0"/>
        <v>46.315789473684205</v>
      </c>
      <c r="X601" s="34" t="str">
        <f t="shared" si="1"/>
        <v>B</v>
      </c>
      <c r="Y601" s="201">
        <f t="shared" si="24"/>
        <v>8550</v>
      </c>
      <c r="Z601" s="201" t="str">
        <f t="shared" si="23"/>
        <v>d</v>
      </c>
    </row>
    <row r="602" spans="1:26" ht="14.25" customHeight="1" thickBot="1" x14ac:dyDescent="0.3">
      <c r="A602" s="93">
        <v>10.625</v>
      </c>
      <c r="B602" s="93">
        <v>12.5</v>
      </c>
      <c r="C602" s="94" t="s">
        <v>2153</v>
      </c>
      <c r="D602" s="94"/>
      <c r="E602" s="94" t="s">
        <v>2182</v>
      </c>
      <c r="F602" s="184" t="s">
        <v>2183</v>
      </c>
      <c r="G602" s="95" t="s">
        <v>856</v>
      </c>
      <c r="H602" s="94" t="s">
        <v>28</v>
      </c>
      <c r="I602" s="167" t="s">
        <v>2184</v>
      </c>
      <c r="J602" s="128" t="s">
        <v>2185</v>
      </c>
      <c r="K602" s="96">
        <v>831</v>
      </c>
      <c r="L602" s="96" t="s">
        <v>31</v>
      </c>
      <c r="M602" s="95" t="s">
        <v>2186</v>
      </c>
      <c r="N602" s="94" t="s">
        <v>58</v>
      </c>
      <c r="O602" s="94">
        <v>8</v>
      </c>
      <c r="P602" s="94" t="s">
        <v>44</v>
      </c>
      <c r="Q602" s="95" t="s">
        <v>34</v>
      </c>
      <c r="R602" s="94"/>
      <c r="S602" s="94" t="s">
        <v>44</v>
      </c>
      <c r="T602" s="95" t="s">
        <v>2187</v>
      </c>
      <c r="U602" s="199">
        <v>231000</v>
      </c>
      <c r="V602" s="200">
        <v>438000</v>
      </c>
      <c r="W602" s="34">
        <f t="shared" si="0"/>
        <v>15.821917808219178</v>
      </c>
      <c r="X602" s="34" t="str">
        <f t="shared" si="1"/>
        <v>A</v>
      </c>
      <c r="Y602" s="201">
        <f t="shared" si="24"/>
        <v>1314000</v>
      </c>
      <c r="Z602" s="201" t="str">
        <f t="shared" si="23"/>
        <v>d</v>
      </c>
    </row>
    <row r="603" spans="1:26" ht="14.25" customHeight="1" thickBot="1" x14ac:dyDescent="0.3">
      <c r="A603" s="24">
        <v>8.2129999999999992</v>
      </c>
      <c r="B603" s="24"/>
      <c r="C603" s="24" t="s">
        <v>24</v>
      </c>
      <c r="D603" s="24"/>
      <c r="E603" s="24" t="s">
        <v>1083</v>
      </c>
      <c r="F603" s="179" t="s">
        <v>2188</v>
      </c>
      <c r="G603" s="31" t="s">
        <v>110</v>
      </c>
      <c r="H603" s="24" t="s">
        <v>84</v>
      </c>
      <c r="I603" s="31" t="s">
        <v>2189</v>
      </c>
      <c r="J603" s="24" t="s">
        <v>2190</v>
      </c>
      <c r="K603" s="36">
        <v>260</v>
      </c>
      <c r="L603" s="36" t="s">
        <v>31</v>
      </c>
      <c r="M603" s="31" t="s">
        <v>249</v>
      </c>
      <c r="N603" s="24" t="s">
        <v>185</v>
      </c>
      <c r="O603" s="24">
        <v>3</v>
      </c>
      <c r="P603" s="24"/>
      <c r="Q603" s="31" t="s">
        <v>66</v>
      </c>
      <c r="R603" s="24"/>
      <c r="S603" s="24"/>
      <c r="T603" s="24" t="e">
        <f>- تم الغاء تسجيله</f>
        <v>#NAME?</v>
      </c>
      <c r="U603" s="199">
        <v>60000</v>
      </c>
      <c r="V603" s="200">
        <v>100000</v>
      </c>
      <c r="W603" s="34">
        <f t="shared" si="0"/>
        <v>18</v>
      </c>
      <c r="X603" s="34" t="str">
        <f t="shared" si="1"/>
        <v>A</v>
      </c>
      <c r="Y603" s="201">
        <f t="shared" si="24"/>
        <v>300000</v>
      </c>
      <c r="Z603" s="201" t="str">
        <f t="shared" si="23"/>
        <v>d</v>
      </c>
    </row>
    <row r="604" spans="1:26" ht="14.25" customHeight="1" thickBot="1" x14ac:dyDescent="0.3">
      <c r="A604" s="24">
        <v>23.466999999999999</v>
      </c>
      <c r="B604" s="31" t="s">
        <v>2191</v>
      </c>
      <c r="C604" s="24" t="s">
        <v>24</v>
      </c>
      <c r="D604" s="24"/>
      <c r="E604" s="24" t="s">
        <v>1083</v>
      </c>
      <c r="F604" s="179" t="s">
        <v>2192</v>
      </c>
      <c r="G604" s="31" t="s">
        <v>110</v>
      </c>
      <c r="H604" s="51" t="s">
        <v>84</v>
      </c>
      <c r="I604" s="31" t="s">
        <v>2193</v>
      </c>
      <c r="J604" s="24" t="s">
        <v>2194</v>
      </c>
      <c r="K604" s="36">
        <v>259</v>
      </c>
      <c r="L604" s="36" t="s">
        <v>31</v>
      </c>
      <c r="M604" s="31" t="s">
        <v>249</v>
      </c>
      <c r="N604" s="24" t="s">
        <v>185</v>
      </c>
      <c r="O604" s="24">
        <v>3</v>
      </c>
      <c r="P604" s="24"/>
      <c r="Q604" s="31" t="s">
        <v>66</v>
      </c>
      <c r="R604" s="24" t="s">
        <v>45</v>
      </c>
      <c r="S604" s="24"/>
      <c r="T604" s="31" t="s">
        <v>35</v>
      </c>
      <c r="U604" s="199">
        <v>0</v>
      </c>
      <c r="V604" s="200">
        <v>0</v>
      </c>
      <c r="W604" s="34" t="str">
        <f t="shared" si="0"/>
        <v/>
      </c>
      <c r="X604" s="34" t="str">
        <f t="shared" si="1"/>
        <v/>
      </c>
      <c r="Y604" s="201">
        <f t="shared" si="24"/>
        <v>0</v>
      </c>
      <c r="Z604" s="201" t="str">
        <f t="shared" si="23"/>
        <v/>
      </c>
    </row>
    <row r="605" spans="1:26" ht="14.25" customHeight="1" thickBot="1" x14ac:dyDescent="0.3">
      <c r="A605" s="22">
        <v>631.66666666666663</v>
      </c>
      <c r="B605" s="24">
        <f>19100/30</f>
        <v>636.66666666666663</v>
      </c>
      <c r="C605" s="24" t="s">
        <v>24</v>
      </c>
      <c r="D605" s="24"/>
      <c r="E605" s="24" t="s">
        <v>1083</v>
      </c>
      <c r="F605" s="179" t="s">
        <v>2195</v>
      </c>
      <c r="G605" s="31" t="s">
        <v>69</v>
      </c>
      <c r="H605" s="51" t="s">
        <v>84</v>
      </c>
      <c r="I605" s="24"/>
      <c r="J605" s="24" t="s">
        <v>2196</v>
      </c>
      <c r="K605" s="36">
        <v>15</v>
      </c>
      <c r="L605" s="36" t="s">
        <v>31</v>
      </c>
      <c r="M605" s="31" t="s">
        <v>859</v>
      </c>
      <c r="N605" s="24">
        <v>2018</v>
      </c>
      <c r="O605" s="24">
        <v>50</v>
      </c>
      <c r="P605" s="24" t="s">
        <v>44</v>
      </c>
      <c r="Q605" s="31" t="s">
        <v>34</v>
      </c>
      <c r="R605" s="24" t="s">
        <v>45</v>
      </c>
      <c r="S605" s="24" t="s">
        <v>44</v>
      </c>
      <c r="T605" s="31" t="s">
        <v>35</v>
      </c>
      <c r="U605" s="199">
        <v>0</v>
      </c>
      <c r="V605" s="200">
        <v>0</v>
      </c>
      <c r="W605" s="34" t="str">
        <f t="shared" si="0"/>
        <v/>
      </c>
      <c r="X605" s="34" t="str">
        <f t="shared" si="1"/>
        <v/>
      </c>
      <c r="Y605" s="201">
        <f t="shared" si="24"/>
        <v>0</v>
      </c>
      <c r="Z605" s="201" t="str">
        <f t="shared" si="23"/>
        <v/>
      </c>
    </row>
    <row r="606" spans="1:26" ht="14.25" customHeight="1" thickBot="1" x14ac:dyDescent="0.3">
      <c r="A606" s="22">
        <v>318.33333333333331</v>
      </c>
      <c r="B606" s="24">
        <f>9700/30</f>
        <v>323.33333333333331</v>
      </c>
      <c r="C606" s="24" t="s">
        <v>24</v>
      </c>
      <c r="D606" s="24"/>
      <c r="E606" s="24" t="s">
        <v>1083</v>
      </c>
      <c r="F606" s="179" t="s">
        <v>2197</v>
      </c>
      <c r="G606" s="31" t="s">
        <v>69</v>
      </c>
      <c r="H606" s="51" t="s">
        <v>84</v>
      </c>
      <c r="I606" s="24"/>
      <c r="J606" s="24" t="s">
        <v>2198</v>
      </c>
      <c r="K606" s="36">
        <v>16</v>
      </c>
      <c r="L606" s="36" t="s">
        <v>31</v>
      </c>
      <c r="M606" s="31" t="s">
        <v>859</v>
      </c>
      <c r="N606" s="24">
        <v>2018</v>
      </c>
      <c r="O606" s="24">
        <v>50</v>
      </c>
      <c r="P606" s="24" t="s">
        <v>44</v>
      </c>
      <c r="Q606" s="31" t="s">
        <v>34</v>
      </c>
      <c r="R606" s="24" t="s">
        <v>45</v>
      </c>
      <c r="S606" s="24" t="s">
        <v>44</v>
      </c>
      <c r="T606" s="31" t="s">
        <v>35</v>
      </c>
      <c r="U606" s="199">
        <v>15400</v>
      </c>
      <c r="V606" s="200">
        <v>36750</v>
      </c>
      <c r="W606" s="34">
        <f t="shared" si="0"/>
        <v>12.571428571428571</v>
      </c>
      <c r="X606" s="34" t="str">
        <f t="shared" si="1"/>
        <v>A</v>
      </c>
      <c r="Y606" s="201">
        <f t="shared" si="24"/>
        <v>110250</v>
      </c>
      <c r="Z606" s="201" t="str">
        <f t="shared" si="23"/>
        <v>d</v>
      </c>
    </row>
    <row r="607" spans="1:26" ht="14.25" customHeight="1" thickBot="1" x14ac:dyDescent="0.3">
      <c r="A607" s="22">
        <v>21.12</v>
      </c>
      <c r="B607" s="24">
        <f>720/30</f>
        <v>24</v>
      </c>
      <c r="C607" s="24" t="s">
        <v>24</v>
      </c>
      <c r="D607" s="24"/>
      <c r="E607" s="24" t="s">
        <v>608</v>
      </c>
      <c r="F607" s="179" t="s">
        <v>2199</v>
      </c>
      <c r="G607" s="31" t="s">
        <v>610</v>
      </c>
      <c r="H607" s="51" t="s">
        <v>84</v>
      </c>
      <c r="I607" s="51"/>
      <c r="J607" s="51" t="s">
        <v>2200</v>
      </c>
      <c r="K607" s="36">
        <v>17</v>
      </c>
      <c r="L607" s="36" t="s">
        <v>31</v>
      </c>
      <c r="M607" s="31" t="s">
        <v>859</v>
      </c>
      <c r="N607" s="24">
        <v>2018</v>
      </c>
      <c r="O607" s="24">
        <v>50</v>
      </c>
      <c r="P607" s="24" t="s">
        <v>44</v>
      </c>
      <c r="Q607" s="31" t="s">
        <v>34</v>
      </c>
      <c r="R607" s="24" t="s">
        <v>45</v>
      </c>
      <c r="S607" s="24" t="s">
        <v>44</v>
      </c>
      <c r="T607" s="31" t="s">
        <v>35</v>
      </c>
      <c r="U607" s="199">
        <v>0</v>
      </c>
      <c r="V607" s="200">
        <v>0</v>
      </c>
      <c r="W607" s="34" t="str">
        <f t="shared" si="0"/>
        <v/>
      </c>
      <c r="X607" s="34" t="str">
        <f t="shared" si="1"/>
        <v/>
      </c>
      <c r="Y607" s="201">
        <f t="shared" si="24"/>
        <v>0</v>
      </c>
      <c r="Z607" s="201" t="str">
        <f t="shared" si="23"/>
        <v/>
      </c>
    </row>
    <row r="608" spans="1:26" ht="14.25" customHeight="1" thickBot="1" x14ac:dyDescent="0.3">
      <c r="A608" s="40">
        <v>3.375</v>
      </c>
      <c r="B608" s="40">
        <v>4.5</v>
      </c>
      <c r="C608" s="24" t="s">
        <v>561</v>
      </c>
      <c r="D608" s="24"/>
      <c r="E608" s="24" t="s">
        <v>73</v>
      </c>
      <c r="F608" s="179" t="s">
        <v>2201</v>
      </c>
      <c r="G608" s="31" t="s">
        <v>69</v>
      </c>
      <c r="H608" s="51" t="s">
        <v>561</v>
      </c>
      <c r="I608" s="84" t="s">
        <v>2202</v>
      </c>
      <c r="J608" s="51" t="s">
        <v>2203</v>
      </c>
      <c r="K608" s="36">
        <v>710</v>
      </c>
      <c r="L608" s="36" t="s">
        <v>31</v>
      </c>
      <c r="M608" s="31" t="s">
        <v>72</v>
      </c>
      <c r="N608" s="24" t="s">
        <v>33</v>
      </c>
      <c r="O608" s="24">
        <v>8</v>
      </c>
      <c r="P608" s="24"/>
      <c r="Q608" s="31" t="s">
        <v>34</v>
      </c>
      <c r="R608" s="24"/>
      <c r="S608" s="24"/>
      <c r="T608" s="31" t="s">
        <v>35</v>
      </c>
      <c r="U608" s="199">
        <v>0</v>
      </c>
      <c r="V608" s="200">
        <v>0</v>
      </c>
      <c r="W608" s="34" t="str">
        <f t="shared" si="0"/>
        <v/>
      </c>
      <c r="X608" s="34" t="str">
        <f t="shared" si="1"/>
        <v/>
      </c>
      <c r="Y608" s="201">
        <f t="shared" si="24"/>
        <v>0</v>
      </c>
      <c r="Z608" s="201" t="str">
        <f t="shared" si="23"/>
        <v/>
      </c>
    </row>
    <row r="609" spans="1:26" ht="14.25" customHeight="1" thickBot="1" x14ac:dyDescent="0.3">
      <c r="A609" s="24">
        <v>5.9</v>
      </c>
      <c r="B609" s="24"/>
      <c r="C609" s="24" t="s">
        <v>244</v>
      </c>
      <c r="D609" s="24"/>
      <c r="E609" s="24" t="s">
        <v>239</v>
      </c>
      <c r="F609" s="179" t="s">
        <v>2204</v>
      </c>
      <c r="G609" s="27" t="s">
        <v>39</v>
      </c>
      <c r="H609" s="24" t="s">
        <v>246</v>
      </c>
      <c r="I609" s="31" t="s">
        <v>2205</v>
      </c>
      <c r="J609" s="24" t="s">
        <v>2206</v>
      </c>
      <c r="K609" s="36">
        <v>267</v>
      </c>
      <c r="L609" s="36" t="s">
        <v>31</v>
      </c>
      <c r="M609" s="31" t="s">
        <v>249</v>
      </c>
      <c r="N609" s="24" t="s">
        <v>185</v>
      </c>
      <c r="O609" s="24">
        <v>3</v>
      </c>
      <c r="P609" s="24"/>
      <c r="Q609" s="31" t="s">
        <v>66</v>
      </c>
      <c r="R609" s="24"/>
      <c r="S609" s="24"/>
      <c r="T609" s="31" t="s">
        <v>35</v>
      </c>
      <c r="U609" s="199">
        <v>0</v>
      </c>
      <c r="V609" s="200">
        <v>0</v>
      </c>
      <c r="W609" s="34" t="str">
        <f t="shared" si="0"/>
        <v/>
      </c>
      <c r="X609" s="34" t="str">
        <f t="shared" si="1"/>
        <v/>
      </c>
      <c r="Y609" s="201">
        <f t="shared" si="24"/>
        <v>0</v>
      </c>
      <c r="Z609" s="201" t="str">
        <f t="shared" si="23"/>
        <v/>
      </c>
    </row>
    <row r="610" spans="1:26" ht="14.25" customHeight="1" thickBot="1" x14ac:dyDescent="0.3">
      <c r="A610" s="40">
        <v>3.6750000000000003</v>
      </c>
      <c r="B610" s="40">
        <v>4.5</v>
      </c>
      <c r="C610" s="24" t="s">
        <v>1395</v>
      </c>
      <c r="D610" s="24"/>
      <c r="E610" s="24" t="s">
        <v>178</v>
      </c>
      <c r="F610" s="179" t="s">
        <v>2207</v>
      </c>
      <c r="G610" s="31" t="s">
        <v>180</v>
      </c>
      <c r="H610" s="24" t="s">
        <v>1397</v>
      </c>
      <c r="I610" s="31" t="s">
        <v>2208</v>
      </c>
      <c r="J610" s="24" t="s">
        <v>2209</v>
      </c>
      <c r="K610" s="36">
        <v>683</v>
      </c>
      <c r="L610" s="36" t="s">
        <v>31</v>
      </c>
      <c r="M610" s="31" t="s">
        <v>72</v>
      </c>
      <c r="N610" s="24" t="s">
        <v>33</v>
      </c>
      <c r="O610" s="24">
        <v>8</v>
      </c>
      <c r="P610" s="24"/>
      <c r="Q610" s="31" t="s">
        <v>34</v>
      </c>
      <c r="R610" s="24"/>
      <c r="S610" s="24"/>
      <c r="T610" s="31" t="s">
        <v>35</v>
      </c>
      <c r="U610" s="199">
        <v>405</v>
      </c>
      <c r="V610" s="200">
        <v>325</v>
      </c>
      <c r="W610" s="34">
        <f t="shared" si="0"/>
        <v>37.384615384615387</v>
      </c>
      <c r="X610" s="34" t="str">
        <f t="shared" si="1"/>
        <v>B</v>
      </c>
      <c r="Y610" s="201">
        <f t="shared" si="24"/>
        <v>975</v>
      </c>
      <c r="Z610" s="201" t="str">
        <f t="shared" si="23"/>
        <v>d</v>
      </c>
    </row>
    <row r="611" spans="1:26" ht="14.25" customHeight="1" thickBot="1" x14ac:dyDescent="0.3">
      <c r="A611" s="24">
        <v>0.89900000000000002</v>
      </c>
      <c r="B611" s="24"/>
      <c r="C611" s="24" t="s">
        <v>24</v>
      </c>
      <c r="D611" s="24"/>
      <c r="E611" s="24" t="s">
        <v>618</v>
      </c>
      <c r="F611" s="179" t="s">
        <v>2210</v>
      </c>
      <c r="G611" s="27" t="s">
        <v>39</v>
      </c>
      <c r="H611" s="24" t="s">
        <v>84</v>
      </c>
      <c r="I611" s="31" t="s">
        <v>2211</v>
      </c>
      <c r="J611" s="24" t="s">
        <v>2212</v>
      </c>
      <c r="K611" s="36">
        <v>250</v>
      </c>
      <c r="L611" s="36" t="s">
        <v>31</v>
      </c>
      <c r="M611" s="31" t="s">
        <v>249</v>
      </c>
      <c r="N611" s="24" t="s">
        <v>185</v>
      </c>
      <c r="O611" s="24">
        <v>3</v>
      </c>
      <c r="P611" s="24"/>
      <c r="Q611" s="31" t="s">
        <v>66</v>
      </c>
      <c r="R611" s="24"/>
      <c r="S611" s="24"/>
      <c r="T611" s="31" t="s">
        <v>35</v>
      </c>
      <c r="U611" s="199">
        <v>0</v>
      </c>
      <c r="V611" s="200">
        <v>0</v>
      </c>
      <c r="W611" s="34" t="str">
        <f t="shared" si="0"/>
        <v/>
      </c>
      <c r="X611" s="34" t="str">
        <f t="shared" si="1"/>
        <v/>
      </c>
      <c r="Y611" s="201">
        <f t="shared" si="24"/>
        <v>0</v>
      </c>
      <c r="Z611" s="201" t="str">
        <f t="shared" si="23"/>
        <v/>
      </c>
    </row>
    <row r="612" spans="1:26" ht="14.25" customHeight="1" thickBot="1" x14ac:dyDescent="0.3">
      <c r="A612" s="24">
        <v>0.95899999999999996</v>
      </c>
      <c r="B612" s="24" t="s">
        <v>2213</v>
      </c>
      <c r="C612" s="24" t="s">
        <v>24</v>
      </c>
      <c r="D612" s="24"/>
      <c r="E612" s="24" t="s">
        <v>808</v>
      </c>
      <c r="F612" s="179" t="s">
        <v>2214</v>
      </c>
      <c r="G612" s="31" t="s">
        <v>110</v>
      </c>
      <c r="H612" s="24" t="s">
        <v>84</v>
      </c>
      <c r="I612" s="31" t="s">
        <v>2215</v>
      </c>
      <c r="J612" s="24" t="s">
        <v>2216</v>
      </c>
      <c r="K612" s="36">
        <v>251</v>
      </c>
      <c r="L612" s="36" t="s">
        <v>31</v>
      </c>
      <c r="M612" s="31" t="s">
        <v>249</v>
      </c>
      <c r="N612" s="24" t="s">
        <v>185</v>
      </c>
      <c r="O612" s="24">
        <v>3</v>
      </c>
      <c r="P612" s="24"/>
      <c r="Q612" s="31" t="s">
        <v>66</v>
      </c>
      <c r="R612" s="24"/>
      <c r="S612" s="24"/>
      <c r="T612" s="31" t="s">
        <v>35</v>
      </c>
      <c r="U612" s="199">
        <v>1040</v>
      </c>
      <c r="V612" s="200">
        <v>426</v>
      </c>
      <c r="W612" s="34">
        <f t="shared" si="0"/>
        <v>73.239436619718319</v>
      </c>
      <c r="X612" s="34" t="str">
        <f t="shared" si="1"/>
        <v>C</v>
      </c>
      <c r="Y612" s="201">
        <f t="shared" si="24"/>
        <v>1278</v>
      </c>
      <c r="Z612" s="201" t="str">
        <f t="shared" si="23"/>
        <v>d</v>
      </c>
    </row>
    <row r="613" spans="1:26" ht="14.25" customHeight="1" thickBot="1" x14ac:dyDescent="0.3">
      <c r="A613" s="24">
        <v>6.75</v>
      </c>
      <c r="B613" s="24" t="s">
        <v>2217</v>
      </c>
      <c r="C613" s="24" t="s">
        <v>2218</v>
      </c>
      <c r="D613" s="24"/>
      <c r="E613" s="24" t="s">
        <v>25</v>
      </c>
      <c r="F613" s="179" t="s">
        <v>2219</v>
      </c>
      <c r="G613" s="31" t="s">
        <v>93</v>
      </c>
      <c r="H613" s="24" t="s">
        <v>40</v>
      </c>
      <c r="I613" s="31" t="s">
        <v>2220</v>
      </c>
      <c r="J613" s="24" t="s">
        <v>2221</v>
      </c>
      <c r="K613" s="36">
        <v>481</v>
      </c>
      <c r="L613" s="36" t="s">
        <v>31</v>
      </c>
      <c r="M613" s="31" t="s">
        <v>234</v>
      </c>
      <c r="N613" s="24" t="s">
        <v>88</v>
      </c>
      <c r="O613" s="24">
        <v>5</v>
      </c>
      <c r="P613" s="24"/>
      <c r="Q613" s="31" t="s">
        <v>66</v>
      </c>
      <c r="R613" s="24"/>
      <c r="S613" s="24"/>
      <c r="T613" s="31" t="s">
        <v>35</v>
      </c>
      <c r="U613" s="199">
        <v>0</v>
      </c>
      <c r="V613" s="200">
        <v>300</v>
      </c>
      <c r="W613" s="34">
        <f t="shared" si="0"/>
        <v>0</v>
      </c>
      <c r="X613" s="34" t="str">
        <f t="shared" si="1"/>
        <v>A</v>
      </c>
      <c r="Y613" s="201">
        <f t="shared" si="24"/>
        <v>900</v>
      </c>
      <c r="Z613" s="201" t="str">
        <f t="shared" si="23"/>
        <v>d</v>
      </c>
    </row>
    <row r="614" spans="1:26" ht="14.25" customHeight="1" thickBot="1" x14ac:dyDescent="0.3">
      <c r="A614" s="24">
        <v>0.3</v>
      </c>
      <c r="B614" s="24" t="s">
        <v>2222</v>
      </c>
      <c r="C614" s="24" t="s">
        <v>24</v>
      </c>
      <c r="D614" s="24"/>
      <c r="E614" s="24" t="s">
        <v>2223</v>
      </c>
      <c r="F614" s="179" t="s">
        <v>2224</v>
      </c>
      <c r="G614" s="31" t="s">
        <v>110</v>
      </c>
      <c r="H614" s="24" t="s">
        <v>84</v>
      </c>
      <c r="I614" s="31" t="s">
        <v>2220</v>
      </c>
      <c r="J614" s="24" t="s">
        <v>2225</v>
      </c>
      <c r="K614" s="36">
        <v>140</v>
      </c>
      <c r="L614" s="36" t="s">
        <v>31</v>
      </c>
      <c r="M614" s="31" t="s">
        <v>184</v>
      </c>
      <c r="N614" s="24" t="s">
        <v>185</v>
      </c>
      <c r="O614" s="24">
        <v>2</v>
      </c>
      <c r="P614" s="24"/>
      <c r="Q614" s="31" t="s">
        <v>66</v>
      </c>
      <c r="R614" s="24"/>
      <c r="S614" s="24"/>
      <c r="T614" s="31" t="s">
        <v>35</v>
      </c>
      <c r="U614" s="199">
        <v>0</v>
      </c>
      <c r="V614" s="200">
        <v>0</v>
      </c>
      <c r="W614" s="34" t="str">
        <f t="shared" si="0"/>
        <v/>
      </c>
      <c r="X614" s="34" t="str">
        <f t="shared" si="1"/>
        <v/>
      </c>
      <c r="Y614" s="201">
        <f t="shared" si="24"/>
        <v>0</v>
      </c>
      <c r="Z614" s="201" t="str">
        <f t="shared" si="23"/>
        <v/>
      </c>
    </row>
    <row r="615" spans="1:26" ht="14.25" customHeight="1" thickBot="1" x14ac:dyDescent="0.3">
      <c r="A615" s="43">
        <v>27.837613636363638</v>
      </c>
      <c r="B615" s="43">
        <v>31.65</v>
      </c>
      <c r="C615" s="24" t="s">
        <v>1006</v>
      </c>
      <c r="D615" s="24"/>
      <c r="E615" s="24" t="s">
        <v>278</v>
      </c>
      <c r="F615" s="179" t="s">
        <v>2226</v>
      </c>
      <c r="G615" s="31" t="s">
        <v>69</v>
      </c>
      <c r="H615" s="24" t="s">
        <v>1006</v>
      </c>
      <c r="I615" s="31" t="s">
        <v>2227</v>
      </c>
      <c r="J615" s="24" t="s">
        <v>2228</v>
      </c>
      <c r="K615" s="36">
        <v>178</v>
      </c>
      <c r="L615" s="36" t="s">
        <v>31</v>
      </c>
      <c r="M615" s="31" t="s">
        <v>133</v>
      </c>
      <c r="N615" s="24" t="s">
        <v>134</v>
      </c>
      <c r="O615" s="24">
        <v>4</v>
      </c>
      <c r="P615" s="24"/>
      <c r="Q615" s="31" t="s">
        <v>66</v>
      </c>
      <c r="R615" s="24"/>
      <c r="S615" s="24"/>
      <c r="T615" s="31" t="s">
        <v>35</v>
      </c>
      <c r="U615" s="199">
        <v>2600</v>
      </c>
      <c r="V615" s="200">
        <v>600</v>
      </c>
      <c r="W615" s="34">
        <f t="shared" si="0"/>
        <v>130</v>
      </c>
      <c r="X615" s="34" t="str">
        <f t="shared" si="1"/>
        <v>C</v>
      </c>
      <c r="Y615" s="201">
        <f t="shared" si="24"/>
        <v>1800</v>
      </c>
      <c r="Z615" s="201" t="str">
        <f t="shared" si="23"/>
        <v/>
      </c>
    </row>
    <row r="616" spans="1:26" ht="14.25" customHeight="1" thickBot="1" x14ac:dyDescent="0.3">
      <c r="A616" s="40">
        <v>0.2</v>
      </c>
      <c r="B616" s="40">
        <v>0.75</v>
      </c>
      <c r="C616" s="24" t="s">
        <v>195</v>
      </c>
      <c r="D616" s="24"/>
      <c r="E616" s="24" t="s">
        <v>1501</v>
      </c>
      <c r="F616" s="179" t="s">
        <v>2229</v>
      </c>
      <c r="G616" s="31" t="s">
        <v>46</v>
      </c>
      <c r="H616" s="24" t="s">
        <v>28</v>
      </c>
      <c r="I616" s="31" t="s">
        <v>2230</v>
      </c>
      <c r="J616" s="24" t="s">
        <v>2231</v>
      </c>
      <c r="K616" s="36">
        <v>310</v>
      </c>
      <c r="L616" s="36" t="s">
        <v>31</v>
      </c>
      <c r="M616" s="31" t="s">
        <v>1958</v>
      </c>
      <c r="N616" s="24" t="s">
        <v>78</v>
      </c>
      <c r="O616" s="24">
        <v>3</v>
      </c>
      <c r="P616" s="24"/>
      <c r="Q616" s="31" t="s">
        <v>34</v>
      </c>
      <c r="R616" s="24"/>
      <c r="S616" s="24"/>
      <c r="T616" s="31" t="s">
        <v>35</v>
      </c>
      <c r="U616" s="199">
        <v>3640</v>
      </c>
      <c r="V616" s="200">
        <v>1360</v>
      </c>
      <c r="W616" s="34">
        <f t="shared" si="0"/>
        <v>80.294117647058812</v>
      </c>
      <c r="X616" s="34" t="str">
        <f t="shared" si="1"/>
        <v>C</v>
      </c>
      <c r="Y616" s="201">
        <f t="shared" si="24"/>
        <v>4080</v>
      </c>
      <c r="Z616" s="201" t="str">
        <f t="shared" si="23"/>
        <v>d</v>
      </c>
    </row>
    <row r="617" spans="1:26" ht="14.25" customHeight="1" thickBot="1" x14ac:dyDescent="0.3">
      <c r="A617" s="36">
        <v>0.39</v>
      </c>
      <c r="B617" s="24" t="s">
        <v>2232</v>
      </c>
      <c r="C617" s="24" t="s">
        <v>195</v>
      </c>
      <c r="D617" s="24"/>
      <c r="E617" s="24" t="s">
        <v>591</v>
      </c>
      <c r="F617" s="179" t="s">
        <v>2233</v>
      </c>
      <c r="G617" s="27" t="s">
        <v>39</v>
      </c>
      <c r="H617" s="24" t="s">
        <v>28</v>
      </c>
      <c r="I617" s="31" t="s">
        <v>2234</v>
      </c>
      <c r="J617" s="24" t="s">
        <v>2235</v>
      </c>
      <c r="K617" s="36">
        <v>65</v>
      </c>
      <c r="L617" s="36" t="s">
        <v>31</v>
      </c>
      <c r="M617" s="31" t="s">
        <v>255</v>
      </c>
      <c r="N617" s="24" t="s">
        <v>185</v>
      </c>
      <c r="O617" s="24">
        <v>1</v>
      </c>
      <c r="P617" s="24"/>
      <c r="Q617" s="31" t="s">
        <v>66</v>
      </c>
      <c r="R617" s="24"/>
      <c r="S617" s="24"/>
      <c r="T617" s="31" t="s">
        <v>35</v>
      </c>
      <c r="U617" s="199">
        <v>33000</v>
      </c>
      <c r="V617" s="200">
        <v>12000</v>
      </c>
      <c r="W617" s="34">
        <f t="shared" si="0"/>
        <v>82.5</v>
      </c>
      <c r="X617" s="34" t="str">
        <f t="shared" si="1"/>
        <v>C</v>
      </c>
      <c r="Y617" s="201">
        <f t="shared" si="24"/>
        <v>36000</v>
      </c>
      <c r="Z617" s="201" t="str">
        <f t="shared" si="23"/>
        <v>d</v>
      </c>
    </row>
    <row r="618" spans="1:26" ht="14.25" customHeight="1" thickBot="1" x14ac:dyDescent="0.3">
      <c r="A618" s="43">
        <v>10.5</v>
      </c>
      <c r="B618" s="43" t="s">
        <v>296</v>
      </c>
      <c r="C618" s="44" t="s">
        <v>155</v>
      </c>
      <c r="D618" s="44"/>
      <c r="E618" s="44" t="s">
        <v>950</v>
      </c>
      <c r="F618" s="181" t="s">
        <v>2236</v>
      </c>
      <c r="G618" s="62" t="s">
        <v>83</v>
      </c>
      <c r="H618" s="61" t="s">
        <v>40</v>
      </c>
      <c r="I618" s="62" t="s">
        <v>2237</v>
      </c>
      <c r="J618" s="44" t="s">
        <v>2238</v>
      </c>
      <c r="K618" s="53">
        <v>14</v>
      </c>
      <c r="L618" s="53" t="s">
        <v>31</v>
      </c>
      <c r="M618" s="62" t="s">
        <v>170</v>
      </c>
      <c r="N618" s="44" t="s">
        <v>129</v>
      </c>
      <c r="O618" s="44">
        <v>1</v>
      </c>
      <c r="P618" s="44"/>
      <c r="Q618" s="62" t="s">
        <v>34</v>
      </c>
      <c r="R618" s="44" t="s">
        <v>45</v>
      </c>
      <c r="S618" s="44"/>
      <c r="T618" s="62" t="s">
        <v>35</v>
      </c>
      <c r="U618" s="199">
        <v>1400</v>
      </c>
      <c r="V618" s="200">
        <v>4580</v>
      </c>
      <c r="W618" s="34">
        <f t="shared" si="0"/>
        <v>9.1703056768558948</v>
      </c>
      <c r="X618" s="34" t="str">
        <f t="shared" si="1"/>
        <v>A</v>
      </c>
      <c r="Y618" s="201">
        <f t="shared" si="24"/>
        <v>13740</v>
      </c>
      <c r="Z618" s="201" t="str">
        <f t="shared" si="23"/>
        <v>d</v>
      </c>
    </row>
    <row r="619" spans="1:26" ht="14.25" customHeight="1" thickBot="1" x14ac:dyDescent="0.3">
      <c r="A619" s="22">
        <v>138.1764</v>
      </c>
      <c r="B619" s="24">
        <f>783/5</f>
        <v>156.6</v>
      </c>
      <c r="C619" s="24"/>
      <c r="D619" s="24"/>
      <c r="E619" s="24" t="s">
        <v>2239</v>
      </c>
      <c r="F619" s="179" t="s">
        <v>2240</v>
      </c>
      <c r="G619" s="31" t="s">
        <v>69</v>
      </c>
      <c r="H619" s="51" t="s">
        <v>2241</v>
      </c>
      <c r="I619" s="31" t="s">
        <v>2242</v>
      </c>
      <c r="J619" s="25" t="s">
        <v>2243</v>
      </c>
      <c r="K619" s="36">
        <v>27</v>
      </c>
      <c r="L619" s="36" t="s">
        <v>31</v>
      </c>
      <c r="M619" s="31" t="s">
        <v>43</v>
      </c>
      <c r="N619" s="24">
        <v>2018</v>
      </c>
      <c r="O619" s="24">
        <v>51</v>
      </c>
      <c r="P619" s="24" t="s">
        <v>44</v>
      </c>
      <c r="Q619" s="31" t="s">
        <v>34</v>
      </c>
      <c r="R619" s="24" t="s">
        <v>45</v>
      </c>
      <c r="S619" s="24"/>
      <c r="T619" s="31" t="s">
        <v>35</v>
      </c>
      <c r="U619" s="199">
        <v>0</v>
      </c>
      <c r="V619" s="200">
        <v>0</v>
      </c>
      <c r="W619" s="34" t="str">
        <f t="shared" si="0"/>
        <v/>
      </c>
      <c r="X619" s="34" t="str">
        <f t="shared" si="1"/>
        <v/>
      </c>
      <c r="Y619" s="201">
        <f t="shared" si="24"/>
        <v>0</v>
      </c>
      <c r="Z619" s="201" t="str">
        <f t="shared" si="23"/>
        <v/>
      </c>
    </row>
    <row r="620" spans="1:26" ht="14.25" customHeight="1" thickBot="1" x14ac:dyDescent="0.3">
      <c r="A620" s="22">
        <v>49.058800000000005</v>
      </c>
      <c r="B620" s="24">
        <f>278/5</f>
        <v>55.6</v>
      </c>
      <c r="C620" s="24"/>
      <c r="D620" s="24"/>
      <c r="E620" s="24" t="s">
        <v>2239</v>
      </c>
      <c r="F620" s="179" t="s">
        <v>2244</v>
      </c>
      <c r="G620" s="31" t="s">
        <v>69</v>
      </c>
      <c r="H620" s="51" t="s">
        <v>2241</v>
      </c>
      <c r="I620" s="24"/>
      <c r="J620" s="25" t="s">
        <v>2245</v>
      </c>
      <c r="K620" s="36">
        <v>24</v>
      </c>
      <c r="L620" s="36" t="s">
        <v>31</v>
      </c>
      <c r="M620" s="31" t="s">
        <v>43</v>
      </c>
      <c r="N620" s="24">
        <v>2018</v>
      </c>
      <c r="O620" s="24">
        <v>51</v>
      </c>
      <c r="P620" s="24" t="s">
        <v>44</v>
      </c>
      <c r="Q620" s="31" t="s">
        <v>34</v>
      </c>
      <c r="R620" s="24" t="s">
        <v>45</v>
      </c>
      <c r="S620" s="24"/>
      <c r="T620" s="31" t="s">
        <v>35</v>
      </c>
      <c r="U620" s="199">
        <v>8100</v>
      </c>
      <c r="V620" s="200">
        <v>8300</v>
      </c>
      <c r="W620" s="34">
        <f t="shared" si="0"/>
        <v>29.277108433734941</v>
      </c>
      <c r="X620" s="34" t="str">
        <f t="shared" si="1"/>
        <v>A</v>
      </c>
      <c r="Y620" s="201">
        <f t="shared" si="24"/>
        <v>24900</v>
      </c>
      <c r="Z620" s="201" t="str">
        <f t="shared" si="23"/>
        <v>d</v>
      </c>
    </row>
    <row r="621" spans="1:26" ht="14.25" customHeight="1" thickBot="1" x14ac:dyDescent="0.3">
      <c r="A621" s="22">
        <v>88.235199999999992</v>
      </c>
      <c r="B621" s="24">
        <f>500/5</f>
        <v>100</v>
      </c>
      <c r="C621" s="24"/>
      <c r="D621" s="24"/>
      <c r="E621" s="24" t="s">
        <v>2239</v>
      </c>
      <c r="F621" s="179" t="s">
        <v>2246</v>
      </c>
      <c r="G621" s="31" t="s">
        <v>69</v>
      </c>
      <c r="H621" s="51" t="s">
        <v>2241</v>
      </c>
      <c r="I621" s="51"/>
      <c r="J621" s="86" t="s">
        <v>2247</v>
      </c>
      <c r="K621" s="36">
        <v>25</v>
      </c>
      <c r="L621" s="36" t="s">
        <v>31</v>
      </c>
      <c r="M621" s="31" t="s">
        <v>43</v>
      </c>
      <c r="N621" s="24">
        <v>2018</v>
      </c>
      <c r="O621" s="24">
        <v>51</v>
      </c>
      <c r="P621" s="24" t="s">
        <v>44</v>
      </c>
      <c r="Q621" s="31" t="s">
        <v>34</v>
      </c>
      <c r="R621" s="24" t="s">
        <v>45</v>
      </c>
      <c r="S621" s="24"/>
      <c r="T621" s="31" t="s">
        <v>35</v>
      </c>
      <c r="U621" s="199">
        <v>759</v>
      </c>
      <c r="V621" s="200">
        <v>144</v>
      </c>
      <c r="W621" s="34">
        <f t="shared" si="0"/>
        <v>158.125</v>
      </c>
      <c r="X621" s="34" t="str">
        <f t="shared" si="1"/>
        <v>C</v>
      </c>
      <c r="Y621" s="201">
        <f t="shared" si="24"/>
        <v>432</v>
      </c>
      <c r="Z621" s="201" t="str">
        <f t="shared" si="23"/>
        <v/>
      </c>
    </row>
    <row r="622" spans="1:26" ht="14.25" customHeight="1" thickBot="1" x14ac:dyDescent="0.3">
      <c r="A622" s="22">
        <v>112.2354</v>
      </c>
      <c r="B622" s="24">
        <f>636/5</f>
        <v>127.2</v>
      </c>
      <c r="C622" s="24"/>
      <c r="D622" s="24"/>
      <c r="E622" s="24" t="s">
        <v>2239</v>
      </c>
      <c r="F622" s="179" t="s">
        <v>2248</v>
      </c>
      <c r="G622" s="31" t="s">
        <v>69</v>
      </c>
      <c r="H622" s="51" t="s">
        <v>2241</v>
      </c>
      <c r="I622" s="51"/>
      <c r="J622" s="86" t="s">
        <v>2249</v>
      </c>
      <c r="K622" s="36">
        <v>26</v>
      </c>
      <c r="L622" s="36" t="s">
        <v>31</v>
      </c>
      <c r="M622" s="31" t="s">
        <v>43</v>
      </c>
      <c r="N622" s="24">
        <v>2018</v>
      </c>
      <c r="O622" s="24">
        <v>51</v>
      </c>
      <c r="P622" s="24" t="s">
        <v>44</v>
      </c>
      <c r="Q622" s="31" t="s">
        <v>34</v>
      </c>
      <c r="R622" s="24" t="s">
        <v>45</v>
      </c>
      <c r="S622" s="24"/>
      <c r="T622" s="31" t="s">
        <v>35</v>
      </c>
      <c r="U622" s="199">
        <v>0</v>
      </c>
      <c r="V622" s="200">
        <v>0</v>
      </c>
      <c r="W622" s="34" t="str">
        <f t="shared" si="0"/>
        <v/>
      </c>
      <c r="X622" s="34" t="str">
        <f t="shared" si="1"/>
        <v/>
      </c>
      <c r="Y622" s="201">
        <f t="shared" si="24"/>
        <v>0</v>
      </c>
      <c r="Z622" s="201" t="str">
        <f t="shared" si="23"/>
        <v/>
      </c>
    </row>
    <row r="623" spans="1:26" ht="14.25" customHeight="1" thickBot="1" x14ac:dyDescent="0.3">
      <c r="A623" s="24">
        <v>0.15</v>
      </c>
      <c r="B623" s="24" t="s">
        <v>2250</v>
      </c>
      <c r="C623" s="24" t="s">
        <v>24</v>
      </c>
      <c r="D623" s="24"/>
      <c r="E623" s="24" t="s">
        <v>156</v>
      </c>
      <c r="F623" s="179" t="s">
        <v>2251</v>
      </c>
      <c r="G623" s="31" t="s">
        <v>69</v>
      </c>
      <c r="H623" s="24" t="s">
        <v>84</v>
      </c>
      <c r="I623" s="31" t="s">
        <v>2252</v>
      </c>
      <c r="J623" s="24" t="s">
        <v>2253</v>
      </c>
      <c r="K623" s="36">
        <v>199</v>
      </c>
      <c r="L623" s="36" t="s">
        <v>31</v>
      </c>
      <c r="M623" s="31" t="s">
        <v>184</v>
      </c>
      <c r="N623" s="24" t="s">
        <v>185</v>
      </c>
      <c r="O623" s="24">
        <v>2</v>
      </c>
      <c r="P623" s="24"/>
      <c r="Q623" s="31" t="s">
        <v>66</v>
      </c>
      <c r="R623" s="24"/>
      <c r="S623" s="24"/>
      <c r="T623" s="31" t="s">
        <v>35</v>
      </c>
      <c r="U623" s="199">
        <v>1688</v>
      </c>
      <c r="V623" s="200">
        <v>100</v>
      </c>
      <c r="W623" s="34">
        <f t="shared" si="0"/>
        <v>506.4</v>
      </c>
      <c r="X623" s="34" t="str">
        <f t="shared" si="1"/>
        <v>C</v>
      </c>
      <c r="Y623" s="201">
        <f t="shared" si="24"/>
        <v>300</v>
      </c>
      <c r="Z623" s="201" t="str">
        <f t="shared" si="23"/>
        <v/>
      </c>
    </row>
    <row r="624" spans="1:26" ht="14.25" customHeight="1" thickBot="1" x14ac:dyDescent="0.3">
      <c r="A624" s="24">
        <v>5</v>
      </c>
      <c r="B624" s="24" t="s">
        <v>2254</v>
      </c>
      <c r="C624" s="24" t="s">
        <v>141</v>
      </c>
      <c r="D624" s="24"/>
      <c r="E624" s="36" t="s">
        <v>517</v>
      </c>
      <c r="F624" s="179" t="s">
        <v>2255</v>
      </c>
      <c r="G624" s="31" t="s">
        <v>110</v>
      </c>
      <c r="H624" s="24" t="s">
        <v>1992</v>
      </c>
      <c r="I624" s="31" t="s">
        <v>2256</v>
      </c>
      <c r="J624" s="24" t="s">
        <v>2257</v>
      </c>
      <c r="K624" s="36">
        <v>273</v>
      </c>
      <c r="L624" s="36" t="s">
        <v>31</v>
      </c>
      <c r="M624" s="31" t="s">
        <v>249</v>
      </c>
      <c r="N624" s="24" t="s">
        <v>185</v>
      </c>
      <c r="O624" s="24">
        <v>3</v>
      </c>
      <c r="P624" s="24"/>
      <c r="Q624" s="31" t="s">
        <v>66</v>
      </c>
      <c r="R624" s="24"/>
      <c r="S624" s="24"/>
      <c r="T624" s="31" t="s">
        <v>35</v>
      </c>
      <c r="U624" s="199">
        <v>0</v>
      </c>
      <c r="V624" s="200">
        <v>0</v>
      </c>
      <c r="W624" s="34" t="str">
        <f t="shared" si="0"/>
        <v/>
      </c>
      <c r="X624" s="34" t="str">
        <f t="shared" si="1"/>
        <v/>
      </c>
      <c r="Y624" s="201">
        <f t="shared" si="24"/>
        <v>0</v>
      </c>
      <c r="Z624" s="201" t="str">
        <f t="shared" si="23"/>
        <v/>
      </c>
    </row>
    <row r="625" spans="1:26" ht="14.25" customHeight="1" thickBot="1" x14ac:dyDescent="0.3">
      <c r="A625" s="40">
        <v>0.67</v>
      </c>
      <c r="B625" s="41" t="s">
        <v>2258</v>
      </c>
      <c r="C625" s="24" t="s">
        <v>1935</v>
      </c>
      <c r="D625" s="24"/>
      <c r="E625" s="36" t="s">
        <v>940</v>
      </c>
      <c r="F625" s="179" t="s">
        <v>2259</v>
      </c>
      <c r="G625" s="31" t="s">
        <v>110</v>
      </c>
      <c r="H625" s="24" t="s">
        <v>84</v>
      </c>
      <c r="I625" s="31" t="s">
        <v>2260</v>
      </c>
      <c r="J625" s="24" t="s">
        <v>2261</v>
      </c>
      <c r="K625" s="30">
        <v>820</v>
      </c>
      <c r="L625" s="30" t="s">
        <v>31</v>
      </c>
      <c r="M625" s="31" t="s">
        <v>306</v>
      </c>
      <c r="N625" s="24" t="s">
        <v>88</v>
      </c>
      <c r="O625" s="24">
        <v>7</v>
      </c>
      <c r="P625" s="24"/>
      <c r="Q625" s="31" t="s">
        <v>34</v>
      </c>
      <c r="R625" s="24"/>
      <c r="S625" s="24"/>
      <c r="T625" s="31" t="s">
        <v>35</v>
      </c>
      <c r="U625" s="199">
        <v>0</v>
      </c>
      <c r="V625" s="200">
        <v>40</v>
      </c>
      <c r="W625" s="34">
        <f t="shared" si="0"/>
        <v>0</v>
      </c>
      <c r="X625" s="34" t="str">
        <f t="shared" si="1"/>
        <v>A</v>
      </c>
      <c r="Y625" s="201">
        <f t="shared" si="24"/>
        <v>120</v>
      </c>
      <c r="Z625" s="201" t="str">
        <f t="shared" si="23"/>
        <v>d</v>
      </c>
    </row>
    <row r="626" spans="1:26" ht="14.25" customHeight="1" thickBot="1" x14ac:dyDescent="0.3">
      <c r="A626" s="40">
        <v>0.67</v>
      </c>
      <c r="B626" s="41" t="s">
        <v>2262</v>
      </c>
      <c r="C626" s="24" t="s">
        <v>1935</v>
      </c>
      <c r="D626" s="24"/>
      <c r="E626" s="24" t="s">
        <v>1626</v>
      </c>
      <c r="F626" s="179" t="s">
        <v>2263</v>
      </c>
      <c r="G626" s="31" t="s">
        <v>110</v>
      </c>
      <c r="H626" s="24" t="s">
        <v>84</v>
      </c>
      <c r="I626" s="31" t="s">
        <v>2260</v>
      </c>
      <c r="J626" s="24" t="s">
        <v>2261</v>
      </c>
      <c r="K626" s="35">
        <v>820</v>
      </c>
      <c r="L626" s="35" t="s">
        <v>47</v>
      </c>
      <c r="M626" s="31" t="s">
        <v>306</v>
      </c>
      <c r="N626" s="24" t="s">
        <v>88</v>
      </c>
      <c r="O626" s="24">
        <v>7</v>
      </c>
      <c r="P626" s="24"/>
      <c r="Q626" s="31" t="s">
        <v>34</v>
      </c>
      <c r="R626" s="24"/>
      <c r="S626" s="24"/>
      <c r="T626" s="31" t="s">
        <v>35</v>
      </c>
      <c r="U626" s="199">
        <v>4000</v>
      </c>
      <c r="V626" s="200">
        <v>3000</v>
      </c>
      <c r="W626" s="34">
        <f t="shared" si="0"/>
        <v>40</v>
      </c>
      <c r="X626" s="34" t="str">
        <f t="shared" si="1"/>
        <v>B</v>
      </c>
      <c r="Y626" s="201">
        <f t="shared" si="24"/>
        <v>9000</v>
      </c>
      <c r="Z626" s="201" t="str">
        <f t="shared" si="23"/>
        <v>d</v>
      </c>
    </row>
    <row r="627" spans="1:26" ht="14.25" customHeight="1" thickBot="1" x14ac:dyDescent="0.3">
      <c r="A627" s="40">
        <v>0.99</v>
      </c>
      <c r="B627" s="41" t="s">
        <v>2264</v>
      </c>
      <c r="C627" s="24" t="s">
        <v>1935</v>
      </c>
      <c r="D627" s="24"/>
      <c r="E627" s="24" t="s">
        <v>940</v>
      </c>
      <c r="F627" s="179" t="s">
        <v>2265</v>
      </c>
      <c r="G627" s="31" t="s">
        <v>110</v>
      </c>
      <c r="H627" s="24" t="s">
        <v>84</v>
      </c>
      <c r="I627" s="31" t="s">
        <v>2266</v>
      </c>
      <c r="J627" s="24" t="s">
        <v>2267</v>
      </c>
      <c r="K627" s="30">
        <v>821</v>
      </c>
      <c r="L627" s="30" t="s">
        <v>31</v>
      </c>
      <c r="M627" s="31" t="s">
        <v>306</v>
      </c>
      <c r="N627" s="24" t="s">
        <v>88</v>
      </c>
      <c r="O627" s="24">
        <v>7</v>
      </c>
      <c r="P627" s="24"/>
      <c r="Q627" s="31" t="s">
        <v>34</v>
      </c>
      <c r="R627" s="24"/>
      <c r="S627" s="24"/>
      <c r="T627" s="31" t="s">
        <v>35</v>
      </c>
      <c r="U627" s="199">
        <v>0</v>
      </c>
      <c r="V627" s="200">
        <v>0</v>
      </c>
      <c r="W627" s="34" t="str">
        <f t="shared" si="0"/>
        <v/>
      </c>
      <c r="X627" s="34" t="str">
        <f t="shared" si="1"/>
        <v/>
      </c>
      <c r="Y627" s="201">
        <f t="shared" si="24"/>
        <v>0</v>
      </c>
      <c r="Z627" s="201" t="str">
        <f t="shared" si="23"/>
        <v/>
      </c>
    </row>
    <row r="628" spans="1:26" ht="14.25" customHeight="1" thickBot="1" x14ac:dyDescent="0.3">
      <c r="A628" s="40">
        <v>0.99</v>
      </c>
      <c r="B628" s="41" t="s">
        <v>2268</v>
      </c>
      <c r="C628" s="24" t="s">
        <v>882</v>
      </c>
      <c r="D628" s="24"/>
      <c r="E628" s="24" t="s">
        <v>928</v>
      </c>
      <c r="F628" s="179" t="s">
        <v>2269</v>
      </c>
      <c r="G628" s="31" t="s">
        <v>110</v>
      </c>
      <c r="H628" s="24" t="s">
        <v>84</v>
      </c>
      <c r="I628" s="31" t="s">
        <v>2266</v>
      </c>
      <c r="J628" s="24" t="s">
        <v>2267</v>
      </c>
      <c r="K628" s="35">
        <v>821</v>
      </c>
      <c r="L628" s="35" t="s">
        <v>47</v>
      </c>
      <c r="M628" s="31" t="s">
        <v>306</v>
      </c>
      <c r="N628" s="24" t="s">
        <v>88</v>
      </c>
      <c r="O628" s="24">
        <v>7</v>
      </c>
      <c r="P628" s="24"/>
      <c r="Q628" s="31" t="s">
        <v>34</v>
      </c>
      <c r="R628" s="24"/>
      <c r="S628" s="24"/>
      <c r="T628" s="31" t="s">
        <v>35</v>
      </c>
      <c r="U628" s="199">
        <v>0</v>
      </c>
      <c r="V628" s="200">
        <v>0</v>
      </c>
      <c r="W628" s="34" t="str">
        <f t="shared" si="0"/>
        <v/>
      </c>
      <c r="X628" s="34" t="str">
        <f t="shared" si="1"/>
        <v/>
      </c>
      <c r="Y628" s="201">
        <f t="shared" si="24"/>
        <v>0</v>
      </c>
      <c r="Z628" s="201" t="str">
        <f t="shared" si="23"/>
        <v/>
      </c>
    </row>
    <row r="629" spans="1:26" ht="14.25" customHeight="1" thickBot="1" x14ac:dyDescent="0.3">
      <c r="A629" s="40">
        <v>246.429</v>
      </c>
      <c r="B629" s="41">
        <v>564.53571428571433</v>
      </c>
      <c r="C629" s="24" t="s">
        <v>195</v>
      </c>
      <c r="D629" s="24"/>
      <c r="E629" s="24" t="s">
        <v>1083</v>
      </c>
      <c r="F629" s="179" t="s">
        <v>2270</v>
      </c>
      <c r="G629" s="31" t="s">
        <v>69</v>
      </c>
      <c r="H629" s="24" t="s">
        <v>28</v>
      </c>
      <c r="I629" s="31" t="s">
        <v>2271</v>
      </c>
      <c r="J629" s="24" t="s">
        <v>2272</v>
      </c>
      <c r="K629" s="36">
        <v>68</v>
      </c>
      <c r="L629" s="36" t="s">
        <v>31</v>
      </c>
      <c r="M629" s="31" t="s">
        <v>622</v>
      </c>
      <c r="N629" s="24" t="s">
        <v>33</v>
      </c>
      <c r="O629" s="24">
        <v>6</v>
      </c>
      <c r="P629" s="31" t="s">
        <v>623</v>
      </c>
      <c r="Q629" s="31" t="s">
        <v>34</v>
      </c>
      <c r="R629" s="24"/>
      <c r="S629" s="24"/>
      <c r="T629" s="31" t="s">
        <v>35</v>
      </c>
      <c r="U629" s="199">
        <v>1257</v>
      </c>
      <c r="V629" s="200">
        <v>1214</v>
      </c>
      <c r="W629" s="34">
        <f t="shared" si="0"/>
        <v>31.062602965403624</v>
      </c>
      <c r="X629" s="34" t="str">
        <f t="shared" si="1"/>
        <v>B</v>
      </c>
      <c r="Y629" s="201">
        <f t="shared" si="24"/>
        <v>3642</v>
      </c>
      <c r="Z629" s="201" t="str">
        <f t="shared" si="23"/>
        <v>d</v>
      </c>
    </row>
    <row r="630" spans="1:26" ht="14.25" customHeight="1" thickBot="1" x14ac:dyDescent="0.3">
      <c r="A630" s="40">
        <v>0.89</v>
      </c>
      <c r="B630" s="24" t="s">
        <v>2273</v>
      </c>
      <c r="C630" s="24" t="s">
        <v>115</v>
      </c>
      <c r="D630" s="24"/>
      <c r="E630" s="24" t="s">
        <v>846</v>
      </c>
      <c r="F630" s="179" t="s">
        <v>2274</v>
      </c>
      <c r="G630" s="31" t="s">
        <v>93</v>
      </c>
      <c r="H630" s="24" t="s">
        <v>84</v>
      </c>
      <c r="I630" s="31" t="s">
        <v>2275</v>
      </c>
      <c r="J630" s="24" t="s">
        <v>2276</v>
      </c>
      <c r="K630" s="36">
        <v>534</v>
      </c>
      <c r="L630" s="36" t="s">
        <v>31</v>
      </c>
      <c r="M630" s="31" t="s">
        <v>234</v>
      </c>
      <c r="N630" s="24" t="s">
        <v>88</v>
      </c>
      <c r="O630" s="24">
        <v>5</v>
      </c>
      <c r="P630" s="24"/>
      <c r="Q630" s="31" t="s">
        <v>34</v>
      </c>
      <c r="R630" s="24"/>
      <c r="S630" s="24"/>
      <c r="T630" s="31" t="s">
        <v>35</v>
      </c>
      <c r="U630" s="199">
        <v>26053</v>
      </c>
      <c r="V630" s="200">
        <v>62072</v>
      </c>
      <c r="W630" s="34">
        <f t="shared" si="0"/>
        <v>12.591667740688234</v>
      </c>
      <c r="X630" s="34" t="str">
        <f t="shared" si="1"/>
        <v>A</v>
      </c>
      <c r="Y630" s="201">
        <f t="shared" si="24"/>
        <v>186216</v>
      </c>
      <c r="Z630" s="201" t="str">
        <f t="shared" si="23"/>
        <v>d</v>
      </c>
    </row>
    <row r="631" spans="1:26" ht="14.25" customHeight="1" thickBot="1" x14ac:dyDescent="0.3">
      <c r="A631" s="40">
        <v>0.59830000000000005</v>
      </c>
      <c r="B631" s="40" t="s">
        <v>2277</v>
      </c>
      <c r="C631" s="24" t="s">
        <v>453</v>
      </c>
      <c r="D631" s="24"/>
      <c r="E631" s="24" t="s">
        <v>1057</v>
      </c>
      <c r="F631" s="179" t="s">
        <v>2278</v>
      </c>
      <c r="G631" s="31" t="s">
        <v>83</v>
      </c>
      <c r="H631" s="24" t="s">
        <v>84</v>
      </c>
      <c r="I631" s="31" t="s">
        <v>2279</v>
      </c>
      <c r="J631" s="24" t="s">
        <v>2280</v>
      </c>
      <c r="K631" s="36">
        <v>537</v>
      </c>
      <c r="L631" s="36" t="s">
        <v>31</v>
      </c>
      <c r="M631" s="31" t="s">
        <v>234</v>
      </c>
      <c r="N631" s="24" t="s">
        <v>88</v>
      </c>
      <c r="O631" s="24">
        <v>5</v>
      </c>
      <c r="P631" s="24"/>
      <c r="Q631" s="31" t="s">
        <v>34</v>
      </c>
      <c r="R631" s="24"/>
      <c r="S631" s="24"/>
      <c r="T631" s="31" t="s">
        <v>35</v>
      </c>
      <c r="U631" s="199">
        <v>13840</v>
      </c>
      <c r="V631" s="200">
        <v>71052</v>
      </c>
      <c r="W631" s="34">
        <f t="shared" si="0"/>
        <v>5.8436074987333217</v>
      </c>
      <c r="X631" s="34" t="str">
        <f t="shared" si="1"/>
        <v>A</v>
      </c>
      <c r="Y631" s="201">
        <f t="shared" si="24"/>
        <v>213156</v>
      </c>
      <c r="Z631" s="201" t="str">
        <f t="shared" si="23"/>
        <v>d</v>
      </c>
    </row>
    <row r="632" spans="1:26" ht="14.25" customHeight="1" thickBot="1" x14ac:dyDescent="0.3">
      <c r="A632" s="40">
        <v>3.3000000000000003</v>
      </c>
      <c r="B632" s="40">
        <v>4</v>
      </c>
      <c r="C632" s="24" t="s">
        <v>791</v>
      </c>
      <c r="D632" s="24"/>
      <c r="E632" s="24" t="s">
        <v>73</v>
      </c>
      <c r="F632" s="179" t="s">
        <v>2281</v>
      </c>
      <c r="G632" s="31" t="s">
        <v>69</v>
      </c>
      <c r="H632" s="24" t="s">
        <v>791</v>
      </c>
      <c r="I632" s="31" t="s">
        <v>2282</v>
      </c>
      <c r="J632" s="24" t="s">
        <v>2283</v>
      </c>
      <c r="K632" s="30">
        <v>473</v>
      </c>
      <c r="L632" s="30" t="s">
        <v>31</v>
      </c>
      <c r="M632" s="31" t="s">
        <v>32</v>
      </c>
      <c r="N632" s="24" t="s">
        <v>33</v>
      </c>
      <c r="O632" s="24">
        <v>5</v>
      </c>
      <c r="P632" s="24"/>
      <c r="Q632" s="31" t="s">
        <v>34</v>
      </c>
      <c r="R632" s="24"/>
      <c r="S632" s="24"/>
      <c r="T632" s="31" t="s">
        <v>35</v>
      </c>
      <c r="U632" s="199">
        <v>234322</v>
      </c>
      <c r="V632" s="200">
        <v>1139603</v>
      </c>
      <c r="W632" s="34">
        <f t="shared" si="0"/>
        <v>6.168516579896683</v>
      </c>
      <c r="X632" s="34" t="str">
        <f t="shared" si="1"/>
        <v>A</v>
      </c>
      <c r="Y632" s="201">
        <f t="shared" si="24"/>
        <v>3418809</v>
      </c>
      <c r="Z632" s="201" t="str">
        <f t="shared" si="23"/>
        <v>d</v>
      </c>
    </row>
    <row r="633" spans="1:26" ht="14.25" customHeight="1" thickBot="1" x14ac:dyDescent="0.3">
      <c r="A633" s="40">
        <v>3.3000000000000003</v>
      </c>
      <c r="B633" s="40">
        <v>6.5</v>
      </c>
      <c r="C633" s="24" t="s">
        <v>791</v>
      </c>
      <c r="D633" s="24"/>
      <c r="E633" s="24" t="s">
        <v>702</v>
      </c>
      <c r="F633" s="179" t="s">
        <v>2284</v>
      </c>
      <c r="G633" s="31" t="s">
        <v>69</v>
      </c>
      <c r="H633" s="24" t="s">
        <v>791</v>
      </c>
      <c r="I633" s="31" t="s">
        <v>2282</v>
      </c>
      <c r="J633" s="24" t="s">
        <v>2283</v>
      </c>
      <c r="K633" s="35">
        <v>473</v>
      </c>
      <c r="L633" s="35" t="s">
        <v>47</v>
      </c>
      <c r="M633" s="31" t="s">
        <v>32</v>
      </c>
      <c r="N633" s="24" t="s">
        <v>33</v>
      </c>
      <c r="O633" s="24">
        <v>5</v>
      </c>
      <c r="P633" s="24"/>
      <c r="Q633" s="31" t="s">
        <v>34</v>
      </c>
      <c r="R633" s="24"/>
      <c r="S633" s="24"/>
      <c r="T633" s="31" t="s">
        <v>35</v>
      </c>
      <c r="U633" s="199">
        <v>0</v>
      </c>
      <c r="V633" s="200">
        <v>0</v>
      </c>
      <c r="W633" s="34" t="str">
        <f t="shared" si="0"/>
        <v/>
      </c>
      <c r="X633" s="34" t="str">
        <f t="shared" si="1"/>
        <v/>
      </c>
      <c r="Y633" s="201">
        <f t="shared" si="24"/>
        <v>0</v>
      </c>
      <c r="Z633" s="201" t="str">
        <f t="shared" si="23"/>
        <v/>
      </c>
    </row>
    <row r="634" spans="1:26" ht="14.25" customHeight="1" thickBot="1" x14ac:dyDescent="0.3">
      <c r="A634" s="40">
        <v>0.99</v>
      </c>
      <c r="B634" s="40" t="s">
        <v>1865</v>
      </c>
      <c r="C634" s="24" t="s">
        <v>195</v>
      </c>
      <c r="D634" s="24"/>
      <c r="E634" s="24" t="s">
        <v>122</v>
      </c>
      <c r="F634" s="179" t="s">
        <v>2285</v>
      </c>
      <c r="G634" s="31" t="s">
        <v>110</v>
      </c>
      <c r="H634" s="24" t="s">
        <v>84</v>
      </c>
      <c r="I634" s="31" t="s">
        <v>2286</v>
      </c>
      <c r="J634" s="24" t="s">
        <v>2285</v>
      </c>
      <c r="K634" s="36">
        <v>205</v>
      </c>
      <c r="L634" s="36" t="s">
        <v>31</v>
      </c>
      <c r="M634" s="31" t="s">
        <v>128</v>
      </c>
      <c r="N634" s="24" t="s">
        <v>129</v>
      </c>
      <c r="O634" s="24">
        <v>2</v>
      </c>
      <c r="P634" s="24"/>
      <c r="Q634" s="31" t="s">
        <v>34</v>
      </c>
      <c r="R634" s="24"/>
      <c r="S634" s="24"/>
      <c r="T634" s="31" t="s">
        <v>35</v>
      </c>
      <c r="U634" s="199">
        <v>0</v>
      </c>
      <c r="V634" s="200">
        <v>0</v>
      </c>
      <c r="W634" s="34" t="str">
        <f t="shared" si="0"/>
        <v/>
      </c>
      <c r="X634" s="34" t="str">
        <f t="shared" si="1"/>
        <v/>
      </c>
      <c r="Y634" s="201">
        <f t="shared" si="24"/>
        <v>0</v>
      </c>
      <c r="Z634" s="201" t="str">
        <f t="shared" si="23"/>
        <v/>
      </c>
    </row>
    <row r="635" spans="1:26" ht="14.25" customHeight="1" thickBot="1" x14ac:dyDescent="0.3">
      <c r="A635" s="40">
        <v>23</v>
      </c>
      <c r="B635" s="41" t="s">
        <v>2287</v>
      </c>
      <c r="C635" s="24" t="s">
        <v>997</v>
      </c>
      <c r="D635" s="24"/>
      <c r="E635" s="24" t="s">
        <v>505</v>
      </c>
      <c r="F635" s="179" t="s">
        <v>2288</v>
      </c>
      <c r="G635" s="31" t="s">
        <v>83</v>
      </c>
      <c r="H635" s="24" t="s">
        <v>2289</v>
      </c>
      <c r="I635" s="84" t="s">
        <v>2290</v>
      </c>
      <c r="J635" s="51" t="s">
        <v>2291</v>
      </c>
      <c r="K635" s="36">
        <v>206</v>
      </c>
      <c r="L635" s="36" t="s">
        <v>31</v>
      </c>
      <c r="M635" s="31" t="s">
        <v>128</v>
      </c>
      <c r="N635" s="24" t="s">
        <v>129</v>
      </c>
      <c r="O635" s="24">
        <v>2</v>
      </c>
      <c r="P635" s="24"/>
      <c r="Q635" s="31" t="s">
        <v>34</v>
      </c>
      <c r="R635" s="24"/>
      <c r="S635" s="24"/>
      <c r="T635" s="31" t="s">
        <v>35</v>
      </c>
      <c r="U635" s="199">
        <v>0</v>
      </c>
      <c r="V635" s="200">
        <v>0</v>
      </c>
      <c r="W635" s="34" t="str">
        <f t="shared" si="0"/>
        <v/>
      </c>
      <c r="X635" s="34" t="str">
        <f t="shared" si="1"/>
        <v/>
      </c>
      <c r="Y635" s="201">
        <f t="shared" si="24"/>
        <v>0</v>
      </c>
      <c r="Z635" s="201" t="str">
        <f t="shared" si="23"/>
        <v/>
      </c>
    </row>
    <row r="636" spans="1:26" ht="14.25" customHeight="1" thickBot="1" x14ac:dyDescent="0.3">
      <c r="A636" s="40">
        <v>15.300000000000002</v>
      </c>
      <c r="B636" s="40">
        <v>50.5</v>
      </c>
      <c r="C636" s="24" t="s">
        <v>2292</v>
      </c>
      <c r="D636" s="24"/>
      <c r="E636" s="24" t="s">
        <v>2293</v>
      </c>
      <c r="F636" s="179" t="s">
        <v>2294</v>
      </c>
      <c r="G636" s="31" t="s">
        <v>110</v>
      </c>
      <c r="H636" s="24" t="s">
        <v>2295</v>
      </c>
      <c r="I636" s="31" t="s">
        <v>2296</v>
      </c>
      <c r="J636" s="24" t="s">
        <v>2297</v>
      </c>
      <c r="K636" s="30">
        <v>187</v>
      </c>
      <c r="L636" s="30" t="s">
        <v>31</v>
      </c>
      <c r="M636" s="31" t="s">
        <v>119</v>
      </c>
      <c r="N636" s="24" t="s">
        <v>33</v>
      </c>
      <c r="O636" s="24">
        <v>2</v>
      </c>
      <c r="P636" s="24"/>
      <c r="Q636" s="31" t="s">
        <v>34</v>
      </c>
      <c r="R636" s="24" t="s">
        <v>45</v>
      </c>
      <c r="S636" s="24"/>
      <c r="T636" s="31" t="s">
        <v>35</v>
      </c>
      <c r="U636" s="199">
        <v>0</v>
      </c>
      <c r="V636" s="200">
        <v>0</v>
      </c>
      <c r="W636" s="34" t="str">
        <f t="shared" si="0"/>
        <v/>
      </c>
      <c r="X636" s="34" t="str">
        <f t="shared" si="1"/>
        <v/>
      </c>
      <c r="Y636" s="201">
        <f t="shared" si="24"/>
        <v>0</v>
      </c>
      <c r="Z636" s="201" t="str">
        <f t="shared" si="23"/>
        <v/>
      </c>
    </row>
    <row r="637" spans="1:26" ht="14.25" customHeight="1" thickBot="1" x14ac:dyDescent="0.3">
      <c r="A637" s="40">
        <v>15.300000000000002</v>
      </c>
      <c r="B637" s="40">
        <v>33.6</v>
      </c>
      <c r="C637" s="24" t="s">
        <v>2292</v>
      </c>
      <c r="D637" s="24"/>
      <c r="E637" s="24" t="s">
        <v>2298</v>
      </c>
      <c r="F637" s="179" t="s">
        <v>2299</v>
      </c>
      <c r="G637" s="31" t="s">
        <v>110</v>
      </c>
      <c r="H637" s="24" t="s">
        <v>2295</v>
      </c>
      <c r="I637" s="84" t="s">
        <v>2296</v>
      </c>
      <c r="J637" s="51" t="s">
        <v>2297</v>
      </c>
      <c r="K637" s="35">
        <v>187</v>
      </c>
      <c r="L637" s="35" t="s">
        <v>47</v>
      </c>
      <c r="M637" s="31" t="s">
        <v>119</v>
      </c>
      <c r="N637" s="24" t="s">
        <v>33</v>
      </c>
      <c r="O637" s="24">
        <v>2</v>
      </c>
      <c r="P637" s="24"/>
      <c r="Q637" s="31" t="s">
        <v>34</v>
      </c>
      <c r="R637" s="24" t="s">
        <v>45</v>
      </c>
      <c r="S637" s="24"/>
      <c r="T637" s="31" t="s">
        <v>35</v>
      </c>
      <c r="U637" s="199">
        <v>0</v>
      </c>
      <c r="V637" s="200">
        <v>0</v>
      </c>
      <c r="W637" s="34" t="str">
        <f t="shared" si="0"/>
        <v/>
      </c>
      <c r="X637" s="34" t="str">
        <f t="shared" si="1"/>
        <v/>
      </c>
      <c r="Y637" s="201">
        <f t="shared" si="24"/>
        <v>0</v>
      </c>
      <c r="Z637" s="201" t="str">
        <f t="shared" si="23"/>
        <v/>
      </c>
    </row>
    <row r="638" spans="1:26" ht="14.25" customHeight="1" thickBot="1" x14ac:dyDescent="0.3">
      <c r="A638" s="40">
        <v>15.3</v>
      </c>
      <c r="B638" s="40">
        <v>60</v>
      </c>
      <c r="C638" s="24" t="s">
        <v>2292</v>
      </c>
      <c r="D638" s="24"/>
      <c r="E638" s="24" t="s">
        <v>608</v>
      </c>
      <c r="F638" s="179" t="s">
        <v>2300</v>
      </c>
      <c r="G638" s="31" t="s">
        <v>610</v>
      </c>
      <c r="H638" s="24" t="s">
        <v>2295</v>
      </c>
      <c r="I638" s="84" t="s">
        <v>2296</v>
      </c>
      <c r="J638" s="51" t="s">
        <v>2297</v>
      </c>
      <c r="K638" s="35">
        <v>187</v>
      </c>
      <c r="L638" s="35" t="s">
        <v>48</v>
      </c>
      <c r="M638" s="31" t="s">
        <v>119</v>
      </c>
      <c r="N638" s="24" t="s">
        <v>33</v>
      </c>
      <c r="O638" s="24">
        <v>2</v>
      </c>
      <c r="P638" s="24"/>
      <c r="Q638" s="31" t="s">
        <v>34</v>
      </c>
      <c r="R638" s="24" t="s">
        <v>45</v>
      </c>
      <c r="S638" s="24"/>
      <c r="T638" s="31" t="s">
        <v>35</v>
      </c>
      <c r="U638" s="199">
        <v>0</v>
      </c>
      <c r="V638" s="200">
        <v>0</v>
      </c>
      <c r="W638" s="34" t="str">
        <f t="shared" si="0"/>
        <v/>
      </c>
      <c r="X638" s="34" t="str">
        <f t="shared" si="1"/>
        <v/>
      </c>
      <c r="Y638" s="201">
        <f t="shared" si="24"/>
        <v>0</v>
      </c>
      <c r="Z638" s="201" t="str">
        <f t="shared" si="23"/>
        <v/>
      </c>
    </row>
    <row r="639" spans="1:26" ht="14.25" customHeight="1" thickBot="1" x14ac:dyDescent="0.3">
      <c r="A639" s="22">
        <v>107.1285</v>
      </c>
      <c r="B639" s="23">
        <f>2618/20</f>
        <v>130.9</v>
      </c>
      <c r="C639" s="24"/>
      <c r="D639" s="24"/>
      <c r="E639" s="24" t="s">
        <v>1725</v>
      </c>
      <c r="F639" s="178" t="s">
        <v>2301</v>
      </c>
      <c r="G639" s="31" t="s">
        <v>1727</v>
      </c>
      <c r="H639" s="25" t="s">
        <v>2302</v>
      </c>
      <c r="I639" s="51"/>
      <c r="J639" s="86" t="s">
        <v>2303</v>
      </c>
      <c r="K639" s="36">
        <v>28</v>
      </c>
      <c r="L639" s="36" t="s">
        <v>31</v>
      </c>
      <c r="M639" s="31" t="s">
        <v>43</v>
      </c>
      <c r="N639" s="24">
        <v>2018</v>
      </c>
      <c r="O639" s="24">
        <v>51</v>
      </c>
      <c r="P639" s="24" t="s">
        <v>44</v>
      </c>
      <c r="Q639" s="31" t="s">
        <v>34</v>
      </c>
      <c r="R639" s="24" t="s">
        <v>45</v>
      </c>
      <c r="S639" s="24" t="s">
        <v>44</v>
      </c>
      <c r="T639" s="31" t="s">
        <v>35</v>
      </c>
      <c r="U639" s="199">
        <v>0</v>
      </c>
      <c r="V639" s="200">
        <v>0</v>
      </c>
      <c r="W639" s="34" t="str">
        <f t="shared" si="0"/>
        <v/>
      </c>
      <c r="X639" s="34" t="str">
        <f t="shared" si="1"/>
        <v/>
      </c>
      <c r="Y639" s="201">
        <f t="shared" si="24"/>
        <v>0</v>
      </c>
      <c r="Z639" s="201" t="str">
        <f t="shared" si="23"/>
        <v/>
      </c>
    </row>
    <row r="640" spans="1:26" ht="14.25" customHeight="1" thickBot="1" x14ac:dyDescent="0.3">
      <c r="A640" s="22">
        <v>920</v>
      </c>
      <c r="B640" s="23">
        <v>1000</v>
      </c>
      <c r="C640" s="24"/>
      <c r="D640" s="24"/>
      <c r="E640" s="24" t="s">
        <v>1725</v>
      </c>
      <c r="F640" s="178" t="s">
        <v>2304</v>
      </c>
      <c r="G640" s="31" t="s">
        <v>1727</v>
      </c>
      <c r="H640" s="25" t="s">
        <v>90</v>
      </c>
      <c r="I640" s="51"/>
      <c r="J640" s="86" t="s">
        <v>2305</v>
      </c>
      <c r="K640" s="36">
        <v>29</v>
      </c>
      <c r="L640" s="36" t="s">
        <v>31</v>
      </c>
      <c r="M640" s="31" t="s">
        <v>43</v>
      </c>
      <c r="N640" s="24">
        <v>2018</v>
      </c>
      <c r="O640" s="24">
        <v>51</v>
      </c>
      <c r="P640" s="24" t="s">
        <v>44</v>
      </c>
      <c r="Q640" s="31" t="s">
        <v>34</v>
      </c>
      <c r="R640" s="24" t="s">
        <v>45</v>
      </c>
      <c r="S640" s="24" t="s">
        <v>44</v>
      </c>
      <c r="T640" s="31" t="s">
        <v>35</v>
      </c>
      <c r="U640" s="199">
        <v>28000</v>
      </c>
      <c r="V640" s="200">
        <v>56000</v>
      </c>
      <c r="W640" s="34">
        <f t="shared" si="0"/>
        <v>15</v>
      </c>
      <c r="X640" s="34" t="str">
        <f t="shared" si="1"/>
        <v>A</v>
      </c>
      <c r="Y640" s="201">
        <f t="shared" si="24"/>
        <v>168000</v>
      </c>
      <c r="Z640" s="201" t="str">
        <f t="shared" si="23"/>
        <v>d</v>
      </c>
    </row>
    <row r="641" spans="1:26" ht="14.25" customHeight="1" thickBot="1" x14ac:dyDescent="0.3">
      <c r="A641" s="40">
        <v>90</v>
      </c>
      <c r="B641" s="40">
        <v>90</v>
      </c>
      <c r="C641" s="24" t="s">
        <v>36</v>
      </c>
      <c r="D641" s="24"/>
      <c r="E641" s="24" t="s">
        <v>2119</v>
      </c>
      <c r="F641" s="179" t="s">
        <v>2306</v>
      </c>
      <c r="G641" s="31" t="s">
        <v>69</v>
      </c>
      <c r="H641" s="24" t="s">
        <v>40</v>
      </c>
      <c r="I641" s="84" t="s">
        <v>2307</v>
      </c>
      <c r="J641" s="51" t="s">
        <v>2308</v>
      </c>
      <c r="K641" s="36">
        <v>814</v>
      </c>
      <c r="L641" s="36" t="s">
        <v>31</v>
      </c>
      <c r="M641" s="31" t="s">
        <v>2186</v>
      </c>
      <c r="N641" s="24" t="s">
        <v>58</v>
      </c>
      <c r="O641" s="24">
        <v>8</v>
      </c>
      <c r="P641" s="24"/>
      <c r="Q641" s="31" t="s">
        <v>34</v>
      </c>
      <c r="R641" s="24"/>
      <c r="S641" s="24" t="s">
        <v>329</v>
      </c>
      <c r="T641" s="31" t="s">
        <v>35</v>
      </c>
      <c r="U641" s="199">
        <v>5400</v>
      </c>
      <c r="V641" s="200">
        <v>12600</v>
      </c>
      <c r="W641" s="34">
        <f t="shared" si="0"/>
        <v>12.857142857142856</v>
      </c>
      <c r="X641" s="34" t="str">
        <f t="shared" si="1"/>
        <v>A</v>
      </c>
      <c r="Y641" s="201">
        <f t="shared" si="24"/>
        <v>37800</v>
      </c>
      <c r="Z641" s="201" t="str">
        <f t="shared" si="23"/>
        <v>d</v>
      </c>
    </row>
    <row r="642" spans="1:26" ht="14.25" customHeight="1" thickBot="1" x14ac:dyDescent="0.3">
      <c r="A642" s="40">
        <v>0.25714285714285712</v>
      </c>
      <c r="B642" s="41">
        <v>0.9</v>
      </c>
      <c r="C642" s="24" t="s">
        <v>195</v>
      </c>
      <c r="D642" s="24"/>
      <c r="E642" s="24" t="s">
        <v>786</v>
      </c>
      <c r="F642" s="179" t="s">
        <v>2309</v>
      </c>
      <c r="G642" s="31" t="s">
        <v>110</v>
      </c>
      <c r="H642" s="24" t="s">
        <v>28</v>
      </c>
      <c r="I642" s="31" t="s">
        <v>2310</v>
      </c>
      <c r="J642" s="24" t="s">
        <v>2311</v>
      </c>
      <c r="K642" s="36">
        <v>55</v>
      </c>
      <c r="L642" s="36" t="s">
        <v>31</v>
      </c>
      <c r="M642" s="31" t="s">
        <v>622</v>
      </c>
      <c r="N642" s="24" t="s">
        <v>33</v>
      </c>
      <c r="O642" s="24">
        <v>6</v>
      </c>
      <c r="P642" s="31" t="s">
        <v>623</v>
      </c>
      <c r="Q642" s="31" t="s">
        <v>34</v>
      </c>
      <c r="R642" s="24"/>
      <c r="S642" s="24" t="s">
        <v>329</v>
      </c>
      <c r="T642" s="31" t="s">
        <v>35</v>
      </c>
      <c r="U642" s="199">
        <v>0</v>
      </c>
      <c r="V642" s="200">
        <v>0</v>
      </c>
      <c r="W642" s="34" t="str">
        <f t="shared" si="0"/>
        <v/>
      </c>
      <c r="X642" s="34" t="str">
        <f t="shared" si="1"/>
        <v/>
      </c>
      <c r="Y642" s="201">
        <f t="shared" si="24"/>
        <v>0</v>
      </c>
      <c r="Z642" s="201" t="str">
        <f t="shared" ref="Z642:Z705" si="25">IF($Y642="","",IF($U642&lt;$Y642,"d",""))</f>
        <v/>
      </c>
    </row>
    <row r="643" spans="1:26" ht="14.25" customHeight="1" thickBot="1" x14ac:dyDescent="0.3">
      <c r="A643" s="40">
        <v>0.33082417582417584</v>
      </c>
      <c r="B643" s="41">
        <v>0.79642857142857149</v>
      </c>
      <c r="C643" s="24" t="s">
        <v>195</v>
      </c>
      <c r="D643" s="24"/>
      <c r="E643" s="24" t="s">
        <v>178</v>
      </c>
      <c r="F643" s="179" t="s">
        <v>2312</v>
      </c>
      <c r="G643" s="31" t="s">
        <v>180</v>
      </c>
      <c r="H643" s="24" t="s">
        <v>28</v>
      </c>
      <c r="I643" s="31" t="s">
        <v>2313</v>
      </c>
      <c r="J643" s="24" t="s">
        <v>2314</v>
      </c>
      <c r="K643" s="36">
        <v>54</v>
      </c>
      <c r="L643" s="36" t="s">
        <v>31</v>
      </c>
      <c r="M643" s="31" t="s">
        <v>622</v>
      </c>
      <c r="N643" s="24" t="s">
        <v>33</v>
      </c>
      <c r="O643" s="24">
        <v>6</v>
      </c>
      <c r="P643" s="31" t="s">
        <v>623</v>
      </c>
      <c r="Q643" s="31" t="s">
        <v>34</v>
      </c>
      <c r="R643" s="24"/>
      <c r="S643" s="24" t="s">
        <v>329</v>
      </c>
      <c r="T643" s="31" t="s">
        <v>35</v>
      </c>
      <c r="U643" s="199">
        <v>5100</v>
      </c>
      <c r="V643" s="200">
        <v>11900</v>
      </c>
      <c r="W643" s="34">
        <f t="shared" si="0"/>
        <v>12.857142857142856</v>
      </c>
      <c r="X643" s="34" t="str">
        <f t="shared" si="1"/>
        <v>A</v>
      </c>
      <c r="Y643" s="201">
        <f t="shared" ref="Y643:Y706" si="26">IFERROR(($V643)*3,"")</f>
        <v>35700</v>
      </c>
      <c r="Z643" s="201" t="str">
        <f t="shared" si="25"/>
        <v>d</v>
      </c>
    </row>
    <row r="644" spans="1:26" ht="14.25" customHeight="1" thickBot="1" x14ac:dyDescent="0.3">
      <c r="A644" s="40">
        <v>28.510576923076922</v>
      </c>
      <c r="B644" s="41">
        <v>37.25</v>
      </c>
      <c r="C644" s="51" t="s">
        <v>36</v>
      </c>
      <c r="D644" s="24"/>
      <c r="E644" s="24" t="s">
        <v>2315</v>
      </c>
      <c r="F644" s="179" t="s">
        <v>2316</v>
      </c>
      <c r="G644" s="31" t="s">
        <v>934</v>
      </c>
      <c r="H644" s="24" t="s">
        <v>40</v>
      </c>
      <c r="I644" s="31" t="s">
        <v>2317</v>
      </c>
      <c r="J644" s="24" t="s">
        <v>2318</v>
      </c>
      <c r="K644" s="36">
        <v>56</v>
      </c>
      <c r="L644" s="36" t="s">
        <v>31</v>
      </c>
      <c r="M644" s="31" t="s">
        <v>622</v>
      </c>
      <c r="N644" s="24" t="s">
        <v>33</v>
      </c>
      <c r="O644" s="24">
        <v>6</v>
      </c>
      <c r="P644" s="31" t="s">
        <v>623</v>
      </c>
      <c r="Q644" s="31" t="s">
        <v>34</v>
      </c>
      <c r="R644" s="24"/>
      <c r="S644" s="24" t="s">
        <v>329</v>
      </c>
      <c r="T644" s="31" t="s">
        <v>35</v>
      </c>
      <c r="U644" s="199">
        <v>51000</v>
      </c>
      <c r="V644" s="200">
        <v>16000</v>
      </c>
      <c r="W644" s="34">
        <f t="shared" si="0"/>
        <v>95.625</v>
      </c>
      <c r="X644" s="34" t="str">
        <f t="shared" si="1"/>
        <v>C</v>
      </c>
      <c r="Y644" s="201">
        <f t="shared" si="26"/>
        <v>48000</v>
      </c>
      <c r="Z644" s="201" t="str">
        <f t="shared" si="25"/>
        <v/>
      </c>
    </row>
    <row r="645" spans="1:26" ht="14.25" customHeight="1" thickBot="1" x14ac:dyDescent="0.3">
      <c r="A645" s="40">
        <v>1.2000000000000002</v>
      </c>
      <c r="B645" s="40">
        <v>3.5</v>
      </c>
      <c r="C645" s="24" t="s">
        <v>24</v>
      </c>
      <c r="D645" s="31" t="s">
        <v>171</v>
      </c>
      <c r="E645" s="24" t="s">
        <v>1501</v>
      </c>
      <c r="F645" s="179" t="s">
        <v>2319</v>
      </c>
      <c r="G645" s="31" t="s">
        <v>46</v>
      </c>
      <c r="H645" s="24" t="s">
        <v>28</v>
      </c>
      <c r="I645" s="31" t="s">
        <v>2320</v>
      </c>
      <c r="J645" s="24" t="s">
        <v>2321</v>
      </c>
      <c r="K645" s="36">
        <v>617</v>
      </c>
      <c r="L645" s="36" t="s">
        <v>31</v>
      </c>
      <c r="M645" s="31" t="s">
        <v>1492</v>
      </c>
      <c r="N645" s="24" t="s">
        <v>58</v>
      </c>
      <c r="O645" s="24">
        <v>6</v>
      </c>
      <c r="P645" s="24" t="s">
        <v>44</v>
      </c>
      <c r="Q645" s="31" t="s">
        <v>34</v>
      </c>
      <c r="R645" s="24" t="s">
        <v>45</v>
      </c>
      <c r="S645" s="24" t="s">
        <v>44</v>
      </c>
      <c r="T645" s="31" t="s">
        <v>35</v>
      </c>
      <c r="U645" s="199">
        <v>0</v>
      </c>
      <c r="V645" s="200">
        <v>0</v>
      </c>
      <c r="W645" s="34" t="str">
        <f t="shared" si="0"/>
        <v/>
      </c>
      <c r="X645" s="34" t="str">
        <f t="shared" si="1"/>
        <v/>
      </c>
      <c r="Y645" s="201">
        <f t="shared" si="26"/>
        <v>0</v>
      </c>
      <c r="Z645" s="201" t="str">
        <f t="shared" si="25"/>
        <v/>
      </c>
    </row>
    <row r="646" spans="1:26" ht="14.25" customHeight="1" thickBot="1" x14ac:dyDescent="0.3">
      <c r="A646" s="24">
        <v>20</v>
      </c>
      <c r="B646" s="24" t="s">
        <v>1534</v>
      </c>
      <c r="C646" s="24" t="s">
        <v>2322</v>
      </c>
      <c r="D646" s="24"/>
      <c r="E646" s="24" t="s">
        <v>1640</v>
      </c>
      <c r="F646" s="179" t="s">
        <v>2323</v>
      </c>
      <c r="G646" s="31" t="s">
        <v>46</v>
      </c>
      <c r="H646" s="51" t="s">
        <v>2324</v>
      </c>
      <c r="I646" s="31" t="s">
        <v>2325</v>
      </c>
      <c r="J646" s="24" t="s">
        <v>2326</v>
      </c>
      <c r="K646" s="36">
        <v>130</v>
      </c>
      <c r="L646" s="36" t="s">
        <v>31</v>
      </c>
      <c r="M646" s="31" t="s">
        <v>184</v>
      </c>
      <c r="N646" s="24" t="s">
        <v>185</v>
      </c>
      <c r="O646" s="24">
        <v>2</v>
      </c>
      <c r="P646" s="24"/>
      <c r="Q646" s="31" t="s">
        <v>66</v>
      </c>
      <c r="R646" s="24"/>
      <c r="S646" s="24"/>
      <c r="T646" s="31" t="s">
        <v>35</v>
      </c>
      <c r="U646" s="199">
        <v>0</v>
      </c>
      <c r="V646" s="200">
        <v>0</v>
      </c>
      <c r="W646" s="34" t="str">
        <f t="shared" si="0"/>
        <v/>
      </c>
      <c r="X646" s="34" t="str">
        <f t="shared" si="1"/>
        <v/>
      </c>
      <c r="Y646" s="201">
        <f t="shared" si="26"/>
        <v>0</v>
      </c>
      <c r="Z646" s="201" t="str">
        <f t="shared" si="25"/>
        <v/>
      </c>
    </row>
    <row r="647" spans="1:26" ht="14.25" customHeight="1" thickBot="1" x14ac:dyDescent="0.3">
      <c r="A647" s="24">
        <v>200</v>
      </c>
      <c r="B647" s="24" t="s">
        <v>2327</v>
      </c>
      <c r="C647" s="24" t="s">
        <v>2328</v>
      </c>
      <c r="D647" s="24"/>
      <c r="E647" s="24" t="s">
        <v>2329</v>
      </c>
      <c r="F647" s="179" t="s">
        <v>2330</v>
      </c>
      <c r="G647" s="31" t="s">
        <v>110</v>
      </c>
      <c r="H647" s="51" t="s">
        <v>728</v>
      </c>
      <c r="I647" s="31" t="s">
        <v>2331</v>
      </c>
      <c r="J647" s="24" t="s">
        <v>2332</v>
      </c>
      <c r="K647" s="36">
        <v>787</v>
      </c>
      <c r="L647" s="36" t="s">
        <v>31</v>
      </c>
      <c r="M647" s="31" t="s">
        <v>306</v>
      </c>
      <c r="N647" s="24" t="s">
        <v>88</v>
      </c>
      <c r="O647" s="24">
        <v>7</v>
      </c>
      <c r="P647" s="24"/>
      <c r="Q647" s="31" t="s">
        <v>34</v>
      </c>
      <c r="R647" s="24"/>
      <c r="S647" s="24"/>
      <c r="T647" s="31" t="s">
        <v>35</v>
      </c>
      <c r="U647" s="199">
        <v>1265</v>
      </c>
      <c r="V647" s="200">
        <v>1400</v>
      </c>
      <c r="W647" s="34">
        <f t="shared" si="0"/>
        <v>27.107142857142858</v>
      </c>
      <c r="X647" s="34" t="str">
        <f t="shared" si="1"/>
        <v>A</v>
      </c>
      <c r="Y647" s="201">
        <f t="shared" si="26"/>
        <v>4200</v>
      </c>
      <c r="Z647" s="201" t="str">
        <f t="shared" si="25"/>
        <v>d</v>
      </c>
    </row>
    <row r="648" spans="1:26" ht="14.25" customHeight="1" thickBot="1" x14ac:dyDescent="0.3">
      <c r="A648" s="24">
        <v>250</v>
      </c>
      <c r="B648" s="24" t="s">
        <v>2333</v>
      </c>
      <c r="C648" s="24" t="s">
        <v>2328</v>
      </c>
      <c r="D648" s="24"/>
      <c r="E648" s="24" t="s">
        <v>2329</v>
      </c>
      <c r="F648" s="179" t="s">
        <v>2334</v>
      </c>
      <c r="G648" s="31" t="s">
        <v>110</v>
      </c>
      <c r="H648" s="51" t="s">
        <v>728</v>
      </c>
      <c r="I648" s="31" t="s">
        <v>2335</v>
      </c>
      <c r="J648" s="24" t="s">
        <v>2336</v>
      </c>
      <c r="K648" s="36">
        <v>788</v>
      </c>
      <c r="L648" s="36" t="s">
        <v>31</v>
      </c>
      <c r="M648" s="31" t="s">
        <v>306</v>
      </c>
      <c r="N648" s="24" t="s">
        <v>88</v>
      </c>
      <c r="O648" s="24">
        <v>7</v>
      </c>
      <c r="P648" s="24"/>
      <c r="Q648" s="31" t="s">
        <v>34</v>
      </c>
      <c r="R648" s="24"/>
      <c r="S648" s="24"/>
      <c r="T648" s="31" t="s">
        <v>35</v>
      </c>
      <c r="U648" s="199">
        <v>400</v>
      </c>
      <c r="V648" s="200">
        <v>100</v>
      </c>
      <c r="W648" s="34">
        <f t="shared" si="0"/>
        <v>120</v>
      </c>
      <c r="X648" s="34" t="str">
        <f t="shared" si="1"/>
        <v>C</v>
      </c>
      <c r="Y648" s="201">
        <f t="shared" si="26"/>
        <v>300</v>
      </c>
      <c r="Z648" s="201" t="str">
        <f t="shared" si="25"/>
        <v/>
      </c>
    </row>
    <row r="649" spans="1:26" ht="14.25" customHeight="1" thickBot="1" x14ac:dyDescent="0.3">
      <c r="A649" s="24">
        <v>349</v>
      </c>
      <c r="B649" s="24" t="s">
        <v>2337</v>
      </c>
      <c r="C649" s="24" t="s">
        <v>2328</v>
      </c>
      <c r="D649" s="24"/>
      <c r="E649" s="24" t="s">
        <v>2329</v>
      </c>
      <c r="F649" s="179" t="s">
        <v>2338</v>
      </c>
      <c r="G649" s="31" t="s">
        <v>110</v>
      </c>
      <c r="H649" s="51" t="s">
        <v>728</v>
      </c>
      <c r="I649" s="31" t="s">
        <v>2339</v>
      </c>
      <c r="J649" s="24" t="s">
        <v>2340</v>
      </c>
      <c r="K649" s="36">
        <v>789</v>
      </c>
      <c r="L649" s="36" t="s">
        <v>31</v>
      </c>
      <c r="M649" s="31" t="s">
        <v>306</v>
      </c>
      <c r="N649" s="24" t="s">
        <v>88</v>
      </c>
      <c r="O649" s="24">
        <v>7</v>
      </c>
      <c r="P649" s="24"/>
      <c r="Q649" s="31" t="s">
        <v>34</v>
      </c>
      <c r="R649" s="24"/>
      <c r="S649" s="24"/>
      <c r="T649" s="31" t="s">
        <v>35</v>
      </c>
      <c r="U649" s="199">
        <v>22000</v>
      </c>
      <c r="V649" s="200">
        <v>22600</v>
      </c>
      <c r="W649" s="34">
        <f t="shared" si="0"/>
        <v>29.20353982300885</v>
      </c>
      <c r="X649" s="34" t="str">
        <f t="shared" si="1"/>
        <v>A</v>
      </c>
      <c r="Y649" s="201">
        <f t="shared" si="26"/>
        <v>67800</v>
      </c>
      <c r="Z649" s="201" t="str">
        <f t="shared" si="25"/>
        <v>d</v>
      </c>
    </row>
    <row r="650" spans="1:26" ht="14.25" customHeight="1" thickBot="1" x14ac:dyDescent="0.3">
      <c r="A650" s="24">
        <v>91.84</v>
      </c>
      <c r="B650" s="24" t="s">
        <v>2341</v>
      </c>
      <c r="C650" s="24" t="s">
        <v>2342</v>
      </c>
      <c r="D650" s="24"/>
      <c r="E650" s="24" t="s">
        <v>2343</v>
      </c>
      <c r="F650" s="179" t="s">
        <v>2344</v>
      </c>
      <c r="G650" s="31" t="s">
        <v>110</v>
      </c>
      <c r="H650" s="51" t="s">
        <v>728</v>
      </c>
      <c r="I650" s="31" t="s">
        <v>2345</v>
      </c>
      <c r="J650" s="24" t="s">
        <v>2346</v>
      </c>
      <c r="K650" s="36">
        <v>790</v>
      </c>
      <c r="L650" s="36" t="s">
        <v>31</v>
      </c>
      <c r="M650" s="31" t="s">
        <v>306</v>
      </c>
      <c r="N650" s="24" t="s">
        <v>88</v>
      </c>
      <c r="O650" s="24">
        <v>7</v>
      </c>
      <c r="P650" s="24"/>
      <c r="Q650" s="31" t="s">
        <v>34</v>
      </c>
      <c r="R650" s="24"/>
      <c r="S650" s="24"/>
      <c r="T650" s="31" t="s">
        <v>35</v>
      </c>
      <c r="U650" s="199">
        <v>0</v>
      </c>
      <c r="V650" s="200">
        <v>0</v>
      </c>
      <c r="W650" s="34" t="str">
        <f t="shared" si="0"/>
        <v/>
      </c>
      <c r="X650" s="34" t="str">
        <f t="shared" si="1"/>
        <v/>
      </c>
      <c r="Y650" s="201">
        <f t="shared" si="26"/>
        <v>0</v>
      </c>
      <c r="Z650" s="201" t="str">
        <f t="shared" si="25"/>
        <v/>
      </c>
    </row>
    <row r="651" spans="1:26" ht="14.25" customHeight="1" thickBot="1" x14ac:dyDescent="0.3">
      <c r="A651" s="24">
        <v>80.36</v>
      </c>
      <c r="B651" s="24" t="s">
        <v>2347</v>
      </c>
      <c r="C651" s="24" t="s">
        <v>2342</v>
      </c>
      <c r="D651" s="24"/>
      <c r="E651" s="24" t="s">
        <v>2343</v>
      </c>
      <c r="F651" s="179" t="s">
        <v>2348</v>
      </c>
      <c r="G651" s="31" t="s">
        <v>110</v>
      </c>
      <c r="H651" s="51" t="s">
        <v>728</v>
      </c>
      <c r="I651" s="31" t="s">
        <v>2349</v>
      </c>
      <c r="J651" s="24" t="s">
        <v>2350</v>
      </c>
      <c r="K651" s="36">
        <v>791</v>
      </c>
      <c r="L651" s="36" t="s">
        <v>31</v>
      </c>
      <c r="M651" s="31" t="s">
        <v>306</v>
      </c>
      <c r="N651" s="24" t="s">
        <v>88</v>
      </c>
      <c r="O651" s="24">
        <v>7</v>
      </c>
      <c r="P651" s="24"/>
      <c r="Q651" s="31" t="s">
        <v>34</v>
      </c>
      <c r="R651" s="24"/>
      <c r="S651" s="24"/>
      <c r="T651" s="31" t="s">
        <v>35</v>
      </c>
      <c r="U651" s="199">
        <v>0</v>
      </c>
      <c r="V651" s="200">
        <v>0</v>
      </c>
      <c r="W651" s="34" t="str">
        <f t="shared" si="0"/>
        <v/>
      </c>
      <c r="X651" s="34" t="str">
        <f t="shared" si="1"/>
        <v/>
      </c>
      <c r="Y651" s="201">
        <f t="shared" si="26"/>
        <v>0</v>
      </c>
      <c r="Z651" s="201" t="str">
        <f t="shared" si="25"/>
        <v/>
      </c>
    </row>
    <row r="652" spans="1:26" ht="14.25" customHeight="1" thickBot="1" x14ac:dyDescent="0.3">
      <c r="A652" s="40">
        <v>0.1215</v>
      </c>
      <c r="B652" s="40">
        <v>0.27</v>
      </c>
      <c r="C652" s="24" t="s">
        <v>24</v>
      </c>
      <c r="D652" s="24"/>
      <c r="E652" s="24" t="s">
        <v>297</v>
      </c>
      <c r="F652" s="179" t="s">
        <v>2351</v>
      </c>
      <c r="G652" s="31" t="s">
        <v>110</v>
      </c>
      <c r="H652" s="24" t="s">
        <v>28</v>
      </c>
      <c r="I652" s="31" t="s">
        <v>2352</v>
      </c>
      <c r="J652" s="24" t="s">
        <v>2353</v>
      </c>
      <c r="K652" s="30">
        <v>764</v>
      </c>
      <c r="L652" s="30" t="s">
        <v>31</v>
      </c>
      <c r="M652" s="31" t="s">
        <v>72</v>
      </c>
      <c r="N652" s="24" t="s">
        <v>33</v>
      </c>
      <c r="O652" s="24">
        <v>8</v>
      </c>
      <c r="P652" s="24"/>
      <c r="Q652" s="31" t="s">
        <v>34</v>
      </c>
      <c r="R652" s="24"/>
      <c r="S652" s="24"/>
      <c r="T652" s="31" t="s">
        <v>35</v>
      </c>
      <c r="U652" s="199">
        <v>35000</v>
      </c>
      <c r="V652" s="200">
        <v>4000</v>
      </c>
      <c r="W652" s="34">
        <f t="shared" si="0"/>
        <v>262.5</v>
      </c>
      <c r="X652" s="34" t="str">
        <f t="shared" si="1"/>
        <v>C</v>
      </c>
      <c r="Y652" s="201">
        <f t="shared" si="26"/>
        <v>12000</v>
      </c>
      <c r="Z652" s="201" t="str">
        <f t="shared" si="25"/>
        <v/>
      </c>
    </row>
    <row r="653" spans="1:26" ht="14.25" customHeight="1" thickBot="1" x14ac:dyDescent="0.3">
      <c r="A653" s="40">
        <v>0.1215</v>
      </c>
      <c r="B653" s="40">
        <v>0.25</v>
      </c>
      <c r="C653" s="24" t="s">
        <v>195</v>
      </c>
      <c r="D653" s="24"/>
      <c r="E653" s="24" t="s">
        <v>104</v>
      </c>
      <c r="F653" s="179" t="s">
        <v>2354</v>
      </c>
      <c r="G653" s="31" t="s">
        <v>106</v>
      </c>
      <c r="H653" s="24" t="s">
        <v>28</v>
      </c>
      <c r="I653" s="31" t="s">
        <v>2352</v>
      </c>
      <c r="J653" s="24" t="s">
        <v>2353</v>
      </c>
      <c r="K653" s="35">
        <v>764</v>
      </c>
      <c r="L653" s="35" t="s">
        <v>47</v>
      </c>
      <c r="M653" s="31" t="s">
        <v>72</v>
      </c>
      <c r="N653" s="24" t="s">
        <v>33</v>
      </c>
      <c r="O653" s="24">
        <v>8</v>
      </c>
      <c r="P653" s="24"/>
      <c r="Q653" s="31" t="s">
        <v>34</v>
      </c>
      <c r="R653" s="24"/>
      <c r="S653" s="24"/>
      <c r="T653" s="31" t="s">
        <v>35</v>
      </c>
      <c r="U653" s="199">
        <v>11192</v>
      </c>
      <c r="V653" s="200">
        <v>3200</v>
      </c>
      <c r="W653" s="34">
        <f t="shared" si="0"/>
        <v>104.925</v>
      </c>
      <c r="X653" s="34" t="str">
        <f t="shared" si="1"/>
        <v>C</v>
      </c>
      <c r="Y653" s="201">
        <f t="shared" si="26"/>
        <v>9600</v>
      </c>
      <c r="Z653" s="201" t="str">
        <f t="shared" si="25"/>
        <v/>
      </c>
    </row>
    <row r="654" spans="1:26" ht="14.25" customHeight="1" thickBot="1" x14ac:dyDescent="0.3">
      <c r="A654" s="40">
        <v>8.2000000000000003E-2</v>
      </c>
      <c r="B654" s="40" t="s">
        <v>283</v>
      </c>
      <c r="C654" s="24" t="s">
        <v>24</v>
      </c>
      <c r="D654" s="24"/>
      <c r="E654" s="24" t="s">
        <v>495</v>
      </c>
      <c r="F654" s="179" t="s">
        <v>2355</v>
      </c>
      <c r="G654" s="31" t="s">
        <v>69</v>
      </c>
      <c r="H654" s="24" t="s">
        <v>28</v>
      </c>
      <c r="I654" s="31" t="s">
        <v>2356</v>
      </c>
      <c r="J654" s="24" t="s">
        <v>2357</v>
      </c>
      <c r="K654" s="30">
        <v>765</v>
      </c>
      <c r="L654" s="30" t="s">
        <v>31</v>
      </c>
      <c r="M654" s="31" t="s">
        <v>72</v>
      </c>
      <c r="N654" s="24" t="s">
        <v>33</v>
      </c>
      <c r="O654" s="24">
        <v>8</v>
      </c>
      <c r="P654" s="24"/>
      <c r="Q654" s="31" t="s">
        <v>34</v>
      </c>
      <c r="R654" s="24"/>
      <c r="S654" s="24"/>
      <c r="T654" s="31" t="s">
        <v>35</v>
      </c>
      <c r="U654" s="199">
        <v>0</v>
      </c>
      <c r="V654" s="200">
        <v>0</v>
      </c>
      <c r="W654" s="34" t="str">
        <f t="shared" si="0"/>
        <v/>
      </c>
      <c r="X654" s="34" t="str">
        <f t="shared" si="1"/>
        <v/>
      </c>
      <c r="Y654" s="201">
        <f t="shared" si="26"/>
        <v>0</v>
      </c>
      <c r="Z654" s="201" t="str">
        <f t="shared" si="25"/>
        <v/>
      </c>
    </row>
    <row r="655" spans="1:26" ht="14.25" customHeight="1" thickBot="1" x14ac:dyDescent="0.3">
      <c r="A655" s="40">
        <v>8.2000000000000003E-2</v>
      </c>
      <c r="B655" s="40">
        <v>0.20499999999999999</v>
      </c>
      <c r="C655" s="24" t="s">
        <v>24</v>
      </c>
      <c r="D655" s="24"/>
      <c r="E655" s="24" t="s">
        <v>574</v>
      </c>
      <c r="F655" s="179" t="s">
        <v>2358</v>
      </c>
      <c r="G655" s="31" t="s">
        <v>69</v>
      </c>
      <c r="H655" s="24" t="s">
        <v>28</v>
      </c>
      <c r="I655" s="84" t="s">
        <v>2356</v>
      </c>
      <c r="J655" s="51" t="s">
        <v>2357</v>
      </c>
      <c r="K655" s="35">
        <v>765</v>
      </c>
      <c r="L655" s="35" t="s">
        <v>47</v>
      </c>
      <c r="M655" s="31" t="s">
        <v>72</v>
      </c>
      <c r="N655" s="24" t="s">
        <v>33</v>
      </c>
      <c r="O655" s="24">
        <v>8</v>
      </c>
      <c r="P655" s="24"/>
      <c r="Q655" s="31" t="s">
        <v>34</v>
      </c>
      <c r="R655" s="24"/>
      <c r="S655" s="24"/>
      <c r="T655" s="31" t="s">
        <v>35</v>
      </c>
      <c r="U655" s="199">
        <v>25000</v>
      </c>
      <c r="V655" s="200">
        <v>10000</v>
      </c>
      <c r="W655" s="34">
        <f t="shared" si="0"/>
        <v>75</v>
      </c>
      <c r="X655" s="34" t="str">
        <f t="shared" si="1"/>
        <v>C</v>
      </c>
      <c r="Y655" s="201">
        <f t="shared" si="26"/>
        <v>30000</v>
      </c>
      <c r="Z655" s="201" t="str">
        <f t="shared" si="25"/>
        <v>d</v>
      </c>
    </row>
    <row r="656" spans="1:26" ht="14.25" customHeight="1" thickBot="1" x14ac:dyDescent="0.3">
      <c r="A656" s="40">
        <v>8.2000000000000003E-2</v>
      </c>
      <c r="B656" s="40">
        <v>0.35</v>
      </c>
      <c r="C656" s="24" t="s">
        <v>24</v>
      </c>
      <c r="D656" s="24"/>
      <c r="E656" s="24" t="s">
        <v>217</v>
      </c>
      <c r="F656" s="179" t="s">
        <v>2358</v>
      </c>
      <c r="G656" s="31" t="s">
        <v>69</v>
      </c>
      <c r="H656" s="24" t="s">
        <v>28</v>
      </c>
      <c r="I656" s="84" t="s">
        <v>2356</v>
      </c>
      <c r="J656" s="51" t="s">
        <v>2357</v>
      </c>
      <c r="K656" s="35">
        <v>765</v>
      </c>
      <c r="L656" s="35" t="s">
        <v>48</v>
      </c>
      <c r="M656" s="31" t="s">
        <v>72</v>
      </c>
      <c r="N656" s="24" t="s">
        <v>33</v>
      </c>
      <c r="O656" s="24">
        <v>8</v>
      </c>
      <c r="P656" s="24"/>
      <c r="Q656" s="31" t="s">
        <v>34</v>
      </c>
      <c r="R656" s="24"/>
      <c r="S656" s="24"/>
      <c r="T656" s="31" t="s">
        <v>35</v>
      </c>
      <c r="U656" s="199">
        <v>12000</v>
      </c>
      <c r="V656" s="200">
        <v>8000</v>
      </c>
      <c r="W656" s="34">
        <f t="shared" si="0"/>
        <v>45</v>
      </c>
      <c r="X656" s="34" t="str">
        <f t="shared" si="1"/>
        <v>B</v>
      </c>
      <c r="Y656" s="201">
        <f t="shared" si="26"/>
        <v>24000</v>
      </c>
      <c r="Z656" s="201" t="str">
        <f t="shared" si="25"/>
        <v>d</v>
      </c>
    </row>
    <row r="657" spans="1:26" ht="14.25" customHeight="1" thickBot="1" x14ac:dyDescent="0.3">
      <c r="A657" s="40">
        <v>8.2000000000000003E-2</v>
      </c>
      <c r="B657" s="40" t="s">
        <v>283</v>
      </c>
      <c r="C657" s="24" t="s">
        <v>24</v>
      </c>
      <c r="D657" s="24"/>
      <c r="E657" s="24" t="s">
        <v>297</v>
      </c>
      <c r="F657" s="179" t="s">
        <v>2359</v>
      </c>
      <c r="G657" s="27" t="s">
        <v>39</v>
      </c>
      <c r="H657" s="24" t="s">
        <v>28</v>
      </c>
      <c r="I657" s="31" t="s">
        <v>2356</v>
      </c>
      <c r="J657" s="24" t="s">
        <v>2357</v>
      </c>
      <c r="K657" s="35">
        <v>765</v>
      </c>
      <c r="L657" s="35" t="s">
        <v>425</v>
      </c>
      <c r="M657" s="31" t="s">
        <v>72</v>
      </c>
      <c r="N657" s="24" t="s">
        <v>33</v>
      </c>
      <c r="O657" s="24">
        <v>8</v>
      </c>
      <c r="P657" s="24"/>
      <c r="Q657" s="31" t="s">
        <v>34</v>
      </c>
      <c r="R657" s="24"/>
      <c r="S657" s="24"/>
      <c r="T657" s="31" t="s">
        <v>35</v>
      </c>
      <c r="U657" s="199">
        <v>13000</v>
      </c>
      <c r="V657" s="200">
        <v>10000</v>
      </c>
      <c r="W657" s="34">
        <f t="shared" si="0"/>
        <v>39</v>
      </c>
      <c r="X657" s="34" t="str">
        <f t="shared" si="1"/>
        <v>B</v>
      </c>
      <c r="Y657" s="201">
        <f t="shared" si="26"/>
        <v>30000</v>
      </c>
      <c r="Z657" s="201" t="str">
        <f t="shared" si="25"/>
        <v>d</v>
      </c>
    </row>
    <row r="658" spans="1:26" ht="14.25" customHeight="1" thickBot="1" x14ac:dyDescent="0.3">
      <c r="A658" s="24">
        <v>1.899</v>
      </c>
      <c r="B658" s="24" t="s">
        <v>2360</v>
      </c>
      <c r="C658" s="24" t="s">
        <v>195</v>
      </c>
      <c r="D658" s="24"/>
      <c r="E658" s="24" t="s">
        <v>1596</v>
      </c>
      <c r="F658" s="179" t="s">
        <v>2361</v>
      </c>
      <c r="G658" s="31" t="s">
        <v>293</v>
      </c>
      <c r="H658" s="24" t="s">
        <v>84</v>
      </c>
      <c r="I658" s="31" t="s">
        <v>2362</v>
      </c>
      <c r="J658" s="24" t="s">
        <v>2363</v>
      </c>
      <c r="K658" s="36">
        <v>129</v>
      </c>
      <c r="L658" s="36" t="s">
        <v>31</v>
      </c>
      <c r="M658" s="31" t="s">
        <v>184</v>
      </c>
      <c r="N658" s="24" t="s">
        <v>185</v>
      </c>
      <c r="O658" s="24">
        <v>2</v>
      </c>
      <c r="P658" s="24"/>
      <c r="Q658" s="31" t="s">
        <v>66</v>
      </c>
      <c r="R658" s="24"/>
      <c r="S658" s="24"/>
      <c r="T658" s="31" t="s">
        <v>35</v>
      </c>
      <c r="U658" s="199">
        <v>840</v>
      </c>
      <c r="V658" s="200">
        <v>168</v>
      </c>
      <c r="W658" s="34">
        <f t="shared" si="0"/>
        <v>150</v>
      </c>
      <c r="X658" s="34" t="str">
        <f t="shared" si="1"/>
        <v>C</v>
      </c>
      <c r="Y658" s="201">
        <f t="shared" si="26"/>
        <v>504</v>
      </c>
      <c r="Z658" s="201" t="str">
        <f t="shared" si="25"/>
        <v/>
      </c>
    </row>
    <row r="659" spans="1:26" ht="14.25" customHeight="1" thickBot="1" x14ac:dyDescent="0.3">
      <c r="A659" s="22">
        <v>1516.65</v>
      </c>
      <c r="B659" s="23">
        <f t="shared" ref="B659:B660" si="27">5000/2</f>
        <v>2500</v>
      </c>
      <c r="C659" s="24"/>
      <c r="D659" s="24"/>
      <c r="E659" s="25" t="s">
        <v>546</v>
      </c>
      <c r="F659" s="178" t="s">
        <v>2364</v>
      </c>
      <c r="G659" s="31" t="s">
        <v>46</v>
      </c>
      <c r="H659" s="25" t="s">
        <v>2365</v>
      </c>
      <c r="I659" s="24"/>
      <c r="J659" s="25" t="s">
        <v>2366</v>
      </c>
      <c r="K659" s="30">
        <v>30</v>
      </c>
      <c r="L659" s="30" t="s">
        <v>31</v>
      </c>
      <c r="M659" s="31" t="s">
        <v>43</v>
      </c>
      <c r="N659" s="24">
        <v>2018</v>
      </c>
      <c r="O659" s="24">
        <v>51</v>
      </c>
      <c r="P659" s="24" t="s">
        <v>44</v>
      </c>
      <c r="Q659" s="31" t="s">
        <v>34</v>
      </c>
      <c r="R659" s="24"/>
      <c r="S659" s="24" t="s">
        <v>44</v>
      </c>
      <c r="T659" s="31" t="s">
        <v>35</v>
      </c>
      <c r="U659" s="199">
        <v>0</v>
      </c>
      <c r="V659" s="200">
        <v>0</v>
      </c>
      <c r="W659" s="34" t="str">
        <f t="shared" si="0"/>
        <v/>
      </c>
      <c r="X659" s="34" t="str">
        <f t="shared" si="1"/>
        <v/>
      </c>
      <c r="Y659" s="201">
        <f t="shared" si="26"/>
        <v>0</v>
      </c>
      <c r="Z659" s="201" t="str">
        <f t="shared" si="25"/>
        <v/>
      </c>
    </row>
    <row r="660" spans="1:26" ht="14.25" customHeight="1" thickBot="1" x14ac:dyDescent="0.3">
      <c r="A660" s="22">
        <v>1516.65</v>
      </c>
      <c r="B660" s="23">
        <f t="shared" si="27"/>
        <v>2500</v>
      </c>
      <c r="C660" s="24"/>
      <c r="D660" s="24"/>
      <c r="E660" s="25" t="s">
        <v>546</v>
      </c>
      <c r="F660" s="178" t="s">
        <v>2364</v>
      </c>
      <c r="G660" s="31" t="s">
        <v>27</v>
      </c>
      <c r="H660" s="25" t="s">
        <v>2365</v>
      </c>
      <c r="I660" s="24"/>
      <c r="J660" s="25" t="s">
        <v>2366</v>
      </c>
      <c r="K660" s="35">
        <v>30</v>
      </c>
      <c r="L660" s="35" t="s">
        <v>47</v>
      </c>
      <c r="M660" s="31" t="s">
        <v>43</v>
      </c>
      <c r="N660" s="24">
        <v>2018</v>
      </c>
      <c r="O660" s="24">
        <v>51</v>
      </c>
      <c r="P660" s="24" t="s">
        <v>44</v>
      </c>
      <c r="Q660" s="31" t="s">
        <v>34</v>
      </c>
      <c r="R660" s="24"/>
      <c r="S660" s="24" t="s">
        <v>44</v>
      </c>
      <c r="T660" s="31" t="s">
        <v>35</v>
      </c>
      <c r="U660" s="199">
        <v>0</v>
      </c>
      <c r="V660" s="200">
        <v>0</v>
      </c>
      <c r="W660" s="34" t="str">
        <f t="shared" si="0"/>
        <v/>
      </c>
      <c r="X660" s="34" t="str">
        <f t="shared" si="1"/>
        <v/>
      </c>
      <c r="Y660" s="201">
        <f t="shared" si="26"/>
        <v>0</v>
      </c>
      <c r="Z660" s="201" t="str">
        <f t="shared" si="25"/>
        <v/>
      </c>
    </row>
    <row r="661" spans="1:26" ht="14.25" customHeight="1" thickBot="1" x14ac:dyDescent="0.3">
      <c r="A661" s="40">
        <v>0.69</v>
      </c>
      <c r="B661" s="41" t="s">
        <v>2367</v>
      </c>
      <c r="C661" s="24" t="s">
        <v>115</v>
      </c>
      <c r="D661" s="24"/>
      <c r="E661" s="24" t="s">
        <v>98</v>
      </c>
      <c r="F661" s="179" t="s">
        <v>2368</v>
      </c>
      <c r="G661" s="31" t="s">
        <v>100</v>
      </c>
      <c r="H661" s="24" t="s">
        <v>84</v>
      </c>
      <c r="I661" s="31" t="s">
        <v>2369</v>
      </c>
      <c r="J661" s="24" t="s">
        <v>2370</v>
      </c>
      <c r="K661" s="36">
        <v>319</v>
      </c>
      <c r="L661" s="36" t="s">
        <v>31</v>
      </c>
      <c r="M661" s="31" t="s">
        <v>87</v>
      </c>
      <c r="N661" s="24" t="s">
        <v>88</v>
      </c>
      <c r="O661" s="24">
        <v>3</v>
      </c>
      <c r="P661" s="24"/>
      <c r="Q661" s="31" t="s">
        <v>34</v>
      </c>
      <c r="R661" s="49"/>
      <c r="S661" s="49"/>
      <c r="T661" s="31" t="s">
        <v>35</v>
      </c>
      <c r="U661" s="199">
        <v>0</v>
      </c>
      <c r="V661" s="200">
        <v>0</v>
      </c>
      <c r="W661" s="34" t="str">
        <f t="shared" si="0"/>
        <v/>
      </c>
      <c r="X661" s="34" t="str">
        <f t="shared" si="1"/>
        <v/>
      </c>
      <c r="Y661" s="201">
        <f t="shared" si="26"/>
        <v>0</v>
      </c>
      <c r="Z661" s="201" t="str">
        <f t="shared" si="25"/>
        <v/>
      </c>
    </row>
    <row r="662" spans="1:26" ht="14.25" customHeight="1" thickBot="1" x14ac:dyDescent="0.3">
      <c r="A662" s="40">
        <v>0.99</v>
      </c>
      <c r="B662" s="41" t="s">
        <v>2371</v>
      </c>
      <c r="C662" s="24" t="s">
        <v>115</v>
      </c>
      <c r="D662" s="24"/>
      <c r="E662" s="24" t="s">
        <v>98</v>
      </c>
      <c r="F662" s="179" t="s">
        <v>2372</v>
      </c>
      <c r="G662" s="31" t="s">
        <v>100</v>
      </c>
      <c r="H662" s="24" t="s">
        <v>84</v>
      </c>
      <c r="I662" s="31" t="s">
        <v>2373</v>
      </c>
      <c r="J662" s="24" t="s">
        <v>2374</v>
      </c>
      <c r="K662" s="36">
        <v>320</v>
      </c>
      <c r="L662" s="36" t="s">
        <v>31</v>
      </c>
      <c r="M662" s="31" t="s">
        <v>87</v>
      </c>
      <c r="N662" s="24" t="s">
        <v>88</v>
      </c>
      <c r="O662" s="24">
        <v>3</v>
      </c>
      <c r="P662" s="24"/>
      <c r="Q662" s="31" t="s">
        <v>34</v>
      </c>
      <c r="R662" s="49"/>
      <c r="S662" s="49"/>
      <c r="T662" s="31" t="s">
        <v>35</v>
      </c>
      <c r="U662" s="199">
        <v>960</v>
      </c>
      <c r="V662" s="200">
        <v>0</v>
      </c>
      <c r="W662" s="34" t="str">
        <f t="shared" si="0"/>
        <v/>
      </c>
      <c r="X662" s="34" t="str">
        <f t="shared" si="1"/>
        <v/>
      </c>
      <c r="Y662" s="201">
        <f t="shared" si="26"/>
        <v>0</v>
      </c>
      <c r="Z662" s="201" t="str">
        <f t="shared" si="25"/>
        <v/>
      </c>
    </row>
    <row r="663" spans="1:26" ht="14.25" customHeight="1" thickBot="1" x14ac:dyDescent="0.3">
      <c r="A663" s="40">
        <v>0.19719999999999999</v>
      </c>
      <c r="B663" s="41" t="s">
        <v>2375</v>
      </c>
      <c r="C663" s="24" t="s">
        <v>24</v>
      </c>
      <c r="D663" s="24"/>
      <c r="E663" s="24" t="s">
        <v>79</v>
      </c>
      <c r="F663" s="179" t="s">
        <v>2376</v>
      </c>
      <c r="G663" s="27" t="s">
        <v>83</v>
      </c>
      <c r="H663" s="24" t="s">
        <v>84</v>
      </c>
      <c r="I663" s="31" t="s">
        <v>2377</v>
      </c>
      <c r="J663" s="24" t="s">
        <v>2378</v>
      </c>
      <c r="K663" s="36">
        <v>314</v>
      </c>
      <c r="L663" s="36" t="s">
        <v>31</v>
      </c>
      <c r="M663" s="31" t="s">
        <v>87</v>
      </c>
      <c r="N663" s="24" t="s">
        <v>88</v>
      </c>
      <c r="O663" s="24">
        <v>3</v>
      </c>
      <c r="P663" s="24"/>
      <c r="Q663" s="31" t="s">
        <v>34</v>
      </c>
      <c r="R663" s="49"/>
      <c r="S663" s="49"/>
      <c r="T663" s="31" t="s">
        <v>35</v>
      </c>
      <c r="U663" s="199">
        <v>12800</v>
      </c>
      <c r="V663" s="200">
        <v>4800</v>
      </c>
      <c r="W663" s="34">
        <f t="shared" si="0"/>
        <v>80</v>
      </c>
      <c r="X663" s="34" t="str">
        <f t="shared" si="1"/>
        <v>C</v>
      </c>
      <c r="Y663" s="201">
        <f t="shared" si="26"/>
        <v>14400</v>
      </c>
      <c r="Z663" s="201" t="str">
        <f t="shared" si="25"/>
        <v>d</v>
      </c>
    </row>
    <row r="664" spans="1:26" ht="14.25" customHeight="1" thickBot="1" x14ac:dyDescent="0.3">
      <c r="A664" s="40">
        <v>1.65</v>
      </c>
      <c r="B664" s="41" t="s">
        <v>440</v>
      </c>
      <c r="C664" s="24" t="s">
        <v>36</v>
      </c>
      <c r="D664" s="24"/>
      <c r="E664" s="36" t="s">
        <v>122</v>
      </c>
      <c r="F664" s="179" t="s">
        <v>2379</v>
      </c>
      <c r="G664" s="31" t="s">
        <v>110</v>
      </c>
      <c r="H664" s="24" t="s">
        <v>2380</v>
      </c>
      <c r="I664" s="31" t="s">
        <v>2377</v>
      </c>
      <c r="J664" s="24" t="s">
        <v>2378</v>
      </c>
      <c r="K664" s="36">
        <v>315</v>
      </c>
      <c r="L664" s="36" t="s">
        <v>31</v>
      </c>
      <c r="M664" s="31" t="s">
        <v>87</v>
      </c>
      <c r="N664" s="24" t="s">
        <v>88</v>
      </c>
      <c r="O664" s="24">
        <v>3</v>
      </c>
      <c r="P664" s="24"/>
      <c r="Q664" s="31" t="s">
        <v>34</v>
      </c>
      <c r="R664" s="49" t="s">
        <v>45</v>
      </c>
      <c r="S664" s="49"/>
      <c r="T664" s="31" t="s">
        <v>35</v>
      </c>
      <c r="U664" s="199">
        <v>0</v>
      </c>
      <c r="V664" s="200">
        <v>0</v>
      </c>
      <c r="W664" s="34" t="str">
        <f t="shared" si="0"/>
        <v/>
      </c>
      <c r="X664" s="34" t="str">
        <f t="shared" si="1"/>
        <v/>
      </c>
      <c r="Y664" s="201">
        <f t="shared" si="26"/>
        <v>0</v>
      </c>
      <c r="Z664" s="201" t="str">
        <f t="shared" si="25"/>
        <v/>
      </c>
    </row>
    <row r="665" spans="1:26" ht="14.25" customHeight="1" thickBot="1" x14ac:dyDescent="0.3">
      <c r="A665" s="40">
        <v>1.39</v>
      </c>
      <c r="B665" s="40" t="s">
        <v>2381</v>
      </c>
      <c r="C665" s="24" t="s">
        <v>669</v>
      </c>
      <c r="D665" s="24"/>
      <c r="E665" s="36" t="s">
        <v>122</v>
      </c>
      <c r="F665" s="179" t="s">
        <v>2382</v>
      </c>
      <c r="G665" s="31" t="s">
        <v>93</v>
      </c>
      <c r="H665" s="24" t="s">
        <v>2383</v>
      </c>
      <c r="I665" s="31" t="s">
        <v>2384</v>
      </c>
      <c r="J665" s="24" t="s">
        <v>2385</v>
      </c>
      <c r="K665" s="36">
        <v>316</v>
      </c>
      <c r="L665" s="36" t="s">
        <v>31</v>
      </c>
      <c r="M665" s="31" t="s">
        <v>87</v>
      </c>
      <c r="N665" s="24" t="s">
        <v>88</v>
      </c>
      <c r="O665" s="24">
        <v>3</v>
      </c>
      <c r="P665" s="24"/>
      <c r="Q665" s="31" t="s">
        <v>34</v>
      </c>
      <c r="R665" s="49" t="s">
        <v>45</v>
      </c>
      <c r="S665" s="49"/>
      <c r="T665" s="31" t="s">
        <v>35</v>
      </c>
      <c r="U665" s="199">
        <v>0</v>
      </c>
      <c r="V665" s="200">
        <v>0</v>
      </c>
      <c r="W665" s="34" t="str">
        <f t="shared" si="0"/>
        <v/>
      </c>
      <c r="X665" s="34" t="str">
        <f t="shared" si="1"/>
        <v/>
      </c>
      <c r="Y665" s="201">
        <f t="shared" si="26"/>
        <v>0</v>
      </c>
      <c r="Z665" s="201" t="str">
        <f t="shared" si="25"/>
        <v/>
      </c>
    </row>
    <row r="666" spans="1:26" ht="14.25" customHeight="1" thickBot="1" x14ac:dyDescent="0.3">
      <c r="A666" s="36">
        <v>7.44</v>
      </c>
      <c r="B666" s="24" t="s">
        <v>2386</v>
      </c>
      <c r="C666" s="24" t="s">
        <v>747</v>
      </c>
      <c r="D666" s="24"/>
      <c r="E666" s="24" t="s">
        <v>297</v>
      </c>
      <c r="F666" s="179" t="s">
        <v>2387</v>
      </c>
      <c r="G666" s="31" t="s">
        <v>110</v>
      </c>
      <c r="H666" s="24" t="s">
        <v>899</v>
      </c>
      <c r="I666" s="31" t="s">
        <v>2388</v>
      </c>
      <c r="J666" s="24" t="s">
        <v>2389</v>
      </c>
      <c r="K666" s="30">
        <v>88</v>
      </c>
      <c r="L666" s="30" t="s">
        <v>31</v>
      </c>
      <c r="M666" s="31" t="s">
        <v>255</v>
      </c>
      <c r="N666" s="24" t="s">
        <v>185</v>
      </c>
      <c r="O666" s="24">
        <v>1</v>
      </c>
      <c r="P666" s="24"/>
      <c r="Q666" s="31" t="s">
        <v>66</v>
      </c>
      <c r="R666" s="24"/>
      <c r="S666" s="24"/>
      <c r="T666" s="31" t="s">
        <v>35</v>
      </c>
      <c r="U666" s="199">
        <v>0</v>
      </c>
      <c r="V666" s="200">
        <v>0</v>
      </c>
      <c r="W666" s="34" t="str">
        <f t="shared" si="0"/>
        <v/>
      </c>
      <c r="X666" s="34" t="str">
        <f t="shared" si="1"/>
        <v/>
      </c>
      <c r="Y666" s="201">
        <f t="shared" si="26"/>
        <v>0</v>
      </c>
      <c r="Z666" s="201" t="str">
        <f t="shared" si="25"/>
        <v/>
      </c>
    </row>
    <row r="667" spans="1:26" ht="14.25" customHeight="1" thickBot="1" x14ac:dyDescent="0.3">
      <c r="A667" s="36">
        <v>7.44</v>
      </c>
      <c r="B667" s="24" t="s">
        <v>2390</v>
      </c>
      <c r="C667" s="24" t="s">
        <v>747</v>
      </c>
      <c r="D667" s="24"/>
      <c r="E667" s="24" t="s">
        <v>477</v>
      </c>
      <c r="F667" s="179" t="s">
        <v>2391</v>
      </c>
      <c r="G667" s="31" t="s">
        <v>110</v>
      </c>
      <c r="H667" s="51" t="s">
        <v>899</v>
      </c>
      <c r="I667" s="31" t="s">
        <v>2388</v>
      </c>
      <c r="J667" s="24" t="s">
        <v>2389</v>
      </c>
      <c r="K667" s="35">
        <v>88</v>
      </c>
      <c r="L667" s="35" t="s">
        <v>47</v>
      </c>
      <c r="M667" s="31" t="s">
        <v>255</v>
      </c>
      <c r="N667" s="24" t="s">
        <v>185</v>
      </c>
      <c r="O667" s="24">
        <v>1</v>
      </c>
      <c r="P667" s="24"/>
      <c r="Q667" s="31" t="s">
        <v>66</v>
      </c>
      <c r="R667" s="24"/>
      <c r="S667" s="24"/>
      <c r="T667" s="31" t="s">
        <v>35</v>
      </c>
      <c r="U667" s="199">
        <v>86000</v>
      </c>
      <c r="V667" s="200">
        <v>157000</v>
      </c>
      <c r="W667" s="34">
        <f t="shared" si="0"/>
        <v>16.433121019108281</v>
      </c>
      <c r="X667" s="34" t="str">
        <f t="shared" si="1"/>
        <v>A</v>
      </c>
      <c r="Y667" s="201">
        <f t="shared" si="26"/>
        <v>471000</v>
      </c>
      <c r="Z667" s="201" t="str">
        <f t="shared" si="25"/>
        <v>d</v>
      </c>
    </row>
    <row r="668" spans="1:26" ht="14.25" customHeight="1" thickBot="1" x14ac:dyDescent="0.3">
      <c r="A668" s="40">
        <v>8.6400000000000023</v>
      </c>
      <c r="B668" s="40">
        <v>14.4</v>
      </c>
      <c r="C668" s="24" t="s">
        <v>681</v>
      </c>
      <c r="D668" s="24"/>
      <c r="E668" s="24" t="s">
        <v>562</v>
      </c>
      <c r="F668" s="179" t="s">
        <v>2392</v>
      </c>
      <c r="G668" s="31" t="s">
        <v>110</v>
      </c>
      <c r="H668" s="24" t="s">
        <v>681</v>
      </c>
      <c r="I668" s="31" t="s">
        <v>2393</v>
      </c>
      <c r="J668" s="24" t="s">
        <v>2394</v>
      </c>
      <c r="K668" s="36">
        <v>694</v>
      </c>
      <c r="L668" s="36" t="s">
        <v>31</v>
      </c>
      <c r="M668" s="31" t="s">
        <v>72</v>
      </c>
      <c r="N668" s="24" t="s">
        <v>33</v>
      </c>
      <c r="O668" s="24">
        <v>8</v>
      </c>
      <c r="P668" s="24"/>
      <c r="Q668" s="31" t="s">
        <v>34</v>
      </c>
      <c r="R668" s="24"/>
      <c r="S668" s="24"/>
      <c r="T668" s="31" t="s">
        <v>35</v>
      </c>
      <c r="U668" s="199">
        <v>6000</v>
      </c>
      <c r="V668" s="200">
        <v>13000</v>
      </c>
      <c r="W668" s="34">
        <f t="shared" si="0"/>
        <v>13.846153846153847</v>
      </c>
      <c r="X668" s="34" t="str">
        <f t="shared" si="1"/>
        <v>A</v>
      </c>
      <c r="Y668" s="201">
        <f t="shared" si="26"/>
        <v>39000</v>
      </c>
      <c r="Z668" s="201" t="str">
        <f t="shared" si="25"/>
        <v>d</v>
      </c>
    </row>
    <row r="669" spans="1:26" ht="14.25" customHeight="1" thickBot="1" x14ac:dyDescent="0.3">
      <c r="A669" s="40">
        <v>8.4499999999999993</v>
      </c>
      <c r="B669" s="40" t="s">
        <v>301</v>
      </c>
      <c r="C669" s="24" t="s">
        <v>747</v>
      </c>
      <c r="D669" s="24"/>
      <c r="E669" s="24" t="s">
        <v>122</v>
      </c>
      <c r="F669" s="179" t="s">
        <v>2395</v>
      </c>
      <c r="G669" s="31" t="s">
        <v>110</v>
      </c>
      <c r="H669" s="51" t="s">
        <v>899</v>
      </c>
      <c r="I669" s="84" t="s">
        <v>2396</v>
      </c>
      <c r="J669" s="51" t="s">
        <v>2397</v>
      </c>
      <c r="K669" s="53">
        <v>383</v>
      </c>
      <c r="L669" s="53" t="s">
        <v>31</v>
      </c>
      <c r="M669" s="31" t="s">
        <v>153</v>
      </c>
      <c r="N669" s="24" t="s">
        <v>88</v>
      </c>
      <c r="O669" s="24">
        <v>4</v>
      </c>
      <c r="P669" s="24"/>
      <c r="Q669" s="31" t="s">
        <v>34</v>
      </c>
      <c r="R669" s="24"/>
      <c r="S669" s="24"/>
      <c r="T669" s="31" t="s">
        <v>35</v>
      </c>
      <c r="U669" s="199">
        <v>2650</v>
      </c>
      <c r="V669" s="200">
        <v>2801650</v>
      </c>
      <c r="W669" s="34">
        <f t="shared" si="0"/>
        <v>2.8376135491585314E-2</v>
      </c>
      <c r="X669" s="34" t="str">
        <f t="shared" si="1"/>
        <v>A</v>
      </c>
      <c r="Y669" s="201">
        <f t="shared" si="26"/>
        <v>8404950</v>
      </c>
      <c r="Z669" s="201" t="str">
        <f t="shared" si="25"/>
        <v>d</v>
      </c>
    </row>
    <row r="670" spans="1:26" ht="14.25" customHeight="1" thickBot="1" x14ac:dyDescent="0.3">
      <c r="A670" s="40">
        <v>8.75</v>
      </c>
      <c r="B670" s="40" t="s">
        <v>301</v>
      </c>
      <c r="C670" s="24" t="s">
        <v>747</v>
      </c>
      <c r="D670" s="24"/>
      <c r="E670" s="24" t="s">
        <v>122</v>
      </c>
      <c r="F670" s="179" t="s">
        <v>2398</v>
      </c>
      <c r="G670" s="31" t="s">
        <v>110</v>
      </c>
      <c r="H670" s="24" t="s">
        <v>899</v>
      </c>
      <c r="I670" s="31" t="s">
        <v>2399</v>
      </c>
      <c r="J670" s="24" t="s">
        <v>2400</v>
      </c>
      <c r="K670" s="36">
        <v>384</v>
      </c>
      <c r="L670" s="36" t="s">
        <v>31</v>
      </c>
      <c r="M670" s="31" t="s">
        <v>153</v>
      </c>
      <c r="N670" s="24" t="s">
        <v>88</v>
      </c>
      <c r="O670" s="24">
        <v>4</v>
      </c>
      <c r="P670" s="24"/>
      <c r="Q670" s="31" t="s">
        <v>34</v>
      </c>
      <c r="R670" s="24"/>
      <c r="S670" s="24"/>
      <c r="T670" s="31" t="s">
        <v>35</v>
      </c>
      <c r="U670" s="199">
        <v>18700</v>
      </c>
      <c r="V670" s="200">
        <v>36400</v>
      </c>
      <c r="W670" s="34">
        <f t="shared" si="0"/>
        <v>15.412087912087911</v>
      </c>
      <c r="X670" s="34" t="str">
        <f t="shared" si="1"/>
        <v>A</v>
      </c>
      <c r="Y670" s="201">
        <f t="shared" si="26"/>
        <v>109200</v>
      </c>
      <c r="Z670" s="201" t="str">
        <f t="shared" si="25"/>
        <v>d</v>
      </c>
    </row>
    <row r="671" spans="1:26" ht="14.25" customHeight="1" thickBot="1" x14ac:dyDescent="0.3">
      <c r="A671" s="40">
        <v>0.35549999999999998</v>
      </c>
      <c r="B671" s="41">
        <v>1.5</v>
      </c>
      <c r="C671" s="24" t="s">
        <v>24</v>
      </c>
      <c r="D671" s="24"/>
      <c r="E671" s="24" t="s">
        <v>477</v>
      </c>
      <c r="F671" s="179" t="s">
        <v>2401</v>
      </c>
      <c r="G671" s="27" t="s">
        <v>39</v>
      </c>
      <c r="H671" s="24" t="s">
        <v>28</v>
      </c>
      <c r="I671" s="31" t="s">
        <v>2402</v>
      </c>
      <c r="J671" s="24" t="s">
        <v>2403</v>
      </c>
      <c r="K671" s="36">
        <v>59</v>
      </c>
      <c r="L671" s="36" t="s">
        <v>31</v>
      </c>
      <c r="M671" s="31" t="s">
        <v>622</v>
      </c>
      <c r="N671" s="24" t="s">
        <v>33</v>
      </c>
      <c r="O671" s="24">
        <v>6</v>
      </c>
      <c r="P671" s="31" t="s">
        <v>623</v>
      </c>
      <c r="Q671" s="31" t="s">
        <v>34</v>
      </c>
      <c r="R671" s="24"/>
      <c r="S671" s="24"/>
      <c r="T671" s="31" t="s">
        <v>35</v>
      </c>
      <c r="U671" s="199">
        <v>11850</v>
      </c>
      <c r="V671" s="200">
        <v>4000</v>
      </c>
      <c r="W671" s="34">
        <f t="shared" si="0"/>
        <v>88.875</v>
      </c>
      <c r="X671" s="34" t="str">
        <f t="shared" si="1"/>
        <v>C</v>
      </c>
      <c r="Y671" s="201">
        <f t="shared" si="26"/>
        <v>12000</v>
      </c>
      <c r="Z671" s="201" t="str">
        <f t="shared" si="25"/>
        <v>d</v>
      </c>
    </row>
    <row r="672" spans="1:26" ht="14.25" customHeight="1" thickBot="1" x14ac:dyDescent="0.3">
      <c r="A672" s="40">
        <v>0.79584615384615365</v>
      </c>
      <c r="B672" s="40">
        <v>2.8</v>
      </c>
      <c r="C672" s="24" t="s">
        <v>24</v>
      </c>
      <c r="D672" s="24"/>
      <c r="E672" s="24" t="s">
        <v>477</v>
      </c>
      <c r="F672" s="179" t="s">
        <v>2404</v>
      </c>
      <c r="G672" s="27" t="s">
        <v>39</v>
      </c>
      <c r="H672" s="24" t="s">
        <v>28</v>
      </c>
      <c r="I672" s="31" t="s">
        <v>2405</v>
      </c>
      <c r="J672" s="24" t="s">
        <v>2406</v>
      </c>
      <c r="K672" s="36">
        <v>60</v>
      </c>
      <c r="L672" s="36" t="s">
        <v>31</v>
      </c>
      <c r="M672" s="31" t="s">
        <v>622</v>
      </c>
      <c r="N672" s="24" t="s">
        <v>33</v>
      </c>
      <c r="O672" s="24">
        <v>6</v>
      </c>
      <c r="P672" s="31" t="s">
        <v>623</v>
      </c>
      <c r="Q672" s="31" t="s">
        <v>34</v>
      </c>
      <c r="R672" s="24"/>
      <c r="S672" s="24"/>
      <c r="T672" s="31" t="s">
        <v>35</v>
      </c>
      <c r="U672" s="199">
        <v>7650</v>
      </c>
      <c r="V672" s="200">
        <v>8100</v>
      </c>
      <c r="W672" s="34">
        <f t="shared" si="0"/>
        <v>28.333333333333332</v>
      </c>
      <c r="X672" s="34" t="str">
        <f t="shared" si="1"/>
        <v>A</v>
      </c>
      <c r="Y672" s="201">
        <f t="shared" si="26"/>
        <v>24300</v>
      </c>
      <c r="Z672" s="201" t="str">
        <f t="shared" si="25"/>
        <v>d</v>
      </c>
    </row>
    <row r="673" spans="1:26" ht="14.25" customHeight="1" thickBot="1" x14ac:dyDescent="0.3">
      <c r="A673" s="24">
        <v>3.84</v>
      </c>
      <c r="B673" s="24" t="s">
        <v>2407</v>
      </c>
      <c r="C673" s="24" t="s">
        <v>681</v>
      </c>
      <c r="D673" s="24"/>
      <c r="E673" s="24" t="s">
        <v>2408</v>
      </c>
      <c r="F673" s="179" t="s">
        <v>2409</v>
      </c>
      <c r="G673" s="27" t="s">
        <v>39</v>
      </c>
      <c r="H673" s="24" t="s">
        <v>2410</v>
      </c>
      <c r="I673" s="31" t="s">
        <v>2411</v>
      </c>
      <c r="J673" s="24" t="s">
        <v>2412</v>
      </c>
      <c r="K673" s="36">
        <v>173</v>
      </c>
      <c r="L673" s="36" t="s">
        <v>31</v>
      </c>
      <c r="M673" s="31" t="s">
        <v>184</v>
      </c>
      <c r="N673" s="24" t="s">
        <v>185</v>
      </c>
      <c r="O673" s="24">
        <v>2</v>
      </c>
      <c r="P673" s="24"/>
      <c r="Q673" s="31" t="s">
        <v>66</v>
      </c>
      <c r="R673" s="24"/>
      <c r="S673" s="24"/>
      <c r="T673" s="31" t="s">
        <v>35</v>
      </c>
      <c r="U673" s="199">
        <v>0</v>
      </c>
      <c r="V673" s="200">
        <v>0</v>
      </c>
      <c r="W673" s="34" t="str">
        <f t="shared" si="0"/>
        <v/>
      </c>
      <c r="X673" s="34" t="str">
        <f t="shared" si="1"/>
        <v/>
      </c>
      <c r="Y673" s="201">
        <f t="shared" si="26"/>
        <v>0</v>
      </c>
      <c r="Z673" s="201" t="str">
        <f t="shared" si="25"/>
        <v/>
      </c>
    </row>
    <row r="674" spans="1:26" ht="14.25" customHeight="1" thickBot="1" x14ac:dyDescent="0.3">
      <c r="A674" s="24">
        <v>210</v>
      </c>
      <c r="B674" s="24" t="s">
        <v>2413</v>
      </c>
      <c r="C674" s="24" t="s">
        <v>2414</v>
      </c>
      <c r="D674" s="24"/>
      <c r="E674" s="24" t="s">
        <v>1888</v>
      </c>
      <c r="F674" s="179" t="s">
        <v>2415</v>
      </c>
      <c r="G674" s="31" t="s">
        <v>46</v>
      </c>
      <c r="H674" s="24" t="s">
        <v>222</v>
      </c>
      <c r="I674" s="31" t="s">
        <v>2416</v>
      </c>
      <c r="J674" s="24" t="s">
        <v>2417</v>
      </c>
      <c r="K674" s="36">
        <v>377</v>
      </c>
      <c r="L674" s="36" t="s">
        <v>31</v>
      </c>
      <c r="M674" s="31" t="s">
        <v>87</v>
      </c>
      <c r="N674" s="24" t="s">
        <v>88</v>
      </c>
      <c r="O674" s="24">
        <v>3</v>
      </c>
      <c r="P674" s="24"/>
      <c r="Q674" s="31" t="s">
        <v>66</v>
      </c>
      <c r="R674" s="24" t="s">
        <v>45</v>
      </c>
      <c r="S674" s="24"/>
      <c r="T674" s="31" t="s">
        <v>35</v>
      </c>
      <c r="U674" s="199">
        <v>0</v>
      </c>
      <c r="V674" s="200">
        <v>0</v>
      </c>
      <c r="W674" s="34" t="str">
        <f t="shared" si="0"/>
        <v/>
      </c>
      <c r="X674" s="34" t="str">
        <f t="shared" si="1"/>
        <v/>
      </c>
      <c r="Y674" s="201">
        <f t="shared" si="26"/>
        <v>0</v>
      </c>
      <c r="Z674" s="201" t="str">
        <f t="shared" si="25"/>
        <v/>
      </c>
    </row>
    <row r="675" spans="1:26" ht="14.25" customHeight="1" thickBot="1" x14ac:dyDescent="0.3">
      <c r="A675" s="40">
        <v>4.6500000000000004</v>
      </c>
      <c r="B675" s="40" t="s">
        <v>2418</v>
      </c>
      <c r="C675" s="24" t="s">
        <v>2419</v>
      </c>
      <c r="D675" s="24"/>
      <c r="E675" s="24" t="s">
        <v>122</v>
      </c>
      <c r="F675" s="179" t="s">
        <v>2420</v>
      </c>
      <c r="G675" s="31" t="s">
        <v>110</v>
      </c>
      <c r="H675" s="24" t="s">
        <v>798</v>
      </c>
      <c r="I675" s="31" t="s">
        <v>2421</v>
      </c>
      <c r="J675" s="24" t="s">
        <v>2422</v>
      </c>
      <c r="K675" s="36">
        <v>58</v>
      </c>
      <c r="L675" s="36" t="s">
        <v>31</v>
      </c>
      <c r="M675" s="31" t="s">
        <v>170</v>
      </c>
      <c r="N675" s="24" t="s">
        <v>129</v>
      </c>
      <c r="O675" s="24">
        <v>1</v>
      </c>
      <c r="P675" s="24"/>
      <c r="Q675" s="31" t="s">
        <v>34</v>
      </c>
      <c r="R675" s="24"/>
      <c r="S675" s="24"/>
      <c r="T675" s="31" t="s">
        <v>35</v>
      </c>
      <c r="U675" s="199">
        <v>0</v>
      </c>
      <c r="V675" s="200">
        <v>0</v>
      </c>
      <c r="W675" s="34" t="str">
        <f t="shared" si="0"/>
        <v/>
      </c>
      <c r="X675" s="34" t="str">
        <f t="shared" si="1"/>
        <v/>
      </c>
      <c r="Y675" s="201">
        <f t="shared" si="26"/>
        <v>0</v>
      </c>
      <c r="Z675" s="201" t="str">
        <f t="shared" si="25"/>
        <v/>
      </c>
    </row>
    <row r="676" spans="1:26" ht="14.25" customHeight="1" thickBot="1" x14ac:dyDescent="0.3">
      <c r="A676" s="22">
        <v>790</v>
      </c>
      <c r="B676" s="23">
        <v>800</v>
      </c>
      <c r="C676" s="24" t="s">
        <v>49</v>
      </c>
      <c r="D676" s="31" t="s">
        <v>818</v>
      </c>
      <c r="E676" s="25" t="s">
        <v>2423</v>
      </c>
      <c r="F676" s="178" t="s">
        <v>2424</v>
      </c>
      <c r="G676" s="31" t="s">
        <v>934</v>
      </c>
      <c r="H676" s="25" t="s">
        <v>40</v>
      </c>
      <c r="I676" s="31" t="s">
        <v>2425</v>
      </c>
      <c r="J676" s="25" t="s">
        <v>2426</v>
      </c>
      <c r="K676" s="30">
        <v>31</v>
      </c>
      <c r="L676" s="30" t="s">
        <v>31</v>
      </c>
      <c r="M676" s="31" t="s">
        <v>43</v>
      </c>
      <c r="N676" s="24">
        <v>2018</v>
      </c>
      <c r="O676" s="24">
        <v>51</v>
      </c>
      <c r="P676" s="24" t="s">
        <v>44</v>
      </c>
      <c r="Q676" s="31" t="s">
        <v>34</v>
      </c>
      <c r="R676" s="24" t="s">
        <v>45</v>
      </c>
      <c r="S676" s="24" t="s">
        <v>44</v>
      </c>
      <c r="T676" s="31" t="s">
        <v>35</v>
      </c>
      <c r="U676" s="199">
        <v>0</v>
      </c>
      <c r="V676" s="200">
        <v>150</v>
      </c>
      <c r="W676" s="34">
        <f t="shared" si="0"/>
        <v>0</v>
      </c>
      <c r="X676" s="34" t="str">
        <f t="shared" si="1"/>
        <v>A</v>
      </c>
      <c r="Y676" s="201">
        <f t="shared" si="26"/>
        <v>450</v>
      </c>
      <c r="Z676" s="201" t="str">
        <f t="shared" si="25"/>
        <v>d</v>
      </c>
    </row>
    <row r="677" spans="1:26" ht="14.25" customHeight="1" thickBot="1" x14ac:dyDescent="0.3">
      <c r="A677" s="22">
        <v>790</v>
      </c>
      <c r="B677" s="23">
        <v>800</v>
      </c>
      <c r="C677" s="24" t="s">
        <v>49</v>
      </c>
      <c r="D677" s="31" t="s">
        <v>818</v>
      </c>
      <c r="E677" s="25" t="s">
        <v>2423</v>
      </c>
      <c r="F677" s="178" t="s">
        <v>2424</v>
      </c>
      <c r="G677" s="31" t="s">
        <v>110</v>
      </c>
      <c r="H677" s="25" t="s">
        <v>40</v>
      </c>
      <c r="I677" s="31" t="s">
        <v>2425</v>
      </c>
      <c r="J677" s="25" t="s">
        <v>2426</v>
      </c>
      <c r="K677" s="35">
        <v>31</v>
      </c>
      <c r="L677" s="35" t="s">
        <v>47</v>
      </c>
      <c r="M677" s="31" t="s">
        <v>43</v>
      </c>
      <c r="N677" s="24">
        <v>2018</v>
      </c>
      <c r="O677" s="24">
        <v>51</v>
      </c>
      <c r="P677" s="24" t="s">
        <v>44</v>
      </c>
      <c r="Q677" s="31" t="s">
        <v>34</v>
      </c>
      <c r="R677" s="24" t="s">
        <v>45</v>
      </c>
      <c r="S677" s="24" t="s">
        <v>44</v>
      </c>
      <c r="T677" s="31" t="s">
        <v>35</v>
      </c>
      <c r="U677" s="199">
        <v>0</v>
      </c>
      <c r="V677" s="200">
        <v>0</v>
      </c>
      <c r="W677" s="34" t="str">
        <f t="shared" si="0"/>
        <v/>
      </c>
      <c r="X677" s="34" t="str">
        <f t="shared" si="1"/>
        <v/>
      </c>
      <c r="Y677" s="201">
        <f t="shared" si="26"/>
        <v>0</v>
      </c>
      <c r="Z677" s="201" t="str">
        <f t="shared" si="25"/>
        <v/>
      </c>
    </row>
    <row r="678" spans="1:26" ht="14.25" customHeight="1" thickBot="1" x14ac:dyDescent="0.3">
      <c r="A678" s="22">
        <v>105</v>
      </c>
      <c r="B678" s="24">
        <v>110</v>
      </c>
      <c r="C678" s="24" t="s">
        <v>1691</v>
      </c>
      <c r="D678" s="24"/>
      <c r="E678" s="24" t="s">
        <v>608</v>
      </c>
      <c r="F678" s="179" t="s">
        <v>2427</v>
      </c>
      <c r="G678" s="31" t="s">
        <v>610</v>
      </c>
      <c r="H678" s="24" t="s">
        <v>40</v>
      </c>
      <c r="I678" s="31" t="s">
        <v>2428</v>
      </c>
      <c r="J678" s="24" t="s">
        <v>2427</v>
      </c>
      <c r="K678" s="36">
        <v>18</v>
      </c>
      <c r="L678" s="36" t="s">
        <v>31</v>
      </c>
      <c r="M678" s="31" t="s">
        <v>859</v>
      </c>
      <c r="N678" s="24">
        <v>2018</v>
      </c>
      <c r="O678" s="31" t="s">
        <v>860</v>
      </c>
      <c r="P678" s="24" t="s">
        <v>44</v>
      </c>
      <c r="Q678" s="31" t="s">
        <v>34</v>
      </c>
      <c r="R678" s="24"/>
      <c r="S678" s="24" t="s">
        <v>44</v>
      </c>
      <c r="T678" s="31" t="s">
        <v>35</v>
      </c>
      <c r="U678" s="199">
        <v>38260</v>
      </c>
      <c r="V678" s="200">
        <v>171556</v>
      </c>
      <c r="W678" s="34">
        <f t="shared" si="0"/>
        <v>6.6905267084800304</v>
      </c>
      <c r="X678" s="34" t="str">
        <f t="shared" si="1"/>
        <v>A</v>
      </c>
      <c r="Y678" s="201">
        <f t="shared" si="26"/>
        <v>514668</v>
      </c>
      <c r="Z678" s="201" t="str">
        <f t="shared" si="25"/>
        <v>d</v>
      </c>
    </row>
    <row r="679" spans="1:26" ht="14.25" customHeight="1" thickBot="1" x14ac:dyDescent="0.3">
      <c r="A679" s="40">
        <v>2.34</v>
      </c>
      <c r="B679" s="40" t="s">
        <v>1865</v>
      </c>
      <c r="C679" s="24" t="s">
        <v>747</v>
      </c>
      <c r="D679" s="24"/>
      <c r="E679" s="24" t="s">
        <v>122</v>
      </c>
      <c r="F679" s="179" t="s">
        <v>2429</v>
      </c>
      <c r="G679" s="84" t="s">
        <v>110</v>
      </c>
      <c r="H679" s="51" t="s">
        <v>899</v>
      </c>
      <c r="I679" s="84" t="s">
        <v>2430</v>
      </c>
      <c r="J679" s="51" t="s">
        <v>2431</v>
      </c>
      <c r="K679" s="36">
        <v>385</v>
      </c>
      <c r="L679" s="36" t="s">
        <v>31</v>
      </c>
      <c r="M679" s="31" t="s">
        <v>153</v>
      </c>
      <c r="N679" s="24" t="s">
        <v>88</v>
      </c>
      <c r="O679" s="24">
        <v>4</v>
      </c>
      <c r="P679" s="24"/>
      <c r="Q679" s="31" t="s">
        <v>34</v>
      </c>
      <c r="R679" s="24"/>
      <c r="S679" s="24"/>
      <c r="T679" s="31" t="s">
        <v>35</v>
      </c>
      <c r="U679" s="199">
        <v>600</v>
      </c>
      <c r="V679" s="200">
        <v>255</v>
      </c>
      <c r="W679" s="34">
        <f t="shared" si="0"/>
        <v>70.588235294117652</v>
      </c>
      <c r="X679" s="34" t="str">
        <f t="shared" si="1"/>
        <v>C</v>
      </c>
      <c r="Y679" s="201">
        <f t="shared" si="26"/>
        <v>765</v>
      </c>
      <c r="Z679" s="201" t="str">
        <f t="shared" si="25"/>
        <v>d</v>
      </c>
    </row>
    <row r="680" spans="1:26" ht="14.25" customHeight="1" thickBot="1" x14ac:dyDescent="0.3">
      <c r="A680" s="40">
        <v>2.5499999999999998</v>
      </c>
      <c r="B680" s="40" t="s">
        <v>1865</v>
      </c>
      <c r="C680" s="24" t="s">
        <v>747</v>
      </c>
      <c r="D680" s="24"/>
      <c r="E680" s="24" t="s">
        <v>122</v>
      </c>
      <c r="F680" s="179" t="s">
        <v>2432</v>
      </c>
      <c r="G680" s="31" t="s">
        <v>110</v>
      </c>
      <c r="H680" s="51" t="s">
        <v>899</v>
      </c>
      <c r="I680" s="84" t="s">
        <v>2433</v>
      </c>
      <c r="J680" s="51" t="s">
        <v>2434</v>
      </c>
      <c r="K680" s="36">
        <v>386</v>
      </c>
      <c r="L680" s="36" t="s">
        <v>31</v>
      </c>
      <c r="M680" s="31" t="s">
        <v>153</v>
      </c>
      <c r="N680" s="24" t="s">
        <v>88</v>
      </c>
      <c r="O680" s="24">
        <v>4</v>
      </c>
      <c r="P680" s="24"/>
      <c r="Q680" s="31" t="s">
        <v>34</v>
      </c>
      <c r="R680" s="24"/>
      <c r="S680" s="24"/>
      <c r="T680" s="31" t="s">
        <v>35</v>
      </c>
      <c r="U680" s="199">
        <v>1600</v>
      </c>
      <c r="V680" s="200">
        <v>400</v>
      </c>
      <c r="W680" s="34">
        <f t="shared" si="0"/>
        <v>120</v>
      </c>
      <c r="X680" s="34" t="str">
        <f t="shared" si="1"/>
        <v>C</v>
      </c>
      <c r="Y680" s="201">
        <f t="shared" si="26"/>
        <v>1200</v>
      </c>
      <c r="Z680" s="201" t="str">
        <f t="shared" si="25"/>
        <v/>
      </c>
    </row>
    <row r="681" spans="1:26" ht="14.25" customHeight="1" thickBot="1" x14ac:dyDescent="0.3">
      <c r="A681" s="40">
        <v>3</v>
      </c>
      <c r="B681" s="40">
        <v>5.5</v>
      </c>
      <c r="C681" s="24" t="s">
        <v>681</v>
      </c>
      <c r="D681" s="24"/>
      <c r="E681" s="24" t="s">
        <v>178</v>
      </c>
      <c r="F681" s="179" t="s">
        <v>2435</v>
      </c>
      <c r="G681" s="31" t="s">
        <v>180</v>
      </c>
      <c r="H681" s="24" t="s">
        <v>681</v>
      </c>
      <c r="I681" s="31" t="s">
        <v>2436</v>
      </c>
      <c r="J681" s="24" t="s">
        <v>2437</v>
      </c>
      <c r="K681" s="36">
        <v>699</v>
      </c>
      <c r="L681" s="36" t="s">
        <v>31</v>
      </c>
      <c r="M681" s="31" t="s">
        <v>72</v>
      </c>
      <c r="N681" s="24" t="s">
        <v>33</v>
      </c>
      <c r="O681" s="24">
        <v>8</v>
      </c>
      <c r="P681" s="24"/>
      <c r="Q681" s="31" t="s">
        <v>34</v>
      </c>
      <c r="R681" s="24"/>
      <c r="S681" s="24"/>
      <c r="T681" s="31" t="s">
        <v>35</v>
      </c>
      <c r="U681" s="199">
        <v>15178</v>
      </c>
      <c r="V681" s="200">
        <v>24368</v>
      </c>
      <c r="W681" s="34">
        <f t="shared" si="0"/>
        <v>18.685981615233093</v>
      </c>
      <c r="X681" s="34" t="str">
        <f t="shared" si="1"/>
        <v>A</v>
      </c>
      <c r="Y681" s="201">
        <f t="shared" si="26"/>
        <v>73104</v>
      </c>
      <c r="Z681" s="201" t="str">
        <f t="shared" si="25"/>
        <v>d</v>
      </c>
    </row>
    <row r="682" spans="1:26" ht="14.25" customHeight="1" thickBot="1" x14ac:dyDescent="0.3">
      <c r="A682" s="40">
        <v>4.4850000000000003</v>
      </c>
      <c r="B682" s="40">
        <v>5</v>
      </c>
      <c r="C682" s="24" t="s">
        <v>1395</v>
      </c>
      <c r="D682" s="24"/>
      <c r="E682" s="24" t="s">
        <v>178</v>
      </c>
      <c r="F682" s="179" t="s">
        <v>2435</v>
      </c>
      <c r="G682" s="31" t="s">
        <v>180</v>
      </c>
      <c r="H682" s="24" t="s">
        <v>1397</v>
      </c>
      <c r="I682" s="31" t="s">
        <v>2438</v>
      </c>
      <c r="J682" s="24" t="s">
        <v>2439</v>
      </c>
      <c r="K682" s="36">
        <v>698</v>
      </c>
      <c r="L682" s="36" t="s">
        <v>31</v>
      </c>
      <c r="M682" s="31" t="s">
        <v>72</v>
      </c>
      <c r="N682" s="24" t="s">
        <v>33</v>
      </c>
      <c r="O682" s="24">
        <v>8</v>
      </c>
      <c r="P682" s="24"/>
      <c r="Q682" s="31" t="s">
        <v>34</v>
      </c>
      <c r="R682" s="24"/>
      <c r="S682" s="24"/>
      <c r="T682" s="31" t="s">
        <v>35</v>
      </c>
      <c r="U682" s="199">
        <v>0</v>
      </c>
      <c r="V682" s="200">
        <v>0</v>
      </c>
      <c r="W682" s="34" t="str">
        <f t="shared" si="0"/>
        <v/>
      </c>
      <c r="X682" s="34" t="str">
        <f t="shared" si="1"/>
        <v/>
      </c>
      <c r="Y682" s="201">
        <f t="shared" si="26"/>
        <v>0</v>
      </c>
      <c r="Z682" s="201" t="str">
        <f t="shared" si="25"/>
        <v/>
      </c>
    </row>
    <row r="683" spans="1:26" ht="14.25" customHeight="1" thickBot="1" x14ac:dyDescent="0.3">
      <c r="A683" s="40">
        <v>1.26</v>
      </c>
      <c r="B683" s="24">
        <v>1.8499999999999999</v>
      </c>
      <c r="C683" s="24" t="s">
        <v>36</v>
      </c>
      <c r="D683" s="24"/>
      <c r="E683" s="24" t="s">
        <v>73</v>
      </c>
      <c r="F683" s="179" t="s">
        <v>2440</v>
      </c>
      <c r="G683" s="31" t="s">
        <v>69</v>
      </c>
      <c r="H683" s="24" t="s">
        <v>40</v>
      </c>
      <c r="I683" s="31" t="s">
        <v>2441</v>
      </c>
      <c r="J683" s="24" t="s">
        <v>2442</v>
      </c>
      <c r="K683" s="36">
        <v>99</v>
      </c>
      <c r="L683" s="36" t="s">
        <v>31</v>
      </c>
      <c r="M683" s="31" t="s">
        <v>880</v>
      </c>
      <c r="N683" s="24" t="s">
        <v>134</v>
      </c>
      <c r="O683" s="24">
        <v>3</v>
      </c>
      <c r="P683" s="24"/>
      <c r="Q683" s="31" t="s">
        <v>66</v>
      </c>
      <c r="R683" s="24" t="s">
        <v>45</v>
      </c>
      <c r="S683" s="24"/>
      <c r="T683" s="31" t="s">
        <v>35</v>
      </c>
      <c r="U683" s="199">
        <v>0</v>
      </c>
      <c r="V683" s="200">
        <v>0</v>
      </c>
      <c r="W683" s="34" t="str">
        <f t="shared" si="0"/>
        <v/>
      </c>
      <c r="X683" s="34" t="str">
        <f t="shared" si="1"/>
        <v/>
      </c>
      <c r="Y683" s="201">
        <f t="shared" si="26"/>
        <v>0</v>
      </c>
      <c r="Z683" s="201" t="str">
        <f t="shared" si="25"/>
        <v/>
      </c>
    </row>
    <row r="684" spans="1:26" ht="14.25" customHeight="1" thickBot="1" x14ac:dyDescent="0.3">
      <c r="A684" s="43">
        <v>1.18</v>
      </c>
      <c r="B684" s="31" t="s">
        <v>2443</v>
      </c>
      <c r="C684" s="24" t="s">
        <v>2444</v>
      </c>
      <c r="D684" s="24"/>
      <c r="E684" s="24" t="s">
        <v>178</v>
      </c>
      <c r="F684" s="179" t="s">
        <v>2445</v>
      </c>
      <c r="G684" s="31" t="s">
        <v>180</v>
      </c>
      <c r="H684" s="24" t="s">
        <v>40</v>
      </c>
      <c r="I684" s="31" t="s">
        <v>2446</v>
      </c>
      <c r="J684" s="24" t="s">
        <v>2447</v>
      </c>
      <c r="K684" s="36">
        <v>160</v>
      </c>
      <c r="L684" s="36" t="s">
        <v>31</v>
      </c>
      <c r="M684" s="31" t="s">
        <v>128</v>
      </c>
      <c r="N684" s="24" t="s">
        <v>129</v>
      </c>
      <c r="O684" s="24">
        <v>2</v>
      </c>
      <c r="P684" s="24"/>
      <c r="Q684" s="31" t="s">
        <v>34</v>
      </c>
      <c r="R684" s="24" t="s">
        <v>45</v>
      </c>
      <c r="S684" s="24"/>
      <c r="T684" s="31" t="s">
        <v>35</v>
      </c>
      <c r="U684" s="199">
        <v>0</v>
      </c>
      <c r="V684" s="200">
        <v>0</v>
      </c>
      <c r="W684" s="34" t="str">
        <f t="shared" si="0"/>
        <v/>
      </c>
      <c r="X684" s="34" t="str">
        <f t="shared" si="1"/>
        <v/>
      </c>
      <c r="Y684" s="201">
        <f t="shared" si="26"/>
        <v>0</v>
      </c>
      <c r="Z684" s="201" t="str">
        <f t="shared" si="25"/>
        <v/>
      </c>
    </row>
    <row r="685" spans="1:26" ht="14.25" customHeight="1" thickBot="1" x14ac:dyDescent="0.3">
      <c r="A685" s="43">
        <v>1.74</v>
      </c>
      <c r="B685" s="31" t="s">
        <v>2448</v>
      </c>
      <c r="C685" s="24" t="s">
        <v>2444</v>
      </c>
      <c r="D685" s="24"/>
      <c r="E685" s="24" t="s">
        <v>178</v>
      </c>
      <c r="F685" s="179" t="s">
        <v>2445</v>
      </c>
      <c r="G685" s="31" t="s">
        <v>180</v>
      </c>
      <c r="H685" s="24" t="s">
        <v>40</v>
      </c>
      <c r="I685" s="31" t="s">
        <v>2449</v>
      </c>
      <c r="J685" s="24" t="s">
        <v>2450</v>
      </c>
      <c r="K685" s="36">
        <v>162</v>
      </c>
      <c r="L685" s="36" t="s">
        <v>31</v>
      </c>
      <c r="M685" s="31" t="s">
        <v>128</v>
      </c>
      <c r="N685" s="24" t="s">
        <v>129</v>
      </c>
      <c r="O685" s="24">
        <v>2</v>
      </c>
      <c r="P685" s="24"/>
      <c r="Q685" s="31" t="s">
        <v>34</v>
      </c>
      <c r="R685" s="24" t="s">
        <v>45</v>
      </c>
      <c r="S685" s="24"/>
      <c r="T685" s="31" t="s">
        <v>35</v>
      </c>
      <c r="U685" s="199">
        <v>0</v>
      </c>
      <c r="V685" s="200">
        <v>0</v>
      </c>
      <c r="W685" s="34" t="str">
        <f t="shared" si="0"/>
        <v/>
      </c>
      <c r="X685" s="34" t="str">
        <f t="shared" si="1"/>
        <v/>
      </c>
      <c r="Y685" s="201">
        <f t="shared" si="26"/>
        <v>0</v>
      </c>
      <c r="Z685" s="201" t="str">
        <f t="shared" si="25"/>
        <v/>
      </c>
    </row>
    <row r="686" spans="1:26" ht="14.25" customHeight="1" thickBot="1" x14ac:dyDescent="0.3">
      <c r="A686" s="43">
        <v>0.16</v>
      </c>
      <c r="B686" s="43" t="s">
        <v>296</v>
      </c>
      <c r="C686" s="44" t="s">
        <v>453</v>
      </c>
      <c r="D686" s="44"/>
      <c r="E686" s="53" t="s">
        <v>1409</v>
      </c>
      <c r="F686" s="181" t="s">
        <v>2451</v>
      </c>
      <c r="G686" s="62" t="s">
        <v>83</v>
      </c>
      <c r="H686" s="44" t="s">
        <v>84</v>
      </c>
      <c r="I686" s="62" t="s">
        <v>2452</v>
      </c>
      <c r="J686" s="44" t="s">
        <v>2453</v>
      </c>
      <c r="K686" s="53">
        <v>549</v>
      </c>
      <c r="L686" s="53" t="s">
        <v>31</v>
      </c>
      <c r="M686" s="62" t="s">
        <v>234</v>
      </c>
      <c r="N686" s="44" t="s">
        <v>88</v>
      </c>
      <c r="O686" s="44">
        <v>5</v>
      </c>
      <c r="P686" s="24"/>
      <c r="Q686" s="31" t="s">
        <v>34</v>
      </c>
      <c r="R686" s="24"/>
      <c r="S686" s="24"/>
      <c r="T686" s="31" t="s">
        <v>35</v>
      </c>
      <c r="U686" s="199">
        <v>23000</v>
      </c>
      <c r="V686" s="200">
        <v>2000</v>
      </c>
      <c r="W686" s="34">
        <f t="shared" si="0"/>
        <v>345</v>
      </c>
      <c r="X686" s="34" t="str">
        <f t="shared" si="1"/>
        <v>C</v>
      </c>
      <c r="Y686" s="201">
        <f t="shared" si="26"/>
        <v>6000</v>
      </c>
      <c r="Z686" s="201" t="str">
        <f t="shared" si="25"/>
        <v/>
      </c>
    </row>
    <row r="687" spans="1:26" ht="14.25" customHeight="1" thickBot="1" x14ac:dyDescent="0.3">
      <c r="A687" s="40">
        <v>0.26249999999999996</v>
      </c>
      <c r="B687" s="40">
        <v>0.55000000000000004</v>
      </c>
      <c r="C687" s="24" t="s">
        <v>24</v>
      </c>
      <c r="D687" s="24"/>
      <c r="E687" s="24" t="s">
        <v>786</v>
      </c>
      <c r="F687" s="179" t="s">
        <v>2454</v>
      </c>
      <c r="G687" s="27" t="s">
        <v>39</v>
      </c>
      <c r="H687" s="24" t="s">
        <v>28</v>
      </c>
      <c r="I687" s="31" t="s">
        <v>2455</v>
      </c>
      <c r="J687" s="24" t="s">
        <v>2456</v>
      </c>
      <c r="K687" s="36">
        <v>481</v>
      </c>
      <c r="L687" s="36" t="s">
        <v>31</v>
      </c>
      <c r="M687" s="31" t="s">
        <v>32</v>
      </c>
      <c r="N687" s="24" t="s">
        <v>33</v>
      </c>
      <c r="O687" s="24">
        <v>5</v>
      </c>
      <c r="P687" s="24"/>
      <c r="Q687" s="31" t="s">
        <v>34</v>
      </c>
      <c r="R687" s="24"/>
      <c r="S687" s="24"/>
      <c r="T687" s="31" t="s">
        <v>35</v>
      </c>
      <c r="U687" s="199">
        <v>9000</v>
      </c>
      <c r="V687" s="200">
        <v>10000</v>
      </c>
      <c r="W687" s="34">
        <f t="shared" si="0"/>
        <v>27</v>
      </c>
      <c r="X687" s="34" t="str">
        <f t="shared" si="1"/>
        <v>A</v>
      </c>
      <c r="Y687" s="201">
        <f t="shared" si="26"/>
        <v>30000</v>
      </c>
      <c r="Z687" s="201" t="str">
        <f t="shared" si="25"/>
        <v>d</v>
      </c>
    </row>
    <row r="688" spans="1:26" ht="14.25" customHeight="1" thickBot="1" x14ac:dyDescent="0.3">
      <c r="A688" s="40">
        <v>0.19700000000000001</v>
      </c>
      <c r="B688" s="40" t="s">
        <v>2457</v>
      </c>
      <c r="C688" s="24" t="s">
        <v>24</v>
      </c>
      <c r="D688" s="24"/>
      <c r="E688" s="24" t="s">
        <v>591</v>
      </c>
      <c r="F688" s="179" t="s">
        <v>2458</v>
      </c>
      <c r="G688" s="27" t="s">
        <v>93</v>
      </c>
      <c r="H688" s="24" t="s">
        <v>84</v>
      </c>
      <c r="I688" s="31" t="s">
        <v>2459</v>
      </c>
      <c r="J688" s="24" t="s">
        <v>2460</v>
      </c>
      <c r="K688" s="36">
        <v>555</v>
      </c>
      <c r="L688" s="36" t="s">
        <v>31</v>
      </c>
      <c r="M688" s="31" t="s">
        <v>234</v>
      </c>
      <c r="N688" s="24" t="s">
        <v>88</v>
      </c>
      <c r="O688" s="24">
        <v>5</v>
      </c>
      <c r="P688" s="24"/>
      <c r="Q688" s="31" t="s">
        <v>34</v>
      </c>
      <c r="R688" s="24"/>
      <c r="S688" s="24"/>
      <c r="T688" s="31" t="s">
        <v>35</v>
      </c>
      <c r="U688" s="199">
        <v>0</v>
      </c>
      <c r="V688" s="200">
        <v>0</v>
      </c>
      <c r="W688" s="34" t="str">
        <f t="shared" si="0"/>
        <v/>
      </c>
      <c r="X688" s="34" t="str">
        <f t="shared" si="1"/>
        <v/>
      </c>
      <c r="Y688" s="201">
        <f t="shared" si="26"/>
        <v>0</v>
      </c>
      <c r="Z688" s="201" t="str">
        <f t="shared" si="25"/>
        <v/>
      </c>
    </row>
    <row r="689" spans="1:26" ht="14.25" customHeight="1" thickBot="1" x14ac:dyDescent="0.3">
      <c r="A689" s="40">
        <v>0.26900000000000002</v>
      </c>
      <c r="B689" s="40" t="s">
        <v>2461</v>
      </c>
      <c r="C689" s="24" t="s">
        <v>24</v>
      </c>
      <c r="D689" s="24"/>
      <c r="E689" s="24" t="s">
        <v>591</v>
      </c>
      <c r="F689" s="179" t="s">
        <v>2462</v>
      </c>
      <c r="G689" s="31" t="s">
        <v>93</v>
      </c>
      <c r="H689" s="24" t="s">
        <v>84</v>
      </c>
      <c r="I689" s="84" t="s">
        <v>2463</v>
      </c>
      <c r="J689" s="51" t="s">
        <v>2464</v>
      </c>
      <c r="K689" s="36">
        <v>556</v>
      </c>
      <c r="L689" s="36" t="s">
        <v>31</v>
      </c>
      <c r="M689" s="31" t="s">
        <v>234</v>
      </c>
      <c r="N689" s="24" t="s">
        <v>88</v>
      </c>
      <c r="O689" s="24">
        <v>5</v>
      </c>
      <c r="P689" s="24"/>
      <c r="Q689" s="31" t="s">
        <v>34</v>
      </c>
      <c r="R689" s="24"/>
      <c r="S689" s="24"/>
      <c r="T689" s="31" t="s">
        <v>35</v>
      </c>
      <c r="U689" s="199">
        <v>150500</v>
      </c>
      <c r="V689" s="200">
        <v>170150</v>
      </c>
      <c r="W689" s="34">
        <f t="shared" si="0"/>
        <v>26.535409932412577</v>
      </c>
      <c r="X689" s="34" t="str">
        <f t="shared" si="1"/>
        <v>A</v>
      </c>
      <c r="Y689" s="201">
        <f t="shared" si="26"/>
        <v>510450</v>
      </c>
      <c r="Z689" s="201" t="str">
        <f t="shared" si="25"/>
        <v>d</v>
      </c>
    </row>
    <row r="690" spans="1:26" ht="14.25" customHeight="1" thickBot="1" x14ac:dyDescent="0.3">
      <c r="A690" s="24">
        <v>0.16</v>
      </c>
      <c r="B690" s="24"/>
      <c r="C690" s="24" t="s">
        <v>24</v>
      </c>
      <c r="D690" s="24"/>
      <c r="E690" s="36" t="s">
        <v>517</v>
      </c>
      <c r="F690" s="179" t="s">
        <v>2465</v>
      </c>
      <c r="G690" s="31" t="s">
        <v>110</v>
      </c>
      <c r="H690" s="24" t="s">
        <v>84</v>
      </c>
      <c r="I690" s="84" t="s">
        <v>2466</v>
      </c>
      <c r="J690" s="51" t="s">
        <v>2467</v>
      </c>
      <c r="K690" s="36">
        <v>311</v>
      </c>
      <c r="L690" s="36" t="s">
        <v>31</v>
      </c>
      <c r="M690" s="31" t="s">
        <v>249</v>
      </c>
      <c r="N690" s="24" t="s">
        <v>185</v>
      </c>
      <c r="O690" s="24">
        <v>3</v>
      </c>
      <c r="P690" s="24"/>
      <c r="Q690" s="31" t="s">
        <v>66</v>
      </c>
      <c r="R690" s="24"/>
      <c r="S690" s="24"/>
      <c r="T690" s="31" t="s">
        <v>35</v>
      </c>
      <c r="U690" s="199">
        <v>306000</v>
      </c>
      <c r="V690" s="200">
        <v>15000</v>
      </c>
      <c r="W690" s="34">
        <f t="shared" si="0"/>
        <v>612</v>
      </c>
      <c r="X690" s="34" t="str">
        <f t="shared" si="1"/>
        <v>C</v>
      </c>
      <c r="Y690" s="201">
        <f t="shared" si="26"/>
        <v>45000</v>
      </c>
      <c r="Z690" s="201" t="str">
        <f t="shared" si="25"/>
        <v/>
      </c>
    </row>
    <row r="691" spans="1:26" ht="14.25" customHeight="1" thickBot="1" x14ac:dyDescent="0.3">
      <c r="A691" s="40">
        <v>0.107</v>
      </c>
      <c r="B691" s="40" t="s">
        <v>2468</v>
      </c>
      <c r="C691" s="24" t="s">
        <v>24</v>
      </c>
      <c r="D691" s="24"/>
      <c r="E691" s="24" t="s">
        <v>841</v>
      </c>
      <c r="F691" s="179" t="s">
        <v>2469</v>
      </c>
      <c r="G691" s="27" t="s">
        <v>93</v>
      </c>
      <c r="H691" s="24" t="s">
        <v>84</v>
      </c>
      <c r="I691" s="84" t="s">
        <v>2470</v>
      </c>
      <c r="J691" s="51" t="s">
        <v>2471</v>
      </c>
      <c r="K691" s="36">
        <v>557</v>
      </c>
      <c r="L691" s="36" t="s">
        <v>31</v>
      </c>
      <c r="M691" s="31" t="s">
        <v>234</v>
      </c>
      <c r="N691" s="24" t="s">
        <v>88</v>
      </c>
      <c r="O691" s="24">
        <v>5</v>
      </c>
      <c r="P691" s="24"/>
      <c r="Q691" s="31" t="s">
        <v>34</v>
      </c>
      <c r="R691" s="24"/>
      <c r="S691" s="24"/>
      <c r="T691" s="31" t="s">
        <v>35</v>
      </c>
      <c r="U691" s="199">
        <v>0</v>
      </c>
      <c r="V691" s="200">
        <v>0</v>
      </c>
      <c r="W691" s="34" t="str">
        <f t="shared" si="0"/>
        <v/>
      </c>
      <c r="X691" s="34" t="str">
        <f t="shared" si="1"/>
        <v/>
      </c>
      <c r="Y691" s="201">
        <f t="shared" si="26"/>
        <v>0</v>
      </c>
      <c r="Z691" s="201" t="str">
        <f t="shared" si="25"/>
        <v/>
      </c>
    </row>
    <row r="692" spans="1:26" ht="14.25" customHeight="1" thickBot="1" x14ac:dyDescent="0.3">
      <c r="A692" s="40">
        <v>0.108</v>
      </c>
      <c r="B692" s="40" t="s">
        <v>2472</v>
      </c>
      <c r="C692" s="24" t="s">
        <v>2473</v>
      </c>
      <c r="D692" s="24"/>
      <c r="E692" s="24" t="s">
        <v>841</v>
      </c>
      <c r="F692" s="179" t="s">
        <v>2474</v>
      </c>
      <c r="G692" s="31" t="s">
        <v>46</v>
      </c>
      <c r="H692" s="24" t="s">
        <v>84</v>
      </c>
      <c r="I692" s="84" t="s">
        <v>2475</v>
      </c>
      <c r="J692" s="51" t="s">
        <v>2476</v>
      </c>
      <c r="K692" s="36">
        <v>558</v>
      </c>
      <c r="L692" s="36" t="s">
        <v>31</v>
      </c>
      <c r="M692" s="31" t="s">
        <v>234</v>
      </c>
      <c r="N692" s="24" t="s">
        <v>88</v>
      </c>
      <c r="O692" s="24">
        <v>5</v>
      </c>
      <c r="P692" s="24"/>
      <c r="Q692" s="31" t="s">
        <v>34</v>
      </c>
      <c r="R692" s="24"/>
      <c r="S692" s="24"/>
      <c r="T692" s="31" t="s">
        <v>35</v>
      </c>
      <c r="U692" s="199">
        <v>139040</v>
      </c>
      <c r="V692" s="200">
        <v>36200</v>
      </c>
      <c r="W692" s="34">
        <f t="shared" si="0"/>
        <v>115.22651933701657</v>
      </c>
      <c r="X692" s="34" t="str">
        <f t="shared" si="1"/>
        <v>C</v>
      </c>
      <c r="Y692" s="201">
        <f t="shared" si="26"/>
        <v>108600</v>
      </c>
      <c r="Z692" s="201" t="str">
        <f t="shared" si="25"/>
        <v/>
      </c>
    </row>
    <row r="693" spans="1:26" ht="14.25" customHeight="1" thickBot="1" x14ac:dyDescent="0.3">
      <c r="A693" s="40">
        <v>0.109</v>
      </c>
      <c r="B693" s="40" t="s">
        <v>2477</v>
      </c>
      <c r="C693" s="24" t="s">
        <v>24</v>
      </c>
      <c r="D693" s="24"/>
      <c r="E693" s="24" t="s">
        <v>841</v>
      </c>
      <c r="F693" s="179" t="s">
        <v>2478</v>
      </c>
      <c r="G693" s="27" t="s">
        <v>93</v>
      </c>
      <c r="H693" s="24" t="s">
        <v>84</v>
      </c>
      <c r="I693" s="84" t="s">
        <v>2479</v>
      </c>
      <c r="J693" s="51" t="s">
        <v>2480</v>
      </c>
      <c r="K693" s="36">
        <v>559</v>
      </c>
      <c r="L693" s="36" t="s">
        <v>31</v>
      </c>
      <c r="M693" s="31" t="s">
        <v>234</v>
      </c>
      <c r="N693" s="24" t="s">
        <v>88</v>
      </c>
      <c r="O693" s="24">
        <v>5</v>
      </c>
      <c r="P693" s="24"/>
      <c r="Q693" s="31" t="s">
        <v>34</v>
      </c>
      <c r="R693" s="24"/>
      <c r="S693" s="24"/>
      <c r="T693" s="31" t="s">
        <v>35</v>
      </c>
      <c r="U693" s="199">
        <v>226625</v>
      </c>
      <c r="V693" s="200">
        <v>83200</v>
      </c>
      <c r="W693" s="34">
        <f t="shared" si="0"/>
        <v>81.715745192307693</v>
      </c>
      <c r="X693" s="34" t="str">
        <f t="shared" si="1"/>
        <v>C</v>
      </c>
      <c r="Y693" s="201">
        <f t="shared" si="26"/>
        <v>249600</v>
      </c>
      <c r="Z693" s="201" t="str">
        <f t="shared" si="25"/>
        <v>d</v>
      </c>
    </row>
    <row r="694" spans="1:26" ht="14.25" customHeight="1" thickBot="1" x14ac:dyDescent="0.3">
      <c r="A694" s="40">
        <v>0.1497</v>
      </c>
      <c r="B694" s="40" t="s">
        <v>2030</v>
      </c>
      <c r="C694" s="24" t="s">
        <v>453</v>
      </c>
      <c r="D694" s="24"/>
      <c r="E694" s="24" t="s">
        <v>664</v>
      </c>
      <c r="F694" s="179" t="s">
        <v>2481</v>
      </c>
      <c r="G694" s="31" t="s">
        <v>110</v>
      </c>
      <c r="H694" s="24" t="s">
        <v>84</v>
      </c>
      <c r="I694" s="31" t="s">
        <v>2482</v>
      </c>
      <c r="J694" s="24" t="s">
        <v>2483</v>
      </c>
      <c r="K694" s="36">
        <v>560</v>
      </c>
      <c r="L694" s="36" t="s">
        <v>31</v>
      </c>
      <c r="M694" s="31" t="s">
        <v>234</v>
      </c>
      <c r="N694" s="24" t="s">
        <v>88</v>
      </c>
      <c r="O694" s="24">
        <v>5</v>
      </c>
      <c r="P694" s="24"/>
      <c r="Q694" s="31" t="s">
        <v>34</v>
      </c>
      <c r="R694" s="24"/>
      <c r="S694" s="24"/>
      <c r="T694" s="31" t="s">
        <v>35</v>
      </c>
      <c r="U694" s="199">
        <v>440</v>
      </c>
      <c r="V694" s="200">
        <v>70</v>
      </c>
      <c r="W694" s="34">
        <f t="shared" si="0"/>
        <v>188.57142857142856</v>
      </c>
      <c r="X694" s="34" t="str">
        <f t="shared" si="1"/>
        <v>C</v>
      </c>
      <c r="Y694" s="201">
        <f t="shared" si="26"/>
        <v>210</v>
      </c>
      <c r="Z694" s="201" t="str">
        <f t="shared" si="25"/>
        <v/>
      </c>
    </row>
    <row r="695" spans="1:26" ht="14.25" customHeight="1" thickBot="1" x14ac:dyDescent="0.3">
      <c r="A695" s="40">
        <v>195</v>
      </c>
      <c r="B695" s="40" t="s">
        <v>283</v>
      </c>
      <c r="C695" s="24" t="s">
        <v>40</v>
      </c>
      <c r="D695" s="24"/>
      <c r="E695" s="24" t="s">
        <v>2484</v>
      </c>
      <c r="F695" s="179" t="s">
        <v>2485</v>
      </c>
      <c r="G695" s="31" t="s">
        <v>69</v>
      </c>
      <c r="H695" s="24" t="s">
        <v>40</v>
      </c>
      <c r="I695" s="31" t="s">
        <v>2486</v>
      </c>
      <c r="J695" s="24" t="s">
        <v>2487</v>
      </c>
      <c r="K695" s="36">
        <v>143</v>
      </c>
      <c r="L695" s="36" t="s">
        <v>31</v>
      </c>
      <c r="M695" s="31" t="s">
        <v>560</v>
      </c>
      <c r="N695" s="24" t="s">
        <v>78</v>
      </c>
      <c r="O695" s="24">
        <v>2</v>
      </c>
      <c r="P695" s="24"/>
      <c r="Q695" s="31" t="s">
        <v>66</v>
      </c>
      <c r="R695" s="24" t="s">
        <v>45</v>
      </c>
      <c r="S695" s="24"/>
      <c r="T695" s="31" t="s">
        <v>35</v>
      </c>
      <c r="U695" s="199">
        <v>0</v>
      </c>
      <c r="V695" s="200">
        <v>0</v>
      </c>
      <c r="W695" s="34" t="str">
        <f t="shared" si="0"/>
        <v/>
      </c>
      <c r="X695" s="34" t="str">
        <f t="shared" si="1"/>
        <v/>
      </c>
      <c r="Y695" s="201">
        <f t="shared" si="26"/>
        <v>0</v>
      </c>
      <c r="Z695" s="201" t="str">
        <f t="shared" si="25"/>
        <v/>
      </c>
    </row>
    <row r="696" spans="1:26" ht="14.25" customHeight="1" thickBot="1" x14ac:dyDescent="0.3">
      <c r="A696" s="40">
        <v>7.4375</v>
      </c>
      <c r="B696" s="40">
        <v>11.25</v>
      </c>
      <c r="C696" s="24" t="s">
        <v>271</v>
      </c>
      <c r="D696" s="24"/>
      <c r="E696" s="24" t="s">
        <v>2488</v>
      </c>
      <c r="F696" s="179" t="s">
        <v>2489</v>
      </c>
      <c r="G696" s="31" t="s">
        <v>2490</v>
      </c>
      <c r="H696" s="24" t="s">
        <v>275</v>
      </c>
      <c r="I696" s="31" t="s">
        <v>2491</v>
      </c>
      <c r="J696" s="24" t="s">
        <v>2492</v>
      </c>
      <c r="K696" s="36">
        <v>729</v>
      </c>
      <c r="L696" s="36" t="s">
        <v>31</v>
      </c>
      <c r="M696" s="31" t="s">
        <v>72</v>
      </c>
      <c r="N696" s="24" t="s">
        <v>33</v>
      </c>
      <c r="O696" s="24">
        <v>8</v>
      </c>
      <c r="P696" s="24"/>
      <c r="Q696" s="31" t="s">
        <v>34</v>
      </c>
      <c r="R696" s="24" t="s">
        <v>45</v>
      </c>
      <c r="S696" s="24"/>
      <c r="T696" s="31" t="s">
        <v>35</v>
      </c>
      <c r="U696" s="199">
        <v>0</v>
      </c>
      <c r="V696" s="200">
        <v>0</v>
      </c>
      <c r="W696" s="34" t="str">
        <f t="shared" si="0"/>
        <v/>
      </c>
      <c r="X696" s="34" t="str">
        <f t="shared" si="1"/>
        <v/>
      </c>
      <c r="Y696" s="201">
        <f t="shared" si="26"/>
        <v>0</v>
      </c>
      <c r="Z696" s="201" t="str">
        <f t="shared" si="25"/>
        <v/>
      </c>
    </row>
    <row r="697" spans="1:26" ht="14.25" customHeight="1" thickBot="1" x14ac:dyDescent="0.3">
      <c r="A697" s="24">
        <v>8.9499999999999993</v>
      </c>
      <c r="B697" s="24" t="s">
        <v>550</v>
      </c>
      <c r="C697" s="24" t="s">
        <v>2493</v>
      </c>
      <c r="D697" s="24"/>
      <c r="E697" s="24" t="s">
        <v>2494</v>
      </c>
      <c r="F697" s="179" t="s">
        <v>2495</v>
      </c>
      <c r="G697" s="24" t="s">
        <v>2496</v>
      </c>
      <c r="H697" s="24" t="s">
        <v>2497</v>
      </c>
      <c r="I697" s="31" t="s">
        <v>2498</v>
      </c>
      <c r="J697" s="24" t="s">
        <v>2499</v>
      </c>
      <c r="K697" s="36">
        <v>183</v>
      </c>
      <c r="L697" s="36" t="s">
        <v>31</v>
      </c>
      <c r="M697" s="31" t="s">
        <v>184</v>
      </c>
      <c r="N697" s="24" t="s">
        <v>185</v>
      </c>
      <c r="O697" s="24">
        <v>2</v>
      </c>
      <c r="P697" s="24"/>
      <c r="Q697" s="31" t="s">
        <v>66</v>
      </c>
      <c r="R697" s="24" t="s">
        <v>45</v>
      </c>
      <c r="S697" s="24"/>
      <c r="T697" s="31" t="s">
        <v>35</v>
      </c>
      <c r="U697" s="199">
        <v>4000</v>
      </c>
      <c r="V697" s="200">
        <v>28000</v>
      </c>
      <c r="W697" s="34">
        <f t="shared" si="0"/>
        <v>4.2857142857142856</v>
      </c>
      <c r="X697" s="34" t="str">
        <f t="shared" si="1"/>
        <v>A</v>
      </c>
      <c r="Y697" s="201">
        <f t="shared" si="26"/>
        <v>84000</v>
      </c>
      <c r="Z697" s="201" t="str">
        <f t="shared" si="25"/>
        <v>d</v>
      </c>
    </row>
    <row r="698" spans="1:26" ht="14.25" customHeight="1" thickBot="1" x14ac:dyDescent="0.3">
      <c r="A698" s="40">
        <v>6.4750000000000005</v>
      </c>
      <c r="B698" s="40" t="s">
        <v>283</v>
      </c>
      <c r="C698" s="24" t="s">
        <v>271</v>
      </c>
      <c r="D698" s="24"/>
      <c r="E698" s="24" t="s">
        <v>2500</v>
      </c>
      <c r="F698" s="179" t="s">
        <v>2501</v>
      </c>
      <c r="G698" s="24" t="s">
        <v>2502</v>
      </c>
      <c r="H698" s="24" t="s">
        <v>275</v>
      </c>
      <c r="I698" s="31" t="s">
        <v>2503</v>
      </c>
      <c r="J698" s="24" t="s">
        <v>2504</v>
      </c>
      <c r="K698" s="36">
        <v>726</v>
      </c>
      <c r="L698" s="36" t="s">
        <v>31</v>
      </c>
      <c r="M698" s="31" t="s">
        <v>72</v>
      </c>
      <c r="N698" s="24" t="s">
        <v>33</v>
      </c>
      <c r="O698" s="24">
        <v>8</v>
      </c>
      <c r="P698" s="24"/>
      <c r="Q698" s="31" t="s">
        <v>34</v>
      </c>
      <c r="R698" s="24" t="s">
        <v>45</v>
      </c>
      <c r="S698" s="24"/>
      <c r="T698" s="31" t="s">
        <v>35</v>
      </c>
      <c r="U698" s="199">
        <v>10000</v>
      </c>
      <c r="V698" s="200">
        <v>194000</v>
      </c>
      <c r="W698" s="34">
        <f t="shared" si="0"/>
        <v>1.5463917525773194</v>
      </c>
      <c r="X698" s="34" t="str">
        <f t="shared" si="1"/>
        <v>A</v>
      </c>
      <c r="Y698" s="201">
        <f t="shared" si="26"/>
        <v>582000</v>
      </c>
      <c r="Z698" s="201" t="str">
        <f t="shared" si="25"/>
        <v>d</v>
      </c>
    </row>
    <row r="699" spans="1:26" ht="14.25" customHeight="1" thickBot="1" x14ac:dyDescent="0.3">
      <c r="A699" s="40">
        <v>7.4375</v>
      </c>
      <c r="B699" s="40">
        <v>11.25</v>
      </c>
      <c r="C699" s="24" t="s">
        <v>271</v>
      </c>
      <c r="D699" s="24"/>
      <c r="E699" s="24" t="s">
        <v>2488</v>
      </c>
      <c r="F699" s="179" t="s">
        <v>2505</v>
      </c>
      <c r="G699" s="31" t="s">
        <v>2490</v>
      </c>
      <c r="H699" s="24" t="s">
        <v>275</v>
      </c>
      <c r="I699" s="31" t="s">
        <v>2506</v>
      </c>
      <c r="J699" s="24" t="s">
        <v>2507</v>
      </c>
      <c r="K699" s="36">
        <v>727</v>
      </c>
      <c r="L699" s="36" t="s">
        <v>31</v>
      </c>
      <c r="M699" s="31" t="s">
        <v>72</v>
      </c>
      <c r="N699" s="24" t="s">
        <v>33</v>
      </c>
      <c r="O699" s="24">
        <v>8</v>
      </c>
      <c r="P699" s="24"/>
      <c r="Q699" s="31" t="s">
        <v>34</v>
      </c>
      <c r="R699" s="24" t="s">
        <v>45</v>
      </c>
      <c r="S699" s="24"/>
      <c r="T699" s="31" t="s">
        <v>35</v>
      </c>
      <c r="U699" s="199">
        <v>26100</v>
      </c>
      <c r="V699" s="200">
        <v>54000</v>
      </c>
      <c r="W699" s="34">
        <f t="shared" si="0"/>
        <v>14.5</v>
      </c>
      <c r="X699" s="34" t="str">
        <f t="shared" si="1"/>
        <v>A</v>
      </c>
      <c r="Y699" s="201">
        <f t="shared" si="26"/>
        <v>162000</v>
      </c>
      <c r="Z699" s="201" t="str">
        <f t="shared" si="25"/>
        <v>d</v>
      </c>
    </row>
    <row r="700" spans="1:26" ht="14.25" customHeight="1" thickBot="1" x14ac:dyDescent="0.3">
      <c r="A700" s="40">
        <v>7.4375</v>
      </c>
      <c r="B700" s="40">
        <v>11.25</v>
      </c>
      <c r="C700" s="24" t="s">
        <v>271</v>
      </c>
      <c r="D700" s="24"/>
      <c r="E700" s="24" t="s">
        <v>2488</v>
      </c>
      <c r="F700" s="179" t="s">
        <v>2508</v>
      </c>
      <c r="G700" s="31" t="s">
        <v>2490</v>
      </c>
      <c r="H700" s="24" t="s">
        <v>275</v>
      </c>
      <c r="I700" s="31" t="s">
        <v>2509</v>
      </c>
      <c r="J700" s="24" t="s">
        <v>2510</v>
      </c>
      <c r="K700" s="30">
        <v>728</v>
      </c>
      <c r="L700" s="30" t="s">
        <v>31</v>
      </c>
      <c r="M700" s="31" t="s">
        <v>72</v>
      </c>
      <c r="N700" s="24" t="s">
        <v>33</v>
      </c>
      <c r="O700" s="24">
        <v>8</v>
      </c>
      <c r="P700" s="24"/>
      <c r="Q700" s="31" t="s">
        <v>34</v>
      </c>
      <c r="R700" s="24" t="s">
        <v>45</v>
      </c>
      <c r="S700" s="24"/>
      <c r="T700" s="31" t="s">
        <v>35</v>
      </c>
      <c r="U700" s="199">
        <v>6000</v>
      </c>
      <c r="V700" s="200">
        <v>7980</v>
      </c>
      <c r="W700" s="34">
        <f t="shared" si="0"/>
        <v>22.556390977443609</v>
      </c>
      <c r="X700" s="34" t="str">
        <f t="shared" si="1"/>
        <v>A</v>
      </c>
      <c r="Y700" s="201">
        <f t="shared" si="26"/>
        <v>23940</v>
      </c>
      <c r="Z700" s="201" t="str">
        <f t="shared" si="25"/>
        <v>d</v>
      </c>
    </row>
    <row r="701" spans="1:26" ht="14.25" customHeight="1" thickBot="1" x14ac:dyDescent="0.3">
      <c r="A701" s="40">
        <v>7.4375</v>
      </c>
      <c r="B701" s="40">
        <v>11.25</v>
      </c>
      <c r="C701" s="24" t="s">
        <v>271</v>
      </c>
      <c r="D701" s="24"/>
      <c r="E701" s="31" t="s">
        <v>272</v>
      </c>
      <c r="F701" s="179" t="s">
        <v>2511</v>
      </c>
      <c r="G701" s="31" t="s">
        <v>274</v>
      </c>
      <c r="H701" s="24" t="s">
        <v>275</v>
      </c>
      <c r="I701" s="84" t="s">
        <v>2509</v>
      </c>
      <c r="J701" s="51" t="s">
        <v>2510</v>
      </c>
      <c r="K701" s="35">
        <v>728</v>
      </c>
      <c r="L701" s="35" t="s">
        <v>47</v>
      </c>
      <c r="M701" s="31" t="s">
        <v>72</v>
      </c>
      <c r="N701" s="24" t="s">
        <v>33</v>
      </c>
      <c r="O701" s="24">
        <v>8</v>
      </c>
      <c r="P701" s="24"/>
      <c r="Q701" s="31" t="s">
        <v>34</v>
      </c>
      <c r="R701" s="24" t="s">
        <v>45</v>
      </c>
      <c r="S701" s="24"/>
      <c r="T701" s="31" t="s">
        <v>35</v>
      </c>
      <c r="U701" s="199">
        <v>37000</v>
      </c>
      <c r="V701" s="200">
        <v>117400</v>
      </c>
      <c r="W701" s="34">
        <f t="shared" si="0"/>
        <v>9.4548551959114153</v>
      </c>
      <c r="X701" s="34" t="str">
        <f t="shared" si="1"/>
        <v>A</v>
      </c>
      <c r="Y701" s="201">
        <f t="shared" si="26"/>
        <v>352200</v>
      </c>
      <c r="Z701" s="201" t="str">
        <f t="shared" si="25"/>
        <v>d</v>
      </c>
    </row>
    <row r="702" spans="1:26" ht="14.25" customHeight="1" thickBot="1" x14ac:dyDescent="0.3">
      <c r="A702" s="24">
        <v>0.4</v>
      </c>
      <c r="B702" s="24" t="s">
        <v>2512</v>
      </c>
      <c r="C702" s="24" t="s">
        <v>311</v>
      </c>
      <c r="D702" s="24"/>
      <c r="E702" s="24" t="s">
        <v>2513</v>
      </c>
      <c r="F702" s="179" t="s">
        <v>2514</v>
      </c>
      <c r="G702" s="31" t="s">
        <v>110</v>
      </c>
      <c r="H702" s="24" t="s">
        <v>2515</v>
      </c>
      <c r="I702" s="84" t="s">
        <v>2516</v>
      </c>
      <c r="J702" s="51" t="s">
        <v>2517</v>
      </c>
      <c r="K702" s="36">
        <v>316</v>
      </c>
      <c r="L702" s="36" t="s">
        <v>31</v>
      </c>
      <c r="M702" s="31" t="s">
        <v>249</v>
      </c>
      <c r="N702" s="24" t="s">
        <v>185</v>
      </c>
      <c r="O702" s="24">
        <v>3</v>
      </c>
      <c r="P702" s="24"/>
      <c r="Q702" s="31" t="s">
        <v>66</v>
      </c>
      <c r="R702" s="24"/>
      <c r="S702" s="24"/>
      <c r="T702" s="31" t="s">
        <v>35</v>
      </c>
      <c r="U702" s="199">
        <v>20000</v>
      </c>
      <c r="V702" s="200">
        <v>52000</v>
      </c>
      <c r="W702" s="34">
        <f t="shared" si="0"/>
        <v>11.538461538461538</v>
      </c>
      <c r="X702" s="34" t="str">
        <f t="shared" si="1"/>
        <v>A</v>
      </c>
      <c r="Y702" s="201">
        <f t="shared" si="26"/>
        <v>156000</v>
      </c>
      <c r="Z702" s="201" t="str">
        <f t="shared" si="25"/>
        <v>d</v>
      </c>
    </row>
    <row r="703" spans="1:26" ht="14.25" customHeight="1" thickBot="1" x14ac:dyDescent="0.3">
      <c r="A703" s="40">
        <v>0.4</v>
      </c>
      <c r="B703" s="40" t="s">
        <v>2518</v>
      </c>
      <c r="C703" s="24" t="s">
        <v>2519</v>
      </c>
      <c r="D703" s="24"/>
      <c r="E703" s="44" t="s">
        <v>1287</v>
      </c>
      <c r="F703" s="179" t="s">
        <v>2520</v>
      </c>
      <c r="G703" s="31" t="s">
        <v>110</v>
      </c>
      <c r="H703" s="24" t="s">
        <v>311</v>
      </c>
      <c r="I703" s="31" t="s">
        <v>2521</v>
      </c>
      <c r="J703" s="24" t="s">
        <v>2522</v>
      </c>
      <c r="K703" s="36">
        <v>503</v>
      </c>
      <c r="L703" s="36" t="s">
        <v>31</v>
      </c>
      <c r="M703" s="31" t="s">
        <v>234</v>
      </c>
      <c r="N703" s="24" t="s">
        <v>88</v>
      </c>
      <c r="O703" s="24">
        <v>5</v>
      </c>
      <c r="P703" s="24"/>
      <c r="Q703" s="31" t="s">
        <v>34</v>
      </c>
      <c r="R703" s="24"/>
      <c r="S703" s="24"/>
      <c r="T703" s="31" t="s">
        <v>35</v>
      </c>
      <c r="U703" s="199">
        <v>0</v>
      </c>
      <c r="V703" s="200">
        <v>0</v>
      </c>
      <c r="W703" s="34" t="str">
        <f t="shared" si="0"/>
        <v/>
      </c>
      <c r="X703" s="34" t="str">
        <f t="shared" si="1"/>
        <v/>
      </c>
      <c r="Y703" s="201">
        <f t="shared" si="26"/>
        <v>0</v>
      </c>
      <c r="Z703" s="201" t="str">
        <f t="shared" si="25"/>
        <v/>
      </c>
    </row>
    <row r="704" spans="1:26" ht="14.25" customHeight="1" thickBot="1" x14ac:dyDescent="0.3">
      <c r="A704" s="40">
        <v>3.8625000000000003</v>
      </c>
      <c r="B704" s="41">
        <v>7.3214285714285712</v>
      </c>
      <c r="C704" s="24" t="s">
        <v>2241</v>
      </c>
      <c r="D704" s="24"/>
      <c r="E704" s="24" t="s">
        <v>1083</v>
      </c>
      <c r="F704" s="179" t="s">
        <v>2523</v>
      </c>
      <c r="G704" s="31" t="s">
        <v>110</v>
      </c>
      <c r="H704" s="24" t="s">
        <v>2241</v>
      </c>
      <c r="I704" s="31" t="s">
        <v>2524</v>
      </c>
      <c r="J704" s="24" t="s">
        <v>2525</v>
      </c>
      <c r="K704" s="36">
        <v>229</v>
      </c>
      <c r="L704" s="36" t="s">
        <v>31</v>
      </c>
      <c r="M704" s="31" t="s">
        <v>318</v>
      </c>
      <c r="N704" s="24" t="s">
        <v>33</v>
      </c>
      <c r="O704" s="24">
        <v>3</v>
      </c>
      <c r="P704" s="24"/>
      <c r="Q704" s="31" t="s">
        <v>34</v>
      </c>
      <c r="R704" s="49" t="s">
        <v>45</v>
      </c>
      <c r="S704" s="49"/>
      <c r="T704" s="31" t="s">
        <v>35</v>
      </c>
      <c r="U704" s="199">
        <v>0</v>
      </c>
      <c r="V704" s="200">
        <v>0</v>
      </c>
      <c r="W704" s="34" t="str">
        <f t="shared" si="0"/>
        <v/>
      </c>
      <c r="X704" s="34" t="str">
        <f t="shared" si="1"/>
        <v/>
      </c>
      <c r="Y704" s="201">
        <f t="shared" si="26"/>
        <v>0</v>
      </c>
      <c r="Z704" s="201" t="str">
        <f t="shared" si="25"/>
        <v/>
      </c>
    </row>
    <row r="705" spans="1:26" ht="14.25" customHeight="1" thickBot="1" x14ac:dyDescent="0.3">
      <c r="A705" s="40">
        <v>0.26600000000000001</v>
      </c>
      <c r="B705" s="41" t="s">
        <v>2526</v>
      </c>
      <c r="C705" s="24" t="s">
        <v>1102</v>
      </c>
      <c r="D705" s="24"/>
      <c r="E705" s="36" t="s">
        <v>514</v>
      </c>
      <c r="F705" s="179" t="s">
        <v>2527</v>
      </c>
      <c r="G705" s="31" t="s">
        <v>110</v>
      </c>
      <c r="H705" s="24" t="s">
        <v>84</v>
      </c>
      <c r="I705" s="84" t="s">
        <v>2528</v>
      </c>
      <c r="J705" s="51" t="s">
        <v>2529</v>
      </c>
      <c r="K705" s="53">
        <v>253</v>
      </c>
      <c r="L705" s="53" t="s">
        <v>31</v>
      </c>
      <c r="M705" s="31" t="s">
        <v>838</v>
      </c>
      <c r="N705" s="24" t="s">
        <v>839</v>
      </c>
      <c r="O705" s="24">
        <v>3</v>
      </c>
      <c r="P705" s="24"/>
      <c r="Q705" s="31" t="s">
        <v>34</v>
      </c>
      <c r="R705" s="49" t="s">
        <v>45</v>
      </c>
      <c r="S705" s="49"/>
      <c r="T705" s="31" t="s">
        <v>35</v>
      </c>
      <c r="U705" s="199">
        <v>31000</v>
      </c>
      <c r="V705" s="200">
        <v>60000</v>
      </c>
      <c r="W705" s="34">
        <f t="shared" si="0"/>
        <v>15.500000000000002</v>
      </c>
      <c r="X705" s="34" t="str">
        <f t="shared" si="1"/>
        <v>A</v>
      </c>
      <c r="Y705" s="201">
        <f t="shared" si="26"/>
        <v>180000</v>
      </c>
      <c r="Z705" s="201" t="str">
        <f t="shared" si="25"/>
        <v>d</v>
      </c>
    </row>
    <row r="706" spans="1:26" ht="14.25" customHeight="1" thickBot="1" x14ac:dyDescent="0.3">
      <c r="A706" s="40">
        <v>15.098139534883723</v>
      </c>
      <c r="B706" s="41">
        <v>22.7</v>
      </c>
      <c r="C706" s="24" t="s">
        <v>49</v>
      </c>
      <c r="D706" s="24"/>
      <c r="E706" s="24" t="s">
        <v>2530</v>
      </c>
      <c r="F706" s="179" t="s">
        <v>2531</v>
      </c>
      <c r="G706" s="27" t="s">
        <v>39</v>
      </c>
      <c r="H706" s="24" t="s">
        <v>40</v>
      </c>
      <c r="I706" s="84" t="s">
        <v>2532</v>
      </c>
      <c r="J706" s="51" t="s">
        <v>2533</v>
      </c>
      <c r="K706" s="36">
        <v>230</v>
      </c>
      <c r="L706" s="36" t="s">
        <v>31</v>
      </c>
      <c r="M706" s="31" t="s">
        <v>318</v>
      </c>
      <c r="N706" s="24" t="s">
        <v>33</v>
      </c>
      <c r="O706" s="24">
        <v>3</v>
      </c>
      <c r="P706" s="24"/>
      <c r="Q706" s="31" t="s">
        <v>34</v>
      </c>
      <c r="R706" s="49" t="s">
        <v>45</v>
      </c>
      <c r="S706" s="49"/>
      <c r="T706" s="31" t="s">
        <v>35</v>
      </c>
      <c r="U706" s="199">
        <v>0</v>
      </c>
      <c r="V706" s="200">
        <v>0</v>
      </c>
      <c r="W706" s="34" t="str">
        <f t="shared" si="0"/>
        <v/>
      </c>
      <c r="X706" s="34" t="str">
        <f t="shared" si="1"/>
        <v/>
      </c>
      <c r="Y706" s="201">
        <f t="shared" si="26"/>
        <v>0</v>
      </c>
      <c r="Z706" s="201" t="str">
        <f t="shared" ref="Z706:Z769" si="28">IF($Y706="","",IF($U706&lt;$Y706,"d",""))</f>
        <v/>
      </c>
    </row>
    <row r="707" spans="1:26" ht="14.25" customHeight="1" thickBot="1" x14ac:dyDescent="0.3">
      <c r="A707" s="40">
        <v>0.40909090909090906</v>
      </c>
      <c r="B707" s="41">
        <v>0.75</v>
      </c>
      <c r="C707" s="24" t="s">
        <v>195</v>
      </c>
      <c r="D707" s="24"/>
      <c r="E707" s="24" t="s">
        <v>2534</v>
      </c>
      <c r="F707" s="179" t="s">
        <v>2535</v>
      </c>
      <c r="G707" s="31" t="s">
        <v>69</v>
      </c>
      <c r="H707" s="24" t="s">
        <v>28</v>
      </c>
      <c r="I707" s="31" t="s">
        <v>2536</v>
      </c>
      <c r="J707" s="24" t="s">
        <v>2537</v>
      </c>
      <c r="K707" s="36">
        <v>232</v>
      </c>
      <c r="L707" s="36" t="s">
        <v>31</v>
      </c>
      <c r="M707" s="31" t="s">
        <v>318</v>
      </c>
      <c r="N707" s="24" t="s">
        <v>33</v>
      </c>
      <c r="O707" s="24">
        <v>3</v>
      </c>
      <c r="P707" s="24"/>
      <c r="Q707" s="31" t="s">
        <v>34</v>
      </c>
      <c r="R707" s="49" t="s">
        <v>45</v>
      </c>
      <c r="S707" s="49"/>
      <c r="T707" s="31" t="s">
        <v>35</v>
      </c>
      <c r="U707" s="199">
        <v>0</v>
      </c>
      <c r="V707" s="200">
        <v>10000</v>
      </c>
      <c r="W707" s="34">
        <f t="shared" si="0"/>
        <v>0</v>
      </c>
      <c r="X707" s="34" t="str">
        <f t="shared" si="1"/>
        <v>A</v>
      </c>
      <c r="Y707" s="201">
        <f t="shared" ref="Y707:Y770" si="29">IFERROR(($V707)*3,"")</f>
        <v>30000</v>
      </c>
      <c r="Z707" s="201" t="str">
        <f t="shared" si="28"/>
        <v>d</v>
      </c>
    </row>
    <row r="708" spans="1:26" ht="14.25" customHeight="1" thickBot="1" x14ac:dyDescent="0.3">
      <c r="A708" s="40">
        <v>3.86</v>
      </c>
      <c r="B708" s="41" t="s">
        <v>2538</v>
      </c>
      <c r="C708" s="24" t="s">
        <v>2539</v>
      </c>
      <c r="D708" s="24"/>
      <c r="E708" s="24" t="s">
        <v>1888</v>
      </c>
      <c r="F708" s="179" t="s">
        <v>2540</v>
      </c>
      <c r="G708" s="31" t="s">
        <v>110</v>
      </c>
      <c r="H708" s="24" t="s">
        <v>2241</v>
      </c>
      <c r="I708" s="31" t="s">
        <v>2541</v>
      </c>
      <c r="J708" s="24" t="s">
        <v>2542</v>
      </c>
      <c r="K708" s="36">
        <v>250</v>
      </c>
      <c r="L708" s="36" t="s">
        <v>31</v>
      </c>
      <c r="M708" s="31" t="s">
        <v>838</v>
      </c>
      <c r="N708" s="24" t="s">
        <v>839</v>
      </c>
      <c r="O708" s="24">
        <v>3</v>
      </c>
      <c r="P708" s="24"/>
      <c r="Q708" s="31" t="s">
        <v>34</v>
      </c>
      <c r="R708" s="49" t="s">
        <v>45</v>
      </c>
      <c r="S708" s="49"/>
      <c r="T708" s="31" t="s">
        <v>35</v>
      </c>
      <c r="U708" s="199">
        <v>9275</v>
      </c>
      <c r="V708" s="200">
        <v>1750</v>
      </c>
      <c r="W708" s="34">
        <f t="shared" si="0"/>
        <v>159</v>
      </c>
      <c r="X708" s="34" t="str">
        <f t="shared" si="1"/>
        <v>C</v>
      </c>
      <c r="Y708" s="201">
        <f t="shared" si="29"/>
        <v>5250</v>
      </c>
      <c r="Z708" s="201" t="str">
        <f t="shared" si="28"/>
        <v/>
      </c>
    </row>
    <row r="709" spans="1:26" ht="14.25" customHeight="1" thickBot="1" x14ac:dyDescent="0.3">
      <c r="A709" s="40">
        <v>17.939999999999998</v>
      </c>
      <c r="B709" s="40">
        <v>18</v>
      </c>
      <c r="C709" s="24" t="s">
        <v>1970</v>
      </c>
      <c r="D709" s="24"/>
      <c r="E709" s="24" t="s">
        <v>495</v>
      </c>
      <c r="F709" s="179" t="s">
        <v>2543</v>
      </c>
      <c r="G709" s="31" t="s">
        <v>69</v>
      </c>
      <c r="H709" s="24" t="s">
        <v>1967</v>
      </c>
      <c r="I709" s="31" t="s">
        <v>2544</v>
      </c>
      <c r="J709" s="24" t="s">
        <v>2545</v>
      </c>
      <c r="K709" s="36">
        <v>745</v>
      </c>
      <c r="L709" s="36" t="s">
        <v>31</v>
      </c>
      <c r="M709" s="31" t="s">
        <v>72</v>
      </c>
      <c r="N709" s="24" t="s">
        <v>33</v>
      </c>
      <c r="O709" s="24">
        <v>8</v>
      </c>
      <c r="P709" s="24"/>
      <c r="Q709" s="31" t="s">
        <v>34</v>
      </c>
      <c r="R709" s="24" t="s">
        <v>45</v>
      </c>
      <c r="S709" s="24"/>
      <c r="T709" s="31" t="s">
        <v>35</v>
      </c>
      <c r="U709" s="199">
        <v>0</v>
      </c>
      <c r="V709" s="200">
        <v>0</v>
      </c>
      <c r="W709" s="34" t="str">
        <f t="shared" si="0"/>
        <v/>
      </c>
      <c r="X709" s="34" t="str">
        <f t="shared" si="1"/>
        <v/>
      </c>
      <c r="Y709" s="201">
        <f t="shared" si="29"/>
        <v>0</v>
      </c>
      <c r="Z709" s="201" t="str">
        <f t="shared" si="28"/>
        <v/>
      </c>
    </row>
    <row r="710" spans="1:26" ht="14.25" customHeight="1" thickBot="1" x14ac:dyDescent="0.3">
      <c r="A710" s="36">
        <v>5.476</v>
      </c>
      <c r="B710" s="24">
        <v>6.95</v>
      </c>
      <c r="C710" s="24" t="s">
        <v>561</v>
      </c>
      <c r="D710" s="24"/>
      <c r="E710" s="24" t="s">
        <v>67</v>
      </c>
      <c r="F710" s="179" t="s">
        <v>2546</v>
      </c>
      <c r="G710" s="31" t="s">
        <v>69</v>
      </c>
      <c r="H710" s="24" t="s">
        <v>2547</v>
      </c>
      <c r="I710" s="31" t="s">
        <v>2548</v>
      </c>
      <c r="J710" s="24" t="s">
        <v>2549</v>
      </c>
      <c r="K710" s="36">
        <v>529</v>
      </c>
      <c r="L710" s="36" t="s">
        <v>31</v>
      </c>
      <c r="M710" s="31" t="s">
        <v>2550</v>
      </c>
      <c r="N710" s="24" t="s">
        <v>58</v>
      </c>
      <c r="O710" s="24">
        <v>5</v>
      </c>
      <c r="P710" s="24"/>
      <c r="Q710" s="31" t="s">
        <v>34</v>
      </c>
      <c r="R710" s="24"/>
      <c r="S710" s="24"/>
      <c r="T710" s="31" t="s">
        <v>35</v>
      </c>
      <c r="U710" s="199">
        <v>0</v>
      </c>
      <c r="V710" s="200">
        <v>0</v>
      </c>
      <c r="W710" s="34" t="str">
        <f t="shared" si="0"/>
        <v/>
      </c>
      <c r="X710" s="34" t="str">
        <f t="shared" si="1"/>
        <v/>
      </c>
      <c r="Y710" s="201">
        <f t="shared" si="29"/>
        <v>0</v>
      </c>
      <c r="Z710" s="201" t="str">
        <f t="shared" si="28"/>
        <v/>
      </c>
    </row>
    <row r="711" spans="1:26" ht="14.25" customHeight="1" thickBot="1" x14ac:dyDescent="0.3">
      <c r="A711" s="40">
        <v>719.95</v>
      </c>
      <c r="B711" s="41" t="s">
        <v>2551</v>
      </c>
      <c r="C711" s="24" t="s">
        <v>2552</v>
      </c>
      <c r="D711" s="24"/>
      <c r="E711" s="24" t="s">
        <v>1782</v>
      </c>
      <c r="F711" s="179" t="s">
        <v>2553</v>
      </c>
      <c r="G711" s="31" t="s">
        <v>1784</v>
      </c>
      <c r="H711" s="24" t="s">
        <v>222</v>
      </c>
      <c r="I711" s="31" t="s">
        <v>2554</v>
      </c>
      <c r="J711" s="24" t="s">
        <v>2555</v>
      </c>
      <c r="K711" s="36">
        <v>577</v>
      </c>
      <c r="L711" s="36" t="s">
        <v>31</v>
      </c>
      <c r="M711" s="31" t="s">
        <v>234</v>
      </c>
      <c r="N711" s="24" t="s">
        <v>88</v>
      </c>
      <c r="O711" s="24">
        <v>5</v>
      </c>
      <c r="P711" s="24"/>
      <c r="Q711" s="31" t="s">
        <v>34</v>
      </c>
      <c r="R711" s="49" t="s">
        <v>45</v>
      </c>
      <c r="S711" s="49"/>
      <c r="T711" s="31" t="s">
        <v>35</v>
      </c>
      <c r="U711" s="199">
        <v>26</v>
      </c>
      <c r="V711" s="200">
        <v>11</v>
      </c>
      <c r="W711" s="34">
        <f t="shared" si="0"/>
        <v>70.909090909090907</v>
      </c>
      <c r="X711" s="34" t="str">
        <f t="shared" si="1"/>
        <v>C</v>
      </c>
      <c r="Y711" s="201">
        <f t="shared" si="29"/>
        <v>33</v>
      </c>
      <c r="Z711" s="201" t="str">
        <f t="shared" si="28"/>
        <v>d</v>
      </c>
    </row>
    <row r="712" spans="1:26" ht="14.25" customHeight="1" thickBot="1" x14ac:dyDescent="0.3">
      <c r="A712" s="22">
        <v>1188</v>
      </c>
      <c r="B712" s="23">
        <v>1540</v>
      </c>
      <c r="C712" s="24"/>
      <c r="D712" s="24"/>
      <c r="E712" s="25" t="s">
        <v>546</v>
      </c>
      <c r="F712" s="178" t="s">
        <v>2556</v>
      </c>
      <c r="G712" s="31" t="s">
        <v>110</v>
      </c>
      <c r="H712" s="25" t="s">
        <v>2557</v>
      </c>
      <c r="I712" s="24"/>
      <c r="J712" s="25" t="s">
        <v>2558</v>
      </c>
      <c r="K712" s="36">
        <v>32</v>
      </c>
      <c r="L712" s="36" t="s">
        <v>31</v>
      </c>
      <c r="M712" s="31" t="s">
        <v>43</v>
      </c>
      <c r="N712" s="24">
        <v>2018</v>
      </c>
      <c r="O712" s="31" t="s">
        <v>822</v>
      </c>
      <c r="P712" s="24" t="s">
        <v>44</v>
      </c>
      <c r="Q712" s="31" t="s">
        <v>34</v>
      </c>
      <c r="R712" s="24" t="s">
        <v>45</v>
      </c>
      <c r="S712" s="24" t="s">
        <v>44</v>
      </c>
      <c r="T712" s="31" t="s">
        <v>35</v>
      </c>
      <c r="U712" s="199">
        <v>0</v>
      </c>
      <c r="V712" s="200">
        <v>0</v>
      </c>
      <c r="W712" s="34" t="str">
        <f t="shared" si="0"/>
        <v/>
      </c>
      <c r="X712" s="34" t="str">
        <f t="shared" si="1"/>
        <v/>
      </c>
      <c r="Y712" s="201">
        <f t="shared" si="29"/>
        <v>0</v>
      </c>
      <c r="Z712" s="201" t="str">
        <f t="shared" si="28"/>
        <v/>
      </c>
    </row>
    <row r="713" spans="1:26" ht="14.25" customHeight="1" thickBot="1" x14ac:dyDescent="0.3">
      <c r="A713" s="22">
        <v>557</v>
      </c>
      <c r="B713" s="23">
        <v>742</v>
      </c>
      <c r="C713" s="24"/>
      <c r="D713" s="24"/>
      <c r="E713" s="25" t="s">
        <v>546</v>
      </c>
      <c r="F713" s="178" t="s">
        <v>2559</v>
      </c>
      <c r="G713" s="31" t="s">
        <v>110</v>
      </c>
      <c r="H713" s="25" t="s">
        <v>2557</v>
      </c>
      <c r="I713" s="24"/>
      <c r="J713" s="25" t="s">
        <v>2560</v>
      </c>
      <c r="K713" s="36">
        <v>33</v>
      </c>
      <c r="L713" s="36" t="s">
        <v>31</v>
      </c>
      <c r="M713" s="31" t="s">
        <v>43</v>
      </c>
      <c r="N713" s="24">
        <v>2018</v>
      </c>
      <c r="O713" s="31" t="s">
        <v>822</v>
      </c>
      <c r="P713" s="24" t="s">
        <v>44</v>
      </c>
      <c r="Q713" s="31" t="s">
        <v>34</v>
      </c>
      <c r="R713" s="24" t="s">
        <v>45</v>
      </c>
      <c r="S713" s="24" t="s">
        <v>44</v>
      </c>
      <c r="T713" s="31" t="s">
        <v>35</v>
      </c>
      <c r="U713" s="199">
        <v>0</v>
      </c>
      <c r="V713" s="200">
        <v>0</v>
      </c>
      <c r="W713" s="34" t="str">
        <f t="shared" si="0"/>
        <v/>
      </c>
      <c r="X713" s="34" t="str">
        <f t="shared" si="1"/>
        <v/>
      </c>
      <c r="Y713" s="201">
        <f t="shared" si="29"/>
        <v>0</v>
      </c>
      <c r="Z713" s="201" t="str">
        <f t="shared" si="28"/>
        <v/>
      </c>
    </row>
    <row r="714" spans="1:26" ht="14.25" customHeight="1" thickBot="1" x14ac:dyDescent="0.3">
      <c r="A714" s="40">
        <v>9.56</v>
      </c>
      <c r="B714" s="40" t="s">
        <v>2561</v>
      </c>
      <c r="C714" s="24" t="s">
        <v>798</v>
      </c>
      <c r="D714" s="24"/>
      <c r="E714" s="24" t="s">
        <v>1287</v>
      </c>
      <c r="F714" s="179" t="s">
        <v>2562</v>
      </c>
      <c r="G714" s="31" t="s">
        <v>1289</v>
      </c>
      <c r="H714" s="24" t="s">
        <v>798</v>
      </c>
      <c r="I714" s="84" t="s">
        <v>2563</v>
      </c>
      <c r="J714" s="51" t="s">
        <v>2564</v>
      </c>
      <c r="K714" s="36">
        <v>407</v>
      </c>
      <c r="L714" s="36" t="s">
        <v>31</v>
      </c>
      <c r="M714" s="31" t="s">
        <v>153</v>
      </c>
      <c r="N714" s="24" t="s">
        <v>88</v>
      </c>
      <c r="O714" s="24">
        <v>4</v>
      </c>
      <c r="P714" s="24"/>
      <c r="Q714" s="31" t="s">
        <v>34</v>
      </c>
      <c r="R714" s="24"/>
      <c r="S714" s="24"/>
      <c r="T714" s="31" t="s">
        <v>35</v>
      </c>
      <c r="U714" s="199">
        <v>150</v>
      </c>
      <c r="V714" s="200">
        <v>70</v>
      </c>
      <c r="W714" s="34">
        <f t="shared" si="0"/>
        <v>64.285714285714278</v>
      </c>
      <c r="X714" s="34" t="str">
        <f t="shared" si="1"/>
        <v>C</v>
      </c>
      <c r="Y714" s="201">
        <f t="shared" si="29"/>
        <v>210</v>
      </c>
      <c r="Z714" s="201" t="str">
        <f t="shared" si="28"/>
        <v>d</v>
      </c>
    </row>
    <row r="715" spans="1:26" ht="14.25" customHeight="1" thickBot="1" x14ac:dyDescent="0.3">
      <c r="A715" s="40">
        <v>11</v>
      </c>
      <c r="B715" s="45" t="s">
        <v>2151</v>
      </c>
      <c r="C715" s="24" t="s">
        <v>115</v>
      </c>
      <c r="D715" s="24"/>
      <c r="E715" s="24" t="s">
        <v>25</v>
      </c>
      <c r="F715" s="179" t="s">
        <v>2565</v>
      </c>
      <c r="G715" s="31" t="s">
        <v>810</v>
      </c>
      <c r="H715" s="24" t="s">
        <v>84</v>
      </c>
      <c r="I715" s="84" t="s">
        <v>2566</v>
      </c>
      <c r="J715" s="51" t="s">
        <v>2567</v>
      </c>
      <c r="K715" s="53">
        <v>496</v>
      </c>
      <c r="L715" s="53" t="s">
        <v>31</v>
      </c>
      <c r="M715" s="31" t="s">
        <v>234</v>
      </c>
      <c r="N715" s="24" t="s">
        <v>88</v>
      </c>
      <c r="O715" s="24">
        <v>5</v>
      </c>
      <c r="P715" s="24"/>
      <c r="Q715" s="31" t="s">
        <v>34</v>
      </c>
      <c r="R715" s="24"/>
      <c r="S715" s="24"/>
      <c r="T715" s="31" t="s">
        <v>35</v>
      </c>
      <c r="U715" s="199">
        <v>28500</v>
      </c>
      <c r="V715" s="200">
        <v>53700</v>
      </c>
      <c r="W715" s="34">
        <f t="shared" si="0"/>
        <v>15.921787709497208</v>
      </c>
      <c r="X715" s="34" t="str">
        <f t="shared" si="1"/>
        <v>A</v>
      </c>
      <c r="Y715" s="201">
        <f t="shared" si="29"/>
        <v>161100</v>
      </c>
      <c r="Z715" s="201" t="str">
        <f t="shared" si="28"/>
        <v>d</v>
      </c>
    </row>
    <row r="716" spans="1:26" ht="14.25" customHeight="1" thickBot="1" x14ac:dyDescent="0.3">
      <c r="A716" s="40">
        <v>4.13</v>
      </c>
      <c r="B716" s="45" t="s">
        <v>2568</v>
      </c>
      <c r="C716" s="24" t="s">
        <v>669</v>
      </c>
      <c r="D716" s="24"/>
      <c r="E716" s="24" t="s">
        <v>25</v>
      </c>
      <c r="F716" s="179" t="s">
        <v>2569</v>
      </c>
      <c r="G716" s="27" t="s">
        <v>810</v>
      </c>
      <c r="H716" s="24" t="s">
        <v>40</v>
      </c>
      <c r="I716" s="31" t="s">
        <v>2566</v>
      </c>
      <c r="J716" s="51" t="s">
        <v>2570</v>
      </c>
      <c r="K716" s="53">
        <v>497</v>
      </c>
      <c r="L716" s="53" t="s">
        <v>31</v>
      </c>
      <c r="M716" s="31" t="s">
        <v>234</v>
      </c>
      <c r="N716" s="24" t="s">
        <v>88</v>
      </c>
      <c r="O716" s="24">
        <v>5</v>
      </c>
      <c r="P716" s="24"/>
      <c r="Q716" s="31" t="s">
        <v>34</v>
      </c>
      <c r="R716" s="24" t="s">
        <v>45</v>
      </c>
      <c r="S716" s="24"/>
      <c r="T716" s="31" t="s">
        <v>35</v>
      </c>
      <c r="U716" s="199">
        <v>0</v>
      </c>
      <c r="V716" s="200">
        <v>31348</v>
      </c>
      <c r="W716" s="34">
        <f t="shared" si="0"/>
        <v>0</v>
      </c>
      <c r="X716" s="34" t="str">
        <f t="shared" si="1"/>
        <v>A</v>
      </c>
      <c r="Y716" s="201">
        <f t="shared" si="29"/>
        <v>94044</v>
      </c>
      <c r="Z716" s="201" t="str">
        <f t="shared" si="28"/>
        <v>d</v>
      </c>
    </row>
    <row r="717" spans="1:26" ht="14.25" customHeight="1" thickBot="1" x14ac:dyDescent="0.3">
      <c r="A717" s="22">
        <v>14.8</v>
      </c>
      <c r="B717" s="23">
        <v>91</v>
      </c>
      <c r="C717" s="24"/>
      <c r="D717" s="24"/>
      <c r="E717" s="25" t="s">
        <v>2571</v>
      </c>
      <c r="F717" s="178" t="s">
        <v>2572</v>
      </c>
      <c r="G717" s="27" t="s">
        <v>39</v>
      </c>
      <c r="H717" s="25" t="s">
        <v>36</v>
      </c>
      <c r="I717" s="31" t="s">
        <v>2573</v>
      </c>
      <c r="J717" s="25" t="s">
        <v>2574</v>
      </c>
      <c r="K717" s="36">
        <v>34</v>
      </c>
      <c r="L717" s="36" t="s">
        <v>31</v>
      </c>
      <c r="M717" s="31" t="s">
        <v>43</v>
      </c>
      <c r="N717" s="24">
        <v>2018</v>
      </c>
      <c r="O717" s="24">
        <v>51</v>
      </c>
      <c r="P717" s="24" t="s">
        <v>44</v>
      </c>
      <c r="Q717" s="31" t="s">
        <v>34</v>
      </c>
      <c r="R717" s="24" t="s">
        <v>45</v>
      </c>
      <c r="S717" s="24" t="s">
        <v>44</v>
      </c>
      <c r="T717" s="31" t="s">
        <v>35</v>
      </c>
      <c r="U717" s="199">
        <v>0</v>
      </c>
      <c r="V717" s="200">
        <v>0</v>
      </c>
      <c r="W717" s="34" t="str">
        <f t="shared" si="0"/>
        <v/>
      </c>
      <c r="X717" s="34" t="str">
        <f t="shared" si="1"/>
        <v/>
      </c>
      <c r="Y717" s="201">
        <f t="shared" si="29"/>
        <v>0</v>
      </c>
      <c r="Z717" s="201" t="str">
        <f t="shared" si="28"/>
        <v/>
      </c>
    </row>
    <row r="718" spans="1:26" ht="14.25" customHeight="1" thickBot="1" x14ac:dyDescent="0.3">
      <c r="A718" s="40">
        <v>0.26100000000000001</v>
      </c>
      <c r="B718" s="41">
        <v>0.27500000000000002</v>
      </c>
      <c r="C718" s="24" t="s">
        <v>24</v>
      </c>
      <c r="D718" s="24"/>
      <c r="E718" s="24" t="s">
        <v>325</v>
      </c>
      <c r="F718" s="179" t="s">
        <v>2575</v>
      </c>
      <c r="G718" s="31" t="s">
        <v>69</v>
      </c>
      <c r="H718" s="24" t="s">
        <v>28</v>
      </c>
      <c r="I718" s="31" t="s">
        <v>2576</v>
      </c>
      <c r="J718" s="24" t="s">
        <v>2577</v>
      </c>
      <c r="K718" s="36">
        <v>184</v>
      </c>
      <c r="L718" s="36" t="s">
        <v>31</v>
      </c>
      <c r="M718" s="31" t="s">
        <v>119</v>
      </c>
      <c r="N718" s="24" t="s">
        <v>33</v>
      </c>
      <c r="O718" s="24">
        <v>2</v>
      </c>
      <c r="P718" s="24"/>
      <c r="Q718" s="31" t="s">
        <v>34</v>
      </c>
      <c r="R718" s="24"/>
      <c r="S718" s="24"/>
      <c r="T718" s="31" t="s">
        <v>35</v>
      </c>
      <c r="U718" s="199">
        <v>5160</v>
      </c>
      <c r="V718" s="200">
        <v>5810</v>
      </c>
      <c r="W718" s="34">
        <f t="shared" si="0"/>
        <v>26.64371772805508</v>
      </c>
      <c r="X718" s="34" t="str">
        <f t="shared" si="1"/>
        <v>A</v>
      </c>
      <c r="Y718" s="201">
        <f t="shared" si="29"/>
        <v>17430</v>
      </c>
      <c r="Z718" s="201" t="str">
        <f t="shared" si="28"/>
        <v>d</v>
      </c>
    </row>
    <row r="719" spans="1:26" ht="14.25" customHeight="1" thickBot="1" x14ac:dyDescent="0.3">
      <c r="A719" s="36">
        <v>4.0350000000000001</v>
      </c>
      <c r="B719" s="40" t="s">
        <v>283</v>
      </c>
      <c r="C719" s="24" t="s">
        <v>585</v>
      </c>
      <c r="D719" s="24"/>
      <c r="E719" s="24" t="s">
        <v>325</v>
      </c>
      <c r="F719" s="179" t="s">
        <v>2578</v>
      </c>
      <c r="G719" s="31" t="s">
        <v>69</v>
      </c>
      <c r="H719" s="24" t="s">
        <v>585</v>
      </c>
      <c r="I719" s="84" t="s">
        <v>2579</v>
      </c>
      <c r="J719" s="51" t="s">
        <v>2580</v>
      </c>
      <c r="K719" s="36">
        <v>474</v>
      </c>
      <c r="L719" s="36" t="s">
        <v>31</v>
      </c>
      <c r="M719" s="31" t="s">
        <v>2550</v>
      </c>
      <c r="N719" s="24" t="s">
        <v>58</v>
      </c>
      <c r="O719" s="24">
        <v>5</v>
      </c>
      <c r="P719" s="24"/>
      <c r="Q719" s="31" t="s">
        <v>34</v>
      </c>
      <c r="R719" s="24"/>
      <c r="S719" s="24"/>
      <c r="T719" s="31" t="s">
        <v>35</v>
      </c>
      <c r="U719" s="199">
        <v>240</v>
      </c>
      <c r="V719" s="200">
        <v>90</v>
      </c>
      <c r="W719" s="34">
        <f t="shared" si="0"/>
        <v>80</v>
      </c>
      <c r="X719" s="34" t="str">
        <f t="shared" si="1"/>
        <v>C</v>
      </c>
      <c r="Y719" s="201">
        <f t="shared" si="29"/>
        <v>270</v>
      </c>
      <c r="Z719" s="201" t="str">
        <f t="shared" si="28"/>
        <v>d</v>
      </c>
    </row>
    <row r="720" spans="1:26" ht="14.25" customHeight="1" thickBot="1" x14ac:dyDescent="0.3">
      <c r="A720" s="40">
        <v>81</v>
      </c>
      <c r="B720" s="40" t="s">
        <v>2581</v>
      </c>
      <c r="C720" s="51" t="s">
        <v>49</v>
      </c>
      <c r="D720" s="24"/>
      <c r="E720" s="24" t="s">
        <v>230</v>
      </c>
      <c r="F720" s="182" t="s">
        <v>2582</v>
      </c>
      <c r="G720" s="56" t="s">
        <v>100</v>
      </c>
      <c r="H720" s="24" t="s">
        <v>40</v>
      </c>
      <c r="I720" s="168" t="s">
        <v>2583</v>
      </c>
      <c r="J720" s="126" t="s">
        <v>2584</v>
      </c>
      <c r="K720" s="36">
        <v>583</v>
      </c>
      <c r="L720" s="36" t="s">
        <v>31</v>
      </c>
      <c r="M720" s="31" t="s">
        <v>234</v>
      </c>
      <c r="N720" s="24" t="s">
        <v>88</v>
      </c>
      <c r="O720" s="24">
        <v>5</v>
      </c>
      <c r="P720" s="24"/>
      <c r="Q720" s="31" t="s">
        <v>34</v>
      </c>
      <c r="R720" s="24" t="s">
        <v>45</v>
      </c>
      <c r="S720" s="24"/>
      <c r="T720" s="31" t="s">
        <v>35</v>
      </c>
      <c r="U720" s="199">
        <v>4480</v>
      </c>
      <c r="V720" s="200">
        <v>1900</v>
      </c>
      <c r="W720" s="34">
        <f t="shared" si="0"/>
        <v>70.73684210526315</v>
      </c>
      <c r="X720" s="34" t="str">
        <f t="shared" si="1"/>
        <v>C</v>
      </c>
      <c r="Y720" s="201">
        <f t="shared" si="29"/>
        <v>5700</v>
      </c>
      <c r="Z720" s="201" t="str">
        <f t="shared" si="28"/>
        <v>d</v>
      </c>
    </row>
    <row r="721" spans="1:26" ht="14.25" customHeight="1" thickBot="1" x14ac:dyDescent="0.3">
      <c r="A721" s="40">
        <v>8.0000000000000016E-2</v>
      </c>
      <c r="B721" s="40">
        <v>0.3</v>
      </c>
      <c r="C721" s="24" t="s">
        <v>24</v>
      </c>
      <c r="D721" s="24"/>
      <c r="E721" s="24" t="s">
        <v>325</v>
      </c>
      <c r="F721" s="179" t="s">
        <v>2585</v>
      </c>
      <c r="G721" s="31" t="s">
        <v>69</v>
      </c>
      <c r="H721" s="24" t="s">
        <v>28</v>
      </c>
      <c r="I721" s="31" t="s">
        <v>2586</v>
      </c>
      <c r="J721" s="24" t="s">
        <v>2587</v>
      </c>
      <c r="K721" s="36">
        <v>62</v>
      </c>
      <c r="L721" s="36" t="s">
        <v>31</v>
      </c>
      <c r="M721" s="31" t="s">
        <v>622</v>
      </c>
      <c r="N721" s="24" t="s">
        <v>33</v>
      </c>
      <c r="O721" s="24">
        <v>6</v>
      </c>
      <c r="P721" s="31" t="s">
        <v>623</v>
      </c>
      <c r="Q721" s="31" t="s">
        <v>34</v>
      </c>
      <c r="R721" s="24" t="s">
        <v>45</v>
      </c>
      <c r="S721" s="24" t="s">
        <v>329</v>
      </c>
      <c r="T721" s="31" t="s">
        <v>35</v>
      </c>
      <c r="U721" s="199">
        <v>0</v>
      </c>
      <c r="V721" s="200">
        <v>0</v>
      </c>
      <c r="W721" s="34" t="str">
        <f t="shared" si="0"/>
        <v/>
      </c>
      <c r="X721" s="34" t="str">
        <f t="shared" si="1"/>
        <v/>
      </c>
      <c r="Y721" s="201">
        <f t="shared" si="29"/>
        <v>0</v>
      </c>
      <c r="Z721" s="201" t="str">
        <f t="shared" si="28"/>
        <v/>
      </c>
    </row>
    <row r="722" spans="1:26" ht="14.25" customHeight="1" thickBot="1" x14ac:dyDescent="0.3">
      <c r="A722" s="40">
        <v>0.13999999999999999</v>
      </c>
      <c r="B722" s="40">
        <v>0.4</v>
      </c>
      <c r="C722" s="24" t="s">
        <v>24</v>
      </c>
      <c r="D722" s="24"/>
      <c r="E722" s="24" t="s">
        <v>325</v>
      </c>
      <c r="F722" s="179" t="s">
        <v>2585</v>
      </c>
      <c r="G722" s="31" t="s">
        <v>69</v>
      </c>
      <c r="H722" s="24" t="s">
        <v>28</v>
      </c>
      <c r="I722" s="31" t="s">
        <v>2588</v>
      </c>
      <c r="J722" s="24" t="s">
        <v>2589</v>
      </c>
      <c r="K722" s="36">
        <v>61</v>
      </c>
      <c r="L722" s="36" t="s">
        <v>31</v>
      </c>
      <c r="M722" s="31" t="s">
        <v>622</v>
      </c>
      <c r="N722" s="24" t="s">
        <v>33</v>
      </c>
      <c r="O722" s="24">
        <v>6</v>
      </c>
      <c r="P722" s="31" t="s">
        <v>623</v>
      </c>
      <c r="Q722" s="31" t="s">
        <v>34</v>
      </c>
      <c r="R722" s="24" t="s">
        <v>45</v>
      </c>
      <c r="S722" s="24" t="s">
        <v>329</v>
      </c>
      <c r="T722" s="31" t="s">
        <v>35</v>
      </c>
      <c r="U722" s="199">
        <v>17320</v>
      </c>
      <c r="V722" s="200">
        <v>8250</v>
      </c>
      <c r="W722" s="34">
        <f t="shared" si="0"/>
        <v>62.981818181818184</v>
      </c>
      <c r="X722" s="34" t="str">
        <f t="shared" si="1"/>
        <v>C</v>
      </c>
      <c r="Y722" s="201">
        <f t="shared" si="29"/>
        <v>24750</v>
      </c>
      <c r="Z722" s="201" t="str">
        <f t="shared" si="28"/>
        <v>d</v>
      </c>
    </row>
    <row r="723" spans="1:26" ht="14.25" customHeight="1" thickBot="1" x14ac:dyDescent="0.3">
      <c r="A723" s="40">
        <v>5.7883999999999993</v>
      </c>
      <c r="B723" s="40">
        <v>8.25</v>
      </c>
      <c r="C723" s="24" t="s">
        <v>36</v>
      </c>
      <c r="D723" s="24"/>
      <c r="E723" s="24" t="s">
        <v>477</v>
      </c>
      <c r="F723" s="179" t="s">
        <v>2590</v>
      </c>
      <c r="G723" s="31" t="s">
        <v>110</v>
      </c>
      <c r="H723" s="24" t="s">
        <v>40</v>
      </c>
      <c r="I723" s="31" t="s">
        <v>2591</v>
      </c>
      <c r="J723" s="24" t="s">
        <v>2592</v>
      </c>
      <c r="K723" s="30">
        <v>64</v>
      </c>
      <c r="L723" s="30" t="s">
        <v>31</v>
      </c>
      <c r="M723" s="31" t="s">
        <v>622</v>
      </c>
      <c r="N723" s="24" t="s">
        <v>33</v>
      </c>
      <c r="O723" s="24">
        <v>6</v>
      </c>
      <c r="P723" s="31" t="s">
        <v>623</v>
      </c>
      <c r="Q723" s="31" t="s">
        <v>34</v>
      </c>
      <c r="R723" s="24" t="s">
        <v>45</v>
      </c>
      <c r="S723" s="24" t="s">
        <v>329</v>
      </c>
      <c r="T723" s="31" t="s">
        <v>35</v>
      </c>
      <c r="U723" s="199">
        <v>0</v>
      </c>
      <c r="V723" s="200">
        <v>100</v>
      </c>
      <c r="W723" s="34">
        <f t="shared" si="0"/>
        <v>0</v>
      </c>
      <c r="X723" s="34" t="str">
        <f t="shared" si="1"/>
        <v>A</v>
      </c>
      <c r="Y723" s="201">
        <f t="shared" si="29"/>
        <v>300</v>
      </c>
      <c r="Z723" s="201" t="str">
        <f t="shared" si="28"/>
        <v>d</v>
      </c>
    </row>
    <row r="724" spans="1:26" ht="14.25" customHeight="1" thickBot="1" x14ac:dyDescent="0.3">
      <c r="A724" s="40">
        <v>5.7883999999999993</v>
      </c>
      <c r="B724" s="40">
        <v>8.6999999999999993</v>
      </c>
      <c r="C724" s="24" t="s">
        <v>36</v>
      </c>
      <c r="D724" s="24"/>
      <c r="E724" s="24" t="s">
        <v>808</v>
      </c>
      <c r="F724" s="179" t="s">
        <v>2593</v>
      </c>
      <c r="G724" s="27" t="s">
        <v>39</v>
      </c>
      <c r="H724" s="24" t="s">
        <v>40</v>
      </c>
      <c r="I724" s="31" t="s">
        <v>2591</v>
      </c>
      <c r="J724" s="24" t="s">
        <v>2592</v>
      </c>
      <c r="K724" s="35">
        <v>64</v>
      </c>
      <c r="L724" s="35" t="s">
        <v>47</v>
      </c>
      <c r="M724" s="31" t="s">
        <v>622</v>
      </c>
      <c r="N724" s="24" t="s">
        <v>33</v>
      </c>
      <c r="O724" s="24">
        <v>6</v>
      </c>
      <c r="P724" s="31" t="s">
        <v>623</v>
      </c>
      <c r="Q724" s="31" t="s">
        <v>34</v>
      </c>
      <c r="R724" s="24" t="s">
        <v>45</v>
      </c>
      <c r="S724" s="24" t="s">
        <v>329</v>
      </c>
      <c r="T724" s="31" t="s">
        <v>35</v>
      </c>
      <c r="U724" s="199">
        <v>17600</v>
      </c>
      <c r="V724" s="200">
        <v>28400</v>
      </c>
      <c r="W724" s="34">
        <f t="shared" si="0"/>
        <v>18.591549295774648</v>
      </c>
      <c r="X724" s="34" t="str">
        <f t="shared" si="1"/>
        <v>A</v>
      </c>
      <c r="Y724" s="201">
        <f t="shared" si="29"/>
        <v>85200</v>
      </c>
      <c r="Z724" s="201" t="str">
        <f t="shared" si="28"/>
        <v>d</v>
      </c>
    </row>
    <row r="725" spans="1:26" ht="14.25" customHeight="1" thickBot="1" x14ac:dyDescent="0.3">
      <c r="A725" s="40">
        <v>11.868</v>
      </c>
      <c r="B725" s="41">
        <v>19.2</v>
      </c>
      <c r="C725" s="24" t="s">
        <v>36</v>
      </c>
      <c r="D725" s="24"/>
      <c r="E725" s="24" t="s">
        <v>808</v>
      </c>
      <c r="F725" s="179" t="s">
        <v>2594</v>
      </c>
      <c r="G725" s="27" t="s">
        <v>39</v>
      </c>
      <c r="H725" s="24" t="s">
        <v>40</v>
      </c>
      <c r="I725" s="31" t="s">
        <v>2595</v>
      </c>
      <c r="J725" s="24" t="s">
        <v>2596</v>
      </c>
      <c r="K725" s="36">
        <v>63</v>
      </c>
      <c r="L725" s="36" t="s">
        <v>31</v>
      </c>
      <c r="M725" s="31" t="s">
        <v>622</v>
      </c>
      <c r="N725" s="24" t="s">
        <v>33</v>
      </c>
      <c r="O725" s="24">
        <v>6</v>
      </c>
      <c r="P725" s="31" t="s">
        <v>623</v>
      </c>
      <c r="Q725" s="31" t="s">
        <v>34</v>
      </c>
      <c r="R725" s="24" t="s">
        <v>45</v>
      </c>
      <c r="S725" s="24" t="s">
        <v>329</v>
      </c>
      <c r="T725" s="31" t="s">
        <v>35</v>
      </c>
      <c r="U725" s="199">
        <v>12702</v>
      </c>
      <c r="V725" s="200">
        <v>13000</v>
      </c>
      <c r="W725" s="34">
        <f t="shared" si="0"/>
        <v>29.312307692307691</v>
      </c>
      <c r="X725" s="34" t="str">
        <f t="shared" si="1"/>
        <v>A</v>
      </c>
      <c r="Y725" s="201">
        <f t="shared" si="29"/>
        <v>39000</v>
      </c>
      <c r="Z725" s="201" t="str">
        <f t="shared" si="28"/>
        <v>d</v>
      </c>
    </row>
    <row r="726" spans="1:26" ht="14.25" customHeight="1" thickBot="1" x14ac:dyDescent="0.3">
      <c r="A726" s="40">
        <v>35.35</v>
      </c>
      <c r="B726" s="40">
        <v>45</v>
      </c>
      <c r="C726" s="24" t="s">
        <v>235</v>
      </c>
      <c r="D726" s="31" t="s">
        <v>171</v>
      </c>
      <c r="E726" s="24" t="s">
        <v>2597</v>
      </c>
      <c r="F726" s="179" t="s">
        <v>2598</v>
      </c>
      <c r="G726" s="31" t="s">
        <v>46</v>
      </c>
      <c r="H726" s="24" t="s">
        <v>235</v>
      </c>
      <c r="I726" s="31" t="s">
        <v>2599</v>
      </c>
      <c r="J726" s="24" t="s">
        <v>2600</v>
      </c>
      <c r="K726" s="36">
        <v>1</v>
      </c>
      <c r="L726" s="36" t="s">
        <v>31</v>
      </c>
      <c r="M726" s="31" t="s">
        <v>175</v>
      </c>
      <c r="N726" s="24" t="s">
        <v>33</v>
      </c>
      <c r="O726" s="24">
        <v>1</v>
      </c>
      <c r="P726" s="24"/>
      <c r="Q726" s="31" t="s">
        <v>34</v>
      </c>
      <c r="R726" s="24" t="s">
        <v>45</v>
      </c>
      <c r="S726" s="24"/>
      <c r="T726" s="31" t="s">
        <v>35</v>
      </c>
      <c r="U726" s="199">
        <v>13170</v>
      </c>
      <c r="V726" s="200">
        <v>12300</v>
      </c>
      <c r="W726" s="34">
        <f t="shared" si="0"/>
        <v>32.121951219512198</v>
      </c>
      <c r="X726" s="34" t="str">
        <f t="shared" si="1"/>
        <v>B</v>
      </c>
      <c r="Y726" s="201">
        <f t="shared" si="29"/>
        <v>36900</v>
      </c>
      <c r="Z726" s="201" t="str">
        <f t="shared" si="28"/>
        <v>d</v>
      </c>
    </row>
    <row r="727" spans="1:26" ht="14.25" customHeight="1" thickBot="1" x14ac:dyDescent="0.3">
      <c r="A727" s="40">
        <v>126.60000000000001</v>
      </c>
      <c r="B727" s="40" t="s">
        <v>283</v>
      </c>
      <c r="C727" s="24" t="s">
        <v>207</v>
      </c>
      <c r="D727" s="31" t="s">
        <v>171</v>
      </c>
      <c r="E727" s="24" t="s">
        <v>2597</v>
      </c>
      <c r="F727" s="179" t="s">
        <v>2601</v>
      </c>
      <c r="G727" s="31" t="s">
        <v>46</v>
      </c>
      <c r="H727" s="24" t="s">
        <v>107</v>
      </c>
      <c r="I727" s="31" t="s">
        <v>2602</v>
      </c>
      <c r="J727" s="24" t="s">
        <v>2600</v>
      </c>
      <c r="K727" s="36">
        <v>2</v>
      </c>
      <c r="L727" s="36" t="s">
        <v>31</v>
      </c>
      <c r="M727" s="31" t="s">
        <v>175</v>
      </c>
      <c r="N727" s="24" t="s">
        <v>33</v>
      </c>
      <c r="O727" s="24">
        <v>1</v>
      </c>
      <c r="P727" s="24"/>
      <c r="Q727" s="31" t="s">
        <v>34</v>
      </c>
      <c r="R727" s="24" t="s">
        <v>45</v>
      </c>
      <c r="S727" s="24"/>
      <c r="T727" s="31" t="s">
        <v>35</v>
      </c>
      <c r="U727" s="199" t="e">
        <v>#VALUE!</v>
      </c>
      <c r="V727" s="200">
        <v>45770</v>
      </c>
      <c r="W727" s="34" t="str">
        <f t="shared" si="0"/>
        <v/>
      </c>
      <c r="X727" s="34" t="str">
        <f t="shared" si="1"/>
        <v/>
      </c>
      <c r="Y727" s="201">
        <f t="shared" si="29"/>
        <v>137310</v>
      </c>
      <c r="Z727" s="201" t="e">
        <f t="shared" si="28"/>
        <v>#VALUE!</v>
      </c>
    </row>
    <row r="728" spans="1:26" ht="14.25" customHeight="1" thickBot="1" x14ac:dyDescent="0.3">
      <c r="A728" s="40">
        <v>9.9</v>
      </c>
      <c r="B728" s="41" t="s">
        <v>2603</v>
      </c>
      <c r="C728" s="24" t="s">
        <v>2604</v>
      </c>
      <c r="D728" s="24"/>
      <c r="E728" s="24" t="s">
        <v>2605</v>
      </c>
      <c r="F728" s="179" t="s">
        <v>2606</v>
      </c>
      <c r="G728" s="24" t="s">
        <v>2496</v>
      </c>
      <c r="H728" s="24" t="s">
        <v>40</v>
      </c>
      <c r="I728" s="31" t="s">
        <v>2607</v>
      </c>
      <c r="J728" s="24" t="s">
        <v>2608</v>
      </c>
      <c r="K728" s="30">
        <v>350</v>
      </c>
      <c r="L728" s="30" t="s">
        <v>31</v>
      </c>
      <c r="M728" s="31" t="s">
        <v>87</v>
      </c>
      <c r="N728" s="24" t="s">
        <v>88</v>
      </c>
      <c r="O728" s="24">
        <v>3</v>
      </c>
      <c r="P728" s="24"/>
      <c r="Q728" s="31" t="s">
        <v>34</v>
      </c>
      <c r="R728" s="49" t="s">
        <v>45</v>
      </c>
      <c r="S728" s="49"/>
      <c r="T728" s="31" t="s">
        <v>35</v>
      </c>
      <c r="U728" s="199">
        <v>8400</v>
      </c>
      <c r="V728" s="200">
        <v>0</v>
      </c>
      <c r="W728" s="34" t="str">
        <f t="shared" si="0"/>
        <v/>
      </c>
      <c r="X728" s="34" t="str">
        <f t="shared" si="1"/>
        <v/>
      </c>
      <c r="Y728" s="201">
        <f t="shared" si="29"/>
        <v>0</v>
      </c>
      <c r="Z728" s="201" t="str">
        <f t="shared" si="28"/>
        <v/>
      </c>
    </row>
    <row r="729" spans="1:26" ht="14.25" customHeight="1" thickBot="1" x14ac:dyDescent="0.3">
      <c r="A729" s="40">
        <v>9.9</v>
      </c>
      <c r="B729" s="40" t="s">
        <v>2609</v>
      </c>
      <c r="C729" s="24" t="s">
        <v>155</v>
      </c>
      <c r="D729" s="24"/>
      <c r="E729" s="24" t="s">
        <v>505</v>
      </c>
      <c r="F729" s="179" t="s">
        <v>2610</v>
      </c>
      <c r="G729" s="31" t="s">
        <v>83</v>
      </c>
      <c r="H729" s="24" t="s">
        <v>40</v>
      </c>
      <c r="I729" s="31" t="s">
        <v>2607</v>
      </c>
      <c r="J729" s="24" t="s">
        <v>2608</v>
      </c>
      <c r="K729" s="35">
        <v>350</v>
      </c>
      <c r="L729" s="35" t="s">
        <v>47</v>
      </c>
      <c r="M729" s="31" t="s">
        <v>87</v>
      </c>
      <c r="N729" s="24" t="s">
        <v>88</v>
      </c>
      <c r="O729" s="24">
        <v>3</v>
      </c>
      <c r="P729" s="24"/>
      <c r="Q729" s="31" t="s">
        <v>34</v>
      </c>
      <c r="R729" s="49" t="s">
        <v>45</v>
      </c>
      <c r="S729" s="49"/>
      <c r="T729" s="31" t="s">
        <v>35</v>
      </c>
      <c r="U729" s="199">
        <v>0</v>
      </c>
      <c r="V729" s="200">
        <v>0</v>
      </c>
      <c r="W729" s="34" t="str">
        <f t="shared" si="0"/>
        <v/>
      </c>
      <c r="X729" s="34" t="str">
        <f t="shared" si="1"/>
        <v/>
      </c>
      <c r="Y729" s="201">
        <f t="shared" si="29"/>
        <v>0</v>
      </c>
      <c r="Z729" s="201" t="str">
        <f t="shared" si="28"/>
        <v/>
      </c>
    </row>
    <row r="730" spans="1:26" ht="14.25" customHeight="1" thickBot="1" x14ac:dyDescent="0.3">
      <c r="A730" s="40">
        <v>9.9</v>
      </c>
      <c r="B730" s="40" t="s">
        <v>296</v>
      </c>
      <c r="C730" s="24" t="s">
        <v>155</v>
      </c>
      <c r="D730" s="24"/>
      <c r="E730" s="24" t="s">
        <v>636</v>
      </c>
      <c r="F730" s="179" t="s">
        <v>2610</v>
      </c>
      <c r="G730" s="31" t="s">
        <v>83</v>
      </c>
      <c r="H730" s="24" t="s">
        <v>40</v>
      </c>
      <c r="I730" s="31" t="s">
        <v>2607</v>
      </c>
      <c r="J730" s="24" t="s">
        <v>2608</v>
      </c>
      <c r="K730" s="35">
        <v>350</v>
      </c>
      <c r="L730" s="35" t="s">
        <v>48</v>
      </c>
      <c r="M730" s="31" t="s">
        <v>87</v>
      </c>
      <c r="N730" s="24" t="s">
        <v>88</v>
      </c>
      <c r="O730" s="24">
        <v>3</v>
      </c>
      <c r="P730" s="24"/>
      <c r="Q730" s="31" t="s">
        <v>34</v>
      </c>
      <c r="R730" s="49" t="s">
        <v>45</v>
      </c>
      <c r="S730" s="49"/>
      <c r="T730" s="31" t="s">
        <v>35</v>
      </c>
      <c r="U730" s="199">
        <v>0</v>
      </c>
      <c r="V730" s="200">
        <v>0</v>
      </c>
      <c r="W730" s="34" t="str">
        <f t="shared" si="0"/>
        <v/>
      </c>
      <c r="X730" s="34" t="str">
        <f t="shared" si="1"/>
        <v/>
      </c>
      <c r="Y730" s="201">
        <f t="shared" si="29"/>
        <v>0</v>
      </c>
      <c r="Z730" s="201" t="str">
        <f t="shared" si="28"/>
        <v/>
      </c>
    </row>
    <row r="731" spans="1:26" ht="14.25" customHeight="1" thickBot="1" x14ac:dyDescent="0.3">
      <c r="A731" s="40">
        <v>54.95</v>
      </c>
      <c r="B731" s="40" t="s">
        <v>2611</v>
      </c>
      <c r="C731" s="51" t="s">
        <v>669</v>
      </c>
      <c r="D731" s="24"/>
      <c r="E731" s="31" t="s">
        <v>2612</v>
      </c>
      <c r="F731" s="179" t="s">
        <v>2613</v>
      </c>
      <c r="G731" s="31" t="s">
        <v>110</v>
      </c>
      <c r="H731" s="24" t="s">
        <v>40</v>
      </c>
      <c r="I731" s="31" t="s">
        <v>2614</v>
      </c>
      <c r="J731" s="24" t="s">
        <v>2615</v>
      </c>
      <c r="K731" s="36">
        <v>575</v>
      </c>
      <c r="L731" s="36" t="s">
        <v>31</v>
      </c>
      <c r="M731" s="31" t="s">
        <v>234</v>
      </c>
      <c r="N731" s="24" t="s">
        <v>88</v>
      </c>
      <c r="O731" s="24">
        <v>5</v>
      </c>
      <c r="P731" s="24"/>
      <c r="Q731" s="31" t="s">
        <v>34</v>
      </c>
      <c r="R731" s="24" t="s">
        <v>45</v>
      </c>
      <c r="S731" s="24"/>
      <c r="T731" s="31" t="s">
        <v>35</v>
      </c>
      <c r="U731" s="199">
        <v>0</v>
      </c>
      <c r="V731" s="200">
        <v>3700</v>
      </c>
      <c r="W731" s="34">
        <f t="shared" si="0"/>
        <v>0</v>
      </c>
      <c r="X731" s="34" t="str">
        <f t="shared" si="1"/>
        <v>A</v>
      </c>
      <c r="Y731" s="201">
        <f t="shared" si="29"/>
        <v>11100</v>
      </c>
      <c r="Z731" s="201" t="str">
        <f t="shared" si="28"/>
        <v>d</v>
      </c>
    </row>
    <row r="732" spans="1:26" ht="14.25" customHeight="1" thickBot="1" x14ac:dyDescent="0.3">
      <c r="A732" s="40">
        <v>54.95</v>
      </c>
      <c r="B732" s="40" t="s">
        <v>2616</v>
      </c>
      <c r="C732" s="51" t="s">
        <v>90</v>
      </c>
      <c r="D732" s="24"/>
      <c r="E732" s="24" t="s">
        <v>178</v>
      </c>
      <c r="F732" s="179" t="s">
        <v>2617</v>
      </c>
      <c r="G732" s="31" t="s">
        <v>180</v>
      </c>
      <c r="H732" s="51" t="s">
        <v>40</v>
      </c>
      <c r="I732" s="84" t="s">
        <v>2614</v>
      </c>
      <c r="J732" s="51" t="s">
        <v>2615</v>
      </c>
      <c r="K732" s="36">
        <v>575</v>
      </c>
      <c r="L732" s="36" t="s">
        <v>31</v>
      </c>
      <c r="M732" s="31" t="s">
        <v>234</v>
      </c>
      <c r="N732" s="24" t="s">
        <v>88</v>
      </c>
      <c r="O732" s="24">
        <v>5</v>
      </c>
      <c r="P732" s="24"/>
      <c r="Q732" s="31" t="s">
        <v>34</v>
      </c>
      <c r="R732" s="24" t="s">
        <v>45</v>
      </c>
      <c r="S732" s="24"/>
      <c r="T732" s="31" t="s">
        <v>35</v>
      </c>
      <c r="U732" s="199">
        <v>72073</v>
      </c>
      <c r="V732" s="200">
        <v>144045</v>
      </c>
      <c r="W732" s="34">
        <f t="shared" si="0"/>
        <v>15.010517546600022</v>
      </c>
      <c r="X732" s="34" t="str">
        <f t="shared" si="1"/>
        <v>A</v>
      </c>
      <c r="Y732" s="201">
        <f t="shared" si="29"/>
        <v>432135</v>
      </c>
      <c r="Z732" s="201" t="str">
        <f t="shared" si="28"/>
        <v>d</v>
      </c>
    </row>
    <row r="733" spans="1:26" ht="14.25" customHeight="1" thickBot="1" x14ac:dyDescent="0.3">
      <c r="A733" s="113">
        <v>36</v>
      </c>
      <c r="B733" s="83"/>
      <c r="C733" s="114" t="s">
        <v>2618</v>
      </c>
      <c r="D733" s="24"/>
      <c r="E733" s="83" t="s">
        <v>98</v>
      </c>
      <c r="F733" s="187" t="s">
        <v>2619</v>
      </c>
      <c r="G733" s="116" t="s">
        <v>100</v>
      </c>
      <c r="H733" s="117" t="s">
        <v>2620</v>
      </c>
      <c r="I733" s="117" t="s">
        <v>2621</v>
      </c>
      <c r="J733" s="114" t="s">
        <v>2622</v>
      </c>
      <c r="K733" s="120">
        <v>3</v>
      </c>
      <c r="L733" s="37" t="s">
        <v>31</v>
      </c>
      <c r="M733" s="31" t="s">
        <v>2623</v>
      </c>
      <c r="N733" s="24">
        <v>2018</v>
      </c>
      <c r="O733" s="24"/>
      <c r="P733" s="24" t="s">
        <v>2624</v>
      </c>
      <c r="Q733" s="31" t="s">
        <v>1607</v>
      </c>
      <c r="R733" s="24" t="s">
        <v>45</v>
      </c>
      <c r="S733" s="24" t="s">
        <v>2625</v>
      </c>
      <c r="T733" s="31" t="s">
        <v>35</v>
      </c>
      <c r="U733" s="199">
        <v>3498</v>
      </c>
      <c r="V733" s="200">
        <v>0</v>
      </c>
      <c r="W733" s="34" t="str">
        <f t="shared" si="0"/>
        <v/>
      </c>
      <c r="X733" s="34" t="str">
        <f t="shared" si="1"/>
        <v/>
      </c>
      <c r="Y733" s="201">
        <f t="shared" si="29"/>
        <v>0</v>
      </c>
      <c r="Z733" s="201" t="str">
        <f t="shared" si="28"/>
        <v/>
      </c>
    </row>
    <row r="734" spans="1:26" ht="14.25" customHeight="1" thickBot="1" x14ac:dyDescent="0.3">
      <c r="A734" s="113">
        <v>36</v>
      </c>
      <c r="B734" s="83" t="s">
        <v>1210</v>
      </c>
      <c r="C734" s="114" t="s">
        <v>2626</v>
      </c>
      <c r="D734" s="24"/>
      <c r="E734" s="83" t="s">
        <v>517</v>
      </c>
      <c r="F734" s="187" t="s">
        <v>2627</v>
      </c>
      <c r="G734" s="116" t="s">
        <v>1784</v>
      </c>
      <c r="H734" s="117" t="s">
        <v>2620</v>
      </c>
      <c r="I734" s="117" t="s">
        <v>2621</v>
      </c>
      <c r="J734" s="114" t="s">
        <v>2622</v>
      </c>
      <c r="K734" s="121">
        <v>3</v>
      </c>
      <c r="L734" s="42" t="s">
        <v>47</v>
      </c>
      <c r="M734" s="31" t="s">
        <v>2623</v>
      </c>
      <c r="N734" s="24">
        <v>2018</v>
      </c>
      <c r="O734" s="24"/>
      <c r="P734" s="24" t="s">
        <v>2624</v>
      </c>
      <c r="Q734" s="31" t="s">
        <v>1607</v>
      </c>
      <c r="R734" s="24" t="s">
        <v>45</v>
      </c>
      <c r="S734" s="24" t="s">
        <v>2625</v>
      </c>
      <c r="T734" s="31" t="s">
        <v>35</v>
      </c>
      <c r="U734" s="199">
        <v>37723</v>
      </c>
      <c r="V734" s="200">
        <v>63000</v>
      </c>
      <c r="W734" s="34">
        <f t="shared" si="0"/>
        <v>17.963333333333331</v>
      </c>
      <c r="X734" s="34" t="str">
        <f t="shared" si="1"/>
        <v>A</v>
      </c>
      <c r="Y734" s="201">
        <f t="shared" si="29"/>
        <v>189000</v>
      </c>
      <c r="Z734" s="201" t="str">
        <f t="shared" si="28"/>
        <v>d</v>
      </c>
    </row>
    <row r="735" spans="1:26" ht="14.25" customHeight="1" thickBot="1" x14ac:dyDescent="0.3">
      <c r="A735" s="113">
        <v>36</v>
      </c>
      <c r="B735" s="83"/>
      <c r="C735" s="114" t="s">
        <v>2618</v>
      </c>
      <c r="D735" s="24"/>
      <c r="E735" s="83" t="s">
        <v>98</v>
      </c>
      <c r="F735" s="187" t="s">
        <v>2628</v>
      </c>
      <c r="G735" s="116" t="s">
        <v>100</v>
      </c>
      <c r="H735" s="117" t="s">
        <v>2620</v>
      </c>
      <c r="I735" s="117" t="s">
        <v>2629</v>
      </c>
      <c r="J735" s="114" t="s">
        <v>2630</v>
      </c>
      <c r="K735" s="120">
        <v>2</v>
      </c>
      <c r="L735" s="37" t="s">
        <v>31</v>
      </c>
      <c r="M735" s="31" t="s">
        <v>2623</v>
      </c>
      <c r="N735" s="24">
        <v>2018</v>
      </c>
      <c r="O735" s="24"/>
      <c r="P735" s="24" t="s">
        <v>2624</v>
      </c>
      <c r="Q735" s="31" t="s">
        <v>1607</v>
      </c>
      <c r="R735" s="24" t="s">
        <v>45</v>
      </c>
      <c r="S735" s="24" t="s">
        <v>2625</v>
      </c>
      <c r="T735" s="31" t="s">
        <v>35</v>
      </c>
      <c r="U735" s="199">
        <v>0</v>
      </c>
      <c r="V735" s="200">
        <v>0</v>
      </c>
      <c r="W735" s="34" t="str">
        <f t="shared" si="0"/>
        <v/>
      </c>
      <c r="X735" s="34" t="str">
        <f t="shared" si="1"/>
        <v/>
      </c>
      <c r="Y735" s="201">
        <f t="shared" si="29"/>
        <v>0</v>
      </c>
      <c r="Z735" s="201" t="str">
        <f t="shared" si="28"/>
        <v/>
      </c>
    </row>
    <row r="736" spans="1:26" ht="14.25" customHeight="1" thickBot="1" x14ac:dyDescent="0.3">
      <c r="A736" s="113">
        <v>36</v>
      </c>
      <c r="B736" s="83" t="s">
        <v>1210</v>
      </c>
      <c r="C736" s="114" t="s">
        <v>2626</v>
      </c>
      <c r="D736" s="24"/>
      <c r="E736" s="83" t="s">
        <v>517</v>
      </c>
      <c r="F736" s="187" t="s">
        <v>2631</v>
      </c>
      <c r="G736" s="116" t="s">
        <v>1784</v>
      </c>
      <c r="H736" s="116" t="s">
        <v>2620</v>
      </c>
      <c r="I736" s="116" t="s">
        <v>2629</v>
      </c>
      <c r="J736" s="83" t="s">
        <v>2630</v>
      </c>
      <c r="K736" s="121">
        <v>2</v>
      </c>
      <c r="L736" s="42" t="s">
        <v>47</v>
      </c>
      <c r="M736" s="31" t="s">
        <v>2623</v>
      </c>
      <c r="N736" s="24">
        <v>2018</v>
      </c>
      <c r="O736" s="24"/>
      <c r="P736" s="24" t="s">
        <v>2624</v>
      </c>
      <c r="Q736" s="31" t="s">
        <v>1607</v>
      </c>
      <c r="R736" s="24" t="s">
        <v>45</v>
      </c>
      <c r="S736" s="24" t="s">
        <v>2625</v>
      </c>
      <c r="T736" s="31" t="s">
        <v>35</v>
      </c>
      <c r="U736" s="199">
        <v>0</v>
      </c>
      <c r="V736" s="200">
        <v>0</v>
      </c>
      <c r="W736" s="34" t="str">
        <f t="shared" si="0"/>
        <v/>
      </c>
      <c r="X736" s="34" t="str">
        <f t="shared" si="1"/>
        <v/>
      </c>
      <c r="Y736" s="201">
        <f t="shared" si="29"/>
        <v>0</v>
      </c>
      <c r="Z736" s="201" t="str">
        <f t="shared" si="28"/>
        <v/>
      </c>
    </row>
    <row r="737" spans="1:26" ht="14.25" customHeight="1" thickBot="1" x14ac:dyDescent="0.3">
      <c r="A737" s="113">
        <v>36</v>
      </c>
      <c r="B737" s="83"/>
      <c r="C737" s="83" t="s">
        <v>2618</v>
      </c>
      <c r="D737" s="24"/>
      <c r="E737" s="83" t="s">
        <v>98</v>
      </c>
      <c r="F737" s="187" t="s">
        <v>2632</v>
      </c>
      <c r="G737" s="116" t="s">
        <v>100</v>
      </c>
      <c r="H737" s="116" t="s">
        <v>2620</v>
      </c>
      <c r="I737" s="116" t="s">
        <v>2633</v>
      </c>
      <c r="J737" s="83" t="s">
        <v>2634</v>
      </c>
      <c r="K737" s="120">
        <v>1</v>
      </c>
      <c r="L737" s="37" t="s">
        <v>31</v>
      </c>
      <c r="M737" s="31" t="s">
        <v>2623</v>
      </c>
      <c r="N737" s="24">
        <v>2018</v>
      </c>
      <c r="O737" s="24"/>
      <c r="P737" s="24" t="s">
        <v>2624</v>
      </c>
      <c r="Q737" s="31" t="s">
        <v>1607</v>
      </c>
      <c r="R737" s="24" t="s">
        <v>45</v>
      </c>
      <c r="S737" s="24" t="s">
        <v>2625</v>
      </c>
      <c r="T737" s="31" t="s">
        <v>35</v>
      </c>
      <c r="U737" s="199">
        <v>9000</v>
      </c>
      <c r="V737" s="200">
        <v>9000</v>
      </c>
      <c r="W737" s="34">
        <f t="shared" si="0"/>
        <v>30</v>
      </c>
      <c r="X737" s="34" t="str">
        <f t="shared" si="1"/>
        <v>A</v>
      </c>
      <c r="Y737" s="201">
        <f t="shared" si="29"/>
        <v>27000</v>
      </c>
      <c r="Z737" s="201" t="str">
        <f t="shared" si="28"/>
        <v>d</v>
      </c>
    </row>
    <row r="738" spans="1:26" ht="14.25" customHeight="1" thickBot="1" x14ac:dyDescent="0.3">
      <c r="A738" s="113">
        <v>36</v>
      </c>
      <c r="B738" s="83"/>
      <c r="C738" s="114" t="s">
        <v>49</v>
      </c>
      <c r="D738" s="24"/>
      <c r="E738" s="83" t="s">
        <v>2635</v>
      </c>
      <c r="F738" s="187" t="s">
        <v>2636</v>
      </c>
      <c r="G738" s="116" t="s">
        <v>2637</v>
      </c>
      <c r="H738" s="117" t="s">
        <v>2620</v>
      </c>
      <c r="I738" s="117" t="s">
        <v>2633</v>
      </c>
      <c r="J738" s="114" t="s">
        <v>2634</v>
      </c>
      <c r="K738" s="121">
        <v>1</v>
      </c>
      <c r="L738" s="42" t="s">
        <v>47</v>
      </c>
      <c r="M738" s="31" t="s">
        <v>2623</v>
      </c>
      <c r="N738" s="24">
        <v>2018</v>
      </c>
      <c r="O738" s="24"/>
      <c r="P738" s="24" t="s">
        <v>2624</v>
      </c>
      <c r="Q738" s="31" t="s">
        <v>1607</v>
      </c>
      <c r="R738" s="24" t="s">
        <v>45</v>
      </c>
      <c r="S738" s="24" t="s">
        <v>2625</v>
      </c>
      <c r="T738" s="31" t="s">
        <v>35</v>
      </c>
      <c r="U738" s="199">
        <v>0</v>
      </c>
      <c r="V738" s="200">
        <v>0</v>
      </c>
      <c r="W738" s="34" t="str">
        <f t="shared" si="0"/>
        <v/>
      </c>
      <c r="X738" s="34" t="str">
        <f t="shared" si="1"/>
        <v/>
      </c>
      <c r="Y738" s="201">
        <f t="shared" si="29"/>
        <v>0</v>
      </c>
      <c r="Z738" s="201" t="str">
        <f t="shared" si="28"/>
        <v/>
      </c>
    </row>
    <row r="739" spans="1:26" ht="14.25" customHeight="1" thickBot="1" x14ac:dyDescent="0.3">
      <c r="A739" s="113">
        <v>36</v>
      </c>
      <c r="B739" s="83"/>
      <c r="C739" s="114" t="s">
        <v>2618</v>
      </c>
      <c r="D739" s="24"/>
      <c r="E739" s="83" t="s">
        <v>2638</v>
      </c>
      <c r="F739" s="187" t="s">
        <v>2639</v>
      </c>
      <c r="G739" s="116" t="s">
        <v>2640</v>
      </c>
      <c r="H739" s="117" t="s">
        <v>2620</v>
      </c>
      <c r="I739" s="117" t="s">
        <v>2633</v>
      </c>
      <c r="J739" s="114" t="s">
        <v>2634</v>
      </c>
      <c r="K739" s="121">
        <v>1</v>
      </c>
      <c r="L739" s="42" t="s">
        <v>48</v>
      </c>
      <c r="M739" s="31" t="s">
        <v>2623</v>
      </c>
      <c r="N739" s="24">
        <v>2018</v>
      </c>
      <c r="O739" s="24"/>
      <c r="P739" s="24" t="s">
        <v>2624</v>
      </c>
      <c r="Q739" s="31" t="s">
        <v>1607</v>
      </c>
      <c r="R739" s="24" t="s">
        <v>45</v>
      </c>
      <c r="S739" s="24" t="s">
        <v>2625</v>
      </c>
      <c r="T739" s="31" t="s">
        <v>35</v>
      </c>
      <c r="U739" s="199">
        <v>0</v>
      </c>
      <c r="V739" s="200">
        <v>100</v>
      </c>
      <c r="W739" s="34">
        <f t="shared" si="0"/>
        <v>0</v>
      </c>
      <c r="X739" s="34" t="str">
        <f t="shared" si="1"/>
        <v>A</v>
      </c>
      <c r="Y739" s="201">
        <f t="shared" si="29"/>
        <v>300</v>
      </c>
      <c r="Z739" s="201" t="str">
        <f t="shared" si="28"/>
        <v>d</v>
      </c>
    </row>
    <row r="740" spans="1:26" ht="14.25" customHeight="1" thickBot="1" x14ac:dyDescent="0.3">
      <c r="A740" s="113">
        <v>36</v>
      </c>
      <c r="B740" s="83" t="s">
        <v>1210</v>
      </c>
      <c r="C740" s="83" t="s">
        <v>2641</v>
      </c>
      <c r="D740" s="24"/>
      <c r="E740" s="83" t="s">
        <v>517</v>
      </c>
      <c r="F740" s="187" t="s">
        <v>2642</v>
      </c>
      <c r="G740" s="116" t="s">
        <v>1784</v>
      </c>
      <c r="H740" s="116" t="s">
        <v>2620</v>
      </c>
      <c r="I740" s="116" t="s">
        <v>2633</v>
      </c>
      <c r="J740" s="83" t="s">
        <v>2634</v>
      </c>
      <c r="K740" s="121">
        <v>1</v>
      </c>
      <c r="L740" s="42" t="s">
        <v>425</v>
      </c>
      <c r="M740" s="31" t="s">
        <v>2623</v>
      </c>
      <c r="N740" s="24">
        <v>2018</v>
      </c>
      <c r="O740" s="24"/>
      <c r="P740" s="24" t="s">
        <v>2624</v>
      </c>
      <c r="Q740" s="31" t="s">
        <v>1607</v>
      </c>
      <c r="R740" s="24" t="s">
        <v>45</v>
      </c>
      <c r="S740" s="24" t="s">
        <v>2625</v>
      </c>
      <c r="T740" s="31" t="s">
        <v>35</v>
      </c>
      <c r="U740" s="199">
        <v>750</v>
      </c>
      <c r="V740" s="200">
        <v>2000</v>
      </c>
      <c r="W740" s="34">
        <f t="shared" si="0"/>
        <v>11.25</v>
      </c>
      <c r="X740" s="34" t="str">
        <f t="shared" si="1"/>
        <v>A</v>
      </c>
      <c r="Y740" s="201">
        <f t="shared" si="29"/>
        <v>6000</v>
      </c>
      <c r="Z740" s="201" t="str">
        <f t="shared" si="28"/>
        <v>d</v>
      </c>
    </row>
    <row r="741" spans="1:26" ht="14.25" customHeight="1" thickBot="1" x14ac:dyDescent="0.3">
      <c r="A741" s="40">
        <v>38.950000000000003</v>
      </c>
      <c r="B741" s="45" t="s">
        <v>2643</v>
      </c>
      <c r="C741" s="24" t="s">
        <v>2644</v>
      </c>
      <c r="D741" s="24"/>
      <c r="E741" s="24" t="s">
        <v>178</v>
      </c>
      <c r="F741" s="179" t="s">
        <v>2645</v>
      </c>
      <c r="G741" s="31" t="s">
        <v>180</v>
      </c>
      <c r="H741" s="24" t="s">
        <v>40</v>
      </c>
      <c r="I741" s="31" t="s">
        <v>2646</v>
      </c>
      <c r="J741" s="24" t="s">
        <v>2647</v>
      </c>
      <c r="K741" s="36">
        <v>576</v>
      </c>
      <c r="L741" s="36" t="s">
        <v>31</v>
      </c>
      <c r="M741" s="31" t="s">
        <v>234</v>
      </c>
      <c r="N741" s="24" t="s">
        <v>88</v>
      </c>
      <c r="O741" s="24">
        <v>5</v>
      </c>
      <c r="P741" s="24"/>
      <c r="Q741" s="31" t="s">
        <v>34</v>
      </c>
      <c r="R741" s="24" t="s">
        <v>45</v>
      </c>
      <c r="S741" s="24"/>
      <c r="T741" s="31" t="s">
        <v>35</v>
      </c>
      <c r="U741" s="199">
        <v>0</v>
      </c>
      <c r="V741" s="200">
        <v>0</v>
      </c>
      <c r="W741" s="34" t="str">
        <f t="shared" si="0"/>
        <v/>
      </c>
      <c r="X741" s="34" t="str">
        <f t="shared" si="1"/>
        <v/>
      </c>
      <c r="Y741" s="201">
        <f t="shared" si="29"/>
        <v>0</v>
      </c>
      <c r="Z741" s="201" t="str">
        <f t="shared" si="28"/>
        <v/>
      </c>
    </row>
    <row r="742" spans="1:26" ht="14.25" customHeight="1" thickBot="1" x14ac:dyDescent="0.3">
      <c r="A742" s="40">
        <v>0.22290000000000001</v>
      </c>
      <c r="B742" s="24">
        <v>0.4</v>
      </c>
      <c r="C742" s="24" t="s">
        <v>24</v>
      </c>
      <c r="D742" s="24"/>
      <c r="E742" s="24" t="s">
        <v>1026</v>
      </c>
      <c r="F742" s="179" t="s">
        <v>2648</v>
      </c>
      <c r="G742" s="27" t="s">
        <v>39</v>
      </c>
      <c r="H742" s="24" t="s">
        <v>28</v>
      </c>
      <c r="I742" s="31" t="s">
        <v>2649</v>
      </c>
      <c r="J742" s="24" t="s">
        <v>2650</v>
      </c>
      <c r="K742" s="36">
        <v>28</v>
      </c>
      <c r="L742" s="36" t="s">
        <v>31</v>
      </c>
      <c r="M742" s="31" t="s">
        <v>880</v>
      </c>
      <c r="N742" s="24" t="s">
        <v>134</v>
      </c>
      <c r="O742" s="24">
        <v>3</v>
      </c>
      <c r="P742" s="24"/>
      <c r="Q742" s="31" t="s">
        <v>66</v>
      </c>
      <c r="R742" s="24"/>
      <c r="S742" s="24"/>
      <c r="T742" s="31" t="s">
        <v>35</v>
      </c>
      <c r="U742" s="199">
        <v>0</v>
      </c>
      <c r="V742" s="200">
        <v>0</v>
      </c>
      <c r="W742" s="34" t="str">
        <f t="shared" si="0"/>
        <v/>
      </c>
      <c r="X742" s="34" t="str">
        <f t="shared" si="1"/>
        <v/>
      </c>
      <c r="Y742" s="201">
        <f t="shared" si="29"/>
        <v>0</v>
      </c>
      <c r="Z742" s="201" t="str">
        <f t="shared" si="28"/>
        <v/>
      </c>
    </row>
    <row r="743" spans="1:26" ht="14.25" customHeight="1" thickBot="1" x14ac:dyDescent="0.3">
      <c r="A743" s="40">
        <v>3.99</v>
      </c>
      <c r="B743" s="40" t="s">
        <v>2418</v>
      </c>
      <c r="C743" s="24" t="s">
        <v>148</v>
      </c>
      <c r="D743" s="24"/>
      <c r="E743" s="24" t="s">
        <v>122</v>
      </c>
      <c r="F743" s="179" t="s">
        <v>2651</v>
      </c>
      <c r="G743" s="31" t="s">
        <v>110</v>
      </c>
      <c r="H743" s="24" t="s">
        <v>798</v>
      </c>
      <c r="I743" s="84" t="s">
        <v>2652</v>
      </c>
      <c r="J743" s="51" t="s">
        <v>2653</v>
      </c>
      <c r="K743" s="36">
        <v>398</v>
      </c>
      <c r="L743" s="36" t="s">
        <v>31</v>
      </c>
      <c r="M743" s="31" t="s">
        <v>153</v>
      </c>
      <c r="N743" s="24" t="s">
        <v>88</v>
      </c>
      <c r="O743" s="24">
        <v>4</v>
      </c>
      <c r="P743" s="24"/>
      <c r="Q743" s="31" t="s">
        <v>34</v>
      </c>
      <c r="R743" s="24"/>
      <c r="S743" s="24"/>
      <c r="T743" s="31" t="s">
        <v>35</v>
      </c>
      <c r="U743" s="199">
        <v>0</v>
      </c>
      <c r="V743" s="200">
        <v>0</v>
      </c>
      <c r="W743" s="34" t="str">
        <f t="shared" si="0"/>
        <v/>
      </c>
      <c r="X743" s="34" t="str">
        <f t="shared" si="1"/>
        <v/>
      </c>
      <c r="Y743" s="201">
        <f t="shared" si="29"/>
        <v>0</v>
      </c>
      <c r="Z743" s="201" t="str">
        <f t="shared" si="28"/>
        <v/>
      </c>
    </row>
    <row r="744" spans="1:26" ht="14.25" customHeight="1" thickBot="1" x14ac:dyDescent="0.3">
      <c r="A744" s="40">
        <v>4.3499999999999996</v>
      </c>
      <c r="B744" s="40" t="s">
        <v>2418</v>
      </c>
      <c r="C744" s="24" t="s">
        <v>148</v>
      </c>
      <c r="D744" s="24"/>
      <c r="E744" s="24" t="s">
        <v>122</v>
      </c>
      <c r="F744" s="179" t="s">
        <v>2654</v>
      </c>
      <c r="G744" s="31" t="s">
        <v>110</v>
      </c>
      <c r="H744" s="24" t="s">
        <v>798</v>
      </c>
      <c r="I744" s="31" t="s">
        <v>2655</v>
      </c>
      <c r="J744" s="24" t="s">
        <v>2656</v>
      </c>
      <c r="K744" s="36">
        <v>399</v>
      </c>
      <c r="L744" s="36" t="s">
        <v>31</v>
      </c>
      <c r="M744" s="31" t="s">
        <v>153</v>
      </c>
      <c r="N744" s="24" t="s">
        <v>88</v>
      </c>
      <c r="O744" s="24">
        <v>4</v>
      </c>
      <c r="P744" s="24"/>
      <c r="Q744" s="31" t="s">
        <v>34</v>
      </c>
      <c r="R744" s="24"/>
      <c r="S744" s="24"/>
      <c r="T744" s="31" t="s">
        <v>35</v>
      </c>
      <c r="U744" s="199">
        <v>0</v>
      </c>
      <c r="V744" s="200">
        <v>0</v>
      </c>
      <c r="W744" s="34" t="str">
        <f t="shared" si="0"/>
        <v/>
      </c>
      <c r="X744" s="34" t="str">
        <f t="shared" si="1"/>
        <v/>
      </c>
      <c r="Y744" s="201">
        <f t="shared" si="29"/>
        <v>0</v>
      </c>
      <c r="Z744" s="201" t="str">
        <f t="shared" si="28"/>
        <v/>
      </c>
    </row>
    <row r="745" spans="1:26" ht="14.25" customHeight="1" thickBot="1" x14ac:dyDescent="0.3">
      <c r="A745" s="40">
        <v>3.3000000000000003</v>
      </c>
      <c r="B745" s="40" t="s">
        <v>283</v>
      </c>
      <c r="C745" s="24" t="s">
        <v>1395</v>
      </c>
      <c r="D745" s="24"/>
      <c r="E745" s="24" t="s">
        <v>297</v>
      </c>
      <c r="F745" s="179" t="s">
        <v>2657</v>
      </c>
      <c r="G745" s="31" t="s">
        <v>321</v>
      </c>
      <c r="H745" s="24" t="s">
        <v>1397</v>
      </c>
      <c r="I745" s="84" t="s">
        <v>2658</v>
      </c>
      <c r="J745" s="51" t="s">
        <v>2659</v>
      </c>
      <c r="K745" s="36">
        <v>352</v>
      </c>
      <c r="L745" s="36" t="s">
        <v>31</v>
      </c>
      <c r="M745" s="31" t="s">
        <v>752</v>
      </c>
      <c r="N745" s="24" t="s">
        <v>33</v>
      </c>
      <c r="O745" s="24">
        <v>4</v>
      </c>
      <c r="P745" s="24"/>
      <c r="Q745" s="31" t="s">
        <v>34</v>
      </c>
      <c r="R745" s="24"/>
      <c r="S745" s="24"/>
      <c r="T745" s="31" t="s">
        <v>35</v>
      </c>
      <c r="U745" s="199">
        <v>0</v>
      </c>
      <c r="V745" s="200">
        <v>0</v>
      </c>
      <c r="W745" s="34" t="str">
        <f t="shared" si="0"/>
        <v/>
      </c>
      <c r="X745" s="34" t="str">
        <f t="shared" si="1"/>
        <v/>
      </c>
      <c r="Y745" s="201">
        <f t="shared" si="29"/>
        <v>0</v>
      </c>
      <c r="Z745" s="201" t="str">
        <f t="shared" si="28"/>
        <v/>
      </c>
    </row>
    <row r="746" spans="1:26" ht="14.25" customHeight="1" thickBot="1" x14ac:dyDescent="0.3">
      <c r="A746" s="24">
        <v>9.6</v>
      </c>
      <c r="B746" s="24" t="s">
        <v>296</v>
      </c>
      <c r="C746" s="24" t="s">
        <v>2660</v>
      </c>
      <c r="D746" s="24"/>
      <c r="E746" s="24" t="s">
        <v>574</v>
      </c>
      <c r="F746" s="179" t="s">
        <v>2661</v>
      </c>
      <c r="G746" s="31" t="s">
        <v>69</v>
      </c>
      <c r="H746" s="24" t="s">
        <v>2662</v>
      </c>
      <c r="I746" s="84" t="s">
        <v>2663</v>
      </c>
      <c r="J746" s="51" t="s">
        <v>2664</v>
      </c>
      <c r="K746" s="30">
        <v>275</v>
      </c>
      <c r="L746" s="30" t="s">
        <v>31</v>
      </c>
      <c r="M746" s="31" t="s">
        <v>249</v>
      </c>
      <c r="N746" s="24" t="s">
        <v>185</v>
      </c>
      <c r="O746" s="24">
        <v>3</v>
      </c>
      <c r="P746" s="24"/>
      <c r="Q746" s="31" t="s">
        <v>66</v>
      </c>
      <c r="R746" s="24" t="s">
        <v>45</v>
      </c>
      <c r="S746" s="24"/>
      <c r="T746" s="31" t="s">
        <v>35</v>
      </c>
      <c r="U746" s="199">
        <v>0</v>
      </c>
      <c r="V746" s="200">
        <v>0</v>
      </c>
      <c r="W746" s="34" t="str">
        <f t="shared" si="0"/>
        <v/>
      </c>
      <c r="X746" s="34" t="str">
        <f t="shared" si="1"/>
        <v/>
      </c>
      <c r="Y746" s="201">
        <f t="shared" si="29"/>
        <v>0</v>
      </c>
      <c r="Z746" s="201" t="str">
        <f t="shared" si="28"/>
        <v/>
      </c>
    </row>
    <row r="747" spans="1:26" ht="14.25" customHeight="1" thickBot="1" x14ac:dyDescent="0.3">
      <c r="A747" s="24">
        <v>9.6</v>
      </c>
      <c r="B747" s="31" t="s">
        <v>2665</v>
      </c>
      <c r="C747" s="24" t="s">
        <v>1201</v>
      </c>
      <c r="D747" s="24"/>
      <c r="E747" s="24" t="s">
        <v>178</v>
      </c>
      <c r="F747" s="179" t="s">
        <v>2666</v>
      </c>
      <c r="G747" s="31" t="s">
        <v>180</v>
      </c>
      <c r="H747" s="24" t="s">
        <v>2662</v>
      </c>
      <c r="I747" s="31" t="s">
        <v>2663</v>
      </c>
      <c r="J747" s="24" t="s">
        <v>2664</v>
      </c>
      <c r="K747" s="35">
        <v>275</v>
      </c>
      <c r="L747" s="35" t="s">
        <v>47</v>
      </c>
      <c r="M747" s="31" t="s">
        <v>249</v>
      </c>
      <c r="N747" s="24" t="s">
        <v>185</v>
      </c>
      <c r="O747" s="24">
        <v>3</v>
      </c>
      <c r="P747" s="24"/>
      <c r="Q747" s="31" t="s">
        <v>66</v>
      </c>
      <c r="R747" s="24" t="s">
        <v>45</v>
      </c>
      <c r="S747" s="24"/>
      <c r="T747" s="31" t="s">
        <v>35</v>
      </c>
      <c r="U747" s="199">
        <v>0</v>
      </c>
      <c r="V747" s="200">
        <v>0</v>
      </c>
      <c r="W747" s="34" t="str">
        <f t="shared" si="0"/>
        <v/>
      </c>
      <c r="X747" s="34" t="str">
        <f t="shared" si="1"/>
        <v/>
      </c>
      <c r="Y747" s="201">
        <f t="shared" si="29"/>
        <v>0</v>
      </c>
      <c r="Z747" s="201" t="str">
        <f t="shared" si="28"/>
        <v/>
      </c>
    </row>
    <row r="748" spans="1:26" ht="14.25" customHeight="1" thickBot="1" x14ac:dyDescent="0.3">
      <c r="A748" s="40">
        <v>0.995</v>
      </c>
      <c r="B748" s="40" t="s">
        <v>459</v>
      </c>
      <c r="C748" s="24" t="s">
        <v>348</v>
      </c>
      <c r="D748" s="24"/>
      <c r="E748" s="24" t="s">
        <v>2667</v>
      </c>
      <c r="F748" s="179" t="s">
        <v>2668</v>
      </c>
      <c r="G748" s="31" t="s">
        <v>192</v>
      </c>
      <c r="H748" s="24" t="s">
        <v>84</v>
      </c>
      <c r="I748" s="31" t="s">
        <v>2669</v>
      </c>
      <c r="J748" s="24" t="s">
        <v>2670</v>
      </c>
      <c r="K748" s="36">
        <v>81</v>
      </c>
      <c r="L748" s="36" t="s">
        <v>31</v>
      </c>
      <c r="M748" s="31" t="s">
        <v>170</v>
      </c>
      <c r="N748" s="24" t="s">
        <v>129</v>
      </c>
      <c r="O748" s="24">
        <v>1</v>
      </c>
      <c r="P748" s="24"/>
      <c r="Q748" s="31" t="s">
        <v>34</v>
      </c>
      <c r="R748" s="24" t="s">
        <v>45</v>
      </c>
      <c r="S748" s="24"/>
      <c r="T748" s="31" t="s">
        <v>35</v>
      </c>
      <c r="U748" s="199">
        <v>67000</v>
      </c>
      <c r="V748" s="200">
        <v>6800</v>
      </c>
      <c r="W748" s="34">
        <f t="shared" si="0"/>
        <v>295.58823529411768</v>
      </c>
      <c r="X748" s="34" t="str">
        <f t="shared" si="1"/>
        <v>C</v>
      </c>
      <c r="Y748" s="201">
        <f t="shared" si="29"/>
        <v>20400</v>
      </c>
      <c r="Z748" s="201" t="str">
        <f t="shared" si="28"/>
        <v/>
      </c>
    </row>
    <row r="749" spans="1:26" ht="14.25" customHeight="1" thickBot="1" x14ac:dyDescent="0.3">
      <c r="A749" s="40">
        <v>75.900000000000006</v>
      </c>
      <c r="B749" s="24">
        <v>95.2</v>
      </c>
      <c r="C749" s="24" t="s">
        <v>2671</v>
      </c>
      <c r="D749" s="24"/>
      <c r="E749" s="24" t="s">
        <v>278</v>
      </c>
      <c r="F749" s="179" t="s">
        <v>2672</v>
      </c>
      <c r="G749" s="31" t="s">
        <v>69</v>
      </c>
      <c r="H749" s="24" t="s">
        <v>2671</v>
      </c>
      <c r="I749" s="31" t="s">
        <v>2673</v>
      </c>
      <c r="J749" s="24" t="s">
        <v>2674</v>
      </c>
      <c r="K749" s="30">
        <v>821</v>
      </c>
      <c r="L749" s="30" t="s">
        <v>31</v>
      </c>
      <c r="M749" s="31" t="s">
        <v>1010</v>
      </c>
      <c r="N749" s="24" t="s">
        <v>78</v>
      </c>
      <c r="O749" s="24">
        <v>8</v>
      </c>
      <c r="P749" s="24"/>
      <c r="Q749" s="31" t="s">
        <v>34</v>
      </c>
      <c r="R749" s="24" t="s">
        <v>45</v>
      </c>
      <c r="S749" s="24"/>
      <c r="T749" s="31" t="s">
        <v>35</v>
      </c>
      <c r="U749" s="199">
        <v>0</v>
      </c>
      <c r="V749" s="200">
        <v>0</v>
      </c>
      <c r="W749" s="34" t="str">
        <f t="shared" si="0"/>
        <v/>
      </c>
      <c r="X749" s="34" t="str">
        <f t="shared" si="1"/>
        <v/>
      </c>
      <c r="Y749" s="201">
        <f t="shared" si="29"/>
        <v>0</v>
      </c>
      <c r="Z749" s="201" t="str">
        <f t="shared" si="28"/>
        <v/>
      </c>
    </row>
    <row r="750" spans="1:26" ht="14.25" customHeight="1" thickBot="1" x14ac:dyDescent="0.3">
      <c r="A750" s="40">
        <v>75.900000000000006</v>
      </c>
      <c r="B750" s="24">
        <v>152</v>
      </c>
      <c r="C750" s="24" t="s">
        <v>2675</v>
      </c>
      <c r="D750" s="24"/>
      <c r="E750" s="24" t="s">
        <v>2676</v>
      </c>
      <c r="F750" s="179" t="s">
        <v>2677</v>
      </c>
      <c r="G750" s="27" t="s">
        <v>39</v>
      </c>
      <c r="H750" s="24" t="s">
        <v>2671</v>
      </c>
      <c r="I750" s="31" t="s">
        <v>2673</v>
      </c>
      <c r="J750" s="24" t="s">
        <v>2674</v>
      </c>
      <c r="K750" s="35">
        <v>821</v>
      </c>
      <c r="L750" s="35" t="s">
        <v>47</v>
      </c>
      <c r="M750" s="31" t="s">
        <v>1010</v>
      </c>
      <c r="N750" s="24" t="s">
        <v>78</v>
      </c>
      <c r="O750" s="24">
        <v>8</v>
      </c>
      <c r="P750" s="24"/>
      <c r="Q750" s="31" t="s">
        <v>34</v>
      </c>
      <c r="R750" s="24" t="s">
        <v>45</v>
      </c>
      <c r="S750" s="24"/>
      <c r="T750" s="31" t="s">
        <v>35</v>
      </c>
      <c r="U750" s="199">
        <v>11900</v>
      </c>
      <c r="V750" s="200">
        <v>24500</v>
      </c>
      <c r="W750" s="34">
        <f t="shared" si="0"/>
        <v>14.571428571428571</v>
      </c>
      <c r="X750" s="34" t="str">
        <f t="shared" si="1"/>
        <v>A</v>
      </c>
      <c r="Y750" s="201">
        <f t="shared" si="29"/>
        <v>73500</v>
      </c>
      <c r="Z750" s="201" t="str">
        <f t="shared" si="28"/>
        <v>d</v>
      </c>
    </row>
    <row r="751" spans="1:26" ht="14.25" customHeight="1" thickBot="1" x14ac:dyDescent="0.3">
      <c r="A751" s="22">
        <v>10</v>
      </c>
      <c r="B751" s="24" t="s">
        <v>1694</v>
      </c>
      <c r="C751" s="24" t="s">
        <v>195</v>
      </c>
      <c r="D751" s="24"/>
      <c r="E751" s="24" t="s">
        <v>1695</v>
      </c>
      <c r="F751" s="179" t="s">
        <v>2678</v>
      </c>
      <c r="G751" s="31" t="s">
        <v>69</v>
      </c>
      <c r="H751" s="24" t="s">
        <v>84</v>
      </c>
      <c r="I751" s="31" t="s">
        <v>2679</v>
      </c>
      <c r="J751" s="24" t="s">
        <v>2680</v>
      </c>
      <c r="K751" s="36">
        <v>19</v>
      </c>
      <c r="L751" s="36" t="s">
        <v>31</v>
      </c>
      <c r="M751" s="31" t="s">
        <v>859</v>
      </c>
      <c r="N751" s="24">
        <v>2018</v>
      </c>
      <c r="O751" s="24">
        <v>50</v>
      </c>
      <c r="P751" s="24" t="s">
        <v>44</v>
      </c>
      <c r="Q751" s="31" t="s">
        <v>34</v>
      </c>
      <c r="R751" s="24" t="s">
        <v>45</v>
      </c>
      <c r="S751" s="24" t="s">
        <v>44</v>
      </c>
      <c r="T751" s="31" t="s">
        <v>35</v>
      </c>
      <c r="U751" s="199">
        <v>41000</v>
      </c>
      <c r="V751" s="200">
        <v>3000</v>
      </c>
      <c r="W751" s="34">
        <f t="shared" si="0"/>
        <v>410</v>
      </c>
      <c r="X751" s="34" t="str">
        <f t="shared" si="1"/>
        <v>C</v>
      </c>
      <c r="Y751" s="201">
        <f t="shared" si="29"/>
        <v>9000</v>
      </c>
      <c r="Z751" s="201" t="str">
        <f t="shared" si="28"/>
        <v/>
      </c>
    </row>
    <row r="752" spans="1:26" ht="14.25" customHeight="1" thickBot="1" x14ac:dyDescent="0.3">
      <c r="A752" s="40">
        <v>0.30000000000000004</v>
      </c>
      <c r="B752" s="40">
        <v>0.58750000000000002</v>
      </c>
      <c r="C752" s="24" t="s">
        <v>24</v>
      </c>
      <c r="D752" s="24"/>
      <c r="E752" s="24" t="s">
        <v>67</v>
      </c>
      <c r="F752" s="179" t="s">
        <v>2681</v>
      </c>
      <c r="G752" s="31" t="s">
        <v>69</v>
      </c>
      <c r="H752" s="24" t="s">
        <v>28</v>
      </c>
      <c r="I752" s="31" t="s">
        <v>2682</v>
      </c>
      <c r="J752" s="24" t="s">
        <v>2683</v>
      </c>
      <c r="K752" s="36">
        <v>447</v>
      </c>
      <c r="L752" s="36" t="s">
        <v>31</v>
      </c>
      <c r="M752" s="31" t="s">
        <v>32</v>
      </c>
      <c r="N752" s="24" t="s">
        <v>33</v>
      </c>
      <c r="O752" s="24">
        <v>5</v>
      </c>
      <c r="P752" s="24"/>
      <c r="Q752" s="31" t="s">
        <v>34</v>
      </c>
      <c r="R752" s="24"/>
      <c r="S752" s="24"/>
      <c r="T752" s="31" t="s">
        <v>35</v>
      </c>
      <c r="U752" s="199">
        <v>0</v>
      </c>
      <c r="V752" s="200">
        <v>0</v>
      </c>
      <c r="W752" s="34" t="str">
        <f t="shared" si="0"/>
        <v/>
      </c>
      <c r="X752" s="34" t="str">
        <f t="shared" si="1"/>
        <v/>
      </c>
      <c r="Y752" s="201">
        <f t="shared" si="29"/>
        <v>0</v>
      </c>
      <c r="Z752" s="201" t="str">
        <f t="shared" si="28"/>
        <v/>
      </c>
    </row>
    <row r="753" spans="1:26" ht="14.25" customHeight="1" thickBot="1" x14ac:dyDescent="0.3">
      <c r="A753" s="43">
        <v>2.4900000000000002</v>
      </c>
      <c r="B753" s="43" t="s">
        <v>2518</v>
      </c>
      <c r="C753" s="24" t="s">
        <v>669</v>
      </c>
      <c r="D753" s="24"/>
      <c r="E753" s="24" t="s">
        <v>291</v>
      </c>
      <c r="F753" s="179" t="s">
        <v>2684</v>
      </c>
      <c r="G753" s="31" t="s">
        <v>110</v>
      </c>
      <c r="H753" s="24" t="s">
        <v>222</v>
      </c>
      <c r="I753" s="31" t="s">
        <v>2685</v>
      </c>
      <c r="J753" s="24" t="s">
        <v>2686</v>
      </c>
      <c r="K753" s="36">
        <v>512</v>
      </c>
      <c r="L753" s="36" t="s">
        <v>31</v>
      </c>
      <c r="M753" s="31" t="s">
        <v>234</v>
      </c>
      <c r="N753" s="24" t="s">
        <v>88</v>
      </c>
      <c r="O753" s="24">
        <v>5</v>
      </c>
      <c r="P753" s="24"/>
      <c r="Q753" s="31" t="s">
        <v>34</v>
      </c>
      <c r="R753" s="24" t="s">
        <v>45</v>
      </c>
      <c r="S753" s="24"/>
      <c r="T753" s="31" t="s">
        <v>35</v>
      </c>
      <c r="U753" s="199">
        <v>72</v>
      </c>
      <c r="V753" s="200">
        <v>24</v>
      </c>
      <c r="W753" s="34">
        <f t="shared" si="0"/>
        <v>90</v>
      </c>
      <c r="X753" s="34" t="str">
        <f t="shared" si="1"/>
        <v>C</v>
      </c>
      <c r="Y753" s="201">
        <f t="shared" si="29"/>
        <v>72</v>
      </c>
      <c r="Z753" s="201" t="str">
        <f t="shared" si="28"/>
        <v/>
      </c>
    </row>
    <row r="754" spans="1:26" ht="14.25" customHeight="1" thickBot="1" x14ac:dyDescent="0.3">
      <c r="A754" s="40">
        <v>0.47499999999999998</v>
      </c>
      <c r="B754" s="24">
        <v>0.9</v>
      </c>
      <c r="C754" s="24" t="s">
        <v>311</v>
      </c>
      <c r="D754" s="24"/>
      <c r="E754" s="24" t="s">
        <v>142</v>
      </c>
      <c r="F754" s="179" t="s">
        <v>2687</v>
      </c>
      <c r="G754" s="31" t="s">
        <v>110</v>
      </c>
      <c r="H754" s="24" t="s">
        <v>311</v>
      </c>
      <c r="I754" s="31" t="s">
        <v>2688</v>
      </c>
      <c r="J754" s="24" t="s">
        <v>2689</v>
      </c>
      <c r="K754" s="36">
        <v>63</v>
      </c>
      <c r="L754" s="36" t="s">
        <v>31</v>
      </c>
      <c r="M754" s="31" t="s">
        <v>77</v>
      </c>
      <c r="N754" s="24" t="s">
        <v>78</v>
      </c>
      <c r="O754" s="24">
        <v>1</v>
      </c>
      <c r="P754" s="24"/>
      <c r="Q754" s="31" t="s">
        <v>34</v>
      </c>
      <c r="R754" s="24"/>
      <c r="S754" s="24"/>
      <c r="T754" s="31" t="s">
        <v>35</v>
      </c>
      <c r="U754" s="199">
        <v>0</v>
      </c>
      <c r="V754" s="200">
        <v>0</v>
      </c>
      <c r="W754" s="34" t="str">
        <f t="shared" si="0"/>
        <v/>
      </c>
      <c r="X754" s="34" t="str">
        <f t="shared" si="1"/>
        <v/>
      </c>
      <c r="Y754" s="201">
        <f t="shared" si="29"/>
        <v>0</v>
      </c>
      <c r="Z754" s="201" t="str">
        <f t="shared" si="28"/>
        <v/>
      </c>
    </row>
    <row r="755" spans="1:26" ht="14.25" customHeight="1" thickBot="1" x14ac:dyDescent="0.3">
      <c r="A755" s="40">
        <v>3.6750000000000003</v>
      </c>
      <c r="B755" s="40" t="s">
        <v>283</v>
      </c>
      <c r="C755" s="24" t="s">
        <v>235</v>
      </c>
      <c r="D755" s="31" t="s">
        <v>171</v>
      </c>
      <c r="E755" s="24" t="s">
        <v>297</v>
      </c>
      <c r="F755" s="179" t="s">
        <v>2690</v>
      </c>
      <c r="G755" s="31" t="s">
        <v>321</v>
      </c>
      <c r="H755" s="24" t="s">
        <v>235</v>
      </c>
      <c r="I755" s="56" t="s">
        <v>2691</v>
      </c>
      <c r="J755" s="36" t="s">
        <v>2692</v>
      </c>
      <c r="K755" s="30">
        <v>65</v>
      </c>
      <c r="L755" s="30" t="s">
        <v>31</v>
      </c>
      <c r="M755" s="31" t="s">
        <v>175</v>
      </c>
      <c r="N755" s="24" t="s">
        <v>33</v>
      </c>
      <c r="O755" s="24">
        <v>1</v>
      </c>
      <c r="P755" s="24"/>
      <c r="Q755" s="31" t="s">
        <v>34</v>
      </c>
      <c r="R755" s="24"/>
      <c r="S755" s="24"/>
      <c r="T755" s="31" t="s">
        <v>35</v>
      </c>
      <c r="U755" s="199">
        <v>475</v>
      </c>
      <c r="V755" s="200">
        <v>50</v>
      </c>
      <c r="W755" s="34">
        <f t="shared" si="0"/>
        <v>285</v>
      </c>
      <c r="X755" s="34" t="str">
        <f t="shared" si="1"/>
        <v>C</v>
      </c>
      <c r="Y755" s="201">
        <f t="shared" si="29"/>
        <v>150</v>
      </c>
      <c r="Z755" s="201" t="str">
        <f t="shared" si="28"/>
        <v/>
      </c>
    </row>
    <row r="756" spans="1:26" ht="14.25" customHeight="1" thickBot="1" x14ac:dyDescent="0.3">
      <c r="A756" s="40">
        <v>3.6749999999999998</v>
      </c>
      <c r="B756" s="40">
        <v>7.5</v>
      </c>
      <c r="C756" s="24" t="s">
        <v>585</v>
      </c>
      <c r="D756" s="31" t="s">
        <v>171</v>
      </c>
      <c r="E756" s="24" t="s">
        <v>1078</v>
      </c>
      <c r="F756" s="179" t="s">
        <v>2693</v>
      </c>
      <c r="G756" s="27" t="s">
        <v>39</v>
      </c>
      <c r="H756" s="24" t="s">
        <v>235</v>
      </c>
      <c r="I756" s="56" t="s">
        <v>2691</v>
      </c>
      <c r="J756" s="36" t="s">
        <v>2692</v>
      </c>
      <c r="K756" s="35">
        <v>65</v>
      </c>
      <c r="L756" s="35" t="s">
        <v>47</v>
      </c>
      <c r="M756" s="31" t="s">
        <v>175</v>
      </c>
      <c r="N756" s="24" t="s">
        <v>33</v>
      </c>
      <c r="O756" s="24">
        <v>1</v>
      </c>
      <c r="P756" s="24"/>
      <c r="Q756" s="31" t="s">
        <v>34</v>
      </c>
      <c r="R756" s="24"/>
      <c r="S756" s="24"/>
      <c r="T756" s="31" t="s">
        <v>35</v>
      </c>
      <c r="U756" s="199">
        <v>275</v>
      </c>
      <c r="V756" s="200">
        <v>300</v>
      </c>
      <c r="W756" s="34">
        <f t="shared" si="0"/>
        <v>27.5</v>
      </c>
      <c r="X756" s="34" t="str">
        <f t="shared" si="1"/>
        <v>A</v>
      </c>
      <c r="Y756" s="201">
        <f t="shared" si="29"/>
        <v>900</v>
      </c>
      <c r="Z756" s="201" t="str">
        <f t="shared" si="28"/>
        <v>d</v>
      </c>
    </row>
    <row r="757" spans="1:26" ht="14.25" customHeight="1" thickBot="1" x14ac:dyDescent="0.3">
      <c r="A757" s="40">
        <v>0.17899999999999999</v>
      </c>
      <c r="B757" s="40" t="s">
        <v>2694</v>
      </c>
      <c r="C757" s="24" t="s">
        <v>24</v>
      </c>
      <c r="D757" s="24"/>
      <c r="E757" s="24" t="s">
        <v>217</v>
      </c>
      <c r="F757" s="179" t="s">
        <v>2695</v>
      </c>
      <c r="G757" s="27" t="s">
        <v>83</v>
      </c>
      <c r="H757" s="24" t="s">
        <v>84</v>
      </c>
      <c r="I757" s="31" t="s">
        <v>2696</v>
      </c>
      <c r="J757" s="24" t="s">
        <v>2697</v>
      </c>
      <c r="K757" s="30">
        <v>61</v>
      </c>
      <c r="L757" s="30" t="s">
        <v>31</v>
      </c>
      <c r="M757" s="31" t="s">
        <v>170</v>
      </c>
      <c r="N757" s="24" t="s">
        <v>129</v>
      </c>
      <c r="O757" s="24">
        <v>1</v>
      </c>
      <c r="P757" s="24"/>
      <c r="Q757" s="31" t="s">
        <v>34</v>
      </c>
      <c r="R757" s="24"/>
      <c r="S757" s="24"/>
      <c r="T757" s="31" t="s">
        <v>35</v>
      </c>
      <c r="U757" s="199">
        <v>13000</v>
      </c>
      <c r="V757" s="200">
        <v>8250</v>
      </c>
      <c r="W757" s="34">
        <f t="shared" si="0"/>
        <v>47.272727272727273</v>
      </c>
      <c r="X757" s="34" t="str">
        <f t="shared" si="1"/>
        <v>B</v>
      </c>
      <c r="Y757" s="201">
        <f t="shared" si="29"/>
        <v>24750</v>
      </c>
      <c r="Z757" s="201" t="str">
        <f t="shared" si="28"/>
        <v>d</v>
      </c>
    </row>
    <row r="758" spans="1:26" ht="14.25" customHeight="1" thickBot="1" x14ac:dyDescent="0.3">
      <c r="A758" s="40">
        <v>0.17899999999999999</v>
      </c>
      <c r="B758" s="40" t="s">
        <v>2698</v>
      </c>
      <c r="C758" s="24" t="s">
        <v>24</v>
      </c>
      <c r="D758" s="24"/>
      <c r="E758" s="24" t="s">
        <v>267</v>
      </c>
      <c r="F758" s="179" t="s">
        <v>2699</v>
      </c>
      <c r="G758" s="27" t="s">
        <v>83</v>
      </c>
      <c r="H758" s="24" t="s">
        <v>84</v>
      </c>
      <c r="I758" s="84" t="s">
        <v>2696</v>
      </c>
      <c r="J758" s="51" t="s">
        <v>2697</v>
      </c>
      <c r="K758" s="35">
        <v>61</v>
      </c>
      <c r="L758" s="35" t="s">
        <v>47</v>
      </c>
      <c r="M758" s="31" t="s">
        <v>170</v>
      </c>
      <c r="N758" s="24" t="s">
        <v>129</v>
      </c>
      <c r="O758" s="24">
        <v>1</v>
      </c>
      <c r="P758" s="24"/>
      <c r="Q758" s="31" t="s">
        <v>34</v>
      </c>
      <c r="R758" s="24"/>
      <c r="S758" s="24"/>
      <c r="T758" s="31" t="s">
        <v>35</v>
      </c>
      <c r="U758" s="199">
        <v>0</v>
      </c>
      <c r="V758" s="200">
        <v>0</v>
      </c>
      <c r="W758" s="34" t="str">
        <f t="shared" si="0"/>
        <v/>
      </c>
      <c r="X758" s="34" t="str">
        <f t="shared" si="1"/>
        <v/>
      </c>
      <c r="Y758" s="201">
        <f t="shared" si="29"/>
        <v>0</v>
      </c>
      <c r="Z758" s="201" t="str">
        <f t="shared" si="28"/>
        <v/>
      </c>
    </row>
    <row r="759" spans="1:26" ht="14.25" customHeight="1" thickBot="1" x14ac:dyDescent="0.3">
      <c r="A759" s="40">
        <v>0.503</v>
      </c>
      <c r="B759" s="24">
        <v>0.95</v>
      </c>
      <c r="C759" s="24" t="s">
        <v>311</v>
      </c>
      <c r="D759" s="24"/>
      <c r="E759" s="24" t="s">
        <v>142</v>
      </c>
      <c r="F759" s="179" t="s">
        <v>2700</v>
      </c>
      <c r="G759" s="31" t="s">
        <v>110</v>
      </c>
      <c r="H759" s="24" t="s">
        <v>311</v>
      </c>
      <c r="I759" s="84" t="s">
        <v>2701</v>
      </c>
      <c r="J759" s="51" t="s">
        <v>2702</v>
      </c>
      <c r="K759" s="36">
        <v>64</v>
      </c>
      <c r="L759" s="36" t="s">
        <v>31</v>
      </c>
      <c r="M759" s="31" t="s">
        <v>77</v>
      </c>
      <c r="N759" s="24" t="s">
        <v>78</v>
      </c>
      <c r="O759" s="24">
        <v>1</v>
      </c>
      <c r="P759" s="24"/>
      <c r="Q759" s="31" t="s">
        <v>34</v>
      </c>
      <c r="R759" s="24"/>
      <c r="S759" s="24"/>
      <c r="T759" s="31" t="s">
        <v>35</v>
      </c>
      <c r="U759" s="199">
        <v>95400</v>
      </c>
      <c r="V759" s="200">
        <v>165720</v>
      </c>
      <c r="W759" s="34">
        <f t="shared" si="0"/>
        <v>17.27009413468501</v>
      </c>
      <c r="X759" s="34" t="str">
        <f t="shared" si="1"/>
        <v>A</v>
      </c>
      <c r="Y759" s="201">
        <f t="shared" si="29"/>
        <v>497160</v>
      </c>
      <c r="Z759" s="201" t="str">
        <f t="shared" si="28"/>
        <v>d</v>
      </c>
    </row>
    <row r="760" spans="1:26" ht="14.25" customHeight="1" thickBot="1" x14ac:dyDescent="0.3">
      <c r="A760" s="24">
        <v>0.18</v>
      </c>
      <c r="B760" s="24" t="s">
        <v>400</v>
      </c>
      <c r="C760" s="24" t="s">
        <v>24</v>
      </c>
      <c r="D760" s="24"/>
      <c r="E760" s="24" t="s">
        <v>98</v>
      </c>
      <c r="F760" s="179" t="s">
        <v>2703</v>
      </c>
      <c r="G760" s="31" t="s">
        <v>100</v>
      </c>
      <c r="H760" s="24" t="s">
        <v>84</v>
      </c>
      <c r="I760" s="84" t="s">
        <v>2704</v>
      </c>
      <c r="J760" s="51" t="s">
        <v>2705</v>
      </c>
      <c r="K760" s="36">
        <v>241</v>
      </c>
      <c r="L760" s="36" t="s">
        <v>31</v>
      </c>
      <c r="M760" s="31" t="s">
        <v>249</v>
      </c>
      <c r="N760" s="24" t="s">
        <v>185</v>
      </c>
      <c r="O760" s="24">
        <v>3</v>
      </c>
      <c r="P760" s="24"/>
      <c r="Q760" s="31" t="s">
        <v>66</v>
      </c>
      <c r="R760" s="24"/>
      <c r="S760" s="24"/>
      <c r="T760" s="31" t="s">
        <v>35</v>
      </c>
      <c r="U760" s="199">
        <v>0</v>
      </c>
      <c r="V760" s="200">
        <v>0</v>
      </c>
      <c r="W760" s="34" t="str">
        <f t="shared" si="0"/>
        <v/>
      </c>
      <c r="X760" s="34" t="str">
        <f t="shared" si="1"/>
        <v/>
      </c>
      <c r="Y760" s="201">
        <f t="shared" si="29"/>
        <v>0</v>
      </c>
      <c r="Z760" s="201" t="str">
        <f t="shared" si="28"/>
        <v/>
      </c>
    </row>
    <row r="761" spans="1:26" ht="14.25" customHeight="1" thickBot="1" x14ac:dyDescent="0.3">
      <c r="A761" s="40">
        <v>0.433</v>
      </c>
      <c r="B761" s="24">
        <v>0.66700000000000004</v>
      </c>
      <c r="C761" s="24" t="s">
        <v>311</v>
      </c>
      <c r="D761" s="24"/>
      <c r="E761" s="24" t="s">
        <v>786</v>
      </c>
      <c r="F761" s="179" t="s">
        <v>2706</v>
      </c>
      <c r="G761" s="27" t="s">
        <v>39</v>
      </c>
      <c r="H761" s="24" t="s">
        <v>311</v>
      </c>
      <c r="I761" s="31" t="s">
        <v>2707</v>
      </c>
      <c r="J761" s="24" t="s">
        <v>2708</v>
      </c>
      <c r="K761" s="36">
        <v>65</v>
      </c>
      <c r="L761" s="36" t="s">
        <v>31</v>
      </c>
      <c r="M761" s="31" t="s">
        <v>77</v>
      </c>
      <c r="N761" s="24" t="s">
        <v>78</v>
      </c>
      <c r="O761" s="24">
        <v>1</v>
      </c>
      <c r="P761" s="24"/>
      <c r="Q761" s="31" t="s">
        <v>34</v>
      </c>
      <c r="R761" s="24"/>
      <c r="S761" s="24"/>
      <c r="T761" s="31" t="s">
        <v>35</v>
      </c>
      <c r="U761" s="199">
        <v>0</v>
      </c>
      <c r="V761" s="200">
        <v>0</v>
      </c>
      <c r="W761" s="34" t="str">
        <f t="shared" si="0"/>
        <v/>
      </c>
      <c r="X761" s="34" t="str">
        <f t="shared" si="1"/>
        <v/>
      </c>
      <c r="Y761" s="201">
        <f t="shared" si="29"/>
        <v>0</v>
      </c>
      <c r="Z761" s="201" t="str">
        <f t="shared" si="28"/>
        <v/>
      </c>
    </row>
    <row r="762" spans="1:26" ht="14.25" customHeight="1" thickBot="1" x14ac:dyDescent="0.3">
      <c r="A762" s="24">
        <v>0.4</v>
      </c>
      <c r="B762" s="24" t="s">
        <v>2709</v>
      </c>
      <c r="C762" s="24" t="s">
        <v>24</v>
      </c>
      <c r="D762" s="24"/>
      <c r="E762" s="24" t="s">
        <v>786</v>
      </c>
      <c r="F762" s="179" t="s">
        <v>2710</v>
      </c>
      <c r="G762" s="31" t="s">
        <v>110</v>
      </c>
      <c r="H762" s="24" t="s">
        <v>84</v>
      </c>
      <c r="I762" s="31" t="s">
        <v>2711</v>
      </c>
      <c r="J762" s="24" t="s">
        <v>2712</v>
      </c>
      <c r="K762" s="30">
        <v>242</v>
      </c>
      <c r="L762" s="30" t="s">
        <v>31</v>
      </c>
      <c r="M762" s="31" t="s">
        <v>249</v>
      </c>
      <c r="N762" s="24" t="s">
        <v>185</v>
      </c>
      <c r="O762" s="24">
        <v>3</v>
      </c>
      <c r="P762" s="24"/>
      <c r="Q762" s="31" t="s">
        <v>66</v>
      </c>
      <c r="R762" s="24"/>
      <c r="S762" s="24"/>
      <c r="T762" s="31" t="s">
        <v>35</v>
      </c>
      <c r="U762" s="199">
        <v>2650</v>
      </c>
      <c r="V762" s="200">
        <v>6300</v>
      </c>
      <c r="W762" s="34">
        <f t="shared" si="0"/>
        <v>12.619047619047619</v>
      </c>
      <c r="X762" s="34" t="str">
        <f t="shared" si="1"/>
        <v>A</v>
      </c>
      <c r="Y762" s="201">
        <f t="shared" si="29"/>
        <v>18900</v>
      </c>
      <c r="Z762" s="201" t="str">
        <f t="shared" si="28"/>
        <v>d</v>
      </c>
    </row>
    <row r="763" spans="1:26" ht="14.25" customHeight="1" thickBot="1" x14ac:dyDescent="0.3">
      <c r="A763" s="24">
        <v>0.4</v>
      </c>
      <c r="B763" s="24"/>
      <c r="C763" s="24" t="s">
        <v>24</v>
      </c>
      <c r="D763" s="24"/>
      <c r="E763" s="24" t="s">
        <v>477</v>
      </c>
      <c r="F763" s="179" t="s">
        <v>2713</v>
      </c>
      <c r="G763" s="27" t="s">
        <v>39</v>
      </c>
      <c r="H763" s="24" t="s">
        <v>84</v>
      </c>
      <c r="I763" s="31" t="s">
        <v>2711</v>
      </c>
      <c r="J763" s="24" t="s">
        <v>2712</v>
      </c>
      <c r="K763" s="35">
        <v>242</v>
      </c>
      <c r="L763" s="35" t="s">
        <v>47</v>
      </c>
      <c r="M763" s="31" t="s">
        <v>249</v>
      </c>
      <c r="N763" s="24" t="s">
        <v>185</v>
      </c>
      <c r="O763" s="24">
        <v>3</v>
      </c>
      <c r="P763" s="24"/>
      <c r="Q763" s="31" t="s">
        <v>66</v>
      </c>
      <c r="R763" s="24"/>
      <c r="S763" s="24"/>
      <c r="T763" s="31" t="s">
        <v>35</v>
      </c>
      <c r="U763" s="199">
        <v>0</v>
      </c>
      <c r="V763" s="200">
        <v>0</v>
      </c>
      <c r="W763" s="34" t="str">
        <f t="shared" si="0"/>
        <v/>
      </c>
      <c r="X763" s="34" t="str">
        <f t="shared" si="1"/>
        <v/>
      </c>
      <c r="Y763" s="201">
        <f t="shared" si="29"/>
        <v>0</v>
      </c>
      <c r="Z763" s="201" t="str">
        <f t="shared" si="28"/>
        <v/>
      </c>
    </row>
    <row r="764" spans="1:26" ht="14.25" customHeight="1" thickBot="1" x14ac:dyDescent="0.3">
      <c r="A764" s="24">
        <v>0.4</v>
      </c>
      <c r="B764" s="24"/>
      <c r="C764" s="24" t="s">
        <v>24</v>
      </c>
      <c r="D764" s="24"/>
      <c r="E764" s="24" t="s">
        <v>297</v>
      </c>
      <c r="F764" s="179" t="s">
        <v>2714</v>
      </c>
      <c r="G764" s="27" t="s">
        <v>39</v>
      </c>
      <c r="H764" s="24" t="s">
        <v>84</v>
      </c>
      <c r="I764" s="31" t="s">
        <v>2711</v>
      </c>
      <c r="J764" s="24" t="s">
        <v>2712</v>
      </c>
      <c r="K764" s="35">
        <v>242</v>
      </c>
      <c r="L764" s="35" t="s">
        <v>48</v>
      </c>
      <c r="M764" s="31" t="s">
        <v>249</v>
      </c>
      <c r="N764" s="24" t="s">
        <v>185</v>
      </c>
      <c r="O764" s="24">
        <v>3</v>
      </c>
      <c r="P764" s="24"/>
      <c r="Q764" s="31" t="s">
        <v>66</v>
      </c>
      <c r="R764" s="24"/>
      <c r="S764" s="24"/>
      <c r="T764" s="31" t="s">
        <v>35</v>
      </c>
      <c r="U764" s="199">
        <v>0</v>
      </c>
      <c r="V764" s="200">
        <v>0</v>
      </c>
      <c r="W764" s="34" t="str">
        <f t="shared" si="0"/>
        <v/>
      </c>
      <c r="X764" s="34" t="str">
        <f t="shared" si="1"/>
        <v/>
      </c>
      <c r="Y764" s="201">
        <f t="shared" si="29"/>
        <v>0</v>
      </c>
      <c r="Z764" s="201" t="str">
        <f t="shared" si="28"/>
        <v/>
      </c>
    </row>
    <row r="765" spans="1:26" ht="14.25" customHeight="1" thickBot="1" x14ac:dyDescent="0.3">
      <c r="A765" s="24">
        <v>1.0465</v>
      </c>
      <c r="B765" s="24" t="s">
        <v>1259</v>
      </c>
      <c r="C765" s="24" t="s">
        <v>1870</v>
      </c>
      <c r="D765" s="24"/>
      <c r="E765" s="24" t="s">
        <v>2020</v>
      </c>
      <c r="F765" s="179" t="s">
        <v>2715</v>
      </c>
      <c r="G765" s="31" t="s">
        <v>69</v>
      </c>
      <c r="H765" s="24" t="s">
        <v>97</v>
      </c>
      <c r="I765" s="31" t="s">
        <v>2716</v>
      </c>
      <c r="J765" s="24" t="s">
        <v>2717</v>
      </c>
      <c r="K765" s="36">
        <v>243</v>
      </c>
      <c r="L765" s="36" t="s">
        <v>31</v>
      </c>
      <c r="M765" s="31" t="s">
        <v>249</v>
      </c>
      <c r="N765" s="24" t="s">
        <v>185</v>
      </c>
      <c r="O765" s="24">
        <v>3</v>
      </c>
      <c r="P765" s="24"/>
      <c r="Q765" s="31" t="s">
        <v>66</v>
      </c>
      <c r="R765" s="24"/>
      <c r="S765" s="24"/>
      <c r="T765" s="31" t="s">
        <v>35</v>
      </c>
      <c r="U765" s="199">
        <v>0</v>
      </c>
      <c r="V765" s="200">
        <v>0</v>
      </c>
      <c r="W765" s="34" t="str">
        <f t="shared" si="0"/>
        <v/>
      </c>
      <c r="X765" s="34" t="str">
        <f t="shared" si="1"/>
        <v/>
      </c>
      <c r="Y765" s="201">
        <f t="shared" si="29"/>
        <v>0</v>
      </c>
      <c r="Z765" s="201" t="str">
        <f t="shared" si="28"/>
        <v/>
      </c>
    </row>
    <row r="766" spans="1:26" ht="14.25" customHeight="1" thickBot="1" x14ac:dyDescent="0.3">
      <c r="A766" s="36">
        <v>5.44</v>
      </c>
      <c r="B766" s="24">
        <v>6</v>
      </c>
      <c r="C766" s="24" t="s">
        <v>1913</v>
      </c>
      <c r="D766" s="24"/>
      <c r="E766" s="24" t="s">
        <v>477</v>
      </c>
      <c r="F766" s="179" t="s">
        <v>2718</v>
      </c>
      <c r="G766" s="31" t="s">
        <v>46</v>
      </c>
      <c r="H766" s="24" t="s">
        <v>244</v>
      </c>
      <c r="I766" s="84" t="s">
        <v>2719</v>
      </c>
      <c r="J766" s="51" t="s">
        <v>2720</v>
      </c>
      <c r="K766" s="36">
        <v>11</v>
      </c>
      <c r="L766" s="36" t="s">
        <v>31</v>
      </c>
      <c r="M766" s="31" t="s">
        <v>255</v>
      </c>
      <c r="N766" s="24" t="s">
        <v>185</v>
      </c>
      <c r="O766" s="24">
        <v>1</v>
      </c>
      <c r="P766" s="24"/>
      <c r="Q766" s="31" t="s">
        <v>66</v>
      </c>
      <c r="R766" s="24"/>
      <c r="S766" s="24"/>
      <c r="T766" s="31" t="s">
        <v>35</v>
      </c>
      <c r="U766" s="199">
        <v>0</v>
      </c>
      <c r="V766" s="200">
        <v>0</v>
      </c>
      <c r="W766" s="34" t="str">
        <f t="shared" si="0"/>
        <v/>
      </c>
      <c r="X766" s="34" t="str">
        <f t="shared" si="1"/>
        <v/>
      </c>
      <c r="Y766" s="201">
        <f t="shared" si="29"/>
        <v>0</v>
      </c>
      <c r="Z766" s="201" t="str">
        <f t="shared" si="28"/>
        <v/>
      </c>
    </row>
    <row r="767" spans="1:26" ht="14.25" customHeight="1" thickBot="1" x14ac:dyDescent="0.3">
      <c r="A767" s="36">
        <v>0.84699999999999998</v>
      </c>
      <c r="B767" s="24" t="s">
        <v>2721</v>
      </c>
      <c r="C767" s="24" t="s">
        <v>311</v>
      </c>
      <c r="D767" s="24"/>
      <c r="E767" s="24" t="s">
        <v>574</v>
      </c>
      <c r="F767" s="179" t="s">
        <v>2722</v>
      </c>
      <c r="G767" s="31" t="s">
        <v>69</v>
      </c>
      <c r="H767" s="24" t="s">
        <v>311</v>
      </c>
      <c r="I767" s="84" t="s">
        <v>2723</v>
      </c>
      <c r="J767" s="51" t="s">
        <v>2724</v>
      </c>
      <c r="K767" s="30">
        <v>66</v>
      </c>
      <c r="L767" s="30" t="s">
        <v>31</v>
      </c>
      <c r="M767" s="31" t="s">
        <v>255</v>
      </c>
      <c r="N767" s="24" t="s">
        <v>185</v>
      </c>
      <c r="O767" s="24">
        <v>1</v>
      </c>
      <c r="P767" s="24"/>
      <c r="Q767" s="31" t="s">
        <v>66</v>
      </c>
      <c r="R767" s="24"/>
      <c r="S767" s="24"/>
      <c r="T767" s="31" t="s">
        <v>35</v>
      </c>
      <c r="U767" s="199">
        <v>648</v>
      </c>
      <c r="V767" s="200">
        <v>948</v>
      </c>
      <c r="W767" s="34">
        <f t="shared" si="0"/>
        <v>20.50632911392405</v>
      </c>
      <c r="X767" s="34" t="str">
        <f t="shared" si="1"/>
        <v>A</v>
      </c>
      <c r="Y767" s="201">
        <f t="shared" si="29"/>
        <v>2844</v>
      </c>
      <c r="Z767" s="201" t="str">
        <f t="shared" si="28"/>
        <v>d</v>
      </c>
    </row>
    <row r="768" spans="1:26" ht="14.25" customHeight="1" thickBot="1" x14ac:dyDescent="0.3">
      <c r="A768" s="36">
        <v>0.84699999999999998</v>
      </c>
      <c r="B768" s="24" t="s">
        <v>2725</v>
      </c>
      <c r="C768" s="24" t="s">
        <v>311</v>
      </c>
      <c r="D768" s="24"/>
      <c r="E768" s="24" t="s">
        <v>104</v>
      </c>
      <c r="F768" s="179" t="s">
        <v>2726</v>
      </c>
      <c r="G768" s="31" t="s">
        <v>106</v>
      </c>
      <c r="H768" s="51" t="s">
        <v>311</v>
      </c>
      <c r="I768" s="84" t="s">
        <v>2723</v>
      </c>
      <c r="J768" s="51" t="s">
        <v>2724</v>
      </c>
      <c r="K768" s="35">
        <v>66</v>
      </c>
      <c r="L768" s="35" t="s">
        <v>47</v>
      </c>
      <c r="M768" s="31" t="s">
        <v>255</v>
      </c>
      <c r="N768" s="24" t="s">
        <v>185</v>
      </c>
      <c r="O768" s="24">
        <v>1</v>
      </c>
      <c r="P768" s="24"/>
      <c r="Q768" s="31" t="s">
        <v>66</v>
      </c>
      <c r="R768" s="24"/>
      <c r="S768" s="24"/>
      <c r="T768" s="31" t="s">
        <v>35</v>
      </c>
      <c r="U768" s="199">
        <v>15000</v>
      </c>
      <c r="V768" s="200">
        <v>30800</v>
      </c>
      <c r="W768" s="34">
        <f t="shared" si="0"/>
        <v>14.61038961038961</v>
      </c>
      <c r="X768" s="34" t="str">
        <f t="shared" si="1"/>
        <v>A</v>
      </c>
      <c r="Y768" s="201">
        <f t="shared" si="29"/>
        <v>92400</v>
      </c>
      <c r="Z768" s="201" t="str">
        <f t="shared" si="28"/>
        <v>d</v>
      </c>
    </row>
    <row r="769" spans="1:26" ht="14.25" customHeight="1" thickBot="1" x14ac:dyDescent="0.3">
      <c r="A769" s="22">
        <v>111</v>
      </c>
      <c r="B769" s="24">
        <v>112</v>
      </c>
      <c r="C769" s="24" t="s">
        <v>854</v>
      </c>
      <c r="D769" s="24"/>
      <c r="E769" s="24" t="s">
        <v>1650</v>
      </c>
      <c r="F769" s="179" t="s">
        <v>2727</v>
      </c>
      <c r="G769" s="31" t="s">
        <v>1652</v>
      </c>
      <c r="H769" s="51" t="s">
        <v>40</v>
      </c>
      <c r="I769" s="84" t="s">
        <v>2728</v>
      </c>
      <c r="J769" s="51" t="s">
        <v>2729</v>
      </c>
      <c r="K769" s="36">
        <v>21</v>
      </c>
      <c r="L769" s="36" t="s">
        <v>31</v>
      </c>
      <c r="M769" s="31" t="s">
        <v>859</v>
      </c>
      <c r="N769" s="24">
        <v>2018</v>
      </c>
      <c r="O769" s="31" t="s">
        <v>860</v>
      </c>
      <c r="P769" s="24" t="s">
        <v>44</v>
      </c>
      <c r="Q769" s="31" t="s">
        <v>34</v>
      </c>
      <c r="R769" s="24" t="s">
        <v>45</v>
      </c>
      <c r="S769" s="24" t="s">
        <v>44</v>
      </c>
      <c r="T769" s="31" t="s">
        <v>35</v>
      </c>
      <c r="U769" s="199">
        <v>0</v>
      </c>
      <c r="V769" s="200">
        <v>0</v>
      </c>
      <c r="W769" s="34" t="str">
        <f t="shared" si="0"/>
        <v/>
      </c>
      <c r="X769" s="34" t="str">
        <f t="shared" si="1"/>
        <v/>
      </c>
      <c r="Y769" s="201">
        <f t="shared" si="29"/>
        <v>0</v>
      </c>
      <c r="Z769" s="201" t="str">
        <f t="shared" si="28"/>
        <v/>
      </c>
    </row>
    <row r="770" spans="1:26" ht="14.25" customHeight="1" thickBot="1" x14ac:dyDescent="0.3">
      <c r="A770" s="22">
        <v>179</v>
      </c>
      <c r="B770" s="24">
        <v>179.25</v>
      </c>
      <c r="C770" s="24" t="s">
        <v>854</v>
      </c>
      <c r="D770" s="24"/>
      <c r="E770" s="24" t="s">
        <v>1650</v>
      </c>
      <c r="F770" s="179" t="s">
        <v>2727</v>
      </c>
      <c r="G770" s="31" t="s">
        <v>1652</v>
      </c>
      <c r="H770" s="24" t="s">
        <v>40</v>
      </c>
      <c r="I770" s="31" t="s">
        <v>2730</v>
      </c>
      <c r="J770" s="24" t="s">
        <v>2731</v>
      </c>
      <c r="K770" s="36">
        <v>22</v>
      </c>
      <c r="L770" s="36" t="s">
        <v>31</v>
      </c>
      <c r="M770" s="31" t="s">
        <v>859</v>
      </c>
      <c r="N770" s="24">
        <v>2018</v>
      </c>
      <c r="O770" s="31" t="s">
        <v>860</v>
      </c>
      <c r="P770" s="24" t="s">
        <v>44</v>
      </c>
      <c r="Q770" s="31" t="s">
        <v>34</v>
      </c>
      <c r="R770" s="24" t="s">
        <v>45</v>
      </c>
      <c r="S770" s="24" t="s">
        <v>44</v>
      </c>
      <c r="T770" s="31" t="s">
        <v>35</v>
      </c>
      <c r="U770" s="199">
        <v>2800</v>
      </c>
      <c r="V770" s="200">
        <v>6250</v>
      </c>
      <c r="W770" s="34">
        <f t="shared" si="0"/>
        <v>13.44</v>
      </c>
      <c r="X770" s="34" t="str">
        <f t="shared" si="1"/>
        <v>A</v>
      </c>
      <c r="Y770" s="201">
        <f t="shared" si="29"/>
        <v>18750</v>
      </c>
      <c r="Z770" s="201" t="str">
        <f t="shared" ref="Z770:Z833" si="30">IF($Y770="","",IF($U770&lt;$Y770,"d",""))</f>
        <v>d</v>
      </c>
    </row>
    <row r="771" spans="1:26" ht="14.25" customHeight="1" thickBot="1" x14ac:dyDescent="0.3">
      <c r="A771" s="124" t="s">
        <v>2732</v>
      </c>
      <c r="B771" s="103">
        <f>11750/120</f>
        <v>97.916666666666671</v>
      </c>
      <c r="C771" s="103" t="s">
        <v>24</v>
      </c>
      <c r="D771" s="107" t="s">
        <v>818</v>
      </c>
      <c r="E771" s="103" t="s">
        <v>1083</v>
      </c>
      <c r="F771" s="188" t="s">
        <v>2733</v>
      </c>
      <c r="G771" s="107" t="s">
        <v>69</v>
      </c>
      <c r="H771" s="103" t="s">
        <v>84</v>
      </c>
      <c r="I771" s="107" t="s">
        <v>2734</v>
      </c>
      <c r="J771" s="104" t="s">
        <v>2735</v>
      </c>
      <c r="K771" s="106">
        <v>35</v>
      </c>
      <c r="L771" s="106" t="s">
        <v>31</v>
      </c>
      <c r="M771" s="107" t="s">
        <v>43</v>
      </c>
      <c r="N771" s="103">
        <v>2018</v>
      </c>
      <c r="O771" s="103">
        <v>51</v>
      </c>
      <c r="P771" s="103" t="s">
        <v>44</v>
      </c>
      <c r="Q771" s="107" t="s">
        <v>34</v>
      </c>
      <c r="R771" s="103"/>
      <c r="S771" s="103" t="s">
        <v>44</v>
      </c>
      <c r="T771" s="107" t="s">
        <v>1760</v>
      </c>
      <c r="U771" s="199">
        <v>116</v>
      </c>
      <c r="V771" s="200">
        <v>0</v>
      </c>
      <c r="W771" s="34" t="str">
        <f t="shared" si="0"/>
        <v/>
      </c>
      <c r="X771" s="34" t="str">
        <f t="shared" si="1"/>
        <v/>
      </c>
      <c r="Y771" s="201">
        <f t="shared" ref="Y771:Y834" si="31">IFERROR(($V771)*3,"")</f>
        <v>0</v>
      </c>
      <c r="Z771" s="201" t="str">
        <f t="shared" si="30"/>
        <v/>
      </c>
    </row>
    <row r="772" spans="1:26" ht="14.25" customHeight="1" thickBot="1" x14ac:dyDescent="0.3">
      <c r="A772" s="124" t="s">
        <v>2736</v>
      </c>
      <c r="B772" s="103">
        <f>11750/30</f>
        <v>391.66666666666669</v>
      </c>
      <c r="C772" s="103" t="s">
        <v>24</v>
      </c>
      <c r="D772" s="107" t="s">
        <v>818</v>
      </c>
      <c r="E772" s="103" t="s">
        <v>1083</v>
      </c>
      <c r="F772" s="188" t="s">
        <v>2737</v>
      </c>
      <c r="G772" s="107" t="s">
        <v>69</v>
      </c>
      <c r="H772" s="103" t="s">
        <v>84</v>
      </c>
      <c r="I772" s="169" t="s">
        <v>2734</v>
      </c>
      <c r="J772" s="170" t="s">
        <v>2738</v>
      </c>
      <c r="K772" s="106">
        <v>36</v>
      </c>
      <c r="L772" s="106" t="s">
        <v>31</v>
      </c>
      <c r="M772" s="107" t="s">
        <v>43</v>
      </c>
      <c r="N772" s="103">
        <v>2018</v>
      </c>
      <c r="O772" s="103">
        <v>51</v>
      </c>
      <c r="P772" s="103" t="s">
        <v>44</v>
      </c>
      <c r="Q772" s="107" t="s">
        <v>34</v>
      </c>
      <c r="R772" s="103"/>
      <c r="S772" s="103" t="s">
        <v>44</v>
      </c>
      <c r="T772" s="107" t="s">
        <v>1760</v>
      </c>
      <c r="U772" s="199">
        <v>0</v>
      </c>
      <c r="V772" s="200">
        <v>0</v>
      </c>
      <c r="W772" s="34" t="str">
        <f t="shared" si="0"/>
        <v/>
      </c>
      <c r="X772" s="34" t="str">
        <f t="shared" si="1"/>
        <v/>
      </c>
      <c r="Y772" s="201">
        <f t="shared" si="31"/>
        <v>0</v>
      </c>
      <c r="Z772" s="201" t="str">
        <f t="shared" si="30"/>
        <v/>
      </c>
    </row>
    <row r="773" spans="1:26" ht="14.25" customHeight="1" thickBot="1" x14ac:dyDescent="0.3">
      <c r="A773" s="40">
        <v>95.832999999999998</v>
      </c>
      <c r="B773" s="41">
        <v>391.66</v>
      </c>
      <c r="C773" s="24" t="s">
        <v>24</v>
      </c>
      <c r="D773" s="31" t="s">
        <v>818</v>
      </c>
      <c r="E773" s="24" t="s">
        <v>1083</v>
      </c>
      <c r="F773" s="183" t="s">
        <v>2739</v>
      </c>
      <c r="G773" s="31" t="s">
        <v>69</v>
      </c>
      <c r="H773" s="24" t="s">
        <v>28</v>
      </c>
      <c r="I773" s="163" t="s">
        <v>2740</v>
      </c>
      <c r="J773" s="171" t="s">
        <v>2741</v>
      </c>
      <c r="K773" s="106">
        <v>20</v>
      </c>
      <c r="L773" s="106" t="s">
        <v>31</v>
      </c>
      <c r="M773" s="31" t="s">
        <v>1661</v>
      </c>
      <c r="N773" s="24" t="s">
        <v>58</v>
      </c>
      <c r="O773" s="24">
        <v>2</v>
      </c>
      <c r="P773" s="24" t="s">
        <v>44</v>
      </c>
      <c r="Q773" s="31" t="s">
        <v>66</v>
      </c>
      <c r="R773" s="24" t="s">
        <v>45</v>
      </c>
      <c r="S773" s="24" t="s">
        <v>44</v>
      </c>
      <c r="T773" s="31" t="s">
        <v>35</v>
      </c>
      <c r="U773" s="199">
        <v>0</v>
      </c>
      <c r="V773" s="200">
        <v>0</v>
      </c>
      <c r="W773" s="34" t="str">
        <f t="shared" si="0"/>
        <v/>
      </c>
      <c r="X773" s="34" t="str">
        <f t="shared" si="1"/>
        <v/>
      </c>
      <c r="Y773" s="201">
        <f t="shared" si="31"/>
        <v>0</v>
      </c>
      <c r="Z773" s="201" t="str">
        <f t="shared" si="30"/>
        <v/>
      </c>
    </row>
    <row r="774" spans="1:26" ht="14.25" customHeight="1" thickBot="1" x14ac:dyDescent="0.3">
      <c r="A774" s="43">
        <v>105.75</v>
      </c>
      <c r="B774" s="60" t="s">
        <v>2742</v>
      </c>
      <c r="C774" s="44" t="s">
        <v>90</v>
      </c>
      <c r="D774" s="44"/>
      <c r="E774" s="44" t="s">
        <v>2743</v>
      </c>
      <c r="F774" s="185" t="s">
        <v>2744</v>
      </c>
      <c r="G774" s="62" t="s">
        <v>83</v>
      </c>
      <c r="H774" s="44" t="s">
        <v>40</v>
      </c>
      <c r="I774" s="172" t="s">
        <v>2745</v>
      </c>
      <c r="J774" s="173" t="s">
        <v>2746</v>
      </c>
      <c r="K774" s="53">
        <v>235</v>
      </c>
      <c r="L774" s="53" t="s">
        <v>31</v>
      </c>
      <c r="M774" s="62" t="s">
        <v>128</v>
      </c>
      <c r="N774" s="44" t="s">
        <v>129</v>
      </c>
      <c r="O774" s="44">
        <v>2</v>
      </c>
      <c r="P774" s="44"/>
      <c r="Q774" s="62" t="s">
        <v>34</v>
      </c>
      <c r="R774" s="44" t="s">
        <v>45</v>
      </c>
      <c r="S774" s="44"/>
      <c r="T774" s="62" t="s">
        <v>35</v>
      </c>
      <c r="U774" s="199">
        <v>1220</v>
      </c>
      <c r="V774" s="200">
        <v>3800</v>
      </c>
      <c r="W774" s="34">
        <f t="shared" si="0"/>
        <v>9.6315789473684212</v>
      </c>
      <c r="X774" s="34" t="str">
        <f t="shared" si="1"/>
        <v>A</v>
      </c>
      <c r="Y774" s="201">
        <f t="shared" si="31"/>
        <v>11400</v>
      </c>
      <c r="Z774" s="201" t="str">
        <f t="shared" si="30"/>
        <v>d</v>
      </c>
    </row>
    <row r="775" spans="1:26" ht="14.25" customHeight="1" thickBot="1" x14ac:dyDescent="0.3">
      <c r="A775" s="24">
        <v>0.16400000000000001</v>
      </c>
      <c r="B775" s="24"/>
      <c r="C775" s="24" t="s">
        <v>24</v>
      </c>
      <c r="D775" s="24"/>
      <c r="E775" s="24" t="s">
        <v>2597</v>
      </c>
      <c r="F775" s="179" t="s">
        <v>2747</v>
      </c>
      <c r="G775" s="31" t="s">
        <v>46</v>
      </c>
      <c r="H775" s="24" t="s">
        <v>84</v>
      </c>
      <c r="I775" s="31" t="s">
        <v>2748</v>
      </c>
      <c r="J775" s="24" t="s">
        <v>2749</v>
      </c>
      <c r="K775" s="36">
        <v>339</v>
      </c>
      <c r="L775" s="36" t="s">
        <v>31</v>
      </c>
      <c r="M775" s="31" t="s">
        <v>249</v>
      </c>
      <c r="N775" s="24" t="s">
        <v>185</v>
      </c>
      <c r="O775" s="24">
        <v>3</v>
      </c>
      <c r="P775" s="24"/>
      <c r="Q775" s="31" t="s">
        <v>66</v>
      </c>
      <c r="R775" s="24"/>
      <c r="S775" s="24"/>
      <c r="T775" s="31" t="s">
        <v>35</v>
      </c>
      <c r="U775" s="199">
        <v>0</v>
      </c>
      <c r="V775" s="200">
        <v>0</v>
      </c>
      <c r="W775" s="34" t="str">
        <f t="shared" si="0"/>
        <v/>
      </c>
      <c r="X775" s="34" t="str">
        <f t="shared" si="1"/>
        <v/>
      </c>
      <c r="Y775" s="201">
        <f t="shared" si="31"/>
        <v>0</v>
      </c>
      <c r="Z775" s="201" t="str">
        <f t="shared" si="30"/>
        <v/>
      </c>
    </row>
    <row r="776" spans="1:26" ht="14.25" customHeight="1" thickBot="1" x14ac:dyDescent="0.3">
      <c r="A776" s="40">
        <v>0.14000000000000001</v>
      </c>
      <c r="B776" s="41" t="s">
        <v>2750</v>
      </c>
      <c r="C776" s="24" t="s">
        <v>24</v>
      </c>
      <c r="D776" s="24"/>
      <c r="E776" s="36" t="s">
        <v>1057</v>
      </c>
      <c r="F776" s="179" t="s">
        <v>2751</v>
      </c>
      <c r="G776" s="31" t="s">
        <v>83</v>
      </c>
      <c r="H776" s="24" t="s">
        <v>84</v>
      </c>
      <c r="I776" s="31" t="s">
        <v>2752</v>
      </c>
      <c r="J776" s="24" t="s">
        <v>2753</v>
      </c>
      <c r="K776" s="30">
        <v>311</v>
      </c>
      <c r="L776" s="30" t="s">
        <v>31</v>
      </c>
      <c r="M776" s="31" t="s">
        <v>87</v>
      </c>
      <c r="N776" s="24" t="s">
        <v>88</v>
      </c>
      <c r="O776" s="24">
        <v>3</v>
      </c>
      <c r="P776" s="24"/>
      <c r="Q776" s="31" t="s">
        <v>34</v>
      </c>
      <c r="R776" s="49"/>
      <c r="S776" s="49"/>
      <c r="T776" s="31" t="s">
        <v>35</v>
      </c>
      <c r="U776" s="199">
        <v>55000</v>
      </c>
      <c r="V776" s="200">
        <v>26000</v>
      </c>
      <c r="W776" s="34">
        <f t="shared" si="0"/>
        <v>63.46153846153846</v>
      </c>
      <c r="X776" s="34" t="str">
        <f t="shared" si="1"/>
        <v>C</v>
      </c>
      <c r="Y776" s="201">
        <f t="shared" si="31"/>
        <v>78000</v>
      </c>
      <c r="Z776" s="201" t="str">
        <f t="shared" si="30"/>
        <v>d</v>
      </c>
    </row>
    <row r="777" spans="1:26" ht="14.25" customHeight="1" thickBot="1" x14ac:dyDescent="0.3">
      <c r="A777" s="40">
        <v>0.14000000000000001</v>
      </c>
      <c r="B777" s="41" t="s">
        <v>2754</v>
      </c>
      <c r="C777" s="24" t="s">
        <v>24</v>
      </c>
      <c r="D777" s="24"/>
      <c r="E777" s="24" t="s">
        <v>79</v>
      </c>
      <c r="F777" s="179" t="s">
        <v>2755</v>
      </c>
      <c r="G777" s="31" t="s">
        <v>83</v>
      </c>
      <c r="H777" s="24" t="s">
        <v>84</v>
      </c>
      <c r="I777" s="31" t="s">
        <v>2752</v>
      </c>
      <c r="J777" s="24" t="s">
        <v>2753</v>
      </c>
      <c r="K777" s="35">
        <v>311</v>
      </c>
      <c r="L777" s="35" t="s">
        <v>47</v>
      </c>
      <c r="M777" s="31" t="s">
        <v>87</v>
      </c>
      <c r="N777" s="24" t="s">
        <v>88</v>
      </c>
      <c r="O777" s="24">
        <v>3</v>
      </c>
      <c r="P777" s="24"/>
      <c r="Q777" s="31" t="s">
        <v>34</v>
      </c>
      <c r="R777" s="49"/>
      <c r="S777" s="49"/>
      <c r="T777" s="31" t="s">
        <v>35</v>
      </c>
      <c r="U777" s="199">
        <v>0</v>
      </c>
      <c r="V777" s="200">
        <v>0</v>
      </c>
      <c r="W777" s="34" t="str">
        <f t="shared" si="0"/>
        <v/>
      </c>
      <c r="X777" s="34" t="str">
        <f t="shared" si="1"/>
        <v/>
      </c>
      <c r="Y777" s="201">
        <f t="shared" si="31"/>
        <v>0</v>
      </c>
      <c r="Z777" s="201" t="str">
        <f t="shared" si="30"/>
        <v/>
      </c>
    </row>
    <row r="778" spans="1:26" ht="14.25" customHeight="1" thickBot="1" x14ac:dyDescent="0.3">
      <c r="A778" s="40">
        <v>0.48214285714285721</v>
      </c>
      <c r="B778" s="40">
        <v>0.75</v>
      </c>
      <c r="C778" s="24" t="s">
        <v>311</v>
      </c>
      <c r="D778" s="31" t="s">
        <v>171</v>
      </c>
      <c r="E778" s="24" t="s">
        <v>217</v>
      </c>
      <c r="F778" s="179" t="s">
        <v>2756</v>
      </c>
      <c r="G778" s="31" t="s">
        <v>69</v>
      </c>
      <c r="H778" s="24" t="s">
        <v>311</v>
      </c>
      <c r="I778" s="56" t="s">
        <v>2757</v>
      </c>
      <c r="J778" s="36" t="s">
        <v>2758</v>
      </c>
      <c r="K778" s="30">
        <v>60</v>
      </c>
      <c r="L778" s="30" t="s">
        <v>31</v>
      </c>
      <c r="M778" s="31" t="s">
        <v>175</v>
      </c>
      <c r="N778" s="24" t="s">
        <v>33</v>
      </c>
      <c r="O778" s="24">
        <v>1</v>
      </c>
      <c r="P778" s="24"/>
      <c r="Q778" s="31" t="s">
        <v>34</v>
      </c>
      <c r="R778" s="24"/>
      <c r="S778" s="24"/>
      <c r="T778" s="31" t="s">
        <v>35</v>
      </c>
      <c r="U778" s="199">
        <v>0</v>
      </c>
      <c r="V778" s="200">
        <v>0</v>
      </c>
      <c r="W778" s="34" t="str">
        <f t="shared" si="0"/>
        <v/>
      </c>
      <c r="X778" s="34" t="str">
        <f t="shared" si="1"/>
        <v/>
      </c>
      <c r="Y778" s="201">
        <f t="shared" si="31"/>
        <v>0</v>
      </c>
      <c r="Z778" s="201" t="str">
        <f t="shared" si="30"/>
        <v/>
      </c>
    </row>
    <row r="779" spans="1:26" ht="14.25" customHeight="1" thickBot="1" x14ac:dyDescent="0.3">
      <c r="A779" s="40">
        <v>0.48214285714285721</v>
      </c>
      <c r="B779" s="40">
        <v>1.35</v>
      </c>
      <c r="C779" s="24" t="s">
        <v>311</v>
      </c>
      <c r="D779" s="31" t="s">
        <v>171</v>
      </c>
      <c r="E779" s="36" t="s">
        <v>79</v>
      </c>
      <c r="F779" s="179" t="s">
        <v>2759</v>
      </c>
      <c r="G779" s="31" t="s">
        <v>69</v>
      </c>
      <c r="H779" s="51" t="s">
        <v>311</v>
      </c>
      <c r="I779" s="168" t="s">
        <v>2757</v>
      </c>
      <c r="J779" s="126" t="s">
        <v>2758</v>
      </c>
      <c r="K779" s="35">
        <v>60</v>
      </c>
      <c r="L779" s="35" t="s">
        <v>47</v>
      </c>
      <c r="M779" s="31" t="s">
        <v>175</v>
      </c>
      <c r="N779" s="24" t="s">
        <v>33</v>
      </c>
      <c r="O779" s="24">
        <v>1</v>
      </c>
      <c r="P779" s="24"/>
      <c r="Q779" s="31" t="s">
        <v>34</v>
      </c>
      <c r="R779" s="24"/>
      <c r="S779" s="24"/>
      <c r="T779" s="31" t="s">
        <v>35</v>
      </c>
      <c r="U779" s="199">
        <v>1900</v>
      </c>
      <c r="V779" s="200">
        <v>2300</v>
      </c>
      <c r="W779" s="34">
        <f t="shared" si="0"/>
        <v>24.782608695652176</v>
      </c>
      <c r="X779" s="34" t="str">
        <f t="shared" si="1"/>
        <v>A</v>
      </c>
      <c r="Y779" s="201">
        <f t="shared" si="31"/>
        <v>6900</v>
      </c>
      <c r="Z779" s="201" t="str">
        <f t="shared" si="30"/>
        <v>d</v>
      </c>
    </row>
    <row r="780" spans="1:26" ht="14.25" customHeight="1" thickBot="1" x14ac:dyDescent="0.3">
      <c r="A780" s="40">
        <v>0.14850000000000002</v>
      </c>
      <c r="B780" s="40">
        <v>0.28333333333333333</v>
      </c>
      <c r="C780" s="24" t="s">
        <v>195</v>
      </c>
      <c r="D780" s="31" t="s">
        <v>171</v>
      </c>
      <c r="E780" s="24" t="s">
        <v>325</v>
      </c>
      <c r="F780" s="179" t="s">
        <v>2760</v>
      </c>
      <c r="G780" s="31" t="s">
        <v>69</v>
      </c>
      <c r="H780" s="51" t="s">
        <v>28</v>
      </c>
      <c r="I780" s="84" t="s">
        <v>2761</v>
      </c>
      <c r="J780" s="51" t="s">
        <v>2762</v>
      </c>
      <c r="K780" s="36">
        <v>58</v>
      </c>
      <c r="L780" s="36" t="s">
        <v>31</v>
      </c>
      <c r="M780" s="31" t="s">
        <v>175</v>
      </c>
      <c r="N780" s="24" t="s">
        <v>33</v>
      </c>
      <c r="O780" s="24">
        <v>1</v>
      </c>
      <c r="P780" s="24"/>
      <c r="Q780" s="31" t="s">
        <v>34</v>
      </c>
      <c r="R780" s="24"/>
      <c r="S780" s="24"/>
      <c r="T780" s="31" t="s">
        <v>35</v>
      </c>
      <c r="U780" s="199">
        <v>1200</v>
      </c>
      <c r="V780" s="200">
        <v>0</v>
      </c>
      <c r="W780" s="34" t="str">
        <f t="shared" si="0"/>
        <v/>
      </c>
      <c r="X780" s="34" t="str">
        <f t="shared" si="1"/>
        <v/>
      </c>
      <c r="Y780" s="201">
        <f t="shared" si="31"/>
        <v>0</v>
      </c>
      <c r="Z780" s="201" t="str">
        <f t="shared" si="30"/>
        <v/>
      </c>
    </row>
    <row r="781" spans="1:26" ht="14.25" customHeight="1" thickBot="1" x14ac:dyDescent="0.3">
      <c r="A781" s="125">
        <v>0.19500000000000001</v>
      </c>
      <c r="B781" s="125">
        <v>0.21875</v>
      </c>
      <c r="C781" s="103" t="s">
        <v>195</v>
      </c>
      <c r="D781" s="107" t="s">
        <v>171</v>
      </c>
      <c r="E781" s="103" t="s">
        <v>2763</v>
      </c>
      <c r="F781" s="188" t="s">
        <v>2764</v>
      </c>
      <c r="G781" s="107" t="s">
        <v>106</v>
      </c>
      <c r="H781" s="103" t="s">
        <v>28</v>
      </c>
      <c r="I781" s="107" t="s">
        <v>2765</v>
      </c>
      <c r="J781" s="103" t="s">
        <v>2766</v>
      </c>
      <c r="K781" s="106">
        <v>59</v>
      </c>
      <c r="L781" s="106" t="s">
        <v>31</v>
      </c>
      <c r="M781" s="107" t="s">
        <v>175</v>
      </c>
      <c r="N781" s="103" t="s">
        <v>33</v>
      </c>
      <c r="O781" s="103">
        <v>1</v>
      </c>
      <c r="P781" s="103"/>
      <c r="Q781" s="107" t="s">
        <v>34</v>
      </c>
      <c r="R781" s="103"/>
      <c r="S781" s="103"/>
      <c r="T781" s="107" t="s">
        <v>2767</v>
      </c>
      <c r="U781" s="199">
        <v>0</v>
      </c>
      <c r="V781" s="200">
        <v>0</v>
      </c>
      <c r="W781" s="34" t="str">
        <f t="shared" si="0"/>
        <v/>
      </c>
      <c r="X781" s="34" t="str">
        <f t="shared" si="1"/>
        <v/>
      </c>
      <c r="Y781" s="201">
        <f t="shared" si="31"/>
        <v>0</v>
      </c>
      <c r="Z781" s="201" t="str">
        <f t="shared" si="30"/>
        <v/>
      </c>
    </row>
    <row r="782" spans="1:26" ht="14.25" customHeight="1" thickBot="1" x14ac:dyDescent="0.3">
      <c r="A782" s="24">
        <v>5.04</v>
      </c>
      <c r="B782" s="24" t="s">
        <v>2768</v>
      </c>
      <c r="C782" s="24" t="s">
        <v>2660</v>
      </c>
      <c r="D782" s="24"/>
      <c r="E782" s="24" t="s">
        <v>574</v>
      </c>
      <c r="F782" s="179" t="s">
        <v>2769</v>
      </c>
      <c r="G782" s="31" t="s">
        <v>69</v>
      </c>
      <c r="H782" s="24" t="s">
        <v>40</v>
      </c>
      <c r="I782" s="31" t="s">
        <v>2765</v>
      </c>
      <c r="J782" s="24" t="s">
        <v>2766</v>
      </c>
      <c r="K782" s="36">
        <v>246</v>
      </c>
      <c r="L782" s="36" t="s">
        <v>31</v>
      </c>
      <c r="M782" s="31" t="s">
        <v>249</v>
      </c>
      <c r="N782" s="24" t="s">
        <v>185</v>
      </c>
      <c r="O782" s="24">
        <v>3</v>
      </c>
      <c r="P782" s="24"/>
      <c r="Q782" s="31" t="s">
        <v>66</v>
      </c>
      <c r="R782" s="24"/>
      <c r="S782" s="24"/>
      <c r="T782" s="31" t="s">
        <v>35</v>
      </c>
      <c r="U782" s="199">
        <v>35000</v>
      </c>
      <c r="V782" s="200">
        <v>34000</v>
      </c>
      <c r="W782" s="34">
        <f t="shared" si="0"/>
        <v>30.882352941176467</v>
      </c>
      <c r="X782" s="34" t="str">
        <f t="shared" si="1"/>
        <v>B</v>
      </c>
      <c r="Y782" s="201">
        <f t="shared" si="31"/>
        <v>102000</v>
      </c>
      <c r="Z782" s="201" t="str">
        <f t="shared" si="30"/>
        <v>d</v>
      </c>
    </row>
    <row r="783" spans="1:26" ht="14.25" customHeight="1" thickBot="1" x14ac:dyDescent="0.3">
      <c r="A783" s="40">
        <v>2872</v>
      </c>
      <c r="B783" s="40">
        <v>3022</v>
      </c>
      <c r="C783" s="24" t="s">
        <v>2770</v>
      </c>
      <c r="D783" s="24"/>
      <c r="E783" s="24" t="s">
        <v>2239</v>
      </c>
      <c r="F783" s="179" t="s">
        <v>2771</v>
      </c>
      <c r="G783" s="31" t="s">
        <v>61</v>
      </c>
      <c r="H783" s="24" t="s">
        <v>40</v>
      </c>
      <c r="I783" s="84" t="s">
        <v>2772</v>
      </c>
      <c r="J783" s="51" t="s">
        <v>2773</v>
      </c>
      <c r="K783" s="36">
        <v>65</v>
      </c>
      <c r="L783" s="36" t="s">
        <v>31</v>
      </c>
      <c r="M783" s="31" t="s">
        <v>622</v>
      </c>
      <c r="N783" s="24" t="s">
        <v>33</v>
      </c>
      <c r="O783" s="24">
        <v>6</v>
      </c>
      <c r="P783" s="31" t="s">
        <v>623</v>
      </c>
      <c r="Q783" s="31" t="s">
        <v>34</v>
      </c>
      <c r="R783" s="24" t="s">
        <v>45</v>
      </c>
      <c r="S783" s="24"/>
      <c r="T783" s="31" t="s">
        <v>35</v>
      </c>
      <c r="U783" s="199">
        <v>0</v>
      </c>
      <c r="V783" s="200">
        <v>0</v>
      </c>
      <c r="W783" s="34" t="str">
        <f t="shared" si="0"/>
        <v/>
      </c>
      <c r="X783" s="34" t="str">
        <f t="shared" si="1"/>
        <v/>
      </c>
      <c r="Y783" s="201">
        <f t="shared" si="31"/>
        <v>0</v>
      </c>
      <c r="Z783" s="201" t="str">
        <f t="shared" si="30"/>
        <v/>
      </c>
    </row>
    <row r="784" spans="1:26" ht="14.25" customHeight="1" thickBot="1" x14ac:dyDescent="0.3">
      <c r="A784" s="24">
        <v>397.08</v>
      </c>
      <c r="B784" s="24" t="s">
        <v>2774</v>
      </c>
      <c r="C784" s="24" t="s">
        <v>2775</v>
      </c>
      <c r="D784" s="24"/>
      <c r="E784" s="24" t="s">
        <v>2776</v>
      </c>
      <c r="F784" s="179" t="s">
        <v>2777</v>
      </c>
      <c r="G784" s="31" t="s">
        <v>61</v>
      </c>
      <c r="H784" s="24" t="s">
        <v>222</v>
      </c>
      <c r="I784" s="31" t="s">
        <v>2778</v>
      </c>
      <c r="J784" s="24" t="s">
        <v>2779</v>
      </c>
      <c r="K784" s="36">
        <v>336</v>
      </c>
      <c r="L784" s="36" t="s">
        <v>31</v>
      </c>
      <c r="M784" s="31" t="s">
        <v>249</v>
      </c>
      <c r="N784" s="24" t="s">
        <v>185</v>
      </c>
      <c r="O784" s="24">
        <v>3</v>
      </c>
      <c r="P784" s="24"/>
      <c r="Q784" s="31" t="s">
        <v>66</v>
      </c>
      <c r="R784" s="24" t="s">
        <v>45</v>
      </c>
      <c r="S784" s="24"/>
      <c r="T784" s="31" t="s">
        <v>35</v>
      </c>
      <c r="U784" s="199">
        <v>0</v>
      </c>
      <c r="V784" s="200">
        <v>0</v>
      </c>
      <c r="W784" s="34" t="str">
        <f t="shared" si="0"/>
        <v/>
      </c>
      <c r="X784" s="34" t="str">
        <f t="shared" si="1"/>
        <v/>
      </c>
      <c r="Y784" s="201">
        <f t="shared" si="31"/>
        <v>0</v>
      </c>
      <c r="Z784" s="201" t="str">
        <f t="shared" si="30"/>
        <v/>
      </c>
    </row>
    <row r="785" spans="1:26" ht="14.25" customHeight="1" thickBot="1" x14ac:dyDescent="0.3">
      <c r="A785" s="40">
        <v>1272.6717425847501</v>
      </c>
      <c r="B785" s="41">
        <v>1733.625</v>
      </c>
      <c r="C785" s="24" t="s">
        <v>49</v>
      </c>
      <c r="D785" s="24"/>
      <c r="E785" s="24" t="s">
        <v>2780</v>
      </c>
      <c r="F785" s="179" t="s">
        <v>2781</v>
      </c>
      <c r="G785" s="31" t="s">
        <v>27</v>
      </c>
      <c r="H785" s="24" t="s">
        <v>40</v>
      </c>
      <c r="I785" s="31" t="s">
        <v>2782</v>
      </c>
      <c r="J785" s="24" t="s">
        <v>2783</v>
      </c>
      <c r="K785" s="36">
        <v>66</v>
      </c>
      <c r="L785" s="36" t="s">
        <v>31</v>
      </c>
      <c r="M785" s="31" t="s">
        <v>622</v>
      </c>
      <c r="N785" s="24" t="s">
        <v>33</v>
      </c>
      <c r="O785" s="24">
        <v>6</v>
      </c>
      <c r="P785" s="31" t="s">
        <v>623</v>
      </c>
      <c r="Q785" s="31" t="s">
        <v>34</v>
      </c>
      <c r="R785" s="24" t="s">
        <v>45</v>
      </c>
      <c r="S785" s="24"/>
      <c r="T785" s="31" t="s">
        <v>35</v>
      </c>
      <c r="U785" s="199">
        <v>0</v>
      </c>
      <c r="V785" s="200">
        <v>0</v>
      </c>
      <c r="W785" s="34" t="str">
        <f t="shared" si="0"/>
        <v/>
      </c>
      <c r="X785" s="34" t="str">
        <f t="shared" si="1"/>
        <v/>
      </c>
      <c r="Y785" s="201">
        <f t="shared" si="31"/>
        <v>0</v>
      </c>
      <c r="Z785" s="201" t="str">
        <f t="shared" si="30"/>
        <v/>
      </c>
    </row>
    <row r="786" spans="1:26" ht="14.25" customHeight="1" thickBot="1" x14ac:dyDescent="0.3">
      <c r="A786" s="40">
        <v>324.923</v>
      </c>
      <c r="B786" s="41">
        <v>717.16666666666663</v>
      </c>
      <c r="C786" s="24" t="s">
        <v>2118</v>
      </c>
      <c r="D786" s="24"/>
      <c r="E786" s="24" t="s">
        <v>2784</v>
      </c>
      <c r="F786" s="179" t="s">
        <v>2785</v>
      </c>
      <c r="G786" s="31" t="s">
        <v>69</v>
      </c>
      <c r="H786" s="24" t="s">
        <v>40</v>
      </c>
      <c r="I786" s="31" t="s">
        <v>2786</v>
      </c>
      <c r="J786" s="24" t="s">
        <v>2787</v>
      </c>
      <c r="K786" s="36">
        <v>67</v>
      </c>
      <c r="L786" s="36" t="s">
        <v>31</v>
      </c>
      <c r="M786" s="31" t="s">
        <v>622</v>
      </c>
      <c r="N786" s="24" t="s">
        <v>33</v>
      </c>
      <c r="O786" s="24">
        <v>6</v>
      </c>
      <c r="P786" s="31" t="s">
        <v>623</v>
      </c>
      <c r="Q786" s="31" t="s">
        <v>34</v>
      </c>
      <c r="R786" s="24" t="s">
        <v>45</v>
      </c>
      <c r="S786" s="24"/>
      <c r="T786" s="31" t="s">
        <v>35</v>
      </c>
      <c r="U786" s="199">
        <v>0</v>
      </c>
      <c r="V786" s="200">
        <v>0</v>
      </c>
      <c r="W786" s="34" t="str">
        <f t="shared" si="0"/>
        <v/>
      </c>
      <c r="X786" s="34" t="str">
        <f t="shared" si="1"/>
        <v/>
      </c>
      <c r="Y786" s="201">
        <f t="shared" si="31"/>
        <v>0</v>
      </c>
      <c r="Z786" s="201" t="str">
        <f t="shared" si="30"/>
        <v/>
      </c>
    </row>
    <row r="787" spans="1:26" ht="14.25" customHeight="1" thickBot="1" x14ac:dyDescent="0.3">
      <c r="A787" s="24">
        <v>21.6</v>
      </c>
      <c r="B787" s="24">
        <v>28.2</v>
      </c>
      <c r="C787" s="24" t="s">
        <v>2788</v>
      </c>
      <c r="D787" s="24"/>
      <c r="E787" s="24" t="s">
        <v>2484</v>
      </c>
      <c r="F787" s="179" t="s">
        <v>2789</v>
      </c>
      <c r="G787" s="31" t="s">
        <v>2790</v>
      </c>
      <c r="H787" s="31" t="s">
        <v>2791</v>
      </c>
      <c r="I787" s="84" t="s">
        <v>2792</v>
      </c>
      <c r="J787" s="51" t="s">
        <v>2793</v>
      </c>
      <c r="K787" s="36">
        <v>1</v>
      </c>
      <c r="L787" s="36" t="s">
        <v>31</v>
      </c>
      <c r="M787" s="31" t="s">
        <v>2794</v>
      </c>
      <c r="N787" s="24" t="s">
        <v>839</v>
      </c>
      <c r="O787" s="24"/>
      <c r="P787" s="24" t="s">
        <v>2795</v>
      </c>
      <c r="Q787" s="31" t="s">
        <v>1607</v>
      </c>
      <c r="R787" s="24" t="s">
        <v>45</v>
      </c>
      <c r="S787" s="24" t="s">
        <v>2625</v>
      </c>
      <c r="T787" s="31" t="s">
        <v>35</v>
      </c>
      <c r="U787" s="199">
        <v>0</v>
      </c>
      <c r="V787" s="200">
        <v>0</v>
      </c>
      <c r="W787" s="34" t="str">
        <f t="shared" si="0"/>
        <v/>
      </c>
      <c r="X787" s="34" t="str">
        <f t="shared" si="1"/>
        <v/>
      </c>
      <c r="Y787" s="201">
        <f t="shared" si="31"/>
        <v>0</v>
      </c>
      <c r="Z787" s="201" t="str">
        <f t="shared" si="30"/>
        <v/>
      </c>
    </row>
    <row r="788" spans="1:26" ht="14.25" customHeight="1" thickBot="1" x14ac:dyDescent="0.3">
      <c r="A788" s="40">
        <v>72</v>
      </c>
      <c r="B788" s="40" t="s">
        <v>283</v>
      </c>
      <c r="C788" s="24" t="s">
        <v>2796</v>
      </c>
      <c r="D788" s="24"/>
      <c r="E788" s="24" t="s">
        <v>769</v>
      </c>
      <c r="F788" s="179" t="s">
        <v>2797</v>
      </c>
      <c r="G788" s="31" t="s">
        <v>771</v>
      </c>
      <c r="H788" s="24" t="s">
        <v>2798</v>
      </c>
      <c r="I788" s="31" t="s">
        <v>2799</v>
      </c>
      <c r="J788" s="24" t="s">
        <v>2800</v>
      </c>
      <c r="K788" s="36">
        <v>111</v>
      </c>
      <c r="L788" s="36" t="s">
        <v>31</v>
      </c>
      <c r="M788" s="31" t="s">
        <v>601</v>
      </c>
      <c r="N788" s="24" t="s">
        <v>78</v>
      </c>
      <c r="O788" s="24">
        <v>1</v>
      </c>
      <c r="P788" s="24"/>
      <c r="Q788" s="31" t="s">
        <v>66</v>
      </c>
      <c r="R788" s="24" t="s">
        <v>45</v>
      </c>
      <c r="S788" s="24"/>
      <c r="T788" s="31" t="s">
        <v>35</v>
      </c>
      <c r="U788" s="199">
        <v>0</v>
      </c>
      <c r="V788" s="200">
        <v>0</v>
      </c>
      <c r="W788" s="34" t="str">
        <f t="shared" si="0"/>
        <v/>
      </c>
      <c r="X788" s="34" t="str">
        <f t="shared" si="1"/>
        <v/>
      </c>
      <c r="Y788" s="201">
        <f t="shared" si="31"/>
        <v>0</v>
      </c>
      <c r="Z788" s="201" t="str">
        <f t="shared" si="30"/>
        <v/>
      </c>
    </row>
    <row r="789" spans="1:26" ht="14.25" customHeight="1" thickBot="1" x14ac:dyDescent="0.3">
      <c r="A789" s="93">
        <v>40</v>
      </c>
      <c r="B789" s="93">
        <v>40</v>
      </c>
      <c r="C789" s="94" t="s">
        <v>49</v>
      </c>
      <c r="D789" s="94"/>
      <c r="E789" s="94" t="s">
        <v>25</v>
      </c>
      <c r="F789" s="184" t="s">
        <v>2801</v>
      </c>
      <c r="G789" s="95" t="s">
        <v>110</v>
      </c>
      <c r="H789" s="94" t="s">
        <v>2802</v>
      </c>
      <c r="I789" s="95" t="s">
        <v>2803</v>
      </c>
      <c r="J789" s="94" t="s">
        <v>2804</v>
      </c>
      <c r="K789" s="96">
        <v>103</v>
      </c>
      <c r="L789" s="96" t="s">
        <v>31</v>
      </c>
      <c r="M789" s="95" t="s">
        <v>601</v>
      </c>
      <c r="N789" s="94" t="s">
        <v>78</v>
      </c>
      <c r="O789" s="94">
        <v>1</v>
      </c>
      <c r="P789" s="94"/>
      <c r="Q789" s="95" t="s">
        <v>66</v>
      </c>
      <c r="R789" s="94" t="s">
        <v>45</v>
      </c>
      <c r="S789" s="94"/>
      <c r="T789" s="95" t="s">
        <v>35</v>
      </c>
      <c r="U789" s="199">
        <v>0</v>
      </c>
      <c r="V789" s="200">
        <v>0</v>
      </c>
      <c r="W789" s="34" t="str">
        <f t="shared" si="0"/>
        <v/>
      </c>
      <c r="X789" s="34" t="str">
        <f t="shared" si="1"/>
        <v/>
      </c>
      <c r="Y789" s="201">
        <f t="shared" si="31"/>
        <v>0</v>
      </c>
      <c r="Z789" s="201" t="str">
        <f t="shared" si="30"/>
        <v/>
      </c>
    </row>
    <row r="790" spans="1:26" ht="14.25" customHeight="1" thickBot="1" x14ac:dyDescent="0.3">
      <c r="A790" s="40">
        <v>49.411999999999999</v>
      </c>
      <c r="B790" s="40">
        <v>56</v>
      </c>
      <c r="C790" s="24" t="s">
        <v>2322</v>
      </c>
      <c r="D790" s="24"/>
      <c r="E790" s="24" t="s">
        <v>223</v>
      </c>
      <c r="F790" s="179" t="s">
        <v>2805</v>
      </c>
      <c r="G790" s="31" t="s">
        <v>69</v>
      </c>
      <c r="H790" s="24" t="s">
        <v>2806</v>
      </c>
      <c r="I790" s="31" t="s">
        <v>2807</v>
      </c>
      <c r="J790" s="24" t="s">
        <v>2808</v>
      </c>
      <c r="K790" s="36">
        <v>627</v>
      </c>
      <c r="L790" s="36" t="s">
        <v>31</v>
      </c>
      <c r="M790" s="31" t="s">
        <v>103</v>
      </c>
      <c r="N790" s="24" t="s">
        <v>33</v>
      </c>
      <c r="O790" s="24">
        <v>7</v>
      </c>
      <c r="P790" s="24"/>
      <c r="Q790" s="31" t="s">
        <v>34</v>
      </c>
      <c r="R790" s="24" t="s">
        <v>45</v>
      </c>
      <c r="S790" s="24"/>
      <c r="T790" s="31" t="s">
        <v>35</v>
      </c>
      <c r="U790" s="199">
        <v>0</v>
      </c>
      <c r="V790" s="200">
        <v>0</v>
      </c>
      <c r="W790" s="34" t="str">
        <f t="shared" si="0"/>
        <v/>
      </c>
      <c r="X790" s="34" t="str">
        <f t="shared" si="1"/>
        <v/>
      </c>
      <c r="Y790" s="201">
        <f t="shared" si="31"/>
        <v>0</v>
      </c>
      <c r="Z790" s="201" t="str">
        <f t="shared" si="30"/>
        <v/>
      </c>
    </row>
    <row r="791" spans="1:26" ht="14.25" customHeight="1" thickBot="1" x14ac:dyDescent="0.3">
      <c r="A791" s="40">
        <v>2.5</v>
      </c>
      <c r="B791" s="40"/>
      <c r="C791" s="24" t="s">
        <v>90</v>
      </c>
      <c r="D791" s="24"/>
      <c r="E791" s="24" t="s">
        <v>137</v>
      </c>
      <c r="F791" s="179" t="s">
        <v>2809</v>
      </c>
      <c r="G791" s="31" t="s">
        <v>83</v>
      </c>
      <c r="H791" s="24" t="s">
        <v>2810</v>
      </c>
      <c r="I791" s="31" t="s">
        <v>2811</v>
      </c>
      <c r="J791" s="24" t="s">
        <v>2812</v>
      </c>
      <c r="K791" s="36">
        <v>780</v>
      </c>
      <c r="L791" s="36" t="s">
        <v>31</v>
      </c>
      <c r="M791" s="31" t="s">
        <v>306</v>
      </c>
      <c r="N791" s="24" t="s">
        <v>88</v>
      </c>
      <c r="O791" s="24">
        <v>7</v>
      </c>
      <c r="P791" s="24"/>
      <c r="Q791" s="31" t="s">
        <v>34</v>
      </c>
      <c r="R791" s="24" t="s">
        <v>45</v>
      </c>
      <c r="S791" s="24"/>
      <c r="T791" s="31" t="s">
        <v>35</v>
      </c>
      <c r="U791" s="199">
        <v>0</v>
      </c>
      <c r="V791" s="200">
        <v>0</v>
      </c>
      <c r="W791" s="34" t="str">
        <f t="shared" si="0"/>
        <v/>
      </c>
      <c r="X791" s="34" t="str">
        <f t="shared" si="1"/>
        <v/>
      </c>
      <c r="Y791" s="201">
        <f t="shared" si="31"/>
        <v>0</v>
      </c>
      <c r="Z791" s="201" t="str">
        <f t="shared" si="30"/>
        <v/>
      </c>
    </row>
    <row r="792" spans="1:26" ht="14.25" customHeight="1" thickBot="1" x14ac:dyDescent="0.3">
      <c r="A792" s="40">
        <v>2.8</v>
      </c>
      <c r="B792" s="40" t="s">
        <v>2813</v>
      </c>
      <c r="C792" s="24" t="s">
        <v>2814</v>
      </c>
      <c r="D792" s="24"/>
      <c r="E792" s="31" t="s">
        <v>2815</v>
      </c>
      <c r="F792" s="179" t="s">
        <v>2816</v>
      </c>
      <c r="G792" s="31" t="s">
        <v>93</v>
      </c>
      <c r="H792" s="24" t="s">
        <v>2810</v>
      </c>
      <c r="I792" s="31" t="s">
        <v>2817</v>
      </c>
      <c r="J792" s="24" t="s">
        <v>2818</v>
      </c>
      <c r="K792" s="36">
        <v>782</v>
      </c>
      <c r="L792" s="36" t="s">
        <v>31</v>
      </c>
      <c r="M792" s="31" t="s">
        <v>306</v>
      </c>
      <c r="N792" s="24" t="s">
        <v>88</v>
      </c>
      <c r="O792" s="24">
        <v>7</v>
      </c>
      <c r="P792" s="24"/>
      <c r="Q792" s="24"/>
      <c r="R792" s="24"/>
      <c r="S792" s="24"/>
      <c r="T792" s="24"/>
      <c r="U792" s="199">
        <v>0</v>
      </c>
      <c r="V792" s="200">
        <v>0</v>
      </c>
      <c r="W792" s="34" t="str">
        <f t="shared" si="0"/>
        <v/>
      </c>
      <c r="X792" s="34" t="str">
        <f t="shared" si="1"/>
        <v/>
      </c>
      <c r="Y792" s="201">
        <f t="shared" si="31"/>
        <v>0</v>
      </c>
      <c r="Z792" s="201" t="str">
        <f t="shared" si="30"/>
        <v/>
      </c>
    </row>
    <row r="793" spans="1:26" ht="14.25" customHeight="1" thickBot="1" x14ac:dyDescent="0.3">
      <c r="A793" s="40">
        <v>20</v>
      </c>
      <c r="B793" s="41" t="s">
        <v>2819</v>
      </c>
      <c r="C793" s="24" t="s">
        <v>728</v>
      </c>
      <c r="D793" s="24"/>
      <c r="E793" s="24" t="s">
        <v>79</v>
      </c>
      <c r="F793" s="179" t="s">
        <v>2820</v>
      </c>
      <c r="G793" s="31" t="s">
        <v>83</v>
      </c>
      <c r="H793" s="24" t="s">
        <v>728</v>
      </c>
      <c r="I793" s="31" t="s">
        <v>2821</v>
      </c>
      <c r="J793" s="24" t="s">
        <v>2822</v>
      </c>
      <c r="K793" s="36">
        <v>783</v>
      </c>
      <c r="L793" s="36" t="s">
        <v>31</v>
      </c>
      <c r="M793" s="31" t="s">
        <v>306</v>
      </c>
      <c r="N793" s="24" t="s">
        <v>88</v>
      </c>
      <c r="O793" s="24">
        <v>7</v>
      </c>
      <c r="P793" s="24"/>
      <c r="Q793" s="31" t="s">
        <v>34</v>
      </c>
      <c r="R793" s="24"/>
      <c r="S793" s="24"/>
      <c r="T793" s="31" t="s">
        <v>35</v>
      </c>
      <c r="U793" s="199">
        <v>0</v>
      </c>
      <c r="V793" s="200">
        <v>0</v>
      </c>
      <c r="W793" s="34" t="str">
        <f t="shared" si="0"/>
        <v/>
      </c>
      <c r="X793" s="34" t="str">
        <f t="shared" si="1"/>
        <v/>
      </c>
      <c r="Y793" s="201">
        <f t="shared" si="31"/>
        <v>0</v>
      </c>
      <c r="Z793" s="201" t="str">
        <f t="shared" si="30"/>
        <v/>
      </c>
    </row>
    <row r="794" spans="1:26" ht="14.25" customHeight="1" thickBot="1" x14ac:dyDescent="0.3">
      <c r="A794" s="40">
        <v>2.004</v>
      </c>
      <c r="B794" s="41">
        <v>2.2800000000000002</v>
      </c>
      <c r="C794" s="24" t="s">
        <v>49</v>
      </c>
      <c r="D794" s="24"/>
      <c r="E794" s="24" t="s">
        <v>130</v>
      </c>
      <c r="F794" s="179" t="s">
        <v>2823</v>
      </c>
      <c r="G794" s="31" t="s">
        <v>69</v>
      </c>
      <c r="H794" s="24" t="s">
        <v>2810</v>
      </c>
      <c r="I794" s="31" t="s">
        <v>2824</v>
      </c>
      <c r="J794" s="24" t="s">
        <v>2825</v>
      </c>
      <c r="K794" s="36">
        <v>625</v>
      </c>
      <c r="L794" s="36" t="s">
        <v>31</v>
      </c>
      <c r="M794" s="31" t="s">
        <v>103</v>
      </c>
      <c r="N794" s="24" t="s">
        <v>33</v>
      </c>
      <c r="O794" s="24">
        <v>7</v>
      </c>
      <c r="P794" s="24"/>
      <c r="Q794" s="31" t="s">
        <v>34</v>
      </c>
      <c r="R794" s="24" t="s">
        <v>45</v>
      </c>
      <c r="S794" s="24"/>
      <c r="T794" s="31" t="s">
        <v>35</v>
      </c>
      <c r="U794" s="199">
        <v>0</v>
      </c>
      <c r="V794" s="200">
        <v>0</v>
      </c>
      <c r="W794" s="34" t="str">
        <f t="shared" si="0"/>
        <v/>
      </c>
      <c r="X794" s="34" t="str">
        <f t="shared" si="1"/>
        <v/>
      </c>
      <c r="Y794" s="201">
        <f t="shared" si="31"/>
        <v>0</v>
      </c>
      <c r="Z794" s="201" t="str">
        <f t="shared" si="30"/>
        <v/>
      </c>
    </row>
    <row r="795" spans="1:26" ht="14.25" customHeight="1" thickBot="1" x14ac:dyDescent="0.3">
      <c r="A795" s="22">
        <v>325</v>
      </c>
      <c r="B795" s="24" t="s">
        <v>296</v>
      </c>
      <c r="C795" s="24"/>
      <c r="D795" s="24"/>
      <c r="E795" s="24" t="s">
        <v>608</v>
      </c>
      <c r="F795" s="179" t="s">
        <v>2826</v>
      </c>
      <c r="G795" s="31" t="s">
        <v>610</v>
      </c>
      <c r="H795" s="24" t="s">
        <v>40</v>
      </c>
      <c r="I795" s="31" t="s">
        <v>2827</v>
      </c>
      <c r="J795" s="25" t="s">
        <v>2828</v>
      </c>
      <c r="K795" s="36">
        <v>37</v>
      </c>
      <c r="L795" s="36" t="s">
        <v>31</v>
      </c>
      <c r="M795" s="31" t="s">
        <v>43</v>
      </c>
      <c r="N795" s="24">
        <v>2018</v>
      </c>
      <c r="O795" s="24">
        <v>51</v>
      </c>
      <c r="P795" s="24" t="s">
        <v>44</v>
      </c>
      <c r="Q795" s="31" t="s">
        <v>34</v>
      </c>
      <c r="R795" s="24" t="s">
        <v>45</v>
      </c>
      <c r="S795" s="24" t="s">
        <v>44</v>
      </c>
      <c r="T795" s="31" t="s">
        <v>35</v>
      </c>
      <c r="U795" s="199">
        <v>1028</v>
      </c>
      <c r="V795" s="200">
        <v>391</v>
      </c>
      <c r="W795" s="34">
        <f t="shared" si="0"/>
        <v>78.874680306905375</v>
      </c>
      <c r="X795" s="34" t="str">
        <f t="shared" si="1"/>
        <v>C</v>
      </c>
      <c r="Y795" s="201">
        <f t="shared" si="31"/>
        <v>1173</v>
      </c>
      <c r="Z795" s="201" t="str">
        <f t="shared" si="30"/>
        <v>d</v>
      </c>
    </row>
    <row r="796" spans="1:26" ht="14.25" customHeight="1" thickBot="1" x14ac:dyDescent="0.3">
      <c r="A796" s="22">
        <v>220</v>
      </c>
      <c r="B796" s="24" t="s">
        <v>296</v>
      </c>
      <c r="C796" s="24"/>
      <c r="D796" s="24"/>
      <c r="E796" s="24" t="s">
        <v>608</v>
      </c>
      <c r="F796" s="179" t="s">
        <v>2829</v>
      </c>
      <c r="G796" s="31" t="s">
        <v>610</v>
      </c>
      <c r="H796" s="24" t="s">
        <v>40</v>
      </c>
      <c r="I796" s="31" t="s">
        <v>2830</v>
      </c>
      <c r="J796" s="25" t="s">
        <v>2831</v>
      </c>
      <c r="K796" s="36">
        <v>38</v>
      </c>
      <c r="L796" s="36" t="s">
        <v>31</v>
      </c>
      <c r="M796" s="31" t="s">
        <v>43</v>
      </c>
      <c r="N796" s="24">
        <v>2018</v>
      </c>
      <c r="O796" s="24">
        <v>51</v>
      </c>
      <c r="P796" s="24" t="s">
        <v>44</v>
      </c>
      <c r="Q796" s="31" t="s">
        <v>34</v>
      </c>
      <c r="R796" s="24" t="s">
        <v>45</v>
      </c>
      <c r="S796" s="24" t="s">
        <v>44</v>
      </c>
      <c r="T796" s="31" t="s">
        <v>35</v>
      </c>
      <c r="U796" s="199">
        <v>252</v>
      </c>
      <c r="V796" s="200">
        <v>60</v>
      </c>
      <c r="W796" s="34">
        <f t="shared" si="0"/>
        <v>126</v>
      </c>
      <c r="X796" s="34" t="str">
        <f t="shared" si="1"/>
        <v>C</v>
      </c>
      <c r="Y796" s="201">
        <f t="shared" si="31"/>
        <v>180</v>
      </c>
      <c r="Z796" s="201" t="str">
        <f t="shared" si="30"/>
        <v/>
      </c>
    </row>
    <row r="797" spans="1:26" ht="14.25" customHeight="1" thickBot="1" x14ac:dyDescent="0.3">
      <c r="A797" s="40">
        <v>3.6600000000000006</v>
      </c>
      <c r="B797" s="40">
        <v>5.4</v>
      </c>
      <c r="C797" s="24" t="s">
        <v>36</v>
      </c>
      <c r="D797" s="24"/>
      <c r="E797" s="24" t="s">
        <v>291</v>
      </c>
      <c r="F797" s="179" t="s">
        <v>2832</v>
      </c>
      <c r="G797" s="31" t="s">
        <v>293</v>
      </c>
      <c r="H797" s="24" t="s">
        <v>40</v>
      </c>
      <c r="I797" s="31" t="s">
        <v>2833</v>
      </c>
      <c r="J797" s="24" t="s">
        <v>2834</v>
      </c>
      <c r="K797" s="30">
        <v>761</v>
      </c>
      <c r="L797" s="30" t="s">
        <v>31</v>
      </c>
      <c r="M797" s="31" t="s">
        <v>72</v>
      </c>
      <c r="N797" s="24" t="s">
        <v>33</v>
      </c>
      <c r="O797" s="24">
        <v>8</v>
      </c>
      <c r="P797" s="24"/>
      <c r="Q797" s="31" t="s">
        <v>34</v>
      </c>
      <c r="R797" s="24" t="s">
        <v>45</v>
      </c>
      <c r="S797" s="24"/>
      <c r="T797" s="31" t="s">
        <v>35</v>
      </c>
      <c r="U797" s="199">
        <v>0</v>
      </c>
      <c r="V797" s="200">
        <v>0</v>
      </c>
      <c r="W797" s="34" t="str">
        <f t="shared" si="0"/>
        <v/>
      </c>
      <c r="X797" s="34" t="str">
        <f t="shared" si="1"/>
        <v/>
      </c>
      <c r="Y797" s="201">
        <f t="shared" si="31"/>
        <v>0</v>
      </c>
      <c r="Z797" s="201" t="str">
        <f t="shared" si="30"/>
        <v/>
      </c>
    </row>
    <row r="798" spans="1:26" ht="14.25" customHeight="1" thickBot="1" x14ac:dyDescent="0.3">
      <c r="A798" s="40">
        <v>3.6600000000000006</v>
      </c>
      <c r="B798" s="40">
        <v>8.1666666666666607</v>
      </c>
      <c r="C798" s="24" t="s">
        <v>36</v>
      </c>
      <c r="D798" s="24"/>
      <c r="E798" s="24" t="s">
        <v>1544</v>
      </c>
      <c r="F798" s="179" t="s">
        <v>2835</v>
      </c>
      <c r="G798" s="31" t="s">
        <v>293</v>
      </c>
      <c r="H798" s="24" t="s">
        <v>40</v>
      </c>
      <c r="I798" s="31" t="s">
        <v>2833</v>
      </c>
      <c r="J798" s="24" t="s">
        <v>2834</v>
      </c>
      <c r="K798" s="35">
        <v>761</v>
      </c>
      <c r="L798" s="35" t="s">
        <v>47</v>
      </c>
      <c r="M798" s="31" t="s">
        <v>72</v>
      </c>
      <c r="N798" s="24" t="s">
        <v>33</v>
      </c>
      <c r="O798" s="24">
        <v>8</v>
      </c>
      <c r="P798" s="24"/>
      <c r="Q798" s="31" t="s">
        <v>34</v>
      </c>
      <c r="R798" s="24" t="s">
        <v>45</v>
      </c>
      <c r="S798" s="24"/>
      <c r="T798" s="31" t="s">
        <v>35</v>
      </c>
      <c r="U798" s="199">
        <v>0</v>
      </c>
      <c r="V798" s="200">
        <v>0</v>
      </c>
      <c r="W798" s="34" t="str">
        <f t="shared" si="0"/>
        <v/>
      </c>
      <c r="X798" s="34" t="str">
        <f t="shared" si="1"/>
        <v/>
      </c>
      <c r="Y798" s="201">
        <f t="shared" si="31"/>
        <v>0</v>
      </c>
      <c r="Z798" s="201" t="str">
        <f t="shared" si="30"/>
        <v/>
      </c>
    </row>
    <row r="799" spans="1:26" ht="14.25" customHeight="1" thickBot="1" x14ac:dyDescent="0.3">
      <c r="A799" s="40">
        <v>7.4849999999999994</v>
      </c>
      <c r="B799" s="40">
        <v>9.75</v>
      </c>
      <c r="C799" s="24" t="s">
        <v>36</v>
      </c>
      <c r="D799" s="24"/>
      <c r="E799" s="24" t="s">
        <v>2298</v>
      </c>
      <c r="F799" s="179" t="s">
        <v>2836</v>
      </c>
      <c r="G799" s="31" t="s">
        <v>110</v>
      </c>
      <c r="H799" s="24" t="s">
        <v>40</v>
      </c>
      <c r="I799" s="31" t="s">
        <v>2837</v>
      </c>
      <c r="J799" s="24" t="s">
        <v>2838</v>
      </c>
      <c r="K799" s="36">
        <v>762</v>
      </c>
      <c r="L799" s="36" t="s">
        <v>31</v>
      </c>
      <c r="M799" s="31" t="s">
        <v>72</v>
      </c>
      <c r="N799" s="24" t="s">
        <v>33</v>
      </c>
      <c r="O799" s="24">
        <v>8</v>
      </c>
      <c r="P799" s="24"/>
      <c r="Q799" s="31" t="s">
        <v>34</v>
      </c>
      <c r="R799" s="24" t="s">
        <v>45</v>
      </c>
      <c r="S799" s="24"/>
      <c r="T799" s="31" t="s">
        <v>35</v>
      </c>
      <c r="U799" s="199">
        <v>0</v>
      </c>
      <c r="V799" s="200">
        <v>0</v>
      </c>
      <c r="W799" s="34" t="str">
        <f t="shared" si="0"/>
        <v/>
      </c>
      <c r="X799" s="34" t="str">
        <f t="shared" si="1"/>
        <v/>
      </c>
      <c r="Y799" s="201">
        <f t="shared" si="31"/>
        <v>0</v>
      </c>
      <c r="Z799" s="201" t="str">
        <f t="shared" si="30"/>
        <v/>
      </c>
    </row>
    <row r="800" spans="1:26" ht="14.25" customHeight="1" thickBot="1" x14ac:dyDescent="0.3">
      <c r="A800" s="24">
        <v>15</v>
      </c>
      <c r="B800" s="24" t="s">
        <v>2839</v>
      </c>
      <c r="C800" s="24" t="s">
        <v>791</v>
      </c>
      <c r="D800" s="24"/>
      <c r="E800" s="24" t="s">
        <v>808</v>
      </c>
      <c r="F800" s="179" t="s">
        <v>2840</v>
      </c>
      <c r="G800" s="31" t="s">
        <v>110</v>
      </c>
      <c r="H800" s="24" t="s">
        <v>2841</v>
      </c>
      <c r="I800" s="31" t="s">
        <v>2842</v>
      </c>
      <c r="J800" s="24" t="s">
        <v>2843</v>
      </c>
      <c r="K800" s="36">
        <v>198</v>
      </c>
      <c r="L800" s="36" t="s">
        <v>31</v>
      </c>
      <c r="M800" s="31" t="s">
        <v>184</v>
      </c>
      <c r="N800" s="24" t="s">
        <v>185</v>
      </c>
      <c r="O800" s="24">
        <v>2</v>
      </c>
      <c r="P800" s="24"/>
      <c r="Q800" s="31" t="s">
        <v>66</v>
      </c>
      <c r="R800" s="24"/>
      <c r="S800" s="24"/>
      <c r="T800" s="31" t="s">
        <v>35</v>
      </c>
      <c r="U800" s="199">
        <v>27</v>
      </c>
      <c r="V800" s="200">
        <v>35</v>
      </c>
      <c r="W800" s="34">
        <f t="shared" si="0"/>
        <v>23.142857142857142</v>
      </c>
      <c r="X800" s="34" t="str">
        <f t="shared" si="1"/>
        <v>A</v>
      </c>
      <c r="Y800" s="201">
        <f t="shared" si="31"/>
        <v>105</v>
      </c>
      <c r="Z800" s="201" t="str">
        <f t="shared" si="30"/>
        <v>d</v>
      </c>
    </row>
    <row r="801" spans="1:26" ht="14.25" customHeight="1" thickBot="1" x14ac:dyDescent="0.3">
      <c r="A801" s="24">
        <v>12.99</v>
      </c>
      <c r="B801" s="24" t="s">
        <v>2844</v>
      </c>
      <c r="C801" s="24" t="s">
        <v>207</v>
      </c>
      <c r="D801" s="24"/>
      <c r="E801" s="24" t="s">
        <v>1596</v>
      </c>
      <c r="F801" s="179" t="s">
        <v>2845</v>
      </c>
      <c r="G801" s="31" t="s">
        <v>293</v>
      </c>
      <c r="H801" s="24" t="s">
        <v>144</v>
      </c>
      <c r="I801" s="31" t="s">
        <v>2846</v>
      </c>
      <c r="J801" s="24" t="s">
        <v>2847</v>
      </c>
      <c r="K801" s="36">
        <v>344</v>
      </c>
      <c r="L801" s="36" t="s">
        <v>31</v>
      </c>
      <c r="M801" s="31" t="s">
        <v>249</v>
      </c>
      <c r="N801" s="24" t="s">
        <v>185</v>
      </c>
      <c r="O801" s="24">
        <v>3</v>
      </c>
      <c r="P801" s="24"/>
      <c r="Q801" s="31" t="s">
        <v>66</v>
      </c>
      <c r="R801" s="24"/>
      <c r="S801" s="24"/>
      <c r="T801" s="31" t="s">
        <v>35</v>
      </c>
      <c r="U801" s="199">
        <v>12900</v>
      </c>
      <c r="V801" s="200">
        <v>57500</v>
      </c>
      <c r="W801" s="34">
        <f t="shared" si="0"/>
        <v>6.7304347826086959</v>
      </c>
      <c r="X801" s="34" t="str">
        <f t="shared" si="1"/>
        <v>A</v>
      </c>
      <c r="Y801" s="201">
        <f t="shared" si="31"/>
        <v>172500</v>
      </c>
      <c r="Z801" s="201" t="str">
        <f t="shared" si="30"/>
        <v>d</v>
      </c>
    </row>
    <row r="802" spans="1:26" ht="14.25" customHeight="1" thickBot="1" x14ac:dyDescent="0.3">
      <c r="A802" s="24">
        <v>109.99</v>
      </c>
      <c r="B802" s="24"/>
      <c r="C802" s="24" t="s">
        <v>207</v>
      </c>
      <c r="D802" s="24"/>
      <c r="E802" s="24" t="s">
        <v>2597</v>
      </c>
      <c r="F802" s="179" t="s">
        <v>2848</v>
      </c>
      <c r="G802" s="31" t="s">
        <v>46</v>
      </c>
      <c r="H802" s="31" t="s">
        <v>2849</v>
      </c>
      <c r="I802" s="31" t="s">
        <v>2850</v>
      </c>
      <c r="J802" s="24" t="s">
        <v>2851</v>
      </c>
      <c r="K802" s="30">
        <v>239</v>
      </c>
      <c r="L802" s="30" t="s">
        <v>31</v>
      </c>
      <c r="M802" s="31" t="s">
        <v>249</v>
      </c>
      <c r="N802" s="24" t="s">
        <v>185</v>
      </c>
      <c r="O802" s="24">
        <v>3</v>
      </c>
      <c r="P802" s="24"/>
      <c r="Q802" s="31" t="s">
        <v>66</v>
      </c>
      <c r="R802" s="24"/>
      <c r="S802" s="24"/>
      <c r="T802" s="31" t="s">
        <v>35</v>
      </c>
      <c r="U802" s="199">
        <v>0</v>
      </c>
      <c r="V802" s="200">
        <v>0</v>
      </c>
      <c r="W802" s="34" t="str">
        <f t="shared" si="0"/>
        <v/>
      </c>
      <c r="X802" s="34" t="str">
        <f t="shared" si="1"/>
        <v/>
      </c>
      <c r="Y802" s="201">
        <f t="shared" si="31"/>
        <v>0</v>
      </c>
      <c r="Z802" s="201" t="str">
        <f t="shared" si="30"/>
        <v/>
      </c>
    </row>
    <row r="803" spans="1:26" ht="14.25" customHeight="1" thickBot="1" x14ac:dyDescent="0.3">
      <c r="A803" s="24">
        <v>109.99</v>
      </c>
      <c r="B803" s="24"/>
      <c r="C803" s="24" t="s">
        <v>235</v>
      </c>
      <c r="D803" s="24"/>
      <c r="E803" s="24" t="s">
        <v>2167</v>
      </c>
      <c r="F803" s="179" t="s">
        <v>2852</v>
      </c>
      <c r="G803" s="27" t="s">
        <v>39</v>
      </c>
      <c r="H803" s="31" t="s">
        <v>2849</v>
      </c>
      <c r="I803" s="31" t="s">
        <v>2850</v>
      </c>
      <c r="J803" s="24" t="s">
        <v>2851</v>
      </c>
      <c r="K803" s="35">
        <v>239</v>
      </c>
      <c r="L803" s="35" t="s">
        <v>47</v>
      </c>
      <c r="M803" s="31" t="s">
        <v>249</v>
      </c>
      <c r="N803" s="24" t="s">
        <v>185</v>
      </c>
      <c r="O803" s="24">
        <v>3</v>
      </c>
      <c r="P803" s="24"/>
      <c r="Q803" s="31" t="s">
        <v>66</v>
      </c>
      <c r="R803" s="24"/>
      <c r="S803" s="24"/>
      <c r="T803" s="31" t="s">
        <v>35</v>
      </c>
      <c r="U803" s="199">
        <v>0</v>
      </c>
      <c r="V803" s="200">
        <v>0</v>
      </c>
      <c r="W803" s="34" t="str">
        <f t="shared" si="0"/>
        <v/>
      </c>
      <c r="X803" s="34" t="str">
        <f t="shared" si="1"/>
        <v/>
      </c>
      <c r="Y803" s="201">
        <f t="shared" si="31"/>
        <v>0</v>
      </c>
      <c r="Z803" s="201" t="str">
        <f t="shared" si="30"/>
        <v/>
      </c>
    </row>
    <row r="804" spans="1:26" ht="14.25" customHeight="1" thickBot="1" x14ac:dyDescent="0.3">
      <c r="A804" s="44">
        <v>4.25</v>
      </c>
      <c r="B804" s="44" t="s">
        <v>2853</v>
      </c>
      <c r="C804" s="44" t="s">
        <v>2854</v>
      </c>
      <c r="D804" s="44"/>
      <c r="E804" s="44" t="s">
        <v>2855</v>
      </c>
      <c r="F804" s="181" t="s">
        <v>2856</v>
      </c>
      <c r="G804" s="63" t="s">
        <v>93</v>
      </c>
      <c r="H804" s="44" t="s">
        <v>2857</v>
      </c>
      <c r="I804" s="62" t="s">
        <v>2858</v>
      </c>
      <c r="J804" s="44" t="s">
        <v>2859</v>
      </c>
      <c r="K804" s="30">
        <v>841</v>
      </c>
      <c r="L804" s="30" t="s">
        <v>31</v>
      </c>
      <c r="M804" s="62" t="s">
        <v>306</v>
      </c>
      <c r="N804" s="44" t="s">
        <v>88</v>
      </c>
      <c r="O804" s="44">
        <v>7</v>
      </c>
      <c r="P804" s="44"/>
      <c r="Q804" s="62" t="s">
        <v>34</v>
      </c>
      <c r="R804" s="44"/>
      <c r="S804" s="44"/>
      <c r="T804" s="62" t="s">
        <v>35</v>
      </c>
      <c r="U804" s="199">
        <v>612000</v>
      </c>
      <c r="V804" s="200">
        <v>456000</v>
      </c>
      <c r="W804" s="34">
        <f t="shared" si="0"/>
        <v>40.263157894736842</v>
      </c>
      <c r="X804" s="34" t="str">
        <f t="shared" si="1"/>
        <v>B</v>
      </c>
      <c r="Y804" s="201">
        <f t="shared" si="31"/>
        <v>1368000</v>
      </c>
      <c r="Z804" s="201" t="str">
        <f t="shared" si="30"/>
        <v>d</v>
      </c>
    </row>
    <row r="805" spans="1:26" ht="14.25" customHeight="1" thickBot="1" x14ac:dyDescent="0.3">
      <c r="A805" s="44">
        <v>4.25</v>
      </c>
      <c r="B805" s="44" t="s">
        <v>2853</v>
      </c>
      <c r="C805" s="44" t="s">
        <v>2854</v>
      </c>
      <c r="D805" s="44"/>
      <c r="E805" s="44" t="s">
        <v>808</v>
      </c>
      <c r="F805" s="181" t="s">
        <v>2860</v>
      </c>
      <c r="G805" s="63" t="s">
        <v>93</v>
      </c>
      <c r="H805" s="44" t="s">
        <v>2857</v>
      </c>
      <c r="I805" s="62" t="s">
        <v>2858</v>
      </c>
      <c r="J805" s="44" t="s">
        <v>2859</v>
      </c>
      <c r="K805" s="35">
        <v>841</v>
      </c>
      <c r="L805" s="35" t="s">
        <v>47</v>
      </c>
      <c r="M805" s="62" t="s">
        <v>306</v>
      </c>
      <c r="N805" s="44" t="s">
        <v>88</v>
      </c>
      <c r="O805" s="44">
        <v>7</v>
      </c>
      <c r="P805" s="44"/>
      <c r="Q805" s="62" t="s">
        <v>34</v>
      </c>
      <c r="R805" s="44"/>
      <c r="S805" s="44"/>
      <c r="T805" s="62" t="s">
        <v>35</v>
      </c>
      <c r="U805" s="199">
        <v>0</v>
      </c>
      <c r="V805" s="200">
        <v>0</v>
      </c>
      <c r="W805" s="34" t="str">
        <f t="shared" si="0"/>
        <v/>
      </c>
      <c r="X805" s="34" t="str">
        <f t="shared" si="1"/>
        <v/>
      </c>
      <c r="Y805" s="201">
        <f t="shared" si="31"/>
        <v>0</v>
      </c>
      <c r="Z805" s="201" t="str">
        <f t="shared" si="30"/>
        <v/>
      </c>
    </row>
    <row r="806" spans="1:26" ht="14.25" customHeight="1" thickBot="1" x14ac:dyDescent="0.3">
      <c r="A806" s="24">
        <v>11.25</v>
      </c>
      <c r="B806" s="24" t="s">
        <v>1158</v>
      </c>
      <c r="C806" s="24" t="s">
        <v>747</v>
      </c>
      <c r="D806" s="24"/>
      <c r="E806" s="31" t="s">
        <v>1451</v>
      </c>
      <c r="F806" s="179" t="s">
        <v>2861</v>
      </c>
      <c r="G806" s="27" t="s">
        <v>93</v>
      </c>
      <c r="H806" s="24" t="s">
        <v>899</v>
      </c>
      <c r="I806" s="31" t="s">
        <v>2862</v>
      </c>
      <c r="J806" s="24" t="s">
        <v>2863</v>
      </c>
      <c r="K806" s="53">
        <v>390</v>
      </c>
      <c r="L806" s="53" t="s">
        <v>31</v>
      </c>
      <c r="M806" s="62" t="s">
        <v>153</v>
      </c>
      <c r="N806" s="24" t="s">
        <v>88</v>
      </c>
      <c r="O806" s="24">
        <v>4</v>
      </c>
      <c r="P806" s="24"/>
      <c r="Q806" s="31" t="s">
        <v>34</v>
      </c>
      <c r="R806" s="24"/>
      <c r="S806" s="24"/>
      <c r="T806" s="31" t="s">
        <v>35</v>
      </c>
      <c r="U806" s="199">
        <v>0</v>
      </c>
      <c r="V806" s="200">
        <v>0</v>
      </c>
      <c r="W806" s="34" t="str">
        <f t="shared" si="0"/>
        <v/>
      </c>
      <c r="X806" s="34" t="str">
        <f t="shared" si="1"/>
        <v/>
      </c>
      <c r="Y806" s="201">
        <f t="shared" si="31"/>
        <v>0</v>
      </c>
      <c r="Z806" s="201" t="str">
        <f t="shared" si="30"/>
        <v/>
      </c>
    </row>
    <row r="807" spans="1:26" ht="14.25" customHeight="1" thickBot="1" x14ac:dyDescent="0.3">
      <c r="A807" s="43">
        <v>0.19900000000000001</v>
      </c>
      <c r="B807" s="43" t="s">
        <v>2864</v>
      </c>
      <c r="C807" s="24" t="s">
        <v>24</v>
      </c>
      <c r="D807" s="24"/>
      <c r="E807" s="24" t="s">
        <v>1409</v>
      </c>
      <c r="F807" s="179" t="s">
        <v>2865</v>
      </c>
      <c r="G807" s="31" t="s">
        <v>83</v>
      </c>
      <c r="H807" s="24" t="s">
        <v>84</v>
      </c>
      <c r="I807" s="31" t="s">
        <v>2866</v>
      </c>
      <c r="J807" s="24" t="s">
        <v>2867</v>
      </c>
      <c r="K807" s="36">
        <v>219</v>
      </c>
      <c r="L807" s="36" t="s">
        <v>31</v>
      </c>
      <c r="M807" s="31" t="s">
        <v>128</v>
      </c>
      <c r="N807" s="24" t="s">
        <v>129</v>
      </c>
      <c r="O807" s="24">
        <v>2</v>
      </c>
      <c r="P807" s="24"/>
      <c r="Q807" s="31" t="s">
        <v>34</v>
      </c>
      <c r="R807" s="24"/>
      <c r="S807" s="24" t="s">
        <v>2161</v>
      </c>
      <c r="T807" s="31" t="s">
        <v>35</v>
      </c>
      <c r="U807" s="199">
        <v>287000</v>
      </c>
      <c r="V807" s="200">
        <v>362000</v>
      </c>
      <c r="W807" s="34">
        <f t="shared" si="0"/>
        <v>23.784530386740332</v>
      </c>
      <c r="X807" s="34" t="str">
        <f t="shared" si="1"/>
        <v>A</v>
      </c>
      <c r="Y807" s="201">
        <f t="shared" si="31"/>
        <v>1086000</v>
      </c>
      <c r="Z807" s="201" t="str">
        <f t="shared" si="30"/>
        <v>d</v>
      </c>
    </row>
    <row r="808" spans="1:26" ht="14.25" customHeight="1" thickBot="1" x14ac:dyDescent="0.3">
      <c r="A808" s="40">
        <v>0.16</v>
      </c>
      <c r="B808" s="52" t="s">
        <v>2868</v>
      </c>
      <c r="C808" s="24" t="s">
        <v>24</v>
      </c>
      <c r="D808" s="24"/>
      <c r="E808" s="24" t="s">
        <v>178</v>
      </c>
      <c r="F808" s="179" t="s">
        <v>2869</v>
      </c>
      <c r="G808" s="31" t="s">
        <v>180</v>
      </c>
      <c r="H808" s="24" t="s">
        <v>1785</v>
      </c>
      <c r="I808" s="31" t="s">
        <v>2870</v>
      </c>
      <c r="J808" s="24" t="s">
        <v>2871</v>
      </c>
      <c r="K808" s="36">
        <v>242</v>
      </c>
      <c r="L808" s="36" t="s">
        <v>31</v>
      </c>
      <c r="M808" s="62" t="s">
        <v>838</v>
      </c>
      <c r="N808" s="44" t="s">
        <v>839</v>
      </c>
      <c r="O808" s="44">
        <v>3</v>
      </c>
      <c r="P808" s="24"/>
      <c r="Q808" s="31" t="s">
        <v>34</v>
      </c>
      <c r="R808" s="49" t="s">
        <v>45</v>
      </c>
      <c r="S808" s="49"/>
      <c r="T808" s="31" t="s">
        <v>35</v>
      </c>
      <c r="U808" s="199">
        <v>4500</v>
      </c>
      <c r="V808" s="200">
        <v>6180</v>
      </c>
      <c r="W808" s="34">
        <f t="shared" si="0"/>
        <v>21.844660194174757</v>
      </c>
      <c r="X808" s="34" t="str">
        <f t="shared" si="1"/>
        <v>A</v>
      </c>
      <c r="Y808" s="201">
        <f t="shared" si="31"/>
        <v>18540</v>
      </c>
      <c r="Z808" s="201" t="str">
        <f t="shared" si="30"/>
        <v>d</v>
      </c>
    </row>
    <row r="809" spans="1:26" ht="14.25" customHeight="1" thickBot="1" x14ac:dyDescent="0.3">
      <c r="A809" s="40">
        <v>8.6999999999999994E-2</v>
      </c>
      <c r="B809" s="45" t="s">
        <v>2872</v>
      </c>
      <c r="C809" s="24" t="s">
        <v>24</v>
      </c>
      <c r="D809" s="24"/>
      <c r="E809" s="24" t="s">
        <v>2873</v>
      </c>
      <c r="F809" s="179" t="s">
        <v>2869</v>
      </c>
      <c r="G809" s="31" t="s">
        <v>180</v>
      </c>
      <c r="H809" s="24" t="s">
        <v>84</v>
      </c>
      <c r="I809" s="31" t="s">
        <v>2874</v>
      </c>
      <c r="J809" s="24" t="s">
        <v>2875</v>
      </c>
      <c r="K809" s="36">
        <v>243</v>
      </c>
      <c r="L809" s="36" t="s">
        <v>31</v>
      </c>
      <c r="M809" s="62" t="s">
        <v>838</v>
      </c>
      <c r="N809" s="44" t="s">
        <v>839</v>
      </c>
      <c r="O809" s="44">
        <v>3</v>
      </c>
      <c r="P809" s="24"/>
      <c r="Q809" s="31" t="s">
        <v>34</v>
      </c>
      <c r="R809" s="24" t="s">
        <v>45</v>
      </c>
      <c r="S809" s="24"/>
      <c r="T809" s="31" t="s">
        <v>35</v>
      </c>
      <c r="U809" s="199">
        <v>0</v>
      </c>
      <c r="V809" s="200">
        <v>0</v>
      </c>
      <c r="W809" s="34" t="str">
        <f t="shared" si="0"/>
        <v/>
      </c>
      <c r="X809" s="34" t="str">
        <f t="shared" si="1"/>
        <v/>
      </c>
      <c r="Y809" s="201">
        <f t="shared" si="31"/>
        <v>0</v>
      </c>
      <c r="Z809" s="201" t="str">
        <f t="shared" si="30"/>
        <v/>
      </c>
    </row>
    <row r="810" spans="1:26" ht="14.25" customHeight="1" thickBot="1" x14ac:dyDescent="0.3">
      <c r="A810" s="40">
        <v>0.43333333333333335</v>
      </c>
      <c r="B810" s="41">
        <v>0.65</v>
      </c>
      <c r="C810" s="24" t="s">
        <v>195</v>
      </c>
      <c r="D810" s="24"/>
      <c r="E810" s="24" t="s">
        <v>2534</v>
      </c>
      <c r="F810" s="179" t="s">
        <v>2876</v>
      </c>
      <c r="G810" s="31" t="s">
        <v>69</v>
      </c>
      <c r="H810" s="24" t="s">
        <v>28</v>
      </c>
      <c r="I810" s="31" t="s">
        <v>2877</v>
      </c>
      <c r="J810" s="24" t="s">
        <v>2878</v>
      </c>
      <c r="K810" s="36">
        <v>221</v>
      </c>
      <c r="L810" s="36" t="s">
        <v>31</v>
      </c>
      <c r="M810" s="62" t="s">
        <v>318</v>
      </c>
      <c r="N810" s="44" t="s">
        <v>33</v>
      </c>
      <c r="O810" s="44">
        <v>3</v>
      </c>
      <c r="P810" s="24"/>
      <c r="Q810" s="31" t="s">
        <v>34</v>
      </c>
      <c r="R810" s="49"/>
      <c r="S810" s="49"/>
      <c r="T810" s="31" t="s">
        <v>35</v>
      </c>
      <c r="U810" s="199">
        <v>71400</v>
      </c>
      <c r="V810" s="200">
        <v>125200</v>
      </c>
      <c r="W810" s="34">
        <f t="shared" si="0"/>
        <v>17.108626198083069</v>
      </c>
      <c r="X810" s="34" t="str">
        <f t="shared" si="1"/>
        <v>A</v>
      </c>
      <c r="Y810" s="201">
        <f t="shared" si="31"/>
        <v>375600</v>
      </c>
      <c r="Z810" s="201" t="str">
        <f t="shared" si="30"/>
        <v>d</v>
      </c>
    </row>
    <row r="811" spans="1:26" ht="14.25" customHeight="1" thickBot="1" x14ac:dyDescent="0.3">
      <c r="A811" s="40">
        <v>0.316</v>
      </c>
      <c r="B811" s="41" t="s">
        <v>2879</v>
      </c>
      <c r="C811" s="24" t="s">
        <v>115</v>
      </c>
      <c r="D811" s="24"/>
      <c r="E811" s="31" t="s">
        <v>2880</v>
      </c>
      <c r="F811" s="179" t="s">
        <v>2881</v>
      </c>
      <c r="G811" s="31" t="s">
        <v>93</v>
      </c>
      <c r="H811" s="24" t="s">
        <v>84</v>
      </c>
      <c r="I811" s="31" t="s">
        <v>2882</v>
      </c>
      <c r="J811" s="24" t="s">
        <v>2883</v>
      </c>
      <c r="K811" s="36">
        <v>239</v>
      </c>
      <c r="L811" s="36" t="s">
        <v>31</v>
      </c>
      <c r="M811" s="62" t="s">
        <v>838</v>
      </c>
      <c r="N811" s="44" t="s">
        <v>839</v>
      </c>
      <c r="O811" s="44">
        <v>3</v>
      </c>
      <c r="P811" s="24"/>
      <c r="Q811" s="31" t="s">
        <v>34</v>
      </c>
      <c r="R811" s="49"/>
      <c r="S811" s="49"/>
      <c r="T811" s="31" t="s">
        <v>35</v>
      </c>
      <c r="U811" s="199">
        <v>5000</v>
      </c>
      <c r="V811" s="200">
        <v>12000</v>
      </c>
      <c r="W811" s="34">
        <f t="shared" si="0"/>
        <v>12.5</v>
      </c>
      <c r="X811" s="34" t="str">
        <f t="shared" si="1"/>
        <v>A</v>
      </c>
      <c r="Y811" s="201">
        <f t="shared" si="31"/>
        <v>36000</v>
      </c>
      <c r="Z811" s="201" t="str">
        <f t="shared" si="30"/>
        <v>d</v>
      </c>
    </row>
    <row r="812" spans="1:26" ht="14.25" customHeight="1" thickBot="1" x14ac:dyDescent="0.3">
      <c r="A812" s="40">
        <v>0.51400000000000001</v>
      </c>
      <c r="B812" s="41" t="s">
        <v>2884</v>
      </c>
      <c r="C812" s="24" t="s">
        <v>115</v>
      </c>
      <c r="D812" s="24"/>
      <c r="E812" s="31" t="s">
        <v>2880</v>
      </c>
      <c r="F812" s="179" t="s">
        <v>2885</v>
      </c>
      <c r="G812" s="31" t="s">
        <v>93</v>
      </c>
      <c r="H812" s="24" t="s">
        <v>84</v>
      </c>
      <c r="I812" s="84" t="s">
        <v>2886</v>
      </c>
      <c r="J812" s="51" t="s">
        <v>2887</v>
      </c>
      <c r="K812" s="36">
        <v>240</v>
      </c>
      <c r="L812" s="36" t="s">
        <v>31</v>
      </c>
      <c r="M812" s="62" t="s">
        <v>838</v>
      </c>
      <c r="N812" s="44" t="s">
        <v>839</v>
      </c>
      <c r="O812" s="44">
        <v>3</v>
      </c>
      <c r="P812" s="24"/>
      <c r="Q812" s="31" t="s">
        <v>34</v>
      </c>
      <c r="R812" s="49"/>
      <c r="S812" s="49"/>
      <c r="T812" s="31" t="s">
        <v>35</v>
      </c>
      <c r="U812" s="199">
        <v>16000</v>
      </c>
      <c r="V812" s="200">
        <v>6000</v>
      </c>
      <c r="W812" s="34">
        <f t="shared" si="0"/>
        <v>80</v>
      </c>
      <c r="X812" s="34" t="str">
        <f t="shared" si="1"/>
        <v>C</v>
      </c>
      <c r="Y812" s="201">
        <f t="shared" si="31"/>
        <v>18000</v>
      </c>
      <c r="Z812" s="201" t="str">
        <f t="shared" si="30"/>
        <v>d</v>
      </c>
    </row>
    <row r="813" spans="1:26" ht="14.25" customHeight="1" thickBot="1" x14ac:dyDescent="0.3">
      <c r="A813" s="40">
        <v>1.1499999999999999</v>
      </c>
      <c r="B813" s="41" t="s">
        <v>2888</v>
      </c>
      <c r="C813" s="24" t="s">
        <v>115</v>
      </c>
      <c r="D813" s="24"/>
      <c r="E813" s="31" t="s">
        <v>2880</v>
      </c>
      <c r="F813" s="179" t="s">
        <v>2889</v>
      </c>
      <c r="G813" s="31" t="s">
        <v>93</v>
      </c>
      <c r="H813" s="24" t="s">
        <v>84</v>
      </c>
      <c r="I813" s="84" t="s">
        <v>2890</v>
      </c>
      <c r="J813" s="51" t="s">
        <v>2891</v>
      </c>
      <c r="K813" s="36">
        <v>241</v>
      </c>
      <c r="L813" s="36" t="s">
        <v>31</v>
      </c>
      <c r="M813" s="62" t="s">
        <v>838</v>
      </c>
      <c r="N813" s="44" t="s">
        <v>839</v>
      </c>
      <c r="O813" s="44">
        <v>3</v>
      </c>
      <c r="P813" s="24"/>
      <c r="Q813" s="31" t="s">
        <v>34</v>
      </c>
      <c r="R813" s="49"/>
      <c r="S813" s="49"/>
      <c r="T813" s="31" t="s">
        <v>35</v>
      </c>
      <c r="U813" s="199">
        <v>0</v>
      </c>
      <c r="V813" s="200">
        <v>0</v>
      </c>
      <c r="W813" s="34" t="str">
        <f t="shared" si="0"/>
        <v/>
      </c>
      <c r="X813" s="34" t="str">
        <f t="shared" si="1"/>
        <v/>
      </c>
      <c r="Y813" s="201">
        <f t="shared" si="31"/>
        <v>0</v>
      </c>
      <c r="Z813" s="201" t="str">
        <f t="shared" si="30"/>
        <v/>
      </c>
    </row>
    <row r="814" spans="1:26" ht="14.25" customHeight="1" thickBot="1" x14ac:dyDescent="0.3">
      <c r="A814" s="40">
        <v>0.2833</v>
      </c>
      <c r="B814" s="40" t="s">
        <v>2892</v>
      </c>
      <c r="C814" s="24" t="s">
        <v>348</v>
      </c>
      <c r="D814" s="24"/>
      <c r="E814" s="36" t="s">
        <v>2893</v>
      </c>
      <c r="F814" s="179" t="s">
        <v>2894</v>
      </c>
      <c r="G814" s="27" t="s">
        <v>110</v>
      </c>
      <c r="H814" s="24" t="s">
        <v>84</v>
      </c>
      <c r="I814" s="84" t="s">
        <v>2895</v>
      </c>
      <c r="J814" s="51" t="s">
        <v>2896</v>
      </c>
      <c r="K814" s="36">
        <v>494</v>
      </c>
      <c r="L814" s="36" t="s">
        <v>31</v>
      </c>
      <c r="M814" s="31" t="s">
        <v>234</v>
      </c>
      <c r="N814" s="24" t="s">
        <v>88</v>
      </c>
      <c r="O814" s="24">
        <v>5</v>
      </c>
      <c r="P814" s="24"/>
      <c r="Q814" s="31" t="s">
        <v>34</v>
      </c>
      <c r="R814" s="24"/>
      <c r="S814" s="24"/>
      <c r="T814" s="31" t="s">
        <v>35</v>
      </c>
      <c r="U814" s="199">
        <v>0</v>
      </c>
      <c r="V814" s="200">
        <v>0</v>
      </c>
      <c r="W814" s="34" t="str">
        <f t="shared" si="0"/>
        <v/>
      </c>
      <c r="X814" s="34" t="str">
        <f t="shared" si="1"/>
        <v/>
      </c>
      <c r="Y814" s="201">
        <f t="shared" si="31"/>
        <v>0</v>
      </c>
      <c r="Z814" s="201" t="str">
        <f t="shared" si="30"/>
        <v/>
      </c>
    </row>
    <row r="815" spans="1:26" ht="14.25" customHeight="1" thickBot="1" x14ac:dyDescent="0.3">
      <c r="A815" s="40">
        <v>1.2665999999999999</v>
      </c>
      <c r="B815" s="41" t="s">
        <v>1221</v>
      </c>
      <c r="C815" s="24" t="s">
        <v>195</v>
      </c>
      <c r="D815" s="24"/>
      <c r="E815" s="24" t="s">
        <v>618</v>
      </c>
      <c r="F815" s="179" t="s">
        <v>2897</v>
      </c>
      <c r="G815" s="27" t="s">
        <v>93</v>
      </c>
      <c r="H815" s="24" t="s">
        <v>84</v>
      </c>
      <c r="I815" s="84" t="s">
        <v>2898</v>
      </c>
      <c r="J815" s="51" t="s">
        <v>2899</v>
      </c>
      <c r="K815" s="36">
        <v>203</v>
      </c>
      <c r="L815" s="36" t="s">
        <v>31</v>
      </c>
      <c r="M815" s="31" t="s">
        <v>128</v>
      </c>
      <c r="N815" s="24" t="s">
        <v>129</v>
      </c>
      <c r="O815" s="24">
        <v>2</v>
      </c>
      <c r="P815" s="24"/>
      <c r="Q815" s="31" t="s">
        <v>34</v>
      </c>
      <c r="R815" s="24"/>
      <c r="S815" s="24"/>
      <c r="T815" s="31" t="s">
        <v>35</v>
      </c>
      <c r="U815" s="199">
        <v>450</v>
      </c>
      <c r="V815" s="200">
        <v>100</v>
      </c>
      <c r="W815" s="34">
        <f t="shared" si="0"/>
        <v>135</v>
      </c>
      <c r="X815" s="34" t="str">
        <f t="shared" si="1"/>
        <v>C</v>
      </c>
      <c r="Y815" s="201">
        <f t="shared" si="31"/>
        <v>300</v>
      </c>
      <c r="Z815" s="201" t="str">
        <f t="shared" si="30"/>
        <v/>
      </c>
    </row>
    <row r="816" spans="1:26" ht="14.25" customHeight="1" thickBot="1" x14ac:dyDescent="0.3">
      <c r="A816" s="40">
        <v>1.375</v>
      </c>
      <c r="B816" s="40" t="s">
        <v>2900</v>
      </c>
      <c r="C816" s="24" t="s">
        <v>348</v>
      </c>
      <c r="D816" s="24"/>
      <c r="E816" s="24" t="s">
        <v>846</v>
      </c>
      <c r="F816" s="183" t="s">
        <v>2901</v>
      </c>
      <c r="G816" s="31" t="s">
        <v>110</v>
      </c>
      <c r="H816" s="24" t="s">
        <v>84</v>
      </c>
      <c r="I816" s="84" t="s">
        <v>2902</v>
      </c>
      <c r="J816" s="51" t="s">
        <v>2903</v>
      </c>
      <c r="K816" s="36">
        <v>542</v>
      </c>
      <c r="L816" s="36" t="s">
        <v>31</v>
      </c>
      <c r="M816" s="31" t="s">
        <v>234</v>
      </c>
      <c r="N816" s="24" t="s">
        <v>88</v>
      </c>
      <c r="O816" s="24">
        <v>5</v>
      </c>
      <c r="P816" s="24"/>
      <c r="Q816" s="31" t="s">
        <v>34</v>
      </c>
      <c r="R816" s="24"/>
      <c r="S816" s="24"/>
      <c r="T816" s="31" t="s">
        <v>35</v>
      </c>
      <c r="U816" s="199">
        <v>5800</v>
      </c>
      <c r="V816" s="200">
        <v>9800</v>
      </c>
      <c r="W816" s="34">
        <f t="shared" si="0"/>
        <v>17.755102040816325</v>
      </c>
      <c r="X816" s="34" t="str">
        <f t="shared" si="1"/>
        <v>A</v>
      </c>
      <c r="Y816" s="201">
        <f t="shared" si="31"/>
        <v>29400</v>
      </c>
      <c r="Z816" s="201" t="str">
        <f t="shared" si="30"/>
        <v>d</v>
      </c>
    </row>
    <row r="817" spans="1:26" ht="14.25" customHeight="1" thickBot="1" x14ac:dyDescent="0.3">
      <c r="A817" s="40">
        <v>18</v>
      </c>
      <c r="B817" s="24" t="s">
        <v>366</v>
      </c>
      <c r="C817" s="24" t="s">
        <v>2904</v>
      </c>
      <c r="D817" s="24"/>
      <c r="E817" s="24" t="s">
        <v>846</v>
      </c>
      <c r="F817" s="179" t="s">
        <v>2905</v>
      </c>
      <c r="G817" s="31" t="s">
        <v>110</v>
      </c>
      <c r="H817" s="24" t="s">
        <v>2906</v>
      </c>
      <c r="I817" s="84" t="s">
        <v>2907</v>
      </c>
      <c r="J817" s="51" t="s">
        <v>2908</v>
      </c>
      <c r="K817" s="36">
        <v>543</v>
      </c>
      <c r="L817" s="36" t="s">
        <v>31</v>
      </c>
      <c r="M817" s="31" t="s">
        <v>234</v>
      </c>
      <c r="N817" s="24" t="s">
        <v>88</v>
      </c>
      <c r="O817" s="24">
        <v>5</v>
      </c>
      <c r="P817" s="24"/>
      <c r="Q817" s="31" t="s">
        <v>34</v>
      </c>
      <c r="R817" s="24"/>
      <c r="S817" s="24"/>
      <c r="T817" s="31" t="s">
        <v>35</v>
      </c>
      <c r="U817" s="199">
        <v>1400</v>
      </c>
      <c r="V817" s="200">
        <v>400</v>
      </c>
      <c r="W817" s="34">
        <f t="shared" si="0"/>
        <v>105</v>
      </c>
      <c r="X817" s="34" t="str">
        <f t="shared" si="1"/>
        <v>C</v>
      </c>
      <c r="Y817" s="201">
        <f t="shared" si="31"/>
        <v>1200</v>
      </c>
      <c r="Z817" s="201" t="str">
        <f t="shared" si="30"/>
        <v/>
      </c>
    </row>
    <row r="818" spans="1:26" ht="14.25" customHeight="1" thickBot="1" x14ac:dyDescent="0.3">
      <c r="A818" s="40">
        <v>4.24</v>
      </c>
      <c r="B818" s="31" t="s">
        <v>2909</v>
      </c>
      <c r="C818" s="24" t="s">
        <v>2910</v>
      </c>
      <c r="D818" s="24"/>
      <c r="E818" s="24" t="s">
        <v>178</v>
      </c>
      <c r="F818" s="179" t="s">
        <v>2911</v>
      </c>
      <c r="G818" s="31" t="s">
        <v>180</v>
      </c>
      <c r="H818" s="24" t="s">
        <v>207</v>
      </c>
      <c r="I818" s="84" t="s">
        <v>2912</v>
      </c>
      <c r="J818" s="51" t="s">
        <v>2913</v>
      </c>
      <c r="K818" s="36">
        <v>520</v>
      </c>
      <c r="L818" s="36" t="s">
        <v>31</v>
      </c>
      <c r="M818" s="31" t="s">
        <v>234</v>
      </c>
      <c r="N818" s="24" t="s">
        <v>88</v>
      </c>
      <c r="O818" s="24">
        <v>5</v>
      </c>
      <c r="P818" s="24"/>
      <c r="Q818" s="31" t="s">
        <v>34</v>
      </c>
      <c r="R818" s="24"/>
      <c r="S818" s="24"/>
      <c r="T818" s="31" t="s">
        <v>35</v>
      </c>
      <c r="U818" s="199">
        <v>0</v>
      </c>
      <c r="V818" s="200">
        <v>0</v>
      </c>
      <c r="W818" s="34" t="str">
        <f t="shared" si="0"/>
        <v/>
      </c>
      <c r="X818" s="34" t="str">
        <f t="shared" si="1"/>
        <v/>
      </c>
      <c r="Y818" s="201">
        <f t="shared" si="31"/>
        <v>0</v>
      </c>
      <c r="Z818" s="201" t="str">
        <f t="shared" si="30"/>
        <v/>
      </c>
    </row>
    <row r="819" spans="1:26" ht="14.25" customHeight="1" thickBot="1" x14ac:dyDescent="0.3">
      <c r="A819" s="40">
        <v>3.7350000000000003</v>
      </c>
      <c r="B819" s="24">
        <v>4.5</v>
      </c>
      <c r="C819" s="24" t="s">
        <v>2671</v>
      </c>
      <c r="D819" s="24"/>
      <c r="E819" s="24" t="s">
        <v>495</v>
      </c>
      <c r="F819" s="179" t="s">
        <v>2914</v>
      </c>
      <c r="G819" s="31" t="s">
        <v>69</v>
      </c>
      <c r="H819" s="24" t="s">
        <v>2671</v>
      </c>
      <c r="I819" s="84" t="s">
        <v>2915</v>
      </c>
      <c r="J819" s="51" t="s">
        <v>2916</v>
      </c>
      <c r="K819" s="36">
        <v>228</v>
      </c>
      <c r="L819" s="36" t="s">
        <v>31</v>
      </c>
      <c r="M819" s="31" t="s">
        <v>560</v>
      </c>
      <c r="N819" s="24" t="s">
        <v>78</v>
      </c>
      <c r="O819" s="24">
        <v>2</v>
      </c>
      <c r="P819" s="24"/>
      <c r="Q819" s="31" t="s">
        <v>66</v>
      </c>
      <c r="R819" s="24"/>
      <c r="S819" s="24"/>
      <c r="T819" s="31" t="s">
        <v>35</v>
      </c>
      <c r="U819" s="199">
        <v>100</v>
      </c>
      <c r="V819" s="200">
        <v>275</v>
      </c>
      <c r="W819" s="34">
        <f t="shared" si="0"/>
        <v>10.90909090909091</v>
      </c>
      <c r="X819" s="34" t="str">
        <f t="shared" si="1"/>
        <v>A</v>
      </c>
      <c r="Y819" s="201">
        <f t="shared" si="31"/>
        <v>825</v>
      </c>
      <c r="Z819" s="201" t="str">
        <f t="shared" si="30"/>
        <v>d</v>
      </c>
    </row>
    <row r="820" spans="1:26" ht="14.25" customHeight="1" thickBot="1" x14ac:dyDescent="0.3">
      <c r="A820" s="40">
        <v>9.375</v>
      </c>
      <c r="B820" s="40">
        <v>10</v>
      </c>
      <c r="C820" s="24" t="s">
        <v>49</v>
      </c>
      <c r="D820" s="31" t="s">
        <v>171</v>
      </c>
      <c r="E820" s="24" t="s">
        <v>1501</v>
      </c>
      <c r="F820" s="179" t="s">
        <v>2917</v>
      </c>
      <c r="G820" s="31" t="s">
        <v>69</v>
      </c>
      <c r="H820" s="24" t="s">
        <v>90</v>
      </c>
      <c r="I820" s="31" t="s">
        <v>2918</v>
      </c>
      <c r="J820" s="24" t="s">
        <v>2919</v>
      </c>
      <c r="K820" s="36">
        <v>6</v>
      </c>
      <c r="L820" s="36" t="s">
        <v>31</v>
      </c>
      <c r="M820" s="31" t="s">
        <v>175</v>
      </c>
      <c r="N820" s="24" t="s">
        <v>33</v>
      </c>
      <c r="O820" s="24">
        <v>1</v>
      </c>
      <c r="P820" s="24"/>
      <c r="Q820" s="31" t="s">
        <v>34</v>
      </c>
      <c r="R820" s="24" t="s">
        <v>45</v>
      </c>
      <c r="S820" s="24"/>
      <c r="T820" s="31" t="s">
        <v>35</v>
      </c>
      <c r="U820" s="199">
        <v>0</v>
      </c>
      <c r="V820" s="200">
        <v>0</v>
      </c>
      <c r="W820" s="34" t="str">
        <f t="shared" si="0"/>
        <v/>
      </c>
      <c r="X820" s="34" t="str">
        <f t="shared" si="1"/>
        <v/>
      </c>
      <c r="Y820" s="201">
        <f t="shared" si="31"/>
        <v>0</v>
      </c>
      <c r="Z820" s="201" t="str">
        <f t="shared" si="30"/>
        <v/>
      </c>
    </row>
    <row r="821" spans="1:26" ht="14.25" customHeight="1" thickBot="1" x14ac:dyDescent="0.3">
      <c r="A821" s="40">
        <v>0.40300000000000002</v>
      </c>
      <c r="B821" s="40">
        <v>0.77500000000000002</v>
      </c>
      <c r="C821" s="24" t="s">
        <v>195</v>
      </c>
      <c r="D821" s="31" t="s">
        <v>171</v>
      </c>
      <c r="E821" s="24" t="s">
        <v>291</v>
      </c>
      <c r="F821" s="179" t="s">
        <v>2920</v>
      </c>
      <c r="G821" s="31" t="s">
        <v>293</v>
      </c>
      <c r="H821" s="24" t="s">
        <v>28</v>
      </c>
      <c r="I821" s="31" t="s">
        <v>2921</v>
      </c>
      <c r="J821" s="24" t="s">
        <v>2922</v>
      </c>
      <c r="K821" s="36">
        <v>51</v>
      </c>
      <c r="L821" s="36" t="s">
        <v>31</v>
      </c>
      <c r="M821" s="31" t="s">
        <v>175</v>
      </c>
      <c r="N821" s="24" t="s">
        <v>33</v>
      </c>
      <c r="O821" s="24">
        <v>1</v>
      </c>
      <c r="P821" s="24"/>
      <c r="Q821" s="31" t="s">
        <v>34</v>
      </c>
      <c r="R821" s="24"/>
      <c r="S821" s="24"/>
      <c r="T821" s="31" t="s">
        <v>35</v>
      </c>
      <c r="U821" s="199">
        <v>33100</v>
      </c>
      <c r="V821" s="200">
        <v>64620</v>
      </c>
      <c r="W821" s="34">
        <f t="shared" si="0"/>
        <v>15.366759517177345</v>
      </c>
      <c r="X821" s="34" t="str">
        <f t="shared" si="1"/>
        <v>A</v>
      </c>
      <c r="Y821" s="201">
        <f t="shared" si="31"/>
        <v>193860</v>
      </c>
      <c r="Z821" s="201" t="str">
        <f t="shared" si="30"/>
        <v>d</v>
      </c>
    </row>
    <row r="822" spans="1:26" ht="14.25" customHeight="1" thickBot="1" x14ac:dyDescent="0.3">
      <c r="A822" s="40">
        <v>0.79</v>
      </c>
      <c r="B822" s="40" t="s">
        <v>1895</v>
      </c>
      <c r="C822" s="24" t="s">
        <v>311</v>
      </c>
      <c r="D822" s="24"/>
      <c r="E822" s="24" t="s">
        <v>122</v>
      </c>
      <c r="F822" s="179" t="s">
        <v>2923</v>
      </c>
      <c r="G822" s="31" t="s">
        <v>110</v>
      </c>
      <c r="H822" s="24" t="s">
        <v>311</v>
      </c>
      <c r="I822" s="31" t="s">
        <v>2921</v>
      </c>
      <c r="J822" s="24" t="s">
        <v>2924</v>
      </c>
      <c r="K822" s="36">
        <v>55</v>
      </c>
      <c r="L822" s="36" t="s">
        <v>31</v>
      </c>
      <c r="M822" s="31" t="s">
        <v>170</v>
      </c>
      <c r="N822" s="24" t="s">
        <v>129</v>
      </c>
      <c r="O822" s="24">
        <v>1</v>
      </c>
      <c r="P822" s="24"/>
      <c r="Q822" s="31" t="s">
        <v>34</v>
      </c>
      <c r="R822" s="24"/>
      <c r="S822" s="24"/>
      <c r="T822" s="31" t="s">
        <v>35</v>
      </c>
      <c r="U822" s="199">
        <v>0</v>
      </c>
      <c r="V822" s="200">
        <v>0</v>
      </c>
      <c r="W822" s="34" t="str">
        <f t="shared" si="0"/>
        <v/>
      </c>
      <c r="X822" s="34" t="str">
        <f t="shared" si="1"/>
        <v/>
      </c>
      <c r="Y822" s="201">
        <f t="shared" si="31"/>
        <v>0</v>
      </c>
      <c r="Z822" s="201" t="str">
        <f t="shared" si="30"/>
        <v/>
      </c>
    </row>
    <row r="823" spans="1:26" ht="14.25" customHeight="1" thickBot="1" x14ac:dyDescent="0.3">
      <c r="A823" s="40">
        <v>0.95399999999999996</v>
      </c>
      <c r="B823" s="40">
        <v>1.6666666666666667</v>
      </c>
      <c r="C823" s="24" t="s">
        <v>36</v>
      </c>
      <c r="D823" s="31" t="s">
        <v>171</v>
      </c>
      <c r="E823" s="24" t="s">
        <v>291</v>
      </c>
      <c r="F823" s="179" t="s">
        <v>2920</v>
      </c>
      <c r="G823" s="31" t="s">
        <v>293</v>
      </c>
      <c r="H823" s="24" t="s">
        <v>36</v>
      </c>
      <c r="I823" s="31" t="s">
        <v>2925</v>
      </c>
      <c r="J823" s="24" t="s">
        <v>2926</v>
      </c>
      <c r="K823" s="36">
        <v>55</v>
      </c>
      <c r="L823" s="36" t="s">
        <v>31</v>
      </c>
      <c r="M823" s="31" t="s">
        <v>175</v>
      </c>
      <c r="N823" s="24" t="s">
        <v>33</v>
      </c>
      <c r="O823" s="24">
        <v>1</v>
      </c>
      <c r="P823" s="24"/>
      <c r="Q823" s="31" t="s">
        <v>34</v>
      </c>
      <c r="R823" s="24"/>
      <c r="S823" s="24"/>
      <c r="T823" s="31" t="s">
        <v>35</v>
      </c>
      <c r="U823" s="199">
        <v>110</v>
      </c>
      <c r="V823" s="200">
        <v>50</v>
      </c>
      <c r="W823" s="34">
        <f t="shared" si="0"/>
        <v>66</v>
      </c>
      <c r="X823" s="34" t="str">
        <f t="shared" si="1"/>
        <v>C</v>
      </c>
      <c r="Y823" s="201">
        <f t="shared" si="31"/>
        <v>150</v>
      </c>
      <c r="Z823" s="201" t="str">
        <f t="shared" si="30"/>
        <v>d</v>
      </c>
    </row>
    <row r="824" spans="1:26" ht="14.25" customHeight="1" thickBot="1" x14ac:dyDescent="0.3">
      <c r="A824" s="40">
        <v>3.7350000000000003</v>
      </c>
      <c r="B824" s="40">
        <v>6</v>
      </c>
      <c r="C824" s="24" t="s">
        <v>2927</v>
      </c>
      <c r="D824" s="31" t="s">
        <v>171</v>
      </c>
      <c r="E824" s="24" t="s">
        <v>291</v>
      </c>
      <c r="F824" s="179" t="s">
        <v>2920</v>
      </c>
      <c r="G824" s="31" t="s">
        <v>293</v>
      </c>
      <c r="H824" s="24" t="s">
        <v>235</v>
      </c>
      <c r="I824" s="31" t="s">
        <v>2928</v>
      </c>
      <c r="J824" s="24" t="s">
        <v>2929</v>
      </c>
      <c r="K824" s="36">
        <v>54</v>
      </c>
      <c r="L824" s="36" t="s">
        <v>31</v>
      </c>
      <c r="M824" s="31" t="s">
        <v>175</v>
      </c>
      <c r="N824" s="24" t="s">
        <v>33</v>
      </c>
      <c r="O824" s="24">
        <v>1</v>
      </c>
      <c r="P824" s="24"/>
      <c r="Q824" s="31" t="s">
        <v>34</v>
      </c>
      <c r="R824" s="24"/>
      <c r="S824" s="24"/>
      <c r="T824" s="31" t="s">
        <v>35</v>
      </c>
      <c r="U824" s="199">
        <v>0</v>
      </c>
      <c r="V824" s="200">
        <v>600</v>
      </c>
      <c r="W824" s="34">
        <f t="shared" si="0"/>
        <v>0</v>
      </c>
      <c r="X824" s="34" t="str">
        <f t="shared" si="1"/>
        <v>A</v>
      </c>
      <c r="Y824" s="201">
        <f t="shared" si="31"/>
        <v>1800</v>
      </c>
      <c r="Z824" s="201" t="str">
        <f t="shared" si="30"/>
        <v>d</v>
      </c>
    </row>
    <row r="825" spans="1:26" ht="14.25" customHeight="1" thickBot="1" x14ac:dyDescent="0.3">
      <c r="A825" s="40">
        <v>0.46</v>
      </c>
      <c r="B825" s="40" t="s">
        <v>2930</v>
      </c>
      <c r="C825" s="24" t="s">
        <v>195</v>
      </c>
      <c r="D825" s="24"/>
      <c r="E825" s="24" t="s">
        <v>618</v>
      </c>
      <c r="F825" s="179" t="s">
        <v>2931</v>
      </c>
      <c r="G825" s="27" t="s">
        <v>93</v>
      </c>
      <c r="H825" s="24" t="s">
        <v>84</v>
      </c>
      <c r="I825" s="31" t="s">
        <v>2932</v>
      </c>
      <c r="J825" s="24" t="s">
        <v>2933</v>
      </c>
      <c r="K825" s="36">
        <v>54</v>
      </c>
      <c r="L825" s="36" t="s">
        <v>31</v>
      </c>
      <c r="M825" s="31" t="s">
        <v>170</v>
      </c>
      <c r="N825" s="24" t="s">
        <v>129</v>
      </c>
      <c r="O825" s="24">
        <v>1</v>
      </c>
      <c r="P825" s="24"/>
      <c r="Q825" s="31" t="s">
        <v>34</v>
      </c>
      <c r="R825" s="24"/>
      <c r="S825" s="24"/>
      <c r="T825" s="31" t="s">
        <v>35</v>
      </c>
      <c r="U825" s="199">
        <v>0</v>
      </c>
      <c r="V825" s="200">
        <v>0</v>
      </c>
      <c r="W825" s="34" t="str">
        <f t="shared" si="0"/>
        <v/>
      </c>
      <c r="X825" s="34" t="str">
        <f t="shared" si="1"/>
        <v/>
      </c>
      <c r="Y825" s="201">
        <f t="shared" si="31"/>
        <v>0</v>
      </c>
      <c r="Z825" s="201" t="str">
        <f t="shared" si="30"/>
        <v/>
      </c>
    </row>
    <row r="826" spans="1:26" ht="14.25" customHeight="1" thickBot="1" x14ac:dyDescent="0.3">
      <c r="A826" s="40">
        <v>8.8349999999999998E-2</v>
      </c>
      <c r="B826" s="40">
        <v>0.35</v>
      </c>
      <c r="C826" s="24" t="s">
        <v>24</v>
      </c>
      <c r="D826" s="31" t="s">
        <v>171</v>
      </c>
      <c r="E826" s="24" t="s">
        <v>1496</v>
      </c>
      <c r="F826" s="179" t="s">
        <v>2934</v>
      </c>
      <c r="G826" s="27" t="s">
        <v>39</v>
      </c>
      <c r="H826" s="24" t="s">
        <v>28</v>
      </c>
      <c r="I826" s="31" t="s">
        <v>2935</v>
      </c>
      <c r="J826" s="24" t="s">
        <v>2936</v>
      </c>
      <c r="K826" s="36">
        <v>49</v>
      </c>
      <c r="L826" s="36" t="s">
        <v>31</v>
      </c>
      <c r="M826" s="31" t="s">
        <v>175</v>
      </c>
      <c r="N826" s="24" t="s">
        <v>33</v>
      </c>
      <c r="O826" s="24">
        <v>1</v>
      </c>
      <c r="P826" s="24"/>
      <c r="Q826" s="31" t="s">
        <v>34</v>
      </c>
      <c r="R826" s="24"/>
      <c r="S826" s="24"/>
      <c r="T826" s="31" t="s">
        <v>35</v>
      </c>
      <c r="U826" s="199">
        <v>0</v>
      </c>
      <c r="V826" s="200">
        <v>7000</v>
      </c>
      <c r="W826" s="34">
        <f t="shared" si="0"/>
        <v>0</v>
      </c>
      <c r="X826" s="34" t="str">
        <f t="shared" si="1"/>
        <v>A</v>
      </c>
      <c r="Y826" s="201">
        <f t="shared" si="31"/>
        <v>21000</v>
      </c>
      <c r="Z826" s="201" t="str">
        <f t="shared" si="30"/>
        <v>d</v>
      </c>
    </row>
    <row r="827" spans="1:26" ht="14.25" customHeight="1" thickBot="1" x14ac:dyDescent="0.3">
      <c r="A827" s="40">
        <v>0.23977999999999999</v>
      </c>
      <c r="B827" s="40" t="s">
        <v>2937</v>
      </c>
      <c r="C827" s="24" t="s">
        <v>195</v>
      </c>
      <c r="D827" s="24"/>
      <c r="E827" s="24" t="s">
        <v>1057</v>
      </c>
      <c r="F827" s="179" t="s">
        <v>2938</v>
      </c>
      <c r="G827" s="31" t="s">
        <v>83</v>
      </c>
      <c r="H827" s="24" t="s">
        <v>84</v>
      </c>
      <c r="I827" s="31" t="s">
        <v>2939</v>
      </c>
      <c r="J827" s="24" t="s">
        <v>2940</v>
      </c>
      <c r="K827" s="36">
        <v>52</v>
      </c>
      <c r="L827" s="36" t="s">
        <v>31</v>
      </c>
      <c r="M827" s="31" t="s">
        <v>170</v>
      </c>
      <c r="N827" s="24" t="s">
        <v>129</v>
      </c>
      <c r="O827" s="24">
        <v>1</v>
      </c>
      <c r="P827" s="24"/>
      <c r="Q827" s="31" t="s">
        <v>34</v>
      </c>
      <c r="R827" s="24"/>
      <c r="S827" s="24"/>
      <c r="T827" s="31" t="s">
        <v>35</v>
      </c>
      <c r="U827" s="199">
        <v>4032</v>
      </c>
      <c r="V827" s="200">
        <v>2008</v>
      </c>
      <c r="W827" s="34">
        <f t="shared" si="0"/>
        <v>60.239043824701199</v>
      </c>
      <c r="X827" s="34" t="str">
        <f t="shared" si="1"/>
        <v>C</v>
      </c>
      <c r="Y827" s="201">
        <f t="shared" si="31"/>
        <v>6024</v>
      </c>
      <c r="Z827" s="201" t="str">
        <f t="shared" si="30"/>
        <v>d</v>
      </c>
    </row>
    <row r="828" spans="1:26" ht="14.25" customHeight="1" thickBot="1" x14ac:dyDescent="0.3">
      <c r="A828" s="40">
        <v>3.3480000000000003</v>
      </c>
      <c r="B828" s="40">
        <v>12</v>
      </c>
      <c r="C828" s="24" t="s">
        <v>681</v>
      </c>
      <c r="D828" s="24"/>
      <c r="E828" s="24" t="s">
        <v>562</v>
      </c>
      <c r="F828" s="179" t="s">
        <v>2941</v>
      </c>
      <c r="G828" s="31" t="s">
        <v>110</v>
      </c>
      <c r="H828" s="24" t="s">
        <v>681</v>
      </c>
      <c r="I828" s="31" t="s">
        <v>2942</v>
      </c>
      <c r="J828" s="24" t="s">
        <v>2943</v>
      </c>
      <c r="K828" s="36">
        <v>719</v>
      </c>
      <c r="L828" s="36" t="s">
        <v>31</v>
      </c>
      <c r="M828" s="31" t="s">
        <v>72</v>
      </c>
      <c r="N828" s="24" t="s">
        <v>33</v>
      </c>
      <c r="O828" s="24">
        <v>8</v>
      </c>
      <c r="P828" s="24"/>
      <c r="Q828" s="31" t="s">
        <v>34</v>
      </c>
      <c r="R828" s="24"/>
      <c r="S828" s="24"/>
      <c r="T828" s="31" t="s">
        <v>35</v>
      </c>
      <c r="U828" s="199">
        <v>0</v>
      </c>
      <c r="V828" s="200">
        <v>0</v>
      </c>
      <c r="W828" s="34" t="str">
        <f t="shared" si="0"/>
        <v/>
      </c>
      <c r="X828" s="34" t="str">
        <f t="shared" si="1"/>
        <v/>
      </c>
      <c r="Y828" s="201">
        <f t="shared" si="31"/>
        <v>0</v>
      </c>
      <c r="Z828" s="201" t="str">
        <f t="shared" si="30"/>
        <v/>
      </c>
    </row>
    <row r="829" spans="1:26" ht="14.25" customHeight="1" thickBot="1" x14ac:dyDescent="0.3">
      <c r="A829" s="40">
        <v>0.217</v>
      </c>
      <c r="B829" s="41" t="s">
        <v>407</v>
      </c>
      <c r="C829" s="24" t="s">
        <v>1767</v>
      </c>
      <c r="D829" s="24"/>
      <c r="E829" s="24" t="s">
        <v>552</v>
      </c>
      <c r="F829" s="179" t="s">
        <v>2944</v>
      </c>
      <c r="G829" s="31" t="s">
        <v>93</v>
      </c>
      <c r="H829" s="24" t="s">
        <v>84</v>
      </c>
      <c r="I829" s="31" t="s">
        <v>2945</v>
      </c>
      <c r="J829" s="24" t="s">
        <v>2946</v>
      </c>
      <c r="K829" s="36">
        <v>813</v>
      </c>
      <c r="L829" s="36" t="s">
        <v>31</v>
      </c>
      <c r="M829" s="31" t="s">
        <v>306</v>
      </c>
      <c r="N829" s="24" t="s">
        <v>88</v>
      </c>
      <c r="O829" s="24">
        <v>7</v>
      </c>
      <c r="P829" s="24"/>
      <c r="Q829" s="31" t="s">
        <v>34</v>
      </c>
      <c r="R829" s="24"/>
      <c r="S829" s="24"/>
      <c r="T829" s="31" t="s">
        <v>35</v>
      </c>
      <c r="U829" s="199">
        <v>0</v>
      </c>
      <c r="V829" s="200">
        <v>0</v>
      </c>
      <c r="W829" s="34" t="str">
        <f t="shared" si="0"/>
        <v/>
      </c>
      <c r="X829" s="34" t="str">
        <f t="shared" si="1"/>
        <v/>
      </c>
      <c r="Y829" s="201">
        <f t="shared" si="31"/>
        <v>0</v>
      </c>
      <c r="Z829" s="201" t="str">
        <f t="shared" si="30"/>
        <v/>
      </c>
    </row>
    <row r="830" spans="1:26" ht="14.25" customHeight="1" thickBot="1" x14ac:dyDescent="0.3">
      <c r="A830" s="40">
        <v>4.5333333333333332</v>
      </c>
      <c r="B830" s="41">
        <v>8</v>
      </c>
      <c r="C830" s="24" t="s">
        <v>235</v>
      </c>
      <c r="D830" s="24"/>
      <c r="E830" s="24" t="s">
        <v>217</v>
      </c>
      <c r="F830" s="179" t="s">
        <v>2947</v>
      </c>
      <c r="G830" s="31" t="s">
        <v>69</v>
      </c>
      <c r="H830" s="24" t="s">
        <v>235</v>
      </c>
      <c r="I830" s="31" t="s">
        <v>2948</v>
      </c>
      <c r="J830" s="24" t="s">
        <v>2949</v>
      </c>
      <c r="K830" s="36">
        <v>646</v>
      </c>
      <c r="L830" s="36" t="s">
        <v>31</v>
      </c>
      <c r="M830" s="31" t="s">
        <v>103</v>
      </c>
      <c r="N830" s="24" t="s">
        <v>33</v>
      </c>
      <c r="O830" s="24">
        <v>7</v>
      </c>
      <c r="P830" s="24"/>
      <c r="Q830" s="31" t="s">
        <v>34</v>
      </c>
      <c r="R830" s="24"/>
      <c r="S830" s="24"/>
      <c r="T830" s="31" t="s">
        <v>35</v>
      </c>
      <c r="U830" s="199">
        <v>125</v>
      </c>
      <c r="V830" s="200">
        <v>90</v>
      </c>
      <c r="W830" s="34">
        <f t="shared" si="0"/>
        <v>41.666666666666664</v>
      </c>
      <c r="X830" s="34" t="str">
        <f t="shared" si="1"/>
        <v>B</v>
      </c>
      <c r="Y830" s="201">
        <f t="shared" si="31"/>
        <v>270</v>
      </c>
      <c r="Z830" s="201" t="str">
        <f t="shared" si="30"/>
        <v>d</v>
      </c>
    </row>
    <row r="831" spans="1:26" ht="14.25" customHeight="1" thickBot="1" x14ac:dyDescent="0.3">
      <c r="A831" s="24">
        <v>7.15</v>
      </c>
      <c r="B831" s="24"/>
      <c r="C831" s="24" t="s">
        <v>36</v>
      </c>
      <c r="D831" s="24"/>
      <c r="E831" s="24" t="s">
        <v>2167</v>
      </c>
      <c r="F831" s="179" t="s">
        <v>2950</v>
      </c>
      <c r="G831" s="27" t="s">
        <v>39</v>
      </c>
      <c r="H831" s="24" t="s">
        <v>40</v>
      </c>
      <c r="I831" s="31" t="s">
        <v>2951</v>
      </c>
      <c r="J831" s="24" t="s">
        <v>2952</v>
      </c>
      <c r="K831" s="36">
        <v>330</v>
      </c>
      <c r="L831" s="36" t="s">
        <v>31</v>
      </c>
      <c r="M831" s="31" t="s">
        <v>249</v>
      </c>
      <c r="N831" s="24" t="s">
        <v>185</v>
      </c>
      <c r="O831" s="24">
        <v>3</v>
      </c>
      <c r="P831" s="24"/>
      <c r="Q831" s="31" t="s">
        <v>66</v>
      </c>
      <c r="R831" s="24"/>
      <c r="S831" s="24"/>
      <c r="T831" s="31" t="s">
        <v>35</v>
      </c>
      <c r="U831" s="199">
        <v>0</v>
      </c>
      <c r="V831" s="200">
        <v>0</v>
      </c>
      <c r="W831" s="34" t="str">
        <f t="shared" si="0"/>
        <v/>
      </c>
      <c r="X831" s="34" t="str">
        <f t="shared" si="1"/>
        <v/>
      </c>
      <c r="Y831" s="201">
        <f t="shared" si="31"/>
        <v>0</v>
      </c>
      <c r="Z831" s="201" t="str">
        <f t="shared" si="30"/>
        <v/>
      </c>
    </row>
    <row r="832" spans="1:26" ht="14.25" customHeight="1" thickBot="1" x14ac:dyDescent="0.3">
      <c r="A832" s="24">
        <v>0.99</v>
      </c>
      <c r="B832" s="24" t="s">
        <v>2953</v>
      </c>
      <c r="C832" s="24" t="s">
        <v>115</v>
      </c>
      <c r="D832" s="24"/>
      <c r="E832" s="31" t="s">
        <v>603</v>
      </c>
      <c r="F832" s="179" t="s">
        <v>2954</v>
      </c>
      <c r="G832" s="27" t="s">
        <v>110</v>
      </c>
      <c r="H832" s="24" t="s">
        <v>84</v>
      </c>
      <c r="I832" s="31" t="s">
        <v>2955</v>
      </c>
      <c r="J832" s="24" t="s">
        <v>2956</v>
      </c>
      <c r="K832" s="36">
        <v>296</v>
      </c>
      <c r="L832" s="36" t="s">
        <v>31</v>
      </c>
      <c r="M832" s="31" t="s">
        <v>87</v>
      </c>
      <c r="N832" s="24" t="s">
        <v>88</v>
      </c>
      <c r="O832" s="24">
        <v>3</v>
      </c>
      <c r="P832" s="24"/>
      <c r="Q832" s="31" t="s">
        <v>34</v>
      </c>
      <c r="R832" s="24"/>
      <c r="S832" s="24"/>
      <c r="T832" s="31" t="s">
        <v>35</v>
      </c>
      <c r="U832" s="199">
        <v>0</v>
      </c>
      <c r="V832" s="200">
        <v>0</v>
      </c>
      <c r="W832" s="34" t="str">
        <f t="shared" si="0"/>
        <v/>
      </c>
      <c r="X832" s="34" t="str">
        <f t="shared" si="1"/>
        <v/>
      </c>
      <c r="Y832" s="201">
        <f t="shared" si="31"/>
        <v>0</v>
      </c>
      <c r="Z832" s="201" t="str">
        <f t="shared" si="30"/>
        <v/>
      </c>
    </row>
    <row r="833" spans="1:26" ht="14.25" customHeight="1" thickBot="1" x14ac:dyDescent="0.3">
      <c r="A833" s="24">
        <v>1.74</v>
      </c>
      <c r="B833" s="24" t="s">
        <v>2030</v>
      </c>
      <c r="C833" s="24" t="s">
        <v>115</v>
      </c>
      <c r="D833" s="24"/>
      <c r="E833" s="31" t="s">
        <v>603</v>
      </c>
      <c r="F833" s="179" t="s">
        <v>2957</v>
      </c>
      <c r="G833" s="27" t="s">
        <v>110</v>
      </c>
      <c r="H833" s="24" t="s">
        <v>84</v>
      </c>
      <c r="I833" s="31" t="s">
        <v>2958</v>
      </c>
      <c r="J833" s="24" t="s">
        <v>2959</v>
      </c>
      <c r="K833" s="36">
        <v>297</v>
      </c>
      <c r="L833" s="36" t="s">
        <v>31</v>
      </c>
      <c r="M833" s="31" t="s">
        <v>87</v>
      </c>
      <c r="N833" s="24" t="s">
        <v>88</v>
      </c>
      <c r="O833" s="24">
        <v>3</v>
      </c>
      <c r="P833" s="24"/>
      <c r="Q833" s="31" t="s">
        <v>34</v>
      </c>
      <c r="R833" s="24"/>
      <c r="S833" s="24"/>
      <c r="T833" s="31" t="s">
        <v>35</v>
      </c>
      <c r="U833" s="199">
        <v>0</v>
      </c>
      <c r="V833" s="200">
        <v>0</v>
      </c>
      <c r="W833" s="34" t="str">
        <f t="shared" si="0"/>
        <v/>
      </c>
      <c r="X833" s="34" t="str">
        <f t="shared" si="1"/>
        <v/>
      </c>
      <c r="Y833" s="201">
        <f t="shared" si="31"/>
        <v>0</v>
      </c>
      <c r="Z833" s="201" t="str">
        <f t="shared" si="30"/>
        <v/>
      </c>
    </row>
    <row r="834" spans="1:26" ht="14.25" customHeight="1" thickBot="1" x14ac:dyDescent="0.3">
      <c r="A834" s="43">
        <v>1.2063000000000001</v>
      </c>
      <c r="B834" s="43">
        <v>1.5</v>
      </c>
      <c r="C834" s="24" t="s">
        <v>195</v>
      </c>
      <c r="D834" s="24"/>
      <c r="E834" s="24" t="s">
        <v>239</v>
      </c>
      <c r="F834" s="179" t="s">
        <v>2960</v>
      </c>
      <c r="G834" s="31" t="s">
        <v>110</v>
      </c>
      <c r="H834" s="24" t="s">
        <v>28</v>
      </c>
      <c r="I834" s="31" t="s">
        <v>2961</v>
      </c>
      <c r="J834" s="24" t="s">
        <v>2962</v>
      </c>
      <c r="K834" s="36">
        <v>138</v>
      </c>
      <c r="L834" s="36" t="s">
        <v>31</v>
      </c>
      <c r="M834" s="31" t="s">
        <v>133</v>
      </c>
      <c r="N834" s="24" t="s">
        <v>134</v>
      </c>
      <c r="O834" s="24">
        <v>4</v>
      </c>
      <c r="P834" s="24"/>
      <c r="Q834" s="31" t="s">
        <v>66</v>
      </c>
      <c r="R834" s="24"/>
      <c r="S834" s="24"/>
      <c r="T834" s="31" t="s">
        <v>35</v>
      </c>
      <c r="U834" s="199">
        <v>372</v>
      </c>
      <c r="V834" s="200">
        <v>246</v>
      </c>
      <c r="W834" s="34">
        <f t="shared" si="0"/>
        <v>45.365853658536587</v>
      </c>
      <c r="X834" s="34" t="str">
        <f t="shared" si="1"/>
        <v>B</v>
      </c>
      <c r="Y834" s="201">
        <f t="shared" si="31"/>
        <v>738</v>
      </c>
      <c r="Z834" s="201" t="str">
        <f t="shared" ref="Z834:Z897" si="32">IF($Y834="","",IF($U834&lt;$Y834,"d",""))</f>
        <v>d</v>
      </c>
    </row>
    <row r="835" spans="1:26" ht="14.25" customHeight="1" thickBot="1" x14ac:dyDescent="0.3">
      <c r="A835" s="24">
        <v>11.9</v>
      </c>
      <c r="B835" s="24" t="s">
        <v>2963</v>
      </c>
      <c r="C835" s="24" t="s">
        <v>585</v>
      </c>
      <c r="D835" s="24"/>
      <c r="E835" s="36" t="s">
        <v>517</v>
      </c>
      <c r="F835" s="179" t="s">
        <v>2964</v>
      </c>
      <c r="G835" s="31" t="s">
        <v>110</v>
      </c>
      <c r="H835" s="24" t="s">
        <v>2906</v>
      </c>
      <c r="I835" s="31" t="s">
        <v>2965</v>
      </c>
      <c r="J835" s="24" t="s">
        <v>2966</v>
      </c>
      <c r="K835" s="36">
        <v>317</v>
      </c>
      <c r="L835" s="36" t="s">
        <v>31</v>
      </c>
      <c r="M835" s="31" t="s">
        <v>249</v>
      </c>
      <c r="N835" s="24" t="s">
        <v>185</v>
      </c>
      <c r="O835" s="24">
        <v>3</v>
      </c>
      <c r="P835" s="24"/>
      <c r="Q835" s="31" t="s">
        <v>66</v>
      </c>
      <c r="R835" s="24"/>
      <c r="S835" s="24"/>
      <c r="T835" s="31" t="s">
        <v>35</v>
      </c>
      <c r="U835" s="199">
        <v>1600</v>
      </c>
      <c r="V835" s="200">
        <v>550</v>
      </c>
      <c r="W835" s="34">
        <f t="shared" si="0"/>
        <v>87.27272727272728</v>
      </c>
      <c r="X835" s="34" t="str">
        <f t="shared" si="1"/>
        <v>C</v>
      </c>
      <c r="Y835" s="201">
        <f t="shared" ref="Y835:Y898" si="33">IFERROR(($V835)*3,"")</f>
        <v>1650</v>
      </c>
      <c r="Z835" s="201" t="str">
        <f t="shared" si="32"/>
        <v>d</v>
      </c>
    </row>
    <row r="836" spans="1:26" ht="14.25" customHeight="1" thickBot="1" x14ac:dyDescent="0.3">
      <c r="A836" s="40">
        <v>4.9000000000000004</v>
      </c>
      <c r="B836" s="41" t="s">
        <v>2967</v>
      </c>
      <c r="C836" s="51" t="s">
        <v>24</v>
      </c>
      <c r="D836" s="24"/>
      <c r="E836" s="24" t="s">
        <v>1640</v>
      </c>
      <c r="F836" s="179" t="s">
        <v>2968</v>
      </c>
      <c r="G836" s="31" t="s">
        <v>46</v>
      </c>
      <c r="H836" s="24" t="s">
        <v>84</v>
      </c>
      <c r="I836" s="31" t="s">
        <v>2969</v>
      </c>
      <c r="J836" s="24" t="s">
        <v>2970</v>
      </c>
      <c r="K836" s="36">
        <v>217</v>
      </c>
      <c r="L836" s="36" t="s">
        <v>31</v>
      </c>
      <c r="M836" s="31" t="s">
        <v>128</v>
      </c>
      <c r="N836" s="24" t="s">
        <v>129</v>
      </c>
      <c r="O836" s="24">
        <v>2</v>
      </c>
      <c r="P836" s="24"/>
      <c r="Q836" s="31" t="s">
        <v>34</v>
      </c>
      <c r="R836" s="24"/>
      <c r="S836" s="24"/>
      <c r="T836" s="31" t="s">
        <v>35</v>
      </c>
      <c r="U836" s="199">
        <v>0</v>
      </c>
      <c r="V836" s="200">
        <v>0</v>
      </c>
      <c r="W836" s="34" t="str">
        <f t="shared" si="0"/>
        <v/>
      </c>
      <c r="X836" s="34" t="str">
        <f t="shared" si="1"/>
        <v/>
      </c>
      <c r="Y836" s="201">
        <f t="shared" si="33"/>
        <v>0</v>
      </c>
      <c r="Z836" s="201" t="str">
        <f t="shared" si="32"/>
        <v/>
      </c>
    </row>
    <row r="837" spans="1:26" ht="14.25" customHeight="1" thickBot="1" x14ac:dyDescent="0.3">
      <c r="A837" s="24">
        <v>3.9849999999999999</v>
      </c>
      <c r="B837" s="24" t="s">
        <v>2971</v>
      </c>
      <c r="C837" s="24" t="s">
        <v>24</v>
      </c>
      <c r="D837" s="24"/>
      <c r="E837" s="24" t="s">
        <v>1640</v>
      </c>
      <c r="F837" s="179" t="s">
        <v>2972</v>
      </c>
      <c r="G837" s="31" t="s">
        <v>46</v>
      </c>
      <c r="H837" s="24" t="s">
        <v>84</v>
      </c>
      <c r="I837" s="31" t="s">
        <v>2973</v>
      </c>
      <c r="J837" s="24" t="s">
        <v>2974</v>
      </c>
      <c r="K837" s="36">
        <v>218</v>
      </c>
      <c r="L837" s="36" t="s">
        <v>31</v>
      </c>
      <c r="M837" s="31" t="s">
        <v>128</v>
      </c>
      <c r="N837" s="24" t="s">
        <v>129</v>
      </c>
      <c r="O837" s="24">
        <v>2</v>
      </c>
      <c r="P837" s="24"/>
      <c r="Q837" s="31" t="s">
        <v>34</v>
      </c>
      <c r="R837" s="24"/>
      <c r="S837" s="24"/>
      <c r="T837" s="31" t="s">
        <v>35</v>
      </c>
      <c r="U837" s="199">
        <v>26000</v>
      </c>
      <c r="V837" s="200">
        <v>6000</v>
      </c>
      <c r="W837" s="34">
        <f t="shared" si="0"/>
        <v>130</v>
      </c>
      <c r="X837" s="34" t="str">
        <f t="shared" si="1"/>
        <v>C</v>
      </c>
      <c r="Y837" s="201">
        <f t="shared" si="33"/>
        <v>18000</v>
      </c>
      <c r="Z837" s="201" t="str">
        <f t="shared" si="32"/>
        <v/>
      </c>
    </row>
    <row r="838" spans="1:26" ht="14.25" customHeight="1" thickBot="1" x14ac:dyDescent="0.3">
      <c r="A838" s="40">
        <v>0.67636363636363639</v>
      </c>
      <c r="B838" s="40">
        <v>2.4</v>
      </c>
      <c r="C838" s="24" t="s">
        <v>24</v>
      </c>
      <c r="D838" s="24"/>
      <c r="E838" s="24" t="s">
        <v>477</v>
      </c>
      <c r="F838" s="179" t="s">
        <v>2975</v>
      </c>
      <c r="G838" s="31" t="s">
        <v>110</v>
      </c>
      <c r="H838" s="24" t="s">
        <v>28</v>
      </c>
      <c r="I838" s="31" t="s">
        <v>2976</v>
      </c>
      <c r="J838" s="24" t="s">
        <v>2977</v>
      </c>
      <c r="K838" s="36">
        <v>69</v>
      </c>
      <c r="L838" s="36" t="s">
        <v>31</v>
      </c>
      <c r="M838" s="31" t="s">
        <v>622</v>
      </c>
      <c r="N838" s="24" t="s">
        <v>33</v>
      </c>
      <c r="O838" s="24">
        <v>6</v>
      </c>
      <c r="P838" s="31" t="s">
        <v>623</v>
      </c>
      <c r="Q838" s="31" t="s">
        <v>34</v>
      </c>
      <c r="R838" s="24"/>
      <c r="S838" s="24"/>
      <c r="T838" s="31" t="s">
        <v>35</v>
      </c>
      <c r="U838" s="199">
        <v>5155</v>
      </c>
      <c r="V838" s="200">
        <v>1142</v>
      </c>
      <c r="W838" s="34">
        <f t="shared" si="0"/>
        <v>135.42031523642731</v>
      </c>
      <c r="X838" s="34" t="str">
        <f t="shared" si="1"/>
        <v>C</v>
      </c>
      <c r="Y838" s="201">
        <f t="shared" si="33"/>
        <v>3426</v>
      </c>
      <c r="Z838" s="201" t="str">
        <f t="shared" si="32"/>
        <v/>
      </c>
    </row>
    <row r="839" spans="1:26" ht="14.25" customHeight="1" thickBot="1" x14ac:dyDescent="0.3">
      <c r="A839" s="40">
        <v>0.20860000000000001</v>
      </c>
      <c r="B839" s="41">
        <v>0.7</v>
      </c>
      <c r="C839" s="24" t="s">
        <v>24</v>
      </c>
      <c r="D839" s="24"/>
      <c r="E839" s="24" t="s">
        <v>618</v>
      </c>
      <c r="F839" s="179" t="s">
        <v>2978</v>
      </c>
      <c r="G839" s="27" t="s">
        <v>39</v>
      </c>
      <c r="H839" s="24" t="s">
        <v>28</v>
      </c>
      <c r="I839" s="31" t="s">
        <v>2979</v>
      </c>
      <c r="J839" s="24" t="s">
        <v>2980</v>
      </c>
      <c r="K839" s="36">
        <v>70</v>
      </c>
      <c r="L839" s="36" t="s">
        <v>31</v>
      </c>
      <c r="M839" s="31" t="s">
        <v>622</v>
      </c>
      <c r="N839" s="24" t="s">
        <v>33</v>
      </c>
      <c r="O839" s="24">
        <v>6</v>
      </c>
      <c r="P839" s="31" t="s">
        <v>623</v>
      </c>
      <c r="Q839" s="31" t="s">
        <v>34</v>
      </c>
      <c r="R839" s="24"/>
      <c r="S839" s="24"/>
      <c r="T839" s="31" t="s">
        <v>35</v>
      </c>
      <c r="U839" s="199">
        <v>11220</v>
      </c>
      <c r="V839" s="200">
        <v>1900</v>
      </c>
      <c r="W839" s="34">
        <f t="shared" si="0"/>
        <v>177.15789473684211</v>
      </c>
      <c r="X839" s="34" t="str">
        <f t="shared" si="1"/>
        <v>C</v>
      </c>
      <c r="Y839" s="201">
        <f t="shared" si="33"/>
        <v>5700</v>
      </c>
      <c r="Z839" s="201" t="str">
        <f t="shared" si="32"/>
        <v/>
      </c>
    </row>
    <row r="840" spans="1:26" ht="14.25" customHeight="1" thickBot="1" x14ac:dyDescent="0.3">
      <c r="A840" s="40">
        <v>0.37058823529411761</v>
      </c>
      <c r="B840" s="41">
        <v>1.05</v>
      </c>
      <c r="C840" s="24" t="s">
        <v>24</v>
      </c>
      <c r="D840" s="24"/>
      <c r="E840" s="24" t="s">
        <v>2981</v>
      </c>
      <c r="F840" s="179" t="s">
        <v>2982</v>
      </c>
      <c r="G840" s="31" t="s">
        <v>27</v>
      </c>
      <c r="H840" s="24" t="s">
        <v>28</v>
      </c>
      <c r="I840" s="84" t="s">
        <v>2983</v>
      </c>
      <c r="J840" s="51" t="s">
        <v>2984</v>
      </c>
      <c r="K840" s="36">
        <v>71</v>
      </c>
      <c r="L840" s="36" t="s">
        <v>31</v>
      </c>
      <c r="M840" s="31" t="s">
        <v>622</v>
      </c>
      <c r="N840" s="24" t="s">
        <v>33</v>
      </c>
      <c r="O840" s="24">
        <v>6</v>
      </c>
      <c r="P840" s="31" t="s">
        <v>623</v>
      </c>
      <c r="Q840" s="31" t="s">
        <v>34</v>
      </c>
      <c r="R840" s="24"/>
      <c r="S840" s="24"/>
      <c r="T840" s="31" t="s">
        <v>35</v>
      </c>
      <c r="U840" s="199">
        <v>17700</v>
      </c>
      <c r="V840" s="200">
        <v>6300</v>
      </c>
      <c r="W840" s="34">
        <f t="shared" si="0"/>
        <v>84.285714285714278</v>
      </c>
      <c r="X840" s="34" t="str">
        <f t="shared" si="1"/>
        <v>C</v>
      </c>
      <c r="Y840" s="201">
        <f t="shared" si="33"/>
        <v>18900</v>
      </c>
      <c r="Z840" s="201" t="str">
        <f t="shared" si="32"/>
        <v>d</v>
      </c>
    </row>
    <row r="841" spans="1:26" ht="14.25" customHeight="1" thickBot="1" x14ac:dyDescent="0.3">
      <c r="A841" s="22">
        <v>29.614285714285714</v>
      </c>
      <c r="B841" s="24">
        <f>4297/70</f>
        <v>61.385714285714286</v>
      </c>
      <c r="C841" s="24" t="s">
        <v>24</v>
      </c>
      <c r="D841" s="24"/>
      <c r="E841" s="24" t="s">
        <v>1083</v>
      </c>
      <c r="F841" s="179" t="s">
        <v>2985</v>
      </c>
      <c r="G841" s="31" t="s">
        <v>69</v>
      </c>
      <c r="H841" s="24" t="s">
        <v>84</v>
      </c>
      <c r="I841" s="51"/>
      <c r="J841" s="51" t="s">
        <v>2986</v>
      </c>
      <c r="K841" s="36">
        <v>25</v>
      </c>
      <c r="L841" s="36" t="s">
        <v>31</v>
      </c>
      <c r="M841" s="31" t="s">
        <v>859</v>
      </c>
      <c r="N841" s="24">
        <v>2018</v>
      </c>
      <c r="O841" s="24">
        <v>50</v>
      </c>
      <c r="P841" s="24" t="s">
        <v>44</v>
      </c>
      <c r="Q841" s="31" t="s">
        <v>34</v>
      </c>
      <c r="R841" s="24"/>
      <c r="S841" s="24" t="s">
        <v>44</v>
      </c>
      <c r="T841" s="31" t="s">
        <v>35</v>
      </c>
      <c r="U841" s="199">
        <v>20</v>
      </c>
      <c r="V841" s="200">
        <v>20</v>
      </c>
      <c r="W841" s="34">
        <f t="shared" si="0"/>
        <v>30</v>
      </c>
      <c r="X841" s="34" t="str">
        <f t="shared" si="1"/>
        <v>A</v>
      </c>
      <c r="Y841" s="201">
        <f t="shared" si="33"/>
        <v>60</v>
      </c>
      <c r="Z841" s="201" t="str">
        <f t="shared" si="32"/>
        <v>d</v>
      </c>
    </row>
    <row r="842" spans="1:26" ht="14.25" customHeight="1" thickBot="1" x14ac:dyDescent="0.3">
      <c r="A842" s="22">
        <v>2500</v>
      </c>
      <c r="B842" s="24" t="s">
        <v>1694</v>
      </c>
      <c r="C842" s="24" t="s">
        <v>854</v>
      </c>
      <c r="D842" s="31" t="s">
        <v>818</v>
      </c>
      <c r="E842" s="24" t="s">
        <v>1695</v>
      </c>
      <c r="F842" s="179" t="s">
        <v>2987</v>
      </c>
      <c r="G842" s="31" t="s">
        <v>69</v>
      </c>
      <c r="H842" s="24" t="s">
        <v>40</v>
      </c>
      <c r="I842" s="31" t="s">
        <v>2988</v>
      </c>
      <c r="J842" s="24" t="s">
        <v>2989</v>
      </c>
      <c r="K842" s="36">
        <v>26</v>
      </c>
      <c r="L842" s="36" t="s">
        <v>31</v>
      </c>
      <c r="M842" s="31" t="s">
        <v>859</v>
      </c>
      <c r="N842" s="24">
        <v>2018</v>
      </c>
      <c r="O842" s="24">
        <v>50</v>
      </c>
      <c r="P842" s="24" t="s">
        <v>44</v>
      </c>
      <c r="Q842" s="31" t="s">
        <v>34</v>
      </c>
      <c r="R842" s="24" t="s">
        <v>45</v>
      </c>
      <c r="S842" s="24" t="s">
        <v>44</v>
      </c>
      <c r="T842" s="31" t="s">
        <v>35</v>
      </c>
      <c r="U842" s="199">
        <v>0</v>
      </c>
      <c r="V842" s="200">
        <v>0</v>
      </c>
      <c r="W842" s="34" t="str">
        <f t="shared" si="0"/>
        <v/>
      </c>
      <c r="X842" s="34" t="str">
        <f t="shared" si="1"/>
        <v/>
      </c>
      <c r="Y842" s="201">
        <f t="shared" si="33"/>
        <v>0</v>
      </c>
      <c r="Z842" s="201" t="str">
        <f t="shared" si="32"/>
        <v/>
      </c>
    </row>
    <row r="843" spans="1:26" ht="14.25" customHeight="1" thickBot="1" x14ac:dyDescent="0.3">
      <c r="A843" s="24">
        <v>2.59</v>
      </c>
      <c r="B843" s="24"/>
      <c r="C843" s="24" t="s">
        <v>36</v>
      </c>
      <c r="D843" s="24"/>
      <c r="E843" s="24" t="s">
        <v>2990</v>
      </c>
      <c r="F843" s="179" t="s">
        <v>2991</v>
      </c>
      <c r="G843" s="27" t="s">
        <v>39</v>
      </c>
      <c r="H843" s="24" t="s">
        <v>40</v>
      </c>
      <c r="I843" s="31" t="s">
        <v>2992</v>
      </c>
      <c r="J843" s="24" t="s">
        <v>2993</v>
      </c>
      <c r="K843" s="36">
        <v>332</v>
      </c>
      <c r="L843" s="36" t="s">
        <v>31</v>
      </c>
      <c r="M843" s="31" t="s">
        <v>249</v>
      </c>
      <c r="N843" s="24" t="s">
        <v>185</v>
      </c>
      <c r="O843" s="24">
        <v>3</v>
      </c>
      <c r="P843" s="24"/>
      <c r="Q843" s="31" t="s">
        <v>66</v>
      </c>
      <c r="R843" s="24"/>
      <c r="S843" s="24"/>
      <c r="T843" s="31" t="s">
        <v>35</v>
      </c>
      <c r="U843" s="199">
        <v>0</v>
      </c>
      <c r="V843" s="200">
        <v>0</v>
      </c>
      <c r="W843" s="34" t="str">
        <f t="shared" si="0"/>
        <v/>
      </c>
      <c r="X843" s="34" t="str">
        <f t="shared" si="1"/>
        <v/>
      </c>
      <c r="Y843" s="201">
        <f t="shared" si="33"/>
        <v>0</v>
      </c>
      <c r="Z843" s="201" t="str">
        <f t="shared" si="32"/>
        <v/>
      </c>
    </row>
    <row r="844" spans="1:26" ht="14.25" customHeight="1" thickBot="1" x14ac:dyDescent="0.3">
      <c r="A844" s="40">
        <v>14.024999999999999</v>
      </c>
      <c r="B844" s="40" t="s">
        <v>283</v>
      </c>
      <c r="C844" s="24" t="s">
        <v>538</v>
      </c>
      <c r="D844" s="24"/>
      <c r="E844" s="24" t="s">
        <v>319</v>
      </c>
      <c r="F844" s="179" t="s">
        <v>2994</v>
      </c>
      <c r="G844" s="31" t="s">
        <v>321</v>
      </c>
      <c r="H844" s="24" t="s">
        <v>538</v>
      </c>
      <c r="I844" s="31" t="s">
        <v>2995</v>
      </c>
      <c r="J844" s="24" t="s">
        <v>2996</v>
      </c>
      <c r="K844" s="36">
        <v>751</v>
      </c>
      <c r="L844" s="36" t="s">
        <v>31</v>
      </c>
      <c r="M844" s="31" t="s">
        <v>72</v>
      </c>
      <c r="N844" s="24" t="s">
        <v>33</v>
      </c>
      <c r="O844" s="24">
        <v>8</v>
      </c>
      <c r="P844" s="24"/>
      <c r="Q844" s="31" t="s">
        <v>34</v>
      </c>
      <c r="R844" s="24"/>
      <c r="S844" s="24"/>
      <c r="T844" s="31" t="s">
        <v>35</v>
      </c>
      <c r="U844" s="199">
        <v>1400</v>
      </c>
      <c r="V844" s="200">
        <v>1000</v>
      </c>
      <c r="W844" s="34">
        <f t="shared" si="0"/>
        <v>42</v>
      </c>
      <c r="X844" s="34" t="str">
        <f t="shared" si="1"/>
        <v>B</v>
      </c>
      <c r="Y844" s="201">
        <f t="shared" si="33"/>
        <v>3000</v>
      </c>
      <c r="Z844" s="201" t="str">
        <f t="shared" si="32"/>
        <v>d</v>
      </c>
    </row>
    <row r="845" spans="1:26" ht="14.25" customHeight="1" thickBot="1" x14ac:dyDescent="0.3">
      <c r="A845" s="24">
        <v>0.33900000000000002</v>
      </c>
      <c r="B845" s="24" t="s">
        <v>2997</v>
      </c>
      <c r="C845" s="51" t="s">
        <v>195</v>
      </c>
      <c r="D845" s="24"/>
      <c r="E845" s="24" t="s">
        <v>319</v>
      </c>
      <c r="F845" s="179" t="s">
        <v>2998</v>
      </c>
      <c r="G845" s="31" t="s">
        <v>69</v>
      </c>
      <c r="H845" s="24" t="s">
        <v>84</v>
      </c>
      <c r="I845" s="31" t="s">
        <v>2999</v>
      </c>
      <c r="J845" s="24" t="s">
        <v>3000</v>
      </c>
      <c r="K845" s="36">
        <v>188</v>
      </c>
      <c r="L845" s="36" t="s">
        <v>31</v>
      </c>
      <c r="M845" s="31" t="s">
        <v>184</v>
      </c>
      <c r="N845" s="24" t="s">
        <v>185</v>
      </c>
      <c r="O845" s="24">
        <v>2</v>
      </c>
      <c r="P845" s="24"/>
      <c r="Q845" s="31" t="s">
        <v>66</v>
      </c>
      <c r="R845" s="24"/>
      <c r="S845" s="24"/>
      <c r="T845" s="31" t="s">
        <v>35</v>
      </c>
      <c r="U845" s="199">
        <v>46000</v>
      </c>
      <c r="V845" s="200">
        <v>17000</v>
      </c>
      <c r="W845" s="34">
        <f t="shared" si="0"/>
        <v>81.176470588235304</v>
      </c>
      <c r="X845" s="34" t="str">
        <f t="shared" si="1"/>
        <v>C</v>
      </c>
      <c r="Y845" s="201">
        <f t="shared" si="33"/>
        <v>51000</v>
      </c>
      <c r="Z845" s="201" t="str">
        <f t="shared" si="32"/>
        <v>d</v>
      </c>
    </row>
    <row r="846" spans="1:26" ht="14.25" customHeight="1" thickBot="1" x14ac:dyDescent="0.3">
      <c r="A846" s="40">
        <v>0.70000000000000018</v>
      </c>
      <c r="B846" s="44">
        <v>4</v>
      </c>
      <c r="C846" s="24" t="s">
        <v>3001</v>
      </c>
      <c r="D846" s="24"/>
      <c r="E846" s="24" t="s">
        <v>1501</v>
      </c>
      <c r="F846" s="179" t="s">
        <v>3002</v>
      </c>
      <c r="G846" s="31" t="s">
        <v>46</v>
      </c>
      <c r="H846" s="24" t="s">
        <v>28</v>
      </c>
      <c r="I846" s="31" t="s">
        <v>3003</v>
      </c>
      <c r="J846" s="24" t="s">
        <v>3004</v>
      </c>
      <c r="K846" s="36">
        <v>85</v>
      </c>
      <c r="L846" s="36" t="s">
        <v>31</v>
      </c>
      <c r="M846" s="31" t="s">
        <v>77</v>
      </c>
      <c r="N846" s="24" t="s">
        <v>78</v>
      </c>
      <c r="O846" s="24">
        <v>1</v>
      </c>
      <c r="P846" s="24"/>
      <c r="Q846" s="31" t="s">
        <v>34</v>
      </c>
      <c r="R846" s="24"/>
      <c r="S846" s="24"/>
      <c r="T846" s="31" t="s">
        <v>35</v>
      </c>
      <c r="U846" s="199">
        <v>0</v>
      </c>
      <c r="V846" s="200">
        <v>0</v>
      </c>
      <c r="W846" s="34" t="str">
        <f t="shared" si="0"/>
        <v/>
      </c>
      <c r="X846" s="34" t="str">
        <f t="shared" si="1"/>
        <v/>
      </c>
      <c r="Y846" s="201">
        <f t="shared" si="33"/>
        <v>0</v>
      </c>
      <c r="Z846" s="201" t="str">
        <f t="shared" si="32"/>
        <v/>
      </c>
    </row>
    <row r="847" spans="1:26" ht="14.25" customHeight="1" thickBot="1" x14ac:dyDescent="0.3">
      <c r="A847" s="36">
        <v>2</v>
      </c>
      <c r="B847" s="24" t="s">
        <v>3005</v>
      </c>
      <c r="C847" s="24" t="s">
        <v>24</v>
      </c>
      <c r="D847" s="24"/>
      <c r="E847" s="24" t="s">
        <v>1640</v>
      </c>
      <c r="F847" s="179" t="s">
        <v>3006</v>
      </c>
      <c r="G847" s="31" t="s">
        <v>46</v>
      </c>
      <c r="H847" s="24" t="s">
        <v>28</v>
      </c>
      <c r="I847" s="31" t="s">
        <v>3007</v>
      </c>
      <c r="J847" s="24" t="s">
        <v>3008</v>
      </c>
      <c r="K847" s="36">
        <v>30</v>
      </c>
      <c r="L847" s="36" t="s">
        <v>31</v>
      </c>
      <c r="M847" s="31" t="s">
        <v>255</v>
      </c>
      <c r="N847" s="24" t="s">
        <v>185</v>
      </c>
      <c r="O847" s="24">
        <v>1</v>
      </c>
      <c r="P847" s="24"/>
      <c r="Q847" s="31" t="s">
        <v>66</v>
      </c>
      <c r="R847" s="24"/>
      <c r="S847" s="24"/>
      <c r="T847" s="31" t="s">
        <v>35</v>
      </c>
      <c r="U847" s="199">
        <v>28450</v>
      </c>
      <c r="V847" s="200">
        <v>5000</v>
      </c>
      <c r="W847" s="34">
        <f t="shared" si="0"/>
        <v>170.70000000000002</v>
      </c>
      <c r="X847" s="34" t="str">
        <f t="shared" si="1"/>
        <v>C</v>
      </c>
      <c r="Y847" s="201">
        <f t="shared" si="33"/>
        <v>15000</v>
      </c>
      <c r="Z847" s="201" t="str">
        <f t="shared" si="32"/>
        <v/>
      </c>
    </row>
    <row r="848" spans="1:26" ht="14.25" customHeight="1" thickBot="1" x14ac:dyDescent="0.3">
      <c r="A848" s="22">
        <v>7.83</v>
      </c>
      <c r="B848" s="24">
        <f>546/30</f>
        <v>18.2</v>
      </c>
      <c r="C848" s="24" t="s">
        <v>24</v>
      </c>
      <c r="D848" s="24"/>
      <c r="E848" s="31" t="s">
        <v>903</v>
      </c>
      <c r="F848" s="179" t="s">
        <v>3009</v>
      </c>
      <c r="G848" s="31" t="s">
        <v>293</v>
      </c>
      <c r="H848" s="24" t="s">
        <v>84</v>
      </c>
      <c r="I848" s="24"/>
      <c r="J848" s="24" t="s">
        <v>3010</v>
      </c>
      <c r="K848" s="36">
        <v>27</v>
      </c>
      <c r="L848" s="36" t="s">
        <v>31</v>
      </c>
      <c r="M848" s="31" t="s">
        <v>859</v>
      </c>
      <c r="N848" s="24">
        <v>2018</v>
      </c>
      <c r="O848" s="24">
        <v>50</v>
      </c>
      <c r="P848" s="24" t="s">
        <v>44</v>
      </c>
      <c r="Q848" s="31" t="s">
        <v>34</v>
      </c>
      <c r="R848" s="24"/>
      <c r="S848" s="24" t="s">
        <v>44</v>
      </c>
      <c r="T848" s="31" t="s">
        <v>35</v>
      </c>
      <c r="U848" s="199">
        <v>0</v>
      </c>
      <c r="V848" s="200">
        <v>0</v>
      </c>
      <c r="W848" s="34" t="str">
        <f t="shared" si="0"/>
        <v/>
      </c>
      <c r="X848" s="34" t="str">
        <f t="shared" si="1"/>
        <v/>
      </c>
      <c r="Y848" s="201">
        <f t="shared" si="33"/>
        <v>0</v>
      </c>
      <c r="Z848" s="201" t="str">
        <f t="shared" si="32"/>
        <v/>
      </c>
    </row>
    <row r="849" spans="1:26" ht="14.25" customHeight="1" thickBot="1" x14ac:dyDescent="0.3">
      <c r="A849" s="40">
        <v>0.97500000000000009</v>
      </c>
      <c r="B849" s="24">
        <v>1.1499999999999999</v>
      </c>
      <c r="C849" s="24" t="s">
        <v>24</v>
      </c>
      <c r="D849" s="24"/>
      <c r="E849" s="24" t="s">
        <v>325</v>
      </c>
      <c r="F849" s="179" t="s">
        <v>3011</v>
      </c>
      <c r="G849" s="31" t="s">
        <v>69</v>
      </c>
      <c r="H849" s="24" t="s">
        <v>28</v>
      </c>
      <c r="I849" s="31" t="s">
        <v>3012</v>
      </c>
      <c r="J849" s="24" t="s">
        <v>3013</v>
      </c>
      <c r="K849" s="36">
        <v>135</v>
      </c>
      <c r="L849" s="36" t="s">
        <v>31</v>
      </c>
      <c r="M849" s="31" t="s">
        <v>560</v>
      </c>
      <c r="N849" s="24" t="s">
        <v>78</v>
      </c>
      <c r="O849" s="24">
        <v>2</v>
      </c>
      <c r="P849" s="24"/>
      <c r="Q849" s="31" t="s">
        <v>66</v>
      </c>
      <c r="R849" s="24"/>
      <c r="S849" s="24"/>
      <c r="T849" s="31" t="s">
        <v>35</v>
      </c>
      <c r="U849" s="199">
        <v>0</v>
      </c>
      <c r="V849" s="200">
        <v>0</v>
      </c>
      <c r="W849" s="34" t="str">
        <f t="shared" si="0"/>
        <v/>
      </c>
      <c r="X849" s="34" t="str">
        <f t="shared" si="1"/>
        <v/>
      </c>
      <c r="Y849" s="201">
        <f t="shared" si="33"/>
        <v>0</v>
      </c>
      <c r="Z849" s="201" t="str">
        <f t="shared" si="32"/>
        <v/>
      </c>
    </row>
    <row r="850" spans="1:26" ht="14.25" customHeight="1" thickBot="1" x14ac:dyDescent="0.3">
      <c r="A850" s="40">
        <v>0.82500000000000007</v>
      </c>
      <c r="B850" s="41">
        <v>3.5750000000000002</v>
      </c>
      <c r="C850" s="24" t="s">
        <v>24</v>
      </c>
      <c r="D850" s="24"/>
      <c r="E850" s="24" t="s">
        <v>3014</v>
      </c>
      <c r="F850" s="179" t="s">
        <v>3015</v>
      </c>
      <c r="G850" s="31" t="s">
        <v>110</v>
      </c>
      <c r="H850" s="24" t="s">
        <v>28</v>
      </c>
      <c r="I850" s="31" t="s">
        <v>3016</v>
      </c>
      <c r="J850" s="24" t="s">
        <v>3017</v>
      </c>
      <c r="K850" s="36">
        <v>72</v>
      </c>
      <c r="L850" s="36" t="s">
        <v>31</v>
      </c>
      <c r="M850" s="31" t="s">
        <v>622</v>
      </c>
      <c r="N850" s="24" t="s">
        <v>33</v>
      </c>
      <c r="O850" s="24">
        <v>6</v>
      </c>
      <c r="P850" s="31" t="s">
        <v>623</v>
      </c>
      <c r="Q850" s="31" t="s">
        <v>34</v>
      </c>
      <c r="R850" s="24"/>
      <c r="S850" s="24"/>
      <c r="T850" s="31" t="s">
        <v>35</v>
      </c>
      <c r="U850" s="199">
        <v>24000</v>
      </c>
      <c r="V850" s="200">
        <v>16500</v>
      </c>
      <c r="W850" s="34">
        <f t="shared" si="0"/>
        <v>43.63636363636364</v>
      </c>
      <c r="X850" s="34" t="str">
        <f t="shared" si="1"/>
        <v>B</v>
      </c>
      <c r="Y850" s="201">
        <f t="shared" si="33"/>
        <v>49500</v>
      </c>
      <c r="Z850" s="201" t="str">
        <f t="shared" si="32"/>
        <v>d</v>
      </c>
    </row>
    <row r="851" spans="1:26" ht="14.25" customHeight="1" thickBot="1" x14ac:dyDescent="0.3">
      <c r="A851" s="40">
        <v>0.83</v>
      </c>
      <c r="B851" s="41" t="s">
        <v>3018</v>
      </c>
      <c r="C851" s="24" t="s">
        <v>121</v>
      </c>
      <c r="D851" s="24"/>
      <c r="E851" s="24" t="s">
        <v>122</v>
      </c>
      <c r="F851" s="179" t="s">
        <v>3019</v>
      </c>
      <c r="G851" s="27" t="s">
        <v>93</v>
      </c>
      <c r="H851" s="24" t="s">
        <v>3020</v>
      </c>
      <c r="I851" s="31" t="s">
        <v>3021</v>
      </c>
      <c r="J851" s="24" t="s">
        <v>3022</v>
      </c>
      <c r="K851" s="36">
        <v>236</v>
      </c>
      <c r="L851" s="36" t="s">
        <v>31</v>
      </c>
      <c r="M851" s="62" t="s">
        <v>128</v>
      </c>
      <c r="N851" s="44" t="s">
        <v>129</v>
      </c>
      <c r="O851" s="44">
        <v>2</v>
      </c>
      <c r="P851" s="44"/>
      <c r="Q851" s="31" t="s">
        <v>34</v>
      </c>
      <c r="R851" s="24"/>
      <c r="S851" s="24"/>
      <c r="T851" s="31" t="s">
        <v>35</v>
      </c>
      <c r="U851" s="199">
        <v>0</v>
      </c>
      <c r="V851" s="200">
        <v>0</v>
      </c>
      <c r="W851" s="34" t="str">
        <f t="shared" si="0"/>
        <v/>
      </c>
      <c r="X851" s="34" t="str">
        <f t="shared" si="1"/>
        <v/>
      </c>
      <c r="Y851" s="201">
        <f t="shared" si="33"/>
        <v>0</v>
      </c>
      <c r="Z851" s="201" t="str">
        <f t="shared" si="32"/>
        <v/>
      </c>
    </row>
    <row r="852" spans="1:26" ht="14.25" customHeight="1" thickBot="1" x14ac:dyDescent="0.3">
      <c r="A852" s="36">
        <v>30</v>
      </c>
      <c r="B852" s="24" t="s">
        <v>3023</v>
      </c>
      <c r="C852" s="24" t="s">
        <v>49</v>
      </c>
      <c r="D852" s="24"/>
      <c r="E852" s="24" t="s">
        <v>98</v>
      </c>
      <c r="F852" s="179" t="s">
        <v>3024</v>
      </c>
      <c r="G852" s="31" t="s">
        <v>100</v>
      </c>
      <c r="H852" s="24" t="s">
        <v>40</v>
      </c>
      <c r="I852" s="31" t="s">
        <v>3021</v>
      </c>
      <c r="J852" s="24" t="s">
        <v>3025</v>
      </c>
      <c r="K852" s="30">
        <v>53</v>
      </c>
      <c r="L852" s="30" t="s">
        <v>31</v>
      </c>
      <c r="M852" s="31" t="s">
        <v>255</v>
      </c>
      <c r="N852" s="24" t="s">
        <v>185</v>
      </c>
      <c r="O852" s="24">
        <v>1</v>
      </c>
      <c r="P852" s="24"/>
      <c r="Q852" s="31" t="s">
        <v>66</v>
      </c>
      <c r="R852" s="24"/>
      <c r="S852" s="24"/>
      <c r="T852" s="31" t="s">
        <v>35</v>
      </c>
      <c r="U852" s="199">
        <v>780</v>
      </c>
      <c r="V852" s="200">
        <v>450</v>
      </c>
      <c r="W852" s="34">
        <f t="shared" si="0"/>
        <v>52</v>
      </c>
      <c r="X852" s="34" t="str">
        <f t="shared" si="1"/>
        <v>B</v>
      </c>
      <c r="Y852" s="201">
        <f t="shared" si="33"/>
        <v>1350</v>
      </c>
      <c r="Z852" s="201" t="str">
        <f t="shared" si="32"/>
        <v>d</v>
      </c>
    </row>
    <row r="853" spans="1:26" ht="14.25" customHeight="1" thickBot="1" x14ac:dyDescent="0.3">
      <c r="A853" s="36">
        <v>30</v>
      </c>
      <c r="B853" s="24" t="s">
        <v>3026</v>
      </c>
      <c r="C853" s="24" t="s">
        <v>49</v>
      </c>
      <c r="D853" s="24"/>
      <c r="E853" s="24" t="s">
        <v>3027</v>
      </c>
      <c r="F853" s="179" t="s">
        <v>3028</v>
      </c>
      <c r="G853" s="27" t="s">
        <v>39</v>
      </c>
      <c r="H853" s="24" t="s">
        <v>40</v>
      </c>
      <c r="I853" s="84" t="s">
        <v>3021</v>
      </c>
      <c r="J853" s="51" t="s">
        <v>3025</v>
      </c>
      <c r="K853" s="35">
        <v>53</v>
      </c>
      <c r="L853" s="35" t="s">
        <v>47</v>
      </c>
      <c r="M853" s="31" t="s">
        <v>255</v>
      </c>
      <c r="N853" s="24" t="s">
        <v>185</v>
      </c>
      <c r="O853" s="24">
        <v>1</v>
      </c>
      <c r="P853" s="24"/>
      <c r="Q853" s="31" t="s">
        <v>66</v>
      </c>
      <c r="R853" s="24" t="s">
        <v>45</v>
      </c>
      <c r="S853" s="24"/>
      <c r="T853" s="31" t="s">
        <v>35</v>
      </c>
      <c r="U853" s="199">
        <v>0</v>
      </c>
      <c r="V853" s="200">
        <v>0</v>
      </c>
      <c r="W853" s="34" t="str">
        <f t="shared" si="0"/>
        <v/>
      </c>
      <c r="X853" s="34" t="str">
        <f t="shared" si="1"/>
        <v/>
      </c>
      <c r="Y853" s="201">
        <f t="shared" si="33"/>
        <v>0</v>
      </c>
      <c r="Z853" s="201" t="str">
        <f t="shared" si="32"/>
        <v/>
      </c>
    </row>
    <row r="854" spans="1:26" ht="14.25" customHeight="1" thickBot="1" x14ac:dyDescent="0.3">
      <c r="A854" s="36">
        <v>30</v>
      </c>
      <c r="B854" s="24" t="s">
        <v>3026</v>
      </c>
      <c r="C854" s="24" t="s">
        <v>49</v>
      </c>
      <c r="D854" s="24"/>
      <c r="E854" s="24" t="s">
        <v>2408</v>
      </c>
      <c r="F854" s="179" t="s">
        <v>3029</v>
      </c>
      <c r="G854" s="27" t="s">
        <v>39</v>
      </c>
      <c r="H854" s="24" t="s">
        <v>40</v>
      </c>
      <c r="I854" s="84" t="s">
        <v>3021</v>
      </c>
      <c r="J854" s="51" t="s">
        <v>3025</v>
      </c>
      <c r="K854" s="35">
        <v>53</v>
      </c>
      <c r="L854" s="35" t="s">
        <v>48</v>
      </c>
      <c r="M854" s="31" t="s">
        <v>255</v>
      </c>
      <c r="N854" s="24" t="s">
        <v>185</v>
      </c>
      <c r="O854" s="24">
        <v>1</v>
      </c>
      <c r="P854" s="24"/>
      <c r="Q854" s="31" t="s">
        <v>66</v>
      </c>
      <c r="R854" s="24" t="s">
        <v>45</v>
      </c>
      <c r="S854" s="24"/>
      <c r="T854" s="31" t="s">
        <v>35</v>
      </c>
      <c r="U854" s="199">
        <v>870</v>
      </c>
      <c r="V854" s="200">
        <v>600</v>
      </c>
      <c r="W854" s="34">
        <f t="shared" si="0"/>
        <v>43.5</v>
      </c>
      <c r="X854" s="34" t="str">
        <f t="shared" si="1"/>
        <v>B</v>
      </c>
      <c r="Y854" s="201">
        <f t="shared" si="33"/>
        <v>1800</v>
      </c>
      <c r="Z854" s="201" t="str">
        <f t="shared" si="32"/>
        <v>d</v>
      </c>
    </row>
    <row r="855" spans="1:26" ht="14.25" customHeight="1" thickBot="1" x14ac:dyDescent="0.3">
      <c r="A855" s="40">
        <v>1</v>
      </c>
      <c r="B855" s="40" t="s">
        <v>3030</v>
      </c>
      <c r="C855" s="24" t="s">
        <v>121</v>
      </c>
      <c r="D855" s="24"/>
      <c r="E855" s="24" t="s">
        <v>122</v>
      </c>
      <c r="F855" s="179" t="s">
        <v>3031</v>
      </c>
      <c r="G855" s="31" t="s">
        <v>110</v>
      </c>
      <c r="H855" s="24" t="s">
        <v>3020</v>
      </c>
      <c r="I855" s="31" t="s">
        <v>3032</v>
      </c>
      <c r="J855" s="24" t="s">
        <v>3033</v>
      </c>
      <c r="K855" s="53">
        <v>237</v>
      </c>
      <c r="L855" s="53" t="s">
        <v>31</v>
      </c>
      <c r="M855" s="31" t="s">
        <v>128</v>
      </c>
      <c r="N855" s="24" t="s">
        <v>129</v>
      </c>
      <c r="O855" s="24">
        <v>2</v>
      </c>
      <c r="P855" s="24"/>
      <c r="Q855" s="31" t="s">
        <v>34</v>
      </c>
      <c r="R855" s="24"/>
      <c r="S855" s="24"/>
      <c r="T855" s="31" t="s">
        <v>35</v>
      </c>
      <c r="U855" s="199">
        <v>8000</v>
      </c>
      <c r="V855" s="200">
        <v>9000</v>
      </c>
      <c r="W855" s="34">
        <f t="shared" si="0"/>
        <v>26.666666666666664</v>
      </c>
      <c r="X855" s="34" t="str">
        <f t="shared" si="1"/>
        <v>A</v>
      </c>
      <c r="Y855" s="201">
        <f t="shared" si="33"/>
        <v>27000</v>
      </c>
      <c r="Z855" s="201" t="str">
        <f t="shared" si="32"/>
        <v>d</v>
      </c>
    </row>
    <row r="856" spans="1:26" ht="14.25" customHeight="1" thickBot="1" x14ac:dyDescent="0.3">
      <c r="A856" s="40">
        <v>24</v>
      </c>
      <c r="B856" s="40" t="s">
        <v>3034</v>
      </c>
      <c r="C856" s="24" t="s">
        <v>3035</v>
      </c>
      <c r="D856" s="24"/>
      <c r="E856" s="24" t="s">
        <v>3036</v>
      </c>
      <c r="F856" s="179" t="s">
        <v>3037</v>
      </c>
      <c r="G856" s="31" t="s">
        <v>110</v>
      </c>
      <c r="H856" s="24" t="s">
        <v>222</v>
      </c>
      <c r="I856" s="84" t="s">
        <v>3032</v>
      </c>
      <c r="J856" s="51" t="s">
        <v>3038</v>
      </c>
      <c r="K856" s="36">
        <v>238</v>
      </c>
      <c r="L856" s="36" t="s">
        <v>31</v>
      </c>
      <c r="M856" s="31" t="s">
        <v>128</v>
      </c>
      <c r="N856" s="24" t="s">
        <v>129</v>
      </c>
      <c r="O856" s="24">
        <v>2</v>
      </c>
      <c r="P856" s="24"/>
      <c r="Q856" s="31" t="s">
        <v>34</v>
      </c>
      <c r="R856" s="24"/>
      <c r="S856" s="24"/>
      <c r="T856" s="31" t="s">
        <v>35</v>
      </c>
      <c r="U856" s="199">
        <v>500</v>
      </c>
      <c r="V856" s="200">
        <v>500</v>
      </c>
      <c r="W856" s="34">
        <f t="shared" si="0"/>
        <v>30</v>
      </c>
      <c r="X856" s="34" t="str">
        <f t="shared" si="1"/>
        <v>A</v>
      </c>
      <c r="Y856" s="201">
        <f t="shared" si="33"/>
        <v>1500</v>
      </c>
      <c r="Z856" s="201" t="str">
        <f t="shared" si="32"/>
        <v>d</v>
      </c>
    </row>
    <row r="857" spans="1:26" ht="14.25" customHeight="1" thickBot="1" x14ac:dyDescent="0.3">
      <c r="A857" s="40">
        <v>0.24</v>
      </c>
      <c r="B857" s="40">
        <v>0.36</v>
      </c>
      <c r="C857" s="24" t="s">
        <v>24</v>
      </c>
      <c r="D857" s="24"/>
      <c r="E857" s="44" t="s">
        <v>142</v>
      </c>
      <c r="F857" s="179" t="s">
        <v>3039</v>
      </c>
      <c r="G857" s="31" t="s">
        <v>110</v>
      </c>
      <c r="H857" s="24" t="s">
        <v>28</v>
      </c>
      <c r="I857" s="31" t="s">
        <v>3040</v>
      </c>
      <c r="J857" s="24" t="s">
        <v>3041</v>
      </c>
      <c r="K857" s="36">
        <v>493</v>
      </c>
      <c r="L857" s="36" t="s">
        <v>31</v>
      </c>
      <c r="M857" s="31" t="s">
        <v>32</v>
      </c>
      <c r="N857" s="24" t="s">
        <v>33</v>
      </c>
      <c r="O857" s="24">
        <v>5</v>
      </c>
      <c r="P857" s="24"/>
      <c r="Q857" s="31" t="s">
        <v>34</v>
      </c>
      <c r="R857" s="24"/>
      <c r="S857" s="24"/>
      <c r="T857" s="31" t="s">
        <v>35</v>
      </c>
      <c r="U857" s="199">
        <v>3000</v>
      </c>
      <c r="V857" s="200">
        <v>8900</v>
      </c>
      <c r="W857" s="34">
        <f t="shared" si="0"/>
        <v>10.112359550561797</v>
      </c>
      <c r="X857" s="34" t="str">
        <f t="shared" si="1"/>
        <v>A</v>
      </c>
      <c r="Y857" s="201">
        <f t="shared" si="33"/>
        <v>26700</v>
      </c>
      <c r="Z857" s="201" t="str">
        <f t="shared" si="32"/>
        <v>d</v>
      </c>
    </row>
    <row r="858" spans="1:26" ht="14.25" customHeight="1" thickBot="1" x14ac:dyDescent="0.3">
      <c r="A858" s="40">
        <v>0.12804000000000001</v>
      </c>
      <c r="B858" s="40">
        <v>0.16500000000000001</v>
      </c>
      <c r="C858" s="24" t="s">
        <v>24</v>
      </c>
      <c r="D858" s="24"/>
      <c r="E858" s="24" t="s">
        <v>25</v>
      </c>
      <c r="F858" s="179" t="s">
        <v>3042</v>
      </c>
      <c r="G858" s="31" t="s">
        <v>110</v>
      </c>
      <c r="H858" s="24" t="s">
        <v>28</v>
      </c>
      <c r="I858" s="31" t="s">
        <v>3043</v>
      </c>
      <c r="J858" s="24" t="s">
        <v>3044</v>
      </c>
      <c r="K858" s="36">
        <v>495</v>
      </c>
      <c r="L858" s="36" t="s">
        <v>31</v>
      </c>
      <c r="M858" s="31" t="s">
        <v>32</v>
      </c>
      <c r="N858" s="24" t="s">
        <v>33</v>
      </c>
      <c r="O858" s="24">
        <v>5</v>
      </c>
      <c r="P858" s="24"/>
      <c r="Q858" s="31" t="s">
        <v>34</v>
      </c>
      <c r="R858" s="24"/>
      <c r="S858" s="24"/>
      <c r="T858" s="31" t="s">
        <v>35</v>
      </c>
      <c r="U858" s="199">
        <v>9000</v>
      </c>
      <c r="V858" s="200">
        <v>6000</v>
      </c>
      <c r="W858" s="34">
        <f t="shared" si="0"/>
        <v>45</v>
      </c>
      <c r="X858" s="34" t="str">
        <f t="shared" si="1"/>
        <v>B</v>
      </c>
      <c r="Y858" s="201">
        <f t="shared" si="33"/>
        <v>18000</v>
      </c>
      <c r="Z858" s="201" t="str">
        <f t="shared" si="32"/>
        <v>d</v>
      </c>
    </row>
    <row r="859" spans="1:26" ht="14.25" customHeight="1" thickBot="1" x14ac:dyDescent="0.3">
      <c r="A859" s="40">
        <v>0.17279999999999998</v>
      </c>
      <c r="B859" s="40">
        <v>0.24</v>
      </c>
      <c r="C859" s="24" t="s">
        <v>24</v>
      </c>
      <c r="D859" s="24"/>
      <c r="E859" s="24" t="s">
        <v>25</v>
      </c>
      <c r="F859" s="179" t="s">
        <v>3045</v>
      </c>
      <c r="G859" s="31" t="s">
        <v>110</v>
      </c>
      <c r="H859" s="24" t="s">
        <v>28</v>
      </c>
      <c r="I859" s="31" t="s">
        <v>3046</v>
      </c>
      <c r="J859" s="24" t="s">
        <v>3047</v>
      </c>
      <c r="K859" s="30">
        <v>494</v>
      </c>
      <c r="L859" s="30" t="s">
        <v>31</v>
      </c>
      <c r="M859" s="31" t="s">
        <v>32</v>
      </c>
      <c r="N859" s="24" t="s">
        <v>33</v>
      </c>
      <c r="O859" s="24">
        <v>5</v>
      </c>
      <c r="P859" s="24"/>
      <c r="Q859" s="31" t="s">
        <v>34</v>
      </c>
      <c r="R859" s="24" t="s">
        <v>45</v>
      </c>
      <c r="S859" s="24"/>
      <c r="T859" s="31" t="s">
        <v>35</v>
      </c>
      <c r="U859" s="199">
        <v>124300</v>
      </c>
      <c r="V859" s="200">
        <v>79000</v>
      </c>
      <c r="W859" s="34">
        <f t="shared" si="0"/>
        <v>47.202531645569621</v>
      </c>
      <c r="X859" s="34" t="str">
        <f t="shared" si="1"/>
        <v>B</v>
      </c>
      <c r="Y859" s="201">
        <f t="shared" si="33"/>
        <v>237000</v>
      </c>
      <c r="Z859" s="201" t="str">
        <f t="shared" si="32"/>
        <v>d</v>
      </c>
    </row>
    <row r="860" spans="1:26" ht="14.25" customHeight="1" thickBot="1" x14ac:dyDescent="0.3">
      <c r="A860" s="40">
        <v>0.17279999999999998</v>
      </c>
      <c r="B860" s="40">
        <v>0.32500000000000001</v>
      </c>
      <c r="C860" s="24" t="s">
        <v>24</v>
      </c>
      <c r="D860" s="24"/>
      <c r="E860" s="44" t="s">
        <v>142</v>
      </c>
      <c r="F860" s="179" t="s">
        <v>3048</v>
      </c>
      <c r="G860" s="31" t="s">
        <v>110</v>
      </c>
      <c r="H860" s="24" t="s">
        <v>28</v>
      </c>
      <c r="I860" s="84" t="s">
        <v>3046</v>
      </c>
      <c r="J860" s="51" t="s">
        <v>3047</v>
      </c>
      <c r="K860" s="35">
        <v>494</v>
      </c>
      <c r="L860" s="35" t="s">
        <v>47</v>
      </c>
      <c r="M860" s="31" t="s">
        <v>32</v>
      </c>
      <c r="N860" s="24" t="s">
        <v>33</v>
      </c>
      <c r="O860" s="24">
        <v>5</v>
      </c>
      <c r="P860" s="24"/>
      <c r="Q860" s="31" t="s">
        <v>34</v>
      </c>
      <c r="R860" s="24" t="s">
        <v>45</v>
      </c>
      <c r="S860" s="24"/>
      <c r="T860" s="31" t="s">
        <v>35</v>
      </c>
      <c r="U860" s="199">
        <v>6140</v>
      </c>
      <c r="V860" s="200">
        <v>8280</v>
      </c>
      <c r="W860" s="34">
        <f t="shared" si="0"/>
        <v>22.246376811594203</v>
      </c>
      <c r="X860" s="34" t="str">
        <f t="shared" si="1"/>
        <v>A</v>
      </c>
      <c r="Y860" s="201">
        <f t="shared" si="33"/>
        <v>24840</v>
      </c>
      <c r="Z860" s="201" t="str">
        <f t="shared" si="32"/>
        <v>d</v>
      </c>
    </row>
    <row r="861" spans="1:26" ht="14.25" customHeight="1" thickBot="1" x14ac:dyDescent="0.3">
      <c r="A861" s="40">
        <v>5.9</v>
      </c>
      <c r="B861" s="40" t="s">
        <v>2390</v>
      </c>
      <c r="C861" s="24" t="s">
        <v>3049</v>
      </c>
      <c r="D861" s="24"/>
      <c r="E861" s="36" t="s">
        <v>3050</v>
      </c>
      <c r="F861" s="179" t="s">
        <v>3051</v>
      </c>
      <c r="G861" s="31" t="s">
        <v>46</v>
      </c>
      <c r="H861" s="24" t="s">
        <v>150</v>
      </c>
      <c r="I861" s="84" t="s">
        <v>3052</v>
      </c>
      <c r="J861" s="51" t="s">
        <v>3053</v>
      </c>
      <c r="K861" s="36">
        <v>465</v>
      </c>
      <c r="L861" s="36" t="s">
        <v>31</v>
      </c>
      <c r="M861" s="31" t="s">
        <v>153</v>
      </c>
      <c r="N861" s="24" t="s">
        <v>88</v>
      </c>
      <c r="O861" s="24">
        <v>4</v>
      </c>
      <c r="P861" s="24"/>
      <c r="Q861" s="31" t="s">
        <v>34</v>
      </c>
      <c r="R861" s="24"/>
      <c r="S861" s="24"/>
      <c r="T861" s="31" t="s">
        <v>35</v>
      </c>
      <c r="U861" s="199">
        <v>15960</v>
      </c>
      <c r="V861" s="200">
        <v>14480</v>
      </c>
      <c r="W861" s="34">
        <f t="shared" si="0"/>
        <v>33.066298342541437</v>
      </c>
      <c r="X861" s="34" t="str">
        <f t="shared" si="1"/>
        <v>B</v>
      </c>
      <c r="Y861" s="201">
        <f t="shared" si="33"/>
        <v>43440</v>
      </c>
      <c r="Z861" s="201" t="str">
        <f t="shared" si="32"/>
        <v>d</v>
      </c>
    </row>
    <row r="862" spans="1:26" ht="14.25" customHeight="1" thickBot="1" x14ac:dyDescent="0.3">
      <c r="A862" s="24">
        <v>1.38</v>
      </c>
      <c r="B862" s="24" t="s">
        <v>3054</v>
      </c>
      <c r="C862" s="24" t="s">
        <v>36</v>
      </c>
      <c r="D862" s="24"/>
      <c r="E862" s="24" t="s">
        <v>73</v>
      </c>
      <c r="F862" s="179" t="s">
        <v>3055</v>
      </c>
      <c r="G862" s="31" t="s">
        <v>69</v>
      </c>
      <c r="H862" s="24" t="s">
        <v>3056</v>
      </c>
      <c r="I862" s="31" t="s">
        <v>3057</v>
      </c>
      <c r="J862" s="24" t="s">
        <v>3058</v>
      </c>
      <c r="K862" s="36">
        <v>4</v>
      </c>
      <c r="L862" s="36" t="s">
        <v>31</v>
      </c>
      <c r="M862" s="31" t="s">
        <v>255</v>
      </c>
      <c r="N862" s="24" t="s">
        <v>185</v>
      </c>
      <c r="O862" s="24">
        <v>1</v>
      </c>
      <c r="P862" s="24"/>
      <c r="Q862" s="31" t="s">
        <v>66</v>
      </c>
      <c r="R862" s="24" t="s">
        <v>45</v>
      </c>
      <c r="S862" s="24"/>
      <c r="T862" s="31" t="s">
        <v>35</v>
      </c>
      <c r="U862" s="199">
        <v>150</v>
      </c>
      <c r="V862" s="200">
        <v>20</v>
      </c>
      <c r="W862" s="34">
        <f t="shared" si="0"/>
        <v>225</v>
      </c>
      <c r="X862" s="34" t="str">
        <f t="shared" si="1"/>
        <v>C</v>
      </c>
      <c r="Y862" s="201">
        <f t="shared" si="33"/>
        <v>60</v>
      </c>
      <c r="Z862" s="201" t="str">
        <f t="shared" si="32"/>
        <v/>
      </c>
    </row>
    <row r="863" spans="1:26" ht="14.25" customHeight="1" thickBot="1" x14ac:dyDescent="0.3">
      <c r="A863" s="36">
        <v>6.45</v>
      </c>
      <c r="B863" s="24" t="s">
        <v>3059</v>
      </c>
      <c r="C863" s="24" t="s">
        <v>2292</v>
      </c>
      <c r="D863" s="24"/>
      <c r="E863" s="31" t="s">
        <v>3060</v>
      </c>
      <c r="F863" s="179" t="s">
        <v>3061</v>
      </c>
      <c r="G863" s="27" t="s">
        <v>39</v>
      </c>
      <c r="H863" s="24" t="s">
        <v>2802</v>
      </c>
      <c r="I863" s="31" t="s">
        <v>3062</v>
      </c>
      <c r="J863" s="24" t="s">
        <v>3063</v>
      </c>
      <c r="K863" s="36">
        <v>5</v>
      </c>
      <c r="L863" s="36" t="s">
        <v>31</v>
      </c>
      <c r="M863" s="31" t="s">
        <v>255</v>
      </c>
      <c r="N863" s="24" t="s">
        <v>185</v>
      </c>
      <c r="O863" s="24">
        <v>1</v>
      </c>
      <c r="P863" s="24"/>
      <c r="Q863" s="31" t="s">
        <v>66</v>
      </c>
      <c r="R863" s="24" t="s">
        <v>45</v>
      </c>
      <c r="S863" s="24"/>
      <c r="T863" s="31" t="s">
        <v>35</v>
      </c>
      <c r="U863" s="199">
        <v>1760</v>
      </c>
      <c r="V863" s="200">
        <v>1000</v>
      </c>
      <c r="W863" s="34">
        <f t="shared" si="0"/>
        <v>52.8</v>
      </c>
      <c r="X863" s="34" t="str">
        <f t="shared" si="1"/>
        <v>B</v>
      </c>
      <c r="Y863" s="201">
        <f t="shared" si="33"/>
        <v>3000</v>
      </c>
      <c r="Z863" s="201" t="str">
        <f t="shared" si="32"/>
        <v>d</v>
      </c>
    </row>
    <row r="864" spans="1:26" ht="14.25" customHeight="1" thickBot="1" x14ac:dyDescent="0.3">
      <c r="A864" s="43">
        <v>5.36</v>
      </c>
      <c r="B864" s="43" t="s">
        <v>3064</v>
      </c>
      <c r="C864" s="44" t="s">
        <v>1586</v>
      </c>
      <c r="D864" s="44"/>
      <c r="E864" s="44" t="s">
        <v>505</v>
      </c>
      <c r="F864" s="181" t="s">
        <v>3065</v>
      </c>
      <c r="G864" s="62" t="s">
        <v>83</v>
      </c>
      <c r="H864" s="44" t="s">
        <v>576</v>
      </c>
      <c r="I864" s="62" t="s">
        <v>3066</v>
      </c>
      <c r="J864" s="44" t="s">
        <v>3067</v>
      </c>
      <c r="K864" s="30">
        <v>8</v>
      </c>
      <c r="L864" s="30" t="s">
        <v>31</v>
      </c>
      <c r="M864" s="62" t="s">
        <v>170</v>
      </c>
      <c r="N864" s="44" t="s">
        <v>129</v>
      </c>
      <c r="O864" s="44">
        <v>1</v>
      </c>
      <c r="P864" s="44"/>
      <c r="Q864" s="62" t="s">
        <v>34</v>
      </c>
      <c r="R864" s="44"/>
      <c r="S864" s="44"/>
      <c r="T864" s="62" t="s">
        <v>35</v>
      </c>
      <c r="U864" s="199">
        <v>1000</v>
      </c>
      <c r="V864" s="200">
        <v>0</v>
      </c>
      <c r="W864" s="34" t="str">
        <f t="shared" si="0"/>
        <v/>
      </c>
      <c r="X864" s="34" t="str">
        <f t="shared" si="1"/>
        <v/>
      </c>
      <c r="Y864" s="201">
        <f t="shared" si="33"/>
        <v>0</v>
      </c>
      <c r="Z864" s="201" t="str">
        <f t="shared" si="32"/>
        <v/>
      </c>
    </row>
    <row r="865" spans="1:26" ht="14.25" customHeight="1" thickBot="1" x14ac:dyDescent="0.3">
      <c r="A865" s="43">
        <v>5.36</v>
      </c>
      <c r="B865" s="43" t="s">
        <v>1879</v>
      </c>
      <c r="C865" s="44" t="s">
        <v>1586</v>
      </c>
      <c r="D865" s="44"/>
      <c r="E865" s="44" t="s">
        <v>1057</v>
      </c>
      <c r="F865" s="181" t="s">
        <v>3068</v>
      </c>
      <c r="G865" s="62" t="s">
        <v>83</v>
      </c>
      <c r="H865" s="44" t="s">
        <v>576</v>
      </c>
      <c r="I865" s="62" t="s">
        <v>3066</v>
      </c>
      <c r="J865" s="44" t="s">
        <v>3067</v>
      </c>
      <c r="K865" s="35">
        <v>8</v>
      </c>
      <c r="L865" s="35" t="s">
        <v>47</v>
      </c>
      <c r="M865" s="62" t="s">
        <v>170</v>
      </c>
      <c r="N865" s="44" t="s">
        <v>129</v>
      </c>
      <c r="O865" s="44">
        <v>1</v>
      </c>
      <c r="P865" s="44"/>
      <c r="Q865" s="62" t="s">
        <v>34</v>
      </c>
      <c r="R865" s="44"/>
      <c r="S865" s="44"/>
      <c r="T865" s="62" t="s">
        <v>35</v>
      </c>
      <c r="U865" s="199">
        <v>0</v>
      </c>
      <c r="V865" s="200">
        <v>0</v>
      </c>
      <c r="W865" s="34" t="str">
        <f t="shared" si="0"/>
        <v/>
      </c>
      <c r="X865" s="34" t="str">
        <f t="shared" si="1"/>
        <v/>
      </c>
      <c r="Y865" s="201">
        <f t="shared" si="33"/>
        <v>0</v>
      </c>
      <c r="Z865" s="201" t="str">
        <f t="shared" si="32"/>
        <v/>
      </c>
    </row>
    <row r="866" spans="1:26" ht="14.25" customHeight="1" thickBot="1" x14ac:dyDescent="0.3">
      <c r="A866" s="43">
        <v>4.5</v>
      </c>
      <c r="B866" s="43" t="s">
        <v>3069</v>
      </c>
      <c r="C866" s="44"/>
      <c r="D866" s="44"/>
      <c r="E866" s="44" t="s">
        <v>505</v>
      </c>
      <c r="F866" s="181" t="s">
        <v>3065</v>
      </c>
      <c r="G866" s="62" t="s">
        <v>83</v>
      </c>
      <c r="H866" s="44" t="s">
        <v>576</v>
      </c>
      <c r="I866" s="62" t="s">
        <v>3070</v>
      </c>
      <c r="J866" s="44" t="s">
        <v>3071</v>
      </c>
      <c r="K866" s="53">
        <v>9</v>
      </c>
      <c r="L866" s="53" t="s">
        <v>31</v>
      </c>
      <c r="M866" s="62" t="s">
        <v>170</v>
      </c>
      <c r="N866" s="44" t="s">
        <v>129</v>
      </c>
      <c r="O866" s="44">
        <v>1</v>
      </c>
      <c r="P866" s="44"/>
      <c r="Q866" s="62" t="s">
        <v>34</v>
      </c>
      <c r="R866" s="44"/>
      <c r="S866" s="44"/>
      <c r="T866" s="62" t="s">
        <v>35</v>
      </c>
      <c r="U866" s="199">
        <v>0</v>
      </c>
      <c r="V866" s="200">
        <v>0</v>
      </c>
      <c r="W866" s="34" t="str">
        <f t="shared" si="0"/>
        <v/>
      </c>
      <c r="X866" s="34" t="str">
        <f t="shared" si="1"/>
        <v/>
      </c>
      <c r="Y866" s="201">
        <f t="shared" si="33"/>
        <v>0</v>
      </c>
      <c r="Z866" s="201" t="str">
        <f t="shared" si="32"/>
        <v/>
      </c>
    </row>
    <row r="867" spans="1:26" ht="14.25" customHeight="1" thickBot="1" x14ac:dyDescent="0.3">
      <c r="A867" s="43">
        <v>20</v>
      </c>
      <c r="B867" s="43" t="s">
        <v>3072</v>
      </c>
      <c r="C867" s="44"/>
      <c r="D867" s="44"/>
      <c r="E867" s="62" t="s">
        <v>1124</v>
      </c>
      <c r="F867" s="181" t="s">
        <v>3073</v>
      </c>
      <c r="G867" s="62" t="s">
        <v>810</v>
      </c>
      <c r="H867" s="44" t="s">
        <v>40</v>
      </c>
      <c r="I867" s="62" t="s">
        <v>3074</v>
      </c>
      <c r="J867" s="44" t="s">
        <v>3075</v>
      </c>
      <c r="K867" s="53">
        <v>190</v>
      </c>
      <c r="L867" s="53" t="s">
        <v>31</v>
      </c>
      <c r="M867" s="62" t="s">
        <v>128</v>
      </c>
      <c r="N867" s="44" t="s">
        <v>129</v>
      </c>
      <c r="O867" s="44">
        <v>2</v>
      </c>
      <c r="P867" s="44"/>
      <c r="Q867" s="62" t="s">
        <v>34</v>
      </c>
      <c r="R867" s="44" t="s">
        <v>45</v>
      </c>
      <c r="S867" s="44"/>
      <c r="T867" s="62" t="s">
        <v>35</v>
      </c>
      <c r="U867" s="199">
        <v>0</v>
      </c>
      <c r="V867" s="200">
        <v>0</v>
      </c>
      <c r="W867" s="34" t="str">
        <f t="shared" si="0"/>
        <v/>
      </c>
      <c r="X867" s="34" t="str">
        <f t="shared" si="1"/>
        <v/>
      </c>
      <c r="Y867" s="201">
        <f t="shared" si="33"/>
        <v>0</v>
      </c>
      <c r="Z867" s="201" t="str">
        <f t="shared" si="32"/>
        <v/>
      </c>
    </row>
    <row r="868" spans="1:26" ht="14.25" customHeight="1" thickBot="1" x14ac:dyDescent="0.3">
      <c r="A868" s="43">
        <v>29.99</v>
      </c>
      <c r="B868" s="43" t="s">
        <v>3076</v>
      </c>
      <c r="C868" s="44" t="s">
        <v>3077</v>
      </c>
      <c r="D868" s="44"/>
      <c r="E868" s="62" t="s">
        <v>3078</v>
      </c>
      <c r="F868" s="181" t="s">
        <v>3079</v>
      </c>
      <c r="G868" s="62" t="s">
        <v>93</v>
      </c>
      <c r="H868" s="44" t="s">
        <v>3080</v>
      </c>
      <c r="I868" s="62" t="s">
        <v>3081</v>
      </c>
      <c r="J868" s="44" t="s">
        <v>3082</v>
      </c>
      <c r="K868" s="53">
        <v>191</v>
      </c>
      <c r="L868" s="53" t="s">
        <v>31</v>
      </c>
      <c r="M868" s="62" t="s">
        <v>128</v>
      </c>
      <c r="N868" s="44" t="s">
        <v>129</v>
      </c>
      <c r="O868" s="44">
        <v>2</v>
      </c>
      <c r="P868" s="44"/>
      <c r="Q868" s="62" t="s">
        <v>34</v>
      </c>
      <c r="R868" s="44"/>
      <c r="S868" s="44"/>
      <c r="T868" s="62" t="s">
        <v>35</v>
      </c>
      <c r="U868" s="199">
        <v>0</v>
      </c>
      <c r="V868" s="200">
        <v>0</v>
      </c>
      <c r="W868" s="34" t="str">
        <f t="shared" si="0"/>
        <v/>
      </c>
      <c r="X868" s="34" t="str">
        <f t="shared" si="1"/>
        <v/>
      </c>
      <c r="Y868" s="201">
        <f t="shared" si="33"/>
        <v>0</v>
      </c>
      <c r="Z868" s="201" t="str">
        <f t="shared" si="32"/>
        <v/>
      </c>
    </row>
    <row r="869" spans="1:26" ht="14.25" customHeight="1" thickBot="1" x14ac:dyDescent="0.3">
      <c r="A869" s="43">
        <v>2.98</v>
      </c>
      <c r="B869" s="43" t="s">
        <v>3083</v>
      </c>
      <c r="C869" s="44" t="s">
        <v>115</v>
      </c>
      <c r="D869" s="44"/>
      <c r="E869" s="62" t="s">
        <v>3084</v>
      </c>
      <c r="F869" s="181" t="s">
        <v>3085</v>
      </c>
      <c r="G869" s="62" t="s">
        <v>93</v>
      </c>
      <c r="H869" s="44" t="s">
        <v>84</v>
      </c>
      <c r="I869" s="62" t="s">
        <v>3086</v>
      </c>
      <c r="J869" s="44" t="s">
        <v>3087</v>
      </c>
      <c r="K869" s="53">
        <v>192</v>
      </c>
      <c r="L869" s="53" t="s">
        <v>31</v>
      </c>
      <c r="M869" s="62" t="s">
        <v>128</v>
      </c>
      <c r="N869" s="44" t="s">
        <v>129</v>
      </c>
      <c r="O869" s="44">
        <v>2</v>
      </c>
      <c r="P869" s="44"/>
      <c r="Q869" s="62" t="s">
        <v>34</v>
      </c>
      <c r="R869" s="44"/>
      <c r="S869" s="44"/>
      <c r="T869" s="62" t="s">
        <v>35</v>
      </c>
      <c r="U869" s="199">
        <v>0</v>
      </c>
      <c r="V869" s="200">
        <v>0</v>
      </c>
      <c r="W869" s="34" t="str">
        <f t="shared" si="0"/>
        <v/>
      </c>
      <c r="X869" s="34" t="str">
        <f t="shared" si="1"/>
        <v/>
      </c>
      <c r="Y869" s="201">
        <f t="shared" si="33"/>
        <v>0</v>
      </c>
      <c r="Z869" s="201" t="str">
        <f t="shared" si="32"/>
        <v/>
      </c>
    </row>
    <row r="870" spans="1:26" ht="14.25" customHeight="1" thickBot="1" x14ac:dyDescent="0.3">
      <c r="A870" s="40">
        <v>41.9</v>
      </c>
      <c r="B870" s="40">
        <v>43.5</v>
      </c>
      <c r="C870" s="24" t="s">
        <v>2671</v>
      </c>
      <c r="D870" s="24"/>
      <c r="E870" s="24" t="s">
        <v>278</v>
      </c>
      <c r="F870" s="179" t="s">
        <v>3088</v>
      </c>
      <c r="G870" s="31" t="s">
        <v>69</v>
      </c>
      <c r="H870" s="24" t="s">
        <v>275</v>
      </c>
      <c r="I870" s="31" t="s">
        <v>3089</v>
      </c>
      <c r="J870" s="24" t="s">
        <v>3090</v>
      </c>
      <c r="K870" s="30">
        <v>739</v>
      </c>
      <c r="L870" s="30" t="s">
        <v>31</v>
      </c>
      <c r="M870" s="31" t="s">
        <v>72</v>
      </c>
      <c r="N870" s="24" t="s">
        <v>33</v>
      </c>
      <c r="O870" s="24">
        <v>8</v>
      </c>
      <c r="P870" s="24"/>
      <c r="Q870" s="31" t="s">
        <v>34</v>
      </c>
      <c r="R870" s="24" t="s">
        <v>45</v>
      </c>
      <c r="S870" s="24"/>
      <c r="T870" s="31" t="s">
        <v>35</v>
      </c>
      <c r="U870" s="199">
        <v>0</v>
      </c>
      <c r="V870" s="200">
        <v>0</v>
      </c>
      <c r="W870" s="34" t="str">
        <f t="shared" si="0"/>
        <v/>
      </c>
      <c r="X870" s="34" t="str">
        <f t="shared" si="1"/>
        <v/>
      </c>
      <c r="Y870" s="201">
        <f t="shared" si="33"/>
        <v>0</v>
      </c>
      <c r="Z870" s="201" t="str">
        <f t="shared" si="32"/>
        <v/>
      </c>
    </row>
    <row r="871" spans="1:26" ht="14.25" customHeight="1" thickBot="1" x14ac:dyDescent="0.3">
      <c r="A871" s="40">
        <v>41.9</v>
      </c>
      <c r="B871" s="40">
        <v>121</v>
      </c>
      <c r="C871" s="24" t="s">
        <v>2671</v>
      </c>
      <c r="D871" s="24"/>
      <c r="E871" s="24" t="s">
        <v>2676</v>
      </c>
      <c r="F871" s="179" t="s">
        <v>3091</v>
      </c>
      <c r="G871" s="27" t="s">
        <v>39</v>
      </c>
      <c r="H871" s="24" t="s">
        <v>275</v>
      </c>
      <c r="I871" s="31" t="s">
        <v>3089</v>
      </c>
      <c r="J871" s="24" t="s">
        <v>3090</v>
      </c>
      <c r="K871" s="35">
        <v>739</v>
      </c>
      <c r="L871" s="35" t="s">
        <v>47</v>
      </c>
      <c r="M871" s="31" t="s">
        <v>72</v>
      </c>
      <c r="N871" s="24" t="s">
        <v>33</v>
      </c>
      <c r="O871" s="24">
        <v>8</v>
      </c>
      <c r="P871" s="24"/>
      <c r="Q871" s="31" t="s">
        <v>34</v>
      </c>
      <c r="R871" s="24" t="s">
        <v>45</v>
      </c>
      <c r="S871" s="24"/>
      <c r="T871" s="31" t="s">
        <v>35</v>
      </c>
      <c r="U871" s="199">
        <v>50</v>
      </c>
      <c r="V871" s="200">
        <v>50</v>
      </c>
      <c r="W871" s="34">
        <f t="shared" si="0"/>
        <v>30</v>
      </c>
      <c r="X871" s="34" t="str">
        <f t="shared" si="1"/>
        <v>A</v>
      </c>
      <c r="Y871" s="201">
        <f t="shared" si="33"/>
        <v>150</v>
      </c>
      <c r="Z871" s="201" t="str">
        <f t="shared" si="32"/>
        <v>d</v>
      </c>
    </row>
    <row r="872" spans="1:26" ht="14.25" customHeight="1" thickBot="1" x14ac:dyDescent="0.3">
      <c r="A872" s="40">
        <v>0.23</v>
      </c>
      <c r="B872" s="41" t="s">
        <v>3092</v>
      </c>
      <c r="C872" s="24" t="s">
        <v>348</v>
      </c>
      <c r="D872" s="24"/>
      <c r="E872" s="31" t="s">
        <v>1124</v>
      </c>
      <c r="F872" s="179" t="s">
        <v>3093</v>
      </c>
      <c r="G872" s="31" t="s">
        <v>27</v>
      </c>
      <c r="H872" s="24" t="s">
        <v>84</v>
      </c>
      <c r="I872" s="31" t="s">
        <v>3094</v>
      </c>
      <c r="J872" s="24" t="s">
        <v>3095</v>
      </c>
      <c r="K872" s="36">
        <v>263</v>
      </c>
      <c r="L872" s="36" t="s">
        <v>31</v>
      </c>
      <c r="M872" s="31" t="s">
        <v>838</v>
      </c>
      <c r="N872" s="24" t="s">
        <v>839</v>
      </c>
      <c r="O872" s="24">
        <v>3</v>
      </c>
      <c r="P872" s="24"/>
      <c r="Q872" s="31" t="s">
        <v>34</v>
      </c>
      <c r="R872" s="49"/>
      <c r="S872" s="49"/>
      <c r="T872" s="31" t="s">
        <v>35</v>
      </c>
      <c r="U872" s="199">
        <v>0</v>
      </c>
      <c r="V872" s="200">
        <v>0</v>
      </c>
      <c r="W872" s="34" t="str">
        <f t="shared" si="0"/>
        <v/>
      </c>
      <c r="X872" s="34" t="str">
        <f t="shared" si="1"/>
        <v/>
      </c>
      <c r="Y872" s="201">
        <f t="shared" si="33"/>
        <v>0</v>
      </c>
      <c r="Z872" s="201" t="str">
        <f t="shared" si="32"/>
        <v/>
      </c>
    </row>
    <row r="873" spans="1:26" ht="14.25" customHeight="1" thickBot="1" x14ac:dyDescent="0.3">
      <c r="A873" s="40">
        <v>0.35</v>
      </c>
      <c r="B873" s="41" t="s">
        <v>3096</v>
      </c>
      <c r="C873" s="24" t="s">
        <v>348</v>
      </c>
      <c r="D873" s="24"/>
      <c r="E873" s="31" t="s">
        <v>1124</v>
      </c>
      <c r="F873" s="179" t="s">
        <v>3097</v>
      </c>
      <c r="G873" s="31" t="s">
        <v>27</v>
      </c>
      <c r="H873" s="24" t="s">
        <v>84</v>
      </c>
      <c r="I873" s="84" t="s">
        <v>3098</v>
      </c>
      <c r="J873" s="51" t="s">
        <v>3099</v>
      </c>
      <c r="K873" s="36">
        <v>264</v>
      </c>
      <c r="L873" s="36" t="s">
        <v>31</v>
      </c>
      <c r="M873" s="31" t="s">
        <v>838</v>
      </c>
      <c r="N873" s="24" t="s">
        <v>839</v>
      </c>
      <c r="O873" s="24">
        <v>3</v>
      </c>
      <c r="P873" s="24"/>
      <c r="Q873" s="31" t="s">
        <v>34</v>
      </c>
      <c r="R873" s="49"/>
      <c r="S873" s="49"/>
      <c r="T873" s="31" t="s">
        <v>35</v>
      </c>
      <c r="U873" s="199">
        <v>58400</v>
      </c>
      <c r="V873" s="200">
        <v>13500</v>
      </c>
      <c r="W873" s="34">
        <f t="shared" si="0"/>
        <v>129.77777777777777</v>
      </c>
      <c r="X873" s="34" t="str">
        <f t="shared" si="1"/>
        <v>C</v>
      </c>
      <c r="Y873" s="201">
        <f t="shared" si="33"/>
        <v>40500</v>
      </c>
      <c r="Z873" s="201" t="str">
        <f t="shared" si="32"/>
        <v/>
      </c>
    </row>
    <row r="874" spans="1:26" ht="14.25" customHeight="1" thickBot="1" x14ac:dyDescent="0.3">
      <c r="A874" s="40">
        <v>0.4</v>
      </c>
      <c r="B874" s="41" t="s">
        <v>3100</v>
      </c>
      <c r="C874" s="24"/>
      <c r="D874" s="24"/>
      <c r="E874" s="31" t="s">
        <v>1124</v>
      </c>
      <c r="F874" s="179" t="s">
        <v>3101</v>
      </c>
      <c r="G874" s="31" t="s">
        <v>27</v>
      </c>
      <c r="H874" s="24" t="s">
        <v>84</v>
      </c>
      <c r="I874" s="84" t="s">
        <v>3102</v>
      </c>
      <c r="J874" s="51" t="s">
        <v>3103</v>
      </c>
      <c r="K874" s="36">
        <v>265</v>
      </c>
      <c r="L874" s="36" t="s">
        <v>31</v>
      </c>
      <c r="M874" s="31" t="s">
        <v>838</v>
      </c>
      <c r="N874" s="24" t="s">
        <v>839</v>
      </c>
      <c r="O874" s="24">
        <v>3</v>
      </c>
      <c r="P874" s="24"/>
      <c r="Q874" s="31" t="s">
        <v>34</v>
      </c>
      <c r="R874" s="49"/>
      <c r="S874" s="49"/>
      <c r="T874" s="31" t="s">
        <v>35</v>
      </c>
      <c r="U874" s="199">
        <v>30</v>
      </c>
      <c r="V874" s="200">
        <v>100</v>
      </c>
      <c r="W874" s="34">
        <f t="shared" si="0"/>
        <v>9</v>
      </c>
      <c r="X874" s="34" t="str">
        <f t="shared" si="1"/>
        <v>A</v>
      </c>
      <c r="Y874" s="201">
        <f t="shared" si="33"/>
        <v>300</v>
      </c>
      <c r="Z874" s="201" t="str">
        <f t="shared" si="32"/>
        <v>d</v>
      </c>
    </row>
    <row r="875" spans="1:26" ht="14.25" customHeight="1" thickBot="1" x14ac:dyDescent="0.3">
      <c r="A875" s="40">
        <v>0.27500000000000002</v>
      </c>
      <c r="B875" s="40">
        <v>0.4</v>
      </c>
      <c r="C875" s="24" t="s">
        <v>24</v>
      </c>
      <c r="D875" s="24"/>
      <c r="E875" s="24" t="s">
        <v>574</v>
      </c>
      <c r="F875" s="179" t="s">
        <v>3104</v>
      </c>
      <c r="G875" s="31" t="s">
        <v>69</v>
      </c>
      <c r="H875" s="24" t="s">
        <v>28</v>
      </c>
      <c r="I875" s="31" t="s">
        <v>3105</v>
      </c>
      <c r="J875" s="24" t="s">
        <v>3106</v>
      </c>
      <c r="K875" s="36">
        <v>73</v>
      </c>
      <c r="L875" s="36" t="s">
        <v>31</v>
      </c>
      <c r="M875" s="31" t="s">
        <v>622</v>
      </c>
      <c r="N875" s="24" t="s">
        <v>33</v>
      </c>
      <c r="O875" s="24">
        <v>6</v>
      </c>
      <c r="P875" s="31" t="s">
        <v>623</v>
      </c>
      <c r="Q875" s="31" t="s">
        <v>34</v>
      </c>
      <c r="R875" s="24"/>
      <c r="S875" s="24"/>
      <c r="T875" s="31" t="s">
        <v>35</v>
      </c>
      <c r="U875" s="199">
        <v>1800</v>
      </c>
      <c r="V875" s="200">
        <v>1200</v>
      </c>
      <c r="W875" s="34">
        <f t="shared" si="0"/>
        <v>45</v>
      </c>
      <c r="X875" s="34" t="str">
        <f t="shared" si="1"/>
        <v>B</v>
      </c>
      <c r="Y875" s="201">
        <f t="shared" si="33"/>
        <v>3600</v>
      </c>
      <c r="Z875" s="201" t="str">
        <f t="shared" si="32"/>
        <v>d</v>
      </c>
    </row>
    <row r="876" spans="1:26" ht="14.25" customHeight="1" thickBot="1" x14ac:dyDescent="0.3">
      <c r="A876" s="22">
        <v>275</v>
      </c>
      <c r="B876" s="24" t="s">
        <v>1694</v>
      </c>
      <c r="C876" s="24" t="s">
        <v>24</v>
      </c>
      <c r="D876" s="31" t="s">
        <v>818</v>
      </c>
      <c r="E876" s="24" t="s">
        <v>1695</v>
      </c>
      <c r="F876" s="179" t="s">
        <v>3107</v>
      </c>
      <c r="G876" s="31" t="s">
        <v>69</v>
      </c>
      <c r="H876" s="24" t="s">
        <v>84</v>
      </c>
      <c r="I876" s="31" t="s">
        <v>3108</v>
      </c>
      <c r="J876" s="24" t="s">
        <v>3109</v>
      </c>
      <c r="K876" s="36">
        <v>28</v>
      </c>
      <c r="L876" s="36" t="s">
        <v>31</v>
      </c>
      <c r="M876" s="31" t="s">
        <v>859</v>
      </c>
      <c r="N876" s="24">
        <v>2018</v>
      </c>
      <c r="O876" s="24">
        <v>50</v>
      </c>
      <c r="P876" s="24" t="s">
        <v>44</v>
      </c>
      <c r="Q876" s="31" t="s">
        <v>34</v>
      </c>
      <c r="R876" s="24"/>
      <c r="S876" s="24" t="s">
        <v>44</v>
      </c>
      <c r="T876" s="31" t="s">
        <v>35</v>
      </c>
      <c r="U876" s="199">
        <v>0</v>
      </c>
      <c r="V876" s="200">
        <v>0</v>
      </c>
      <c r="W876" s="34" t="str">
        <f t="shared" si="0"/>
        <v/>
      </c>
      <c r="X876" s="34" t="str">
        <f t="shared" si="1"/>
        <v/>
      </c>
      <c r="Y876" s="201">
        <f t="shared" si="33"/>
        <v>0</v>
      </c>
      <c r="Z876" s="201" t="str">
        <f t="shared" si="32"/>
        <v/>
      </c>
    </row>
    <row r="877" spans="1:26" ht="14.25" customHeight="1" thickBot="1" x14ac:dyDescent="0.3">
      <c r="A877" s="40">
        <v>6</v>
      </c>
      <c r="B877" s="41" t="s">
        <v>550</v>
      </c>
      <c r="C877" s="51" t="s">
        <v>3110</v>
      </c>
      <c r="D877" s="24"/>
      <c r="E877" s="24" t="s">
        <v>846</v>
      </c>
      <c r="F877" s="179" t="s">
        <v>3111</v>
      </c>
      <c r="G877" s="27" t="s">
        <v>110</v>
      </c>
      <c r="H877" s="24" t="s">
        <v>144</v>
      </c>
      <c r="I877" s="31" t="s">
        <v>3112</v>
      </c>
      <c r="J877" s="24" t="s">
        <v>3113</v>
      </c>
      <c r="K877" s="36">
        <v>815</v>
      </c>
      <c r="L877" s="36" t="s">
        <v>31</v>
      </c>
      <c r="M877" s="31" t="s">
        <v>306</v>
      </c>
      <c r="N877" s="24" t="s">
        <v>88</v>
      </c>
      <c r="O877" s="24">
        <v>7</v>
      </c>
      <c r="P877" s="24"/>
      <c r="Q877" s="31" t="s">
        <v>34</v>
      </c>
      <c r="R877" s="24"/>
      <c r="S877" s="24"/>
      <c r="T877" s="31" t="s">
        <v>35</v>
      </c>
      <c r="U877" s="199">
        <v>0</v>
      </c>
      <c r="V877" s="200">
        <v>0</v>
      </c>
      <c r="W877" s="34" t="str">
        <f t="shared" si="0"/>
        <v/>
      </c>
      <c r="X877" s="34" t="str">
        <f t="shared" si="1"/>
        <v/>
      </c>
      <c r="Y877" s="201">
        <f t="shared" si="33"/>
        <v>0</v>
      </c>
      <c r="Z877" s="201" t="str">
        <f t="shared" si="32"/>
        <v/>
      </c>
    </row>
    <row r="878" spans="1:26" ht="14.25" customHeight="1" thickBot="1" x14ac:dyDescent="0.3">
      <c r="A878" s="40">
        <v>0.19400000000000001</v>
      </c>
      <c r="B878" s="41" t="s">
        <v>3114</v>
      </c>
      <c r="C878" s="24" t="s">
        <v>1767</v>
      </c>
      <c r="D878" s="24"/>
      <c r="E878" s="24" t="s">
        <v>3115</v>
      </c>
      <c r="F878" s="179" t="s">
        <v>3116</v>
      </c>
      <c r="G878" s="31" t="s">
        <v>93</v>
      </c>
      <c r="H878" s="24" t="s">
        <v>84</v>
      </c>
      <c r="I878" s="31" t="s">
        <v>3117</v>
      </c>
      <c r="J878" s="24" t="s">
        <v>3118</v>
      </c>
      <c r="K878" s="36">
        <v>816</v>
      </c>
      <c r="L878" s="36" t="s">
        <v>31</v>
      </c>
      <c r="M878" s="31" t="s">
        <v>306</v>
      </c>
      <c r="N878" s="24" t="s">
        <v>88</v>
      </c>
      <c r="O878" s="24">
        <v>7</v>
      </c>
      <c r="P878" s="24"/>
      <c r="Q878" s="31" t="s">
        <v>34</v>
      </c>
      <c r="R878" s="24"/>
      <c r="S878" s="24"/>
      <c r="T878" s="31" t="s">
        <v>35</v>
      </c>
      <c r="U878" s="199">
        <v>8400</v>
      </c>
      <c r="V878" s="200">
        <v>48000</v>
      </c>
      <c r="W878" s="34">
        <f t="shared" si="0"/>
        <v>5.25</v>
      </c>
      <c r="X878" s="34" t="str">
        <f t="shared" si="1"/>
        <v>A</v>
      </c>
      <c r="Y878" s="201">
        <f t="shared" si="33"/>
        <v>144000</v>
      </c>
      <c r="Z878" s="201" t="str">
        <f t="shared" si="32"/>
        <v>d</v>
      </c>
    </row>
    <row r="879" spans="1:26" ht="14.25" customHeight="1" thickBot="1" x14ac:dyDescent="0.3">
      <c r="A879" s="40">
        <v>0.22500000000000001</v>
      </c>
      <c r="B879" s="40" t="s">
        <v>3119</v>
      </c>
      <c r="C879" s="24" t="s">
        <v>115</v>
      </c>
      <c r="D879" s="24"/>
      <c r="E879" s="24" t="s">
        <v>122</v>
      </c>
      <c r="F879" s="179" t="s">
        <v>3120</v>
      </c>
      <c r="G879" s="31" t="s">
        <v>93</v>
      </c>
      <c r="H879" s="24" t="s">
        <v>84</v>
      </c>
      <c r="I879" s="31" t="s">
        <v>3121</v>
      </c>
      <c r="J879" s="24" t="s">
        <v>3122</v>
      </c>
      <c r="K879" s="36">
        <v>269</v>
      </c>
      <c r="L879" s="36" t="s">
        <v>31</v>
      </c>
      <c r="M879" s="31" t="s">
        <v>838</v>
      </c>
      <c r="N879" s="24" t="s">
        <v>839</v>
      </c>
      <c r="O879" s="24">
        <v>3</v>
      </c>
      <c r="P879" s="24"/>
      <c r="Q879" s="31" t="s">
        <v>34</v>
      </c>
      <c r="R879" s="49"/>
      <c r="S879" s="49"/>
      <c r="T879" s="31" t="s">
        <v>35</v>
      </c>
      <c r="U879" s="199">
        <v>11600</v>
      </c>
      <c r="V879" s="200">
        <v>16000</v>
      </c>
      <c r="W879" s="34">
        <f t="shared" si="0"/>
        <v>21.75</v>
      </c>
      <c r="X879" s="34" t="str">
        <f t="shared" si="1"/>
        <v>A</v>
      </c>
      <c r="Y879" s="201">
        <f t="shared" si="33"/>
        <v>48000</v>
      </c>
      <c r="Z879" s="201" t="str">
        <f t="shared" si="32"/>
        <v>d</v>
      </c>
    </row>
    <row r="880" spans="1:26" ht="14.25" customHeight="1" thickBot="1" x14ac:dyDescent="0.3">
      <c r="A880" s="40">
        <v>0.20499999999999999</v>
      </c>
      <c r="B880" s="41" t="s">
        <v>3123</v>
      </c>
      <c r="C880" s="24" t="s">
        <v>115</v>
      </c>
      <c r="D880" s="24"/>
      <c r="E880" s="24" t="s">
        <v>841</v>
      </c>
      <c r="F880" s="179" t="s">
        <v>3124</v>
      </c>
      <c r="G880" s="31" t="s">
        <v>93</v>
      </c>
      <c r="H880" s="24" t="s">
        <v>84</v>
      </c>
      <c r="I880" s="31" t="s">
        <v>3125</v>
      </c>
      <c r="J880" s="24" t="s">
        <v>3126</v>
      </c>
      <c r="K880" s="36">
        <v>270</v>
      </c>
      <c r="L880" s="36" t="s">
        <v>31</v>
      </c>
      <c r="M880" s="31" t="s">
        <v>838</v>
      </c>
      <c r="N880" s="24" t="s">
        <v>839</v>
      </c>
      <c r="O880" s="24">
        <v>3</v>
      </c>
      <c r="P880" s="24"/>
      <c r="Q880" s="31" t="s">
        <v>34</v>
      </c>
      <c r="R880" s="49"/>
      <c r="S880" s="49"/>
      <c r="T880" s="31" t="s">
        <v>35</v>
      </c>
      <c r="U880" s="199">
        <v>4970</v>
      </c>
      <c r="V880" s="200">
        <v>3500</v>
      </c>
      <c r="W880" s="34">
        <f t="shared" si="0"/>
        <v>42.599999999999994</v>
      </c>
      <c r="X880" s="34" t="str">
        <f t="shared" si="1"/>
        <v>B</v>
      </c>
      <c r="Y880" s="201">
        <f t="shared" si="33"/>
        <v>10500</v>
      </c>
      <c r="Z880" s="201" t="str">
        <f t="shared" si="32"/>
        <v>d</v>
      </c>
    </row>
    <row r="881" spans="1:26" ht="14.25" customHeight="1" thickBot="1" x14ac:dyDescent="0.3">
      <c r="A881" s="40">
        <v>0.46</v>
      </c>
      <c r="B881" s="41" t="s">
        <v>3123</v>
      </c>
      <c r="C881" s="24" t="s">
        <v>115</v>
      </c>
      <c r="D881" s="24"/>
      <c r="E881" s="24" t="s">
        <v>841</v>
      </c>
      <c r="F881" s="179" t="s">
        <v>3127</v>
      </c>
      <c r="G881" s="31" t="s">
        <v>93</v>
      </c>
      <c r="H881" s="24" t="s">
        <v>84</v>
      </c>
      <c r="I881" s="31" t="s">
        <v>3128</v>
      </c>
      <c r="J881" s="24" t="s">
        <v>3129</v>
      </c>
      <c r="K881" s="53">
        <v>271</v>
      </c>
      <c r="L881" s="53" t="s">
        <v>31</v>
      </c>
      <c r="M881" s="31" t="s">
        <v>838</v>
      </c>
      <c r="N881" s="24" t="s">
        <v>839</v>
      </c>
      <c r="O881" s="24">
        <v>3</v>
      </c>
      <c r="P881" s="24"/>
      <c r="Q881" s="31" t="s">
        <v>34</v>
      </c>
      <c r="R881" s="49"/>
      <c r="S881" s="49"/>
      <c r="T881" s="31" t="s">
        <v>35</v>
      </c>
      <c r="U881" s="199">
        <v>0</v>
      </c>
      <c r="V881" s="200">
        <v>0</v>
      </c>
      <c r="W881" s="34" t="str">
        <f t="shared" si="0"/>
        <v/>
      </c>
      <c r="X881" s="34" t="str">
        <f t="shared" si="1"/>
        <v/>
      </c>
      <c r="Y881" s="201">
        <f t="shared" si="33"/>
        <v>0</v>
      </c>
      <c r="Z881" s="201" t="str">
        <f t="shared" si="32"/>
        <v/>
      </c>
    </row>
    <row r="882" spans="1:26" ht="14.25" customHeight="1" thickBot="1" x14ac:dyDescent="0.3">
      <c r="A882" s="40">
        <v>0.42099999999999999</v>
      </c>
      <c r="B882" s="41" t="s">
        <v>1259</v>
      </c>
      <c r="C882" s="24" t="s">
        <v>453</v>
      </c>
      <c r="D882" s="24"/>
      <c r="E882" s="24" t="s">
        <v>664</v>
      </c>
      <c r="F882" s="179" t="s">
        <v>3130</v>
      </c>
      <c r="G882" s="31" t="s">
        <v>46</v>
      </c>
      <c r="H882" s="24" t="s">
        <v>84</v>
      </c>
      <c r="I882" s="31" t="s">
        <v>3131</v>
      </c>
      <c r="J882" s="24" t="s">
        <v>3132</v>
      </c>
      <c r="K882" s="53">
        <v>272</v>
      </c>
      <c r="L882" s="53" t="s">
        <v>31</v>
      </c>
      <c r="M882" s="31" t="s">
        <v>838</v>
      </c>
      <c r="N882" s="24" t="s">
        <v>839</v>
      </c>
      <c r="O882" s="24">
        <v>3</v>
      </c>
      <c r="P882" s="24"/>
      <c r="Q882" s="31" t="s">
        <v>34</v>
      </c>
      <c r="R882" s="49"/>
      <c r="S882" s="49"/>
      <c r="T882" s="31" t="s">
        <v>35</v>
      </c>
      <c r="U882" s="199">
        <v>3000</v>
      </c>
      <c r="V882" s="200">
        <v>3696</v>
      </c>
      <c r="W882" s="34">
        <f t="shared" si="0"/>
        <v>24.350649350649352</v>
      </c>
      <c r="X882" s="34" t="str">
        <f t="shared" si="1"/>
        <v>A</v>
      </c>
      <c r="Y882" s="201">
        <f t="shared" si="33"/>
        <v>11088</v>
      </c>
      <c r="Z882" s="201" t="str">
        <f t="shared" si="32"/>
        <v>d</v>
      </c>
    </row>
    <row r="883" spans="1:26" ht="14.25" customHeight="1" thickBot="1" x14ac:dyDescent="0.3">
      <c r="A883" s="40">
        <v>6</v>
      </c>
      <c r="B883" s="40" t="s">
        <v>3133</v>
      </c>
      <c r="C883" s="24" t="s">
        <v>1097</v>
      </c>
      <c r="D883" s="24"/>
      <c r="E883" s="24" t="s">
        <v>517</v>
      </c>
      <c r="F883" s="179" t="s">
        <v>3134</v>
      </c>
      <c r="G883" s="31" t="s">
        <v>110</v>
      </c>
      <c r="H883" s="24" t="s">
        <v>2906</v>
      </c>
      <c r="I883" s="31" t="s">
        <v>3135</v>
      </c>
      <c r="J883" s="24" t="s">
        <v>3136</v>
      </c>
      <c r="K883" s="36">
        <v>413</v>
      </c>
      <c r="L883" s="36" t="s">
        <v>31</v>
      </c>
      <c r="M883" s="31" t="s">
        <v>153</v>
      </c>
      <c r="N883" s="24" t="s">
        <v>88</v>
      </c>
      <c r="O883" s="24">
        <v>4</v>
      </c>
      <c r="P883" s="24"/>
      <c r="Q883" s="31" t="s">
        <v>34</v>
      </c>
      <c r="R883" s="24"/>
      <c r="S883" s="24"/>
      <c r="T883" s="31" t="s">
        <v>35</v>
      </c>
      <c r="U883" s="199">
        <v>0</v>
      </c>
      <c r="V883" s="200">
        <v>5</v>
      </c>
      <c r="W883" s="34">
        <f t="shared" si="0"/>
        <v>0</v>
      </c>
      <c r="X883" s="34" t="str">
        <f t="shared" si="1"/>
        <v>A</v>
      </c>
      <c r="Y883" s="201">
        <f t="shared" si="33"/>
        <v>15</v>
      </c>
      <c r="Z883" s="201" t="str">
        <f t="shared" si="32"/>
        <v>d</v>
      </c>
    </row>
    <row r="884" spans="1:26" ht="14.25" customHeight="1" thickBot="1" x14ac:dyDescent="0.3">
      <c r="A884" s="40">
        <v>45</v>
      </c>
      <c r="B884" s="24" t="s">
        <v>3137</v>
      </c>
      <c r="C884" s="31" t="s">
        <v>3138</v>
      </c>
      <c r="D884" s="24"/>
      <c r="E884" s="31" t="s">
        <v>3139</v>
      </c>
      <c r="F884" s="179" t="s">
        <v>3140</v>
      </c>
      <c r="G884" s="31" t="s">
        <v>110</v>
      </c>
      <c r="H884" s="24" t="s">
        <v>40</v>
      </c>
      <c r="I884" s="31" t="s">
        <v>3141</v>
      </c>
      <c r="J884" s="24" t="s">
        <v>3142</v>
      </c>
      <c r="K884" s="36">
        <v>351</v>
      </c>
      <c r="L884" s="36" t="s">
        <v>31</v>
      </c>
      <c r="M884" s="31" t="s">
        <v>87</v>
      </c>
      <c r="N884" s="24" t="s">
        <v>88</v>
      </c>
      <c r="O884" s="24">
        <v>3</v>
      </c>
      <c r="P884" s="24"/>
      <c r="Q884" s="31" t="s">
        <v>34</v>
      </c>
      <c r="R884" s="24" t="s">
        <v>45</v>
      </c>
      <c r="S884" s="24"/>
      <c r="T884" s="31" t="s">
        <v>35</v>
      </c>
      <c r="U884" s="199">
        <v>25</v>
      </c>
      <c r="V884" s="200">
        <v>20</v>
      </c>
      <c r="W884" s="34">
        <f t="shared" si="0"/>
        <v>37.5</v>
      </c>
      <c r="X884" s="34" t="str">
        <f t="shared" si="1"/>
        <v>B</v>
      </c>
      <c r="Y884" s="201">
        <f t="shared" si="33"/>
        <v>60</v>
      </c>
      <c r="Z884" s="201" t="str">
        <f t="shared" si="32"/>
        <v>d</v>
      </c>
    </row>
    <row r="885" spans="1:26" ht="14.25" customHeight="1" thickBot="1" x14ac:dyDescent="0.3">
      <c r="A885" s="40">
        <v>73.5</v>
      </c>
      <c r="B885" s="41" t="s">
        <v>3143</v>
      </c>
      <c r="C885" s="24" t="s">
        <v>3144</v>
      </c>
      <c r="D885" s="24"/>
      <c r="E885" s="24" t="s">
        <v>998</v>
      </c>
      <c r="F885" s="179" t="s">
        <v>3145</v>
      </c>
      <c r="G885" s="31" t="s">
        <v>83</v>
      </c>
      <c r="H885" s="24" t="s">
        <v>1739</v>
      </c>
      <c r="I885" s="31" t="s">
        <v>3146</v>
      </c>
      <c r="J885" s="24" t="s">
        <v>3147</v>
      </c>
      <c r="K885" s="36">
        <v>352</v>
      </c>
      <c r="L885" s="36" t="s">
        <v>31</v>
      </c>
      <c r="M885" s="31" t="s">
        <v>87</v>
      </c>
      <c r="N885" s="24" t="s">
        <v>88</v>
      </c>
      <c r="O885" s="24">
        <v>3</v>
      </c>
      <c r="P885" s="24"/>
      <c r="Q885" s="31" t="s">
        <v>34</v>
      </c>
      <c r="R885" s="49" t="s">
        <v>45</v>
      </c>
      <c r="S885" s="49"/>
      <c r="T885" s="31" t="s">
        <v>35</v>
      </c>
      <c r="U885" s="199">
        <v>0</v>
      </c>
      <c r="V885" s="200">
        <v>0</v>
      </c>
      <c r="W885" s="34" t="str">
        <f t="shared" si="0"/>
        <v/>
      </c>
      <c r="X885" s="34" t="str">
        <f t="shared" si="1"/>
        <v/>
      </c>
      <c r="Y885" s="201">
        <f t="shared" si="33"/>
        <v>0</v>
      </c>
      <c r="Z885" s="201" t="str">
        <f t="shared" si="32"/>
        <v/>
      </c>
    </row>
    <row r="886" spans="1:26" ht="14.25" customHeight="1" thickBot="1" x14ac:dyDescent="0.3">
      <c r="A886" s="40">
        <v>21</v>
      </c>
      <c r="B886" s="41" t="s">
        <v>3148</v>
      </c>
      <c r="C886" s="24" t="s">
        <v>3144</v>
      </c>
      <c r="D886" s="24"/>
      <c r="E886" s="24" t="s">
        <v>998</v>
      </c>
      <c r="F886" s="179" t="s">
        <v>3149</v>
      </c>
      <c r="G886" s="31" t="s">
        <v>83</v>
      </c>
      <c r="H886" s="24" t="s">
        <v>1739</v>
      </c>
      <c r="I886" s="31" t="s">
        <v>3150</v>
      </c>
      <c r="J886" s="24" t="s">
        <v>3151</v>
      </c>
      <c r="K886" s="36">
        <v>353</v>
      </c>
      <c r="L886" s="36" t="s">
        <v>31</v>
      </c>
      <c r="M886" s="31" t="s">
        <v>87</v>
      </c>
      <c r="N886" s="24" t="s">
        <v>88</v>
      </c>
      <c r="O886" s="24">
        <v>3</v>
      </c>
      <c r="P886" s="24"/>
      <c r="Q886" s="31" t="s">
        <v>34</v>
      </c>
      <c r="R886" s="49" t="s">
        <v>45</v>
      </c>
      <c r="S886" s="49"/>
      <c r="T886" s="31" t="s">
        <v>35</v>
      </c>
      <c r="U886" s="199">
        <v>0</v>
      </c>
      <c r="V886" s="200">
        <v>0</v>
      </c>
      <c r="W886" s="34" t="str">
        <f t="shared" si="0"/>
        <v/>
      </c>
      <c r="X886" s="34" t="str">
        <f t="shared" si="1"/>
        <v/>
      </c>
      <c r="Y886" s="201">
        <f t="shared" si="33"/>
        <v>0</v>
      </c>
      <c r="Z886" s="201" t="str">
        <f t="shared" si="32"/>
        <v/>
      </c>
    </row>
    <row r="887" spans="1:26" ht="14.25" customHeight="1" thickBot="1" x14ac:dyDescent="0.3">
      <c r="A887" s="40">
        <v>0.34500000000000003</v>
      </c>
      <c r="B887" s="40">
        <v>0.6875</v>
      </c>
      <c r="C887" s="24" t="s">
        <v>97</v>
      </c>
      <c r="D887" s="24"/>
      <c r="E887" s="24" t="s">
        <v>67</v>
      </c>
      <c r="F887" s="179" t="s">
        <v>3152</v>
      </c>
      <c r="G887" s="31" t="s">
        <v>69</v>
      </c>
      <c r="H887" s="24" t="s">
        <v>97</v>
      </c>
      <c r="I887" s="31" t="s">
        <v>3153</v>
      </c>
      <c r="J887" s="24" t="s">
        <v>3154</v>
      </c>
      <c r="K887" s="36">
        <v>467</v>
      </c>
      <c r="L887" s="36" t="s">
        <v>31</v>
      </c>
      <c r="M887" s="31" t="s">
        <v>32</v>
      </c>
      <c r="N887" s="24" t="s">
        <v>33</v>
      </c>
      <c r="O887" s="24">
        <v>5</v>
      </c>
      <c r="P887" s="24"/>
      <c r="Q887" s="31" t="s">
        <v>34</v>
      </c>
      <c r="R887" s="24"/>
      <c r="S887" s="24"/>
      <c r="T887" s="31" t="s">
        <v>35</v>
      </c>
      <c r="U887" s="199">
        <v>3200</v>
      </c>
      <c r="V887" s="200">
        <v>1600</v>
      </c>
      <c r="W887" s="34">
        <f t="shared" si="0"/>
        <v>60</v>
      </c>
      <c r="X887" s="34" t="str">
        <f t="shared" si="1"/>
        <v>B</v>
      </c>
      <c r="Y887" s="201">
        <f t="shared" si="33"/>
        <v>4800</v>
      </c>
      <c r="Z887" s="201" t="str">
        <f t="shared" si="32"/>
        <v>d</v>
      </c>
    </row>
    <row r="888" spans="1:26" ht="14.25" customHeight="1" thickBot="1" x14ac:dyDescent="0.3">
      <c r="A888" s="24">
        <v>1</v>
      </c>
      <c r="B888" s="24" t="s">
        <v>3155</v>
      </c>
      <c r="C888" s="51" t="s">
        <v>3156</v>
      </c>
      <c r="D888" s="24"/>
      <c r="E888" s="24" t="s">
        <v>1362</v>
      </c>
      <c r="F888" s="179" t="s">
        <v>3157</v>
      </c>
      <c r="G888" s="31" t="s">
        <v>69</v>
      </c>
      <c r="H888" s="51" t="s">
        <v>40</v>
      </c>
      <c r="I888" s="84" t="s">
        <v>3158</v>
      </c>
      <c r="J888" s="51" t="s">
        <v>3159</v>
      </c>
      <c r="K888" s="36">
        <v>227</v>
      </c>
      <c r="L888" s="36" t="s">
        <v>31</v>
      </c>
      <c r="M888" s="31" t="s">
        <v>184</v>
      </c>
      <c r="N888" s="24" t="s">
        <v>185</v>
      </c>
      <c r="O888" s="24">
        <v>2</v>
      </c>
      <c r="P888" s="24"/>
      <c r="Q888" s="31" t="s">
        <v>66</v>
      </c>
      <c r="R888" s="24"/>
      <c r="S888" s="24"/>
      <c r="T888" s="31" t="s">
        <v>35</v>
      </c>
      <c r="U888" s="199">
        <v>0</v>
      </c>
      <c r="V888" s="200">
        <v>0</v>
      </c>
      <c r="W888" s="34" t="str">
        <f t="shared" si="0"/>
        <v/>
      </c>
      <c r="X888" s="34" t="str">
        <f t="shared" si="1"/>
        <v/>
      </c>
      <c r="Y888" s="201">
        <f t="shared" si="33"/>
        <v>0</v>
      </c>
      <c r="Z888" s="201" t="str">
        <f t="shared" si="32"/>
        <v/>
      </c>
    </row>
    <row r="889" spans="1:26" ht="14.25" customHeight="1" thickBot="1" x14ac:dyDescent="0.3">
      <c r="A889" s="40">
        <v>0.36869999999999997</v>
      </c>
      <c r="B889" s="40">
        <v>0.41666666666666669</v>
      </c>
      <c r="C889" s="24" t="s">
        <v>97</v>
      </c>
      <c r="D889" s="24"/>
      <c r="E889" s="24" t="s">
        <v>67</v>
      </c>
      <c r="F889" s="179" t="s">
        <v>3160</v>
      </c>
      <c r="G889" s="31" t="s">
        <v>69</v>
      </c>
      <c r="H889" s="51" t="s">
        <v>97</v>
      </c>
      <c r="I889" s="84" t="s">
        <v>3161</v>
      </c>
      <c r="J889" s="51" t="s">
        <v>3162</v>
      </c>
      <c r="K889" s="36">
        <v>460</v>
      </c>
      <c r="L889" s="36" t="s">
        <v>31</v>
      </c>
      <c r="M889" s="31" t="s">
        <v>32</v>
      </c>
      <c r="N889" s="24" t="s">
        <v>33</v>
      </c>
      <c r="O889" s="24">
        <v>5</v>
      </c>
      <c r="P889" s="24"/>
      <c r="Q889" s="31" t="s">
        <v>34</v>
      </c>
      <c r="R889" s="24"/>
      <c r="S889" s="24"/>
      <c r="T889" s="31" t="s">
        <v>35</v>
      </c>
      <c r="U889" s="199">
        <v>0</v>
      </c>
      <c r="V889" s="200">
        <v>0</v>
      </c>
      <c r="W889" s="34" t="str">
        <f t="shared" si="0"/>
        <v/>
      </c>
      <c r="X889" s="34" t="str">
        <f t="shared" si="1"/>
        <v/>
      </c>
      <c r="Y889" s="201">
        <f t="shared" si="33"/>
        <v>0</v>
      </c>
      <c r="Z889" s="201" t="str">
        <f t="shared" si="32"/>
        <v/>
      </c>
    </row>
    <row r="890" spans="1:26" ht="14.25" customHeight="1" thickBot="1" x14ac:dyDescent="0.3">
      <c r="A890" s="40">
        <v>6.2</v>
      </c>
      <c r="B890" s="40">
        <v>8</v>
      </c>
      <c r="C890" s="24" t="s">
        <v>538</v>
      </c>
      <c r="D890" s="24"/>
      <c r="E890" s="36" t="s">
        <v>3163</v>
      </c>
      <c r="F890" s="182" t="s">
        <v>3164</v>
      </c>
      <c r="G890" s="56" t="s">
        <v>46</v>
      </c>
      <c r="H890" s="126" t="s">
        <v>3165</v>
      </c>
      <c r="I890" s="168" t="s">
        <v>3166</v>
      </c>
      <c r="J890" s="126" t="s">
        <v>3167</v>
      </c>
      <c r="K890" s="36">
        <v>398</v>
      </c>
      <c r="L890" s="36" t="s">
        <v>31</v>
      </c>
      <c r="M890" s="31" t="s">
        <v>3168</v>
      </c>
      <c r="N890" s="24" t="s">
        <v>78</v>
      </c>
      <c r="O890" s="24">
        <v>4</v>
      </c>
      <c r="P890" s="24"/>
      <c r="Q890" s="31" t="s">
        <v>34</v>
      </c>
      <c r="R890" s="24"/>
      <c r="S890" s="24"/>
      <c r="T890" s="31" t="s">
        <v>35</v>
      </c>
      <c r="U890" s="199">
        <v>0</v>
      </c>
      <c r="V890" s="200">
        <v>0</v>
      </c>
      <c r="W890" s="34" t="str">
        <f t="shared" si="0"/>
        <v/>
      </c>
      <c r="X890" s="34" t="str">
        <f t="shared" si="1"/>
        <v/>
      </c>
      <c r="Y890" s="201">
        <f t="shared" si="33"/>
        <v>0</v>
      </c>
      <c r="Z890" s="201" t="str">
        <f t="shared" si="32"/>
        <v/>
      </c>
    </row>
    <row r="891" spans="1:26" ht="14.25" customHeight="1" thickBot="1" x14ac:dyDescent="0.3">
      <c r="A891" s="40">
        <v>12.424999999999999</v>
      </c>
      <c r="B891" s="40">
        <v>14.25</v>
      </c>
      <c r="C891" s="51" t="s">
        <v>271</v>
      </c>
      <c r="D891" s="24"/>
      <c r="E891" s="24" t="s">
        <v>2500</v>
      </c>
      <c r="F891" s="179" t="s">
        <v>3169</v>
      </c>
      <c r="G891" s="24" t="s">
        <v>2496</v>
      </c>
      <c r="H891" s="51" t="s">
        <v>275</v>
      </c>
      <c r="I891" s="84" t="s">
        <v>3170</v>
      </c>
      <c r="J891" s="51" t="s">
        <v>3171</v>
      </c>
      <c r="K891" s="30">
        <v>722</v>
      </c>
      <c r="L891" s="30" t="s">
        <v>31</v>
      </c>
      <c r="M891" s="31" t="s">
        <v>72</v>
      </c>
      <c r="N891" s="24" t="s">
        <v>33</v>
      </c>
      <c r="O891" s="24">
        <v>8</v>
      </c>
      <c r="P891" s="24"/>
      <c r="Q891" s="31" t="s">
        <v>34</v>
      </c>
      <c r="R891" s="24" t="s">
        <v>45</v>
      </c>
      <c r="S891" s="24"/>
      <c r="T891" s="31" t="s">
        <v>35</v>
      </c>
      <c r="U891" s="199">
        <v>0</v>
      </c>
      <c r="V891" s="200">
        <v>0</v>
      </c>
      <c r="W891" s="34" t="str">
        <f t="shared" si="0"/>
        <v/>
      </c>
      <c r="X891" s="34" t="str">
        <f t="shared" si="1"/>
        <v/>
      </c>
      <c r="Y891" s="201">
        <f t="shared" si="33"/>
        <v>0</v>
      </c>
      <c r="Z891" s="201" t="str">
        <f t="shared" si="32"/>
        <v/>
      </c>
    </row>
    <row r="892" spans="1:26" ht="14.25" customHeight="1" thickBot="1" x14ac:dyDescent="0.3">
      <c r="A892" s="40">
        <v>12.424999999999999</v>
      </c>
      <c r="B892" s="40" t="s">
        <v>283</v>
      </c>
      <c r="C892" s="24" t="s">
        <v>2671</v>
      </c>
      <c r="D892" s="24"/>
      <c r="E892" s="24" t="s">
        <v>495</v>
      </c>
      <c r="F892" s="179" t="s">
        <v>3172</v>
      </c>
      <c r="G892" s="31" t="s">
        <v>69</v>
      </c>
      <c r="H892" s="51" t="s">
        <v>275</v>
      </c>
      <c r="I892" s="84" t="s">
        <v>3170</v>
      </c>
      <c r="J892" s="51" t="s">
        <v>3171</v>
      </c>
      <c r="K892" s="35">
        <v>722</v>
      </c>
      <c r="L892" s="35" t="s">
        <v>47</v>
      </c>
      <c r="M892" s="31" t="s">
        <v>72</v>
      </c>
      <c r="N892" s="24" t="s">
        <v>33</v>
      </c>
      <c r="O892" s="24">
        <v>8</v>
      </c>
      <c r="P892" s="24"/>
      <c r="Q892" s="31" t="s">
        <v>34</v>
      </c>
      <c r="R892" s="24" t="s">
        <v>45</v>
      </c>
      <c r="S892" s="24"/>
      <c r="T892" s="31" t="s">
        <v>35</v>
      </c>
      <c r="U892" s="199">
        <v>4300</v>
      </c>
      <c r="V892" s="200">
        <v>0</v>
      </c>
      <c r="W892" s="34" t="str">
        <f t="shared" si="0"/>
        <v/>
      </c>
      <c r="X892" s="34" t="str">
        <f t="shared" si="1"/>
        <v/>
      </c>
      <c r="Y892" s="201">
        <f t="shared" si="33"/>
        <v>0</v>
      </c>
      <c r="Z892" s="201" t="str">
        <f t="shared" si="32"/>
        <v/>
      </c>
    </row>
    <row r="893" spans="1:26" ht="14.25" customHeight="1" thickBot="1" x14ac:dyDescent="0.3">
      <c r="A893" s="40">
        <v>12.424999999999999</v>
      </c>
      <c r="B893" s="40">
        <v>12.5</v>
      </c>
      <c r="C893" s="24" t="s">
        <v>2671</v>
      </c>
      <c r="D893" s="24"/>
      <c r="E893" s="24" t="s">
        <v>574</v>
      </c>
      <c r="F893" s="179" t="s">
        <v>3172</v>
      </c>
      <c r="G893" s="31" t="s">
        <v>69</v>
      </c>
      <c r="H893" s="24" t="s">
        <v>275</v>
      </c>
      <c r="I893" s="31" t="s">
        <v>3170</v>
      </c>
      <c r="J893" s="24" t="s">
        <v>3171</v>
      </c>
      <c r="K893" s="35">
        <v>722</v>
      </c>
      <c r="L893" s="35" t="s">
        <v>48</v>
      </c>
      <c r="M893" s="31" t="s">
        <v>72</v>
      </c>
      <c r="N893" s="24" t="s">
        <v>33</v>
      </c>
      <c r="O893" s="24">
        <v>8</v>
      </c>
      <c r="P893" s="24"/>
      <c r="Q893" s="31" t="s">
        <v>34</v>
      </c>
      <c r="R893" s="24" t="s">
        <v>45</v>
      </c>
      <c r="S893" s="24"/>
      <c r="T893" s="31" t="s">
        <v>35</v>
      </c>
      <c r="U893" s="199">
        <v>148</v>
      </c>
      <c r="V893" s="200">
        <v>142</v>
      </c>
      <c r="W893" s="34">
        <f t="shared" si="0"/>
        <v>31.267605633802816</v>
      </c>
      <c r="X893" s="34" t="str">
        <f t="shared" si="1"/>
        <v>B</v>
      </c>
      <c r="Y893" s="201">
        <f t="shared" si="33"/>
        <v>426</v>
      </c>
      <c r="Z893" s="201" t="str">
        <f t="shared" si="32"/>
        <v>d</v>
      </c>
    </row>
    <row r="894" spans="1:26" ht="14.25" customHeight="1" thickBot="1" x14ac:dyDescent="0.3">
      <c r="A894" s="40">
        <v>15.662499999999998</v>
      </c>
      <c r="B894" s="127">
        <v>16.5</v>
      </c>
      <c r="C894" s="24" t="s">
        <v>3173</v>
      </c>
      <c r="D894" s="24"/>
      <c r="E894" s="24" t="s">
        <v>2500</v>
      </c>
      <c r="F894" s="179" t="s">
        <v>3174</v>
      </c>
      <c r="G894" s="24" t="s">
        <v>2496</v>
      </c>
      <c r="H894" s="24" t="s">
        <v>2671</v>
      </c>
      <c r="I894" s="31" t="s">
        <v>3175</v>
      </c>
      <c r="J894" s="24" t="s">
        <v>3174</v>
      </c>
      <c r="K894" s="36">
        <v>790</v>
      </c>
      <c r="L894" s="36" t="s">
        <v>31</v>
      </c>
      <c r="M894" s="31" t="s">
        <v>1010</v>
      </c>
      <c r="N894" s="24" t="s">
        <v>78</v>
      </c>
      <c r="O894" s="24">
        <v>8</v>
      </c>
      <c r="P894" s="24"/>
      <c r="Q894" s="31" t="s">
        <v>34</v>
      </c>
      <c r="R894" s="24" t="s">
        <v>45</v>
      </c>
      <c r="S894" s="24"/>
      <c r="T894" s="31" t="s">
        <v>35</v>
      </c>
      <c r="U894" s="199">
        <v>0</v>
      </c>
      <c r="V894" s="200">
        <v>0</v>
      </c>
      <c r="W894" s="34" t="str">
        <f t="shared" si="0"/>
        <v/>
      </c>
      <c r="X894" s="34" t="str">
        <f t="shared" si="1"/>
        <v/>
      </c>
      <c r="Y894" s="201">
        <f t="shared" si="33"/>
        <v>0</v>
      </c>
      <c r="Z894" s="201" t="str">
        <f t="shared" si="32"/>
        <v/>
      </c>
    </row>
    <row r="895" spans="1:26" ht="14.25" customHeight="1" thickBot="1" x14ac:dyDescent="0.3">
      <c r="A895" s="40">
        <v>0.3</v>
      </c>
      <c r="B895" s="40"/>
      <c r="C895" s="24" t="s">
        <v>115</v>
      </c>
      <c r="D895" s="24"/>
      <c r="E895" s="24" t="s">
        <v>230</v>
      </c>
      <c r="F895" s="179" t="s">
        <v>3176</v>
      </c>
      <c r="G895" s="31" t="s">
        <v>100</v>
      </c>
      <c r="H895" s="24" t="s">
        <v>84</v>
      </c>
      <c r="I895" s="31" t="s">
        <v>3177</v>
      </c>
      <c r="J895" s="24" t="s">
        <v>3178</v>
      </c>
      <c r="K895" s="36">
        <v>535</v>
      </c>
      <c r="L895" s="36" t="s">
        <v>31</v>
      </c>
      <c r="M895" s="31" t="s">
        <v>234</v>
      </c>
      <c r="N895" s="24" t="s">
        <v>88</v>
      </c>
      <c r="O895" s="24">
        <v>5</v>
      </c>
      <c r="P895" s="24"/>
      <c r="Q895" s="31" t="s">
        <v>34</v>
      </c>
      <c r="R895" s="24"/>
      <c r="S895" s="24"/>
      <c r="T895" s="31" t="s">
        <v>35</v>
      </c>
      <c r="U895" s="199">
        <v>0</v>
      </c>
      <c r="V895" s="200">
        <v>0</v>
      </c>
      <c r="W895" s="34" t="str">
        <f t="shared" si="0"/>
        <v/>
      </c>
      <c r="X895" s="34" t="str">
        <f t="shared" si="1"/>
        <v/>
      </c>
      <c r="Y895" s="201">
        <f t="shared" si="33"/>
        <v>0</v>
      </c>
      <c r="Z895" s="201" t="str">
        <f t="shared" si="32"/>
        <v/>
      </c>
    </row>
    <row r="896" spans="1:26" ht="14.25" customHeight="1" thickBot="1" x14ac:dyDescent="0.3">
      <c r="A896" s="40">
        <v>3.49</v>
      </c>
      <c r="B896" s="24" t="s">
        <v>3179</v>
      </c>
      <c r="C896" s="24" t="s">
        <v>3180</v>
      </c>
      <c r="D896" s="24"/>
      <c r="E896" s="24" t="s">
        <v>122</v>
      </c>
      <c r="F896" s="179" t="s">
        <v>3181</v>
      </c>
      <c r="G896" s="31" t="s">
        <v>110</v>
      </c>
      <c r="H896" s="24" t="s">
        <v>2841</v>
      </c>
      <c r="I896" s="31" t="s">
        <v>3182</v>
      </c>
      <c r="J896" s="24" t="s">
        <v>3183</v>
      </c>
      <c r="K896" s="36">
        <v>536</v>
      </c>
      <c r="L896" s="36" t="s">
        <v>31</v>
      </c>
      <c r="M896" s="31" t="s">
        <v>234</v>
      </c>
      <c r="N896" s="24" t="s">
        <v>88</v>
      </c>
      <c r="O896" s="24">
        <v>5</v>
      </c>
      <c r="P896" s="24"/>
      <c r="Q896" s="31" t="s">
        <v>34</v>
      </c>
      <c r="R896" s="24"/>
      <c r="S896" s="24"/>
      <c r="T896" s="31" t="s">
        <v>35</v>
      </c>
      <c r="U896" s="199">
        <v>0</v>
      </c>
      <c r="V896" s="200">
        <v>0</v>
      </c>
      <c r="W896" s="34" t="str">
        <f t="shared" si="0"/>
        <v/>
      </c>
      <c r="X896" s="34" t="str">
        <f t="shared" si="1"/>
        <v/>
      </c>
      <c r="Y896" s="201">
        <f t="shared" si="33"/>
        <v>0</v>
      </c>
      <c r="Z896" s="201" t="str">
        <f t="shared" si="32"/>
        <v/>
      </c>
    </row>
    <row r="897" spans="1:26" ht="14.25" customHeight="1" thickBot="1" x14ac:dyDescent="0.3">
      <c r="A897" s="40">
        <v>0.33200000000000002</v>
      </c>
      <c r="B897" s="40" t="s">
        <v>3184</v>
      </c>
      <c r="C897" s="51" t="s">
        <v>115</v>
      </c>
      <c r="D897" s="24"/>
      <c r="E897" s="24" t="s">
        <v>3185</v>
      </c>
      <c r="F897" s="179" t="s">
        <v>3186</v>
      </c>
      <c r="G897" s="31" t="s">
        <v>110</v>
      </c>
      <c r="H897" s="51" t="s">
        <v>84</v>
      </c>
      <c r="I897" s="84" t="s">
        <v>3187</v>
      </c>
      <c r="J897" s="51" t="s">
        <v>3188</v>
      </c>
      <c r="K897" s="36">
        <v>509</v>
      </c>
      <c r="L897" s="36" t="s">
        <v>31</v>
      </c>
      <c r="M897" s="31" t="s">
        <v>234</v>
      </c>
      <c r="N897" s="24" t="s">
        <v>88</v>
      </c>
      <c r="O897" s="24">
        <v>5</v>
      </c>
      <c r="P897" s="24"/>
      <c r="Q897" s="31" t="s">
        <v>34</v>
      </c>
      <c r="R897" s="24"/>
      <c r="S897" s="24"/>
      <c r="T897" s="31" t="s">
        <v>35</v>
      </c>
      <c r="U897" s="199">
        <v>5000</v>
      </c>
      <c r="V897" s="200">
        <v>5000</v>
      </c>
      <c r="W897" s="34">
        <f t="shared" si="0"/>
        <v>30</v>
      </c>
      <c r="X897" s="34" t="str">
        <f t="shared" si="1"/>
        <v>A</v>
      </c>
      <c r="Y897" s="201">
        <f t="shared" si="33"/>
        <v>15000</v>
      </c>
      <c r="Z897" s="201" t="str">
        <f t="shared" si="32"/>
        <v>d</v>
      </c>
    </row>
    <row r="898" spans="1:26" ht="14.25" customHeight="1" thickBot="1" x14ac:dyDescent="0.3">
      <c r="A898" s="24">
        <v>0.55000000000000004</v>
      </c>
      <c r="B898" s="24" t="s">
        <v>3189</v>
      </c>
      <c r="C898" s="24" t="s">
        <v>24</v>
      </c>
      <c r="D898" s="24"/>
      <c r="E898" s="24" t="s">
        <v>319</v>
      </c>
      <c r="F898" s="179" t="s">
        <v>3190</v>
      </c>
      <c r="G898" s="31" t="s">
        <v>69</v>
      </c>
      <c r="H898" s="51" t="s">
        <v>84</v>
      </c>
      <c r="I898" s="84" t="s">
        <v>3191</v>
      </c>
      <c r="J898" s="51" t="s">
        <v>3192</v>
      </c>
      <c r="K898" s="36">
        <v>147</v>
      </c>
      <c r="L898" s="36" t="s">
        <v>31</v>
      </c>
      <c r="M898" s="31" t="s">
        <v>184</v>
      </c>
      <c r="N898" s="24" t="s">
        <v>185</v>
      </c>
      <c r="O898" s="24">
        <v>2</v>
      </c>
      <c r="P898" s="24"/>
      <c r="Q898" s="31" t="s">
        <v>66</v>
      </c>
      <c r="R898" s="24"/>
      <c r="S898" s="24"/>
      <c r="T898" s="31" t="s">
        <v>35</v>
      </c>
      <c r="U898" s="199">
        <v>0</v>
      </c>
      <c r="V898" s="200">
        <v>0</v>
      </c>
      <c r="W898" s="34" t="str">
        <f t="shared" si="0"/>
        <v/>
      </c>
      <c r="X898" s="34" t="str">
        <f t="shared" si="1"/>
        <v/>
      </c>
      <c r="Y898" s="201">
        <f t="shared" si="33"/>
        <v>0</v>
      </c>
      <c r="Z898" s="201" t="str">
        <f t="shared" ref="Z898:Z961" si="34">IF($Y898="","",IF($U898&lt;$Y898,"d",""))</f>
        <v/>
      </c>
    </row>
    <row r="899" spans="1:26" ht="14.25" customHeight="1" thickBot="1" x14ac:dyDescent="0.3">
      <c r="A899" s="40">
        <v>13.875</v>
      </c>
      <c r="B899" s="41">
        <v>21.625</v>
      </c>
      <c r="C899" s="24" t="s">
        <v>49</v>
      </c>
      <c r="D899" s="24"/>
      <c r="E899" s="24" t="s">
        <v>3193</v>
      </c>
      <c r="F899" s="179" t="s">
        <v>3194</v>
      </c>
      <c r="G899" s="31" t="s">
        <v>192</v>
      </c>
      <c r="H899" s="24" t="s">
        <v>40</v>
      </c>
      <c r="I899" s="31" t="s">
        <v>3195</v>
      </c>
      <c r="J899" s="24" t="s">
        <v>3196</v>
      </c>
      <c r="K899" s="36">
        <v>75</v>
      </c>
      <c r="L899" s="36" t="s">
        <v>31</v>
      </c>
      <c r="M899" s="31" t="s">
        <v>622</v>
      </c>
      <c r="N899" s="24" t="s">
        <v>33</v>
      </c>
      <c r="O899" s="24">
        <v>6</v>
      </c>
      <c r="P899" s="31" t="s">
        <v>623</v>
      </c>
      <c r="Q899" s="31" t="s">
        <v>34</v>
      </c>
      <c r="R899" s="24"/>
      <c r="S899" s="24"/>
      <c r="T899" s="31" t="s">
        <v>35</v>
      </c>
      <c r="U899" s="199">
        <v>0</v>
      </c>
      <c r="V899" s="200">
        <v>0</v>
      </c>
      <c r="W899" s="34" t="str">
        <f t="shared" si="0"/>
        <v/>
      </c>
      <c r="X899" s="34" t="str">
        <f t="shared" si="1"/>
        <v/>
      </c>
      <c r="Y899" s="201">
        <f t="shared" ref="Y899:Y962" si="35">IFERROR(($V899)*3,"")</f>
        <v>0</v>
      </c>
      <c r="Z899" s="201" t="str">
        <f t="shared" si="34"/>
        <v/>
      </c>
    </row>
    <row r="900" spans="1:26" ht="14.25" customHeight="1" thickBot="1" x14ac:dyDescent="0.3">
      <c r="A900" s="40">
        <v>1.4249999999999998</v>
      </c>
      <c r="B900" s="41">
        <v>2.1625000000000001</v>
      </c>
      <c r="C900" s="24" t="s">
        <v>24</v>
      </c>
      <c r="D900" s="24"/>
      <c r="E900" s="24" t="s">
        <v>190</v>
      </c>
      <c r="F900" s="179" t="s">
        <v>3197</v>
      </c>
      <c r="G900" s="31" t="s">
        <v>192</v>
      </c>
      <c r="H900" s="24" t="s">
        <v>28</v>
      </c>
      <c r="I900" s="31" t="s">
        <v>3198</v>
      </c>
      <c r="J900" s="24" t="s">
        <v>3199</v>
      </c>
      <c r="K900" s="36">
        <v>76</v>
      </c>
      <c r="L900" s="36" t="s">
        <v>31</v>
      </c>
      <c r="M900" s="31" t="s">
        <v>622</v>
      </c>
      <c r="N900" s="24" t="s">
        <v>33</v>
      </c>
      <c r="O900" s="24">
        <v>6</v>
      </c>
      <c r="P900" s="31" t="s">
        <v>623</v>
      </c>
      <c r="Q900" s="31" t="s">
        <v>34</v>
      </c>
      <c r="R900" s="24"/>
      <c r="S900" s="24"/>
      <c r="T900" s="31" t="s">
        <v>35</v>
      </c>
      <c r="U900" s="199">
        <v>0</v>
      </c>
      <c r="V900" s="200">
        <v>600</v>
      </c>
      <c r="W900" s="34">
        <f t="shared" si="0"/>
        <v>0</v>
      </c>
      <c r="X900" s="34" t="str">
        <f t="shared" si="1"/>
        <v>A</v>
      </c>
      <c r="Y900" s="201">
        <f t="shared" si="35"/>
        <v>1800</v>
      </c>
      <c r="Z900" s="201" t="str">
        <f t="shared" si="34"/>
        <v>d</v>
      </c>
    </row>
    <row r="901" spans="1:26" ht="14.25" customHeight="1" thickBot="1" x14ac:dyDescent="0.3">
      <c r="A901" s="24">
        <v>0.72</v>
      </c>
      <c r="B901" s="24" t="s">
        <v>3200</v>
      </c>
      <c r="C901" s="24" t="s">
        <v>24</v>
      </c>
      <c r="D901" s="24"/>
      <c r="E901" s="24" t="s">
        <v>190</v>
      </c>
      <c r="F901" s="179" t="s">
        <v>3201</v>
      </c>
      <c r="G901" s="31" t="s">
        <v>192</v>
      </c>
      <c r="H901" s="24" t="s">
        <v>84</v>
      </c>
      <c r="I901" s="31" t="s">
        <v>3202</v>
      </c>
      <c r="J901" s="24" t="s">
        <v>3203</v>
      </c>
      <c r="K901" s="36">
        <v>228</v>
      </c>
      <c r="L901" s="36" t="s">
        <v>31</v>
      </c>
      <c r="M901" s="31" t="s">
        <v>184</v>
      </c>
      <c r="N901" s="24" t="s">
        <v>185</v>
      </c>
      <c r="O901" s="24">
        <v>2</v>
      </c>
      <c r="P901" s="24"/>
      <c r="Q901" s="31" t="s">
        <v>66</v>
      </c>
      <c r="R901" s="24"/>
      <c r="S901" s="24"/>
      <c r="T901" s="31" t="s">
        <v>35</v>
      </c>
      <c r="U901" s="199">
        <v>0</v>
      </c>
      <c r="V901" s="200">
        <v>0</v>
      </c>
      <c r="W901" s="34" t="str">
        <f t="shared" si="0"/>
        <v/>
      </c>
      <c r="X901" s="34" t="str">
        <f t="shared" si="1"/>
        <v/>
      </c>
      <c r="Y901" s="201">
        <f t="shared" si="35"/>
        <v>0</v>
      </c>
      <c r="Z901" s="201" t="str">
        <f t="shared" si="34"/>
        <v/>
      </c>
    </row>
    <row r="902" spans="1:26" ht="14.25" customHeight="1" thickBot="1" x14ac:dyDescent="0.3">
      <c r="A902" s="40">
        <v>4.71</v>
      </c>
      <c r="B902" s="40">
        <v>5.5</v>
      </c>
      <c r="C902" s="24" t="s">
        <v>3204</v>
      </c>
      <c r="D902" s="24"/>
      <c r="E902" s="24" t="s">
        <v>73</v>
      </c>
      <c r="F902" s="179" t="s">
        <v>3205</v>
      </c>
      <c r="G902" s="31" t="s">
        <v>69</v>
      </c>
      <c r="H902" s="31" t="s">
        <v>3206</v>
      </c>
      <c r="I902" s="31" t="s">
        <v>3207</v>
      </c>
      <c r="J902" s="24" t="s">
        <v>3208</v>
      </c>
      <c r="K902" s="36">
        <v>380</v>
      </c>
      <c r="L902" s="36" t="s">
        <v>31</v>
      </c>
      <c r="M902" s="31" t="s">
        <v>752</v>
      </c>
      <c r="N902" s="24" t="s">
        <v>33</v>
      </c>
      <c r="O902" s="24">
        <v>4</v>
      </c>
      <c r="P902" s="24"/>
      <c r="Q902" s="31" t="s">
        <v>34</v>
      </c>
      <c r="R902" s="24"/>
      <c r="S902" s="24"/>
      <c r="T902" s="31" t="s">
        <v>35</v>
      </c>
      <c r="U902" s="199">
        <v>0</v>
      </c>
      <c r="V902" s="200">
        <v>0</v>
      </c>
      <c r="W902" s="34" t="str">
        <f t="shared" si="0"/>
        <v/>
      </c>
      <c r="X902" s="34" t="str">
        <f t="shared" si="1"/>
        <v/>
      </c>
      <c r="Y902" s="201">
        <f t="shared" si="35"/>
        <v>0</v>
      </c>
      <c r="Z902" s="201" t="str">
        <f t="shared" si="34"/>
        <v/>
      </c>
    </row>
    <row r="903" spans="1:26" ht="14.25" customHeight="1" thickBot="1" x14ac:dyDescent="0.3">
      <c r="A903" s="40">
        <v>2.95</v>
      </c>
      <c r="B903" s="45" t="s">
        <v>3209</v>
      </c>
      <c r="C903" s="31" t="s">
        <v>3210</v>
      </c>
      <c r="D903" s="24"/>
      <c r="E903" s="24" t="s">
        <v>1057</v>
      </c>
      <c r="F903" s="179" t="s">
        <v>3211</v>
      </c>
      <c r="G903" s="31" t="s">
        <v>83</v>
      </c>
      <c r="H903" s="31" t="s">
        <v>3212</v>
      </c>
      <c r="I903" s="31" t="s">
        <v>3207</v>
      </c>
      <c r="J903" s="24" t="s">
        <v>3213</v>
      </c>
      <c r="K903" s="36">
        <v>430</v>
      </c>
      <c r="L903" s="36" t="s">
        <v>31</v>
      </c>
      <c r="M903" s="31" t="s">
        <v>153</v>
      </c>
      <c r="N903" s="24" t="s">
        <v>88</v>
      </c>
      <c r="O903" s="24">
        <v>4</v>
      </c>
      <c r="P903" s="24"/>
      <c r="Q903" s="31" t="s">
        <v>34</v>
      </c>
      <c r="R903" s="24"/>
      <c r="S903" s="24"/>
      <c r="T903" s="31" t="s">
        <v>35</v>
      </c>
      <c r="U903" s="199">
        <v>0</v>
      </c>
      <c r="V903" s="200">
        <v>0</v>
      </c>
      <c r="W903" s="34" t="str">
        <f t="shared" si="0"/>
        <v/>
      </c>
      <c r="X903" s="34" t="str">
        <f t="shared" si="1"/>
        <v/>
      </c>
      <c r="Y903" s="201">
        <f t="shared" si="35"/>
        <v>0</v>
      </c>
      <c r="Z903" s="201" t="str">
        <f t="shared" si="34"/>
        <v/>
      </c>
    </row>
    <row r="904" spans="1:26" ht="14.25" customHeight="1" thickBot="1" x14ac:dyDescent="0.3">
      <c r="A904" s="36">
        <v>0.188</v>
      </c>
      <c r="B904" s="24" t="s">
        <v>3214</v>
      </c>
      <c r="C904" s="24" t="s">
        <v>24</v>
      </c>
      <c r="D904" s="24"/>
      <c r="E904" s="24" t="s">
        <v>1990</v>
      </c>
      <c r="F904" s="179" t="s">
        <v>3215</v>
      </c>
      <c r="G904" s="31" t="s">
        <v>110</v>
      </c>
      <c r="H904" s="24" t="s">
        <v>28</v>
      </c>
      <c r="I904" s="31" t="s">
        <v>3216</v>
      </c>
      <c r="J904" s="24" t="s">
        <v>3217</v>
      </c>
      <c r="K904" s="36">
        <v>20</v>
      </c>
      <c r="L904" s="36" t="s">
        <v>31</v>
      </c>
      <c r="M904" s="31" t="s">
        <v>255</v>
      </c>
      <c r="N904" s="24" t="s">
        <v>185</v>
      </c>
      <c r="O904" s="24">
        <v>1</v>
      </c>
      <c r="P904" s="24"/>
      <c r="Q904" s="31" t="s">
        <v>66</v>
      </c>
      <c r="R904" s="24"/>
      <c r="S904" s="24"/>
      <c r="T904" s="31" t="s">
        <v>35</v>
      </c>
      <c r="U904" s="199">
        <v>0</v>
      </c>
      <c r="V904" s="200">
        <v>0</v>
      </c>
      <c r="W904" s="34" t="str">
        <f t="shared" si="0"/>
        <v/>
      </c>
      <c r="X904" s="34" t="str">
        <f t="shared" si="1"/>
        <v/>
      </c>
      <c r="Y904" s="201">
        <f t="shared" si="35"/>
        <v>0</v>
      </c>
      <c r="Z904" s="201" t="str">
        <f t="shared" si="34"/>
        <v/>
      </c>
    </row>
    <row r="905" spans="1:26" ht="14.25" customHeight="1" thickBot="1" x14ac:dyDescent="0.3">
      <c r="A905" s="36">
        <v>1.49</v>
      </c>
      <c r="B905" s="24" t="s">
        <v>3218</v>
      </c>
      <c r="C905" s="24" t="s">
        <v>36</v>
      </c>
      <c r="D905" s="24"/>
      <c r="E905" s="24" t="s">
        <v>291</v>
      </c>
      <c r="F905" s="179" t="s">
        <v>3219</v>
      </c>
      <c r="G905" s="31" t="s">
        <v>293</v>
      </c>
      <c r="H905" s="24" t="s">
        <v>40</v>
      </c>
      <c r="I905" s="31" t="s">
        <v>3216</v>
      </c>
      <c r="J905" s="24" t="s">
        <v>3220</v>
      </c>
      <c r="K905" s="36">
        <v>22</v>
      </c>
      <c r="L905" s="36" t="s">
        <v>31</v>
      </c>
      <c r="M905" s="31" t="s">
        <v>255</v>
      </c>
      <c r="N905" s="24" t="s">
        <v>185</v>
      </c>
      <c r="O905" s="24">
        <v>1</v>
      </c>
      <c r="P905" s="24"/>
      <c r="Q905" s="31" t="s">
        <v>66</v>
      </c>
      <c r="R905" s="24"/>
      <c r="S905" s="24"/>
      <c r="T905" s="31" t="s">
        <v>35</v>
      </c>
      <c r="U905" s="199">
        <v>44200</v>
      </c>
      <c r="V905" s="200">
        <v>89600</v>
      </c>
      <c r="W905" s="34">
        <f t="shared" si="0"/>
        <v>14.799107142857144</v>
      </c>
      <c r="X905" s="34" t="str">
        <f t="shared" si="1"/>
        <v>A</v>
      </c>
      <c r="Y905" s="201">
        <f t="shared" si="35"/>
        <v>268800</v>
      </c>
      <c r="Z905" s="201" t="str">
        <f t="shared" si="34"/>
        <v>d</v>
      </c>
    </row>
    <row r="906" spans="1:26" ht="14.25" customHeight="1" thickBot="1" x14ac:dyDescent="0.3">
      <c r="A906" s="36">
        <v>0.749</v>
      </c>
      <c r="B906" s="24" t="s">
        <v>3221</v>
      </c>
      <c r="C906" s="24" t="s">
        <v>311</v>
      </c>
      <c r="D906" s="24"/>
      <c r="E906" s="24" t="s">
        <v>618</v>
      </c>
      <c r="F906" s="179" t="s">
        <v>3222</v>
      </c>
      <c r="G906" s="27" t="s">
        <v>39</v>
      </c>
      <c r="H906" s="24" t="s">
        <v>311</v>
      </c>
      <c r="I906" s="31" t="s">
        <v>3216</v>
      </c>
      <c r="J906" s="24" t="s">
        <v>3223</v>
      </c>
      <c r="K906" s="36">
        <v>21</v>
      </c>
      <c r="L906" s="36" t="s">
        <v>31</v>
      </c>
      <c r="M906" s="31" t="s">
        <v>255</v>
      </c>
      <c r="N906" s="24" t="s">
        <v>185</v>
      </c>
      <c r="O906" s="24">
        <v>1</v>
      </c>
      <c r="P906" s="24"/>
      <c r="Q906" s="31" t="s">
        <v>66</v>
      </c>
      <c r="R906" s="24"/>
      <c r="S906" s="24"/>
      <c r="T906" s="31" t="s">
        <v>35</v>
      </c>
      <c r="U906" s="199">
        <v>170900</v>
      </c>
      <c r="V906" s="200">
        <v>352816</v>
      </c>
      <c r="W906" s="34">
        <f t="shared" si="0"/>
        <v>14.531653893247473</v>
      </c>
      <c r="X906" s="34" t="str">
        <f t="shared" si="1"/>
        <v>A</v>
      </c>
      <c r="Y906" s="201">
        <f t="shared" si="35"/>
        <v>1058448</v>
      </c>
      <c r="Z906" s="201" t="str">
        <f t="shared" si="34"/>
        <v>d</v>
      </c>
    </row>
    <row r="907" spans="1:26" ht="14.25" customHeight="1" thickBot="1" x14ac:dyDescent="0.3">
      <c r="A907" s="36">
        <v>0.124</v>
      </c>
      <c r="B907" s="24" t="s">
        <v>3224</v>
      </c>
      <c r="C907" s="24" t="s">
        <v>3001</v>
      </c>
      <c r="D907" s="24"/>
      <c r="E907" s="24" t="s">
        <v>1990</v>
      </c>
      <c r="F907" s="179" t="s">
        <v>3225</v>
      </c>
      <c r="G907" s="31" t="s">
        <v>46</v>
      </c>
      <c r="H907" s="24" t="s">
        <v>28</v>
      </c>
      <c r="I907" s="31" t="s">
        <v>3226</v>
      </c>
      <c r="J907" s="24" t="s">
        <v>3227</v>
      </c>
      <c r="K907" s="36">
        <v>19</v>
      </c>
      <c r="L907" s="36" t="s">
        <v>31</v>
      </c>
      <c r="M907" s="31" t="s">
        <v>255</v>
      </c>
      <c r="N907" s="24" t="s">
        <v>185</v>
      </c>
      <c r="O907" s="24">
        <v>1</v>
      </c>
      <c r="P907" s="24"/>
      <c r="Q907" s="31" t="s">
        <v>66</v>
      </c>
      <c r="R907" s="24"/>
      <c r="S907" s="24"/>
      <c r="T907" s="31" t="s">
        <v>35</v>
      </c>
      <c r="U907" s="199">
        <v>0</v>
      </c>
      <c r="V907" s="200">
        <v>0</v>
      </c>
      <c r="W907" s="34" t="str">
        <f t="shared" si="0"/>
        <v/>
      </c>
      <c r="X907" s="34" t="str">
        <f t="shared" si="1"/>
        <v/>
      </c>
      <c r="Y907" s="201">
        <f t="shared" si="35"/>
        <v>0</v>
      </c>
      <c r="Z907" s="201" t="str">
        <f t="shared" si="34"/>
        <v/>
      </c>
    </row>
    <row r="908" spans="1:26" ht="14.25" customHeight="1" thickBot="1" x14ac:dyDescent="0.3">
      <c r="A908" s="40">
        <v>0.69899999999999984</v>
      </c>
      <c r="B908" s="40">
        <v>4</v>
      </c>
      <c r="C908" s="24" t="s">
        <v>24</v>
      </c>
      <c r="D908" s="24"/>
      <c r="E908" s="24" t="s">
        <v>618</v>
      </c>
      <c r="F908" s="179" t="s">
        <v>3228</v>
      </c>
      <c r="G908" s="31" t="s">
        <v>110</v>
      </c>
      <c r="H908" s="24" t="s">
        <v>28</v>
      </c>
      <c r="I908" s="31" t="s">
        <v>3229</v>
      </c>
      <c r="J908" s="24" t="s">
        <v>3230</v>
      </c>
      <c r="K908" s="36">
        <v>78</v>
      </c>
      <c r="L908" s="36" t="s">
        <v>31</v>
      </c>
      <c r="M908" s="31" t="s">
        <v>622</v>
      </c>
      <c r="N908" s="24" t="s">
        <v>33</v>
      </c>
      <c r="O908" s="24">
        <v>6</v>
      </c>
      <c r="P908" s="31" t="s">
        <v>623</v>
      </c>
      <c r="Q908" s="31" t="s">
        <v>34</v>
      </c>
      <c r="R908" s="24"/>
      <c r="S908" s="24"/>
      <c r="T908" s="31" t="s">
        <v>35</v>
      </c>
      <c r="U908" s="199">
        <v>0</v>
      </c>
      <c r="V908" s="200">
        <v>0</v>
      </c>
      <c r="W908" s="34" t="str">
        <f t="shared" si="0"/>
        <v/>
      </c>
      <c r="X908" s="34" t="str">
        <f t="shared" si="1"/>
        <v/>
      </c>
      <c r="Y908" s="201">
        <f t="shared" si="35"/>
        <v>0</v>
      </c>
      <c r="Z908" s="201" t="str">
        <f t="shared" si="34"/>
        <v/>
      </c>
    </row>
    <row r="909" spans="1:26" ht="14.25" customHeight="1" thickBot="1" x14ac:dyDescent="0.3">
      <c r="A909" s="24">
        <v>16</v>
      </c>
      <c r="B909" s="24" t="s">
        <v>3231</v>
      </c>
      <c r="C909" s="24" t="s">
        <v>3232</v>
      </c>
      <c r="D909" s="24"/>
      <c r="E909" s="24" t="s">
        <v>808</v>
      </c>
      <c r="F909" s="179" t="s">
        <v>3233</v>
      </c>
      <c r="G909" s="27" t="s">
        <v>39</v>
      </c>
      <c r="H909" s="24" t="s">
        <v>207</v>
      </c>
      <c r="I909" s="31" t="s">
        <v>3234</v>
      </c>
      <c r="J909" s="24" t="s">
        <v>3235</v>
      </c>
      <c r="K909" s="36">
        <v>211</v>
      </c>
      <c r="L909" s="36" t="s">
        <v>31</v>
      </c>
      <c r="M909" s="31" t="s">
        <v>184</v>
      </c>
      <c r="N909" s="24" t="s">
        <v>185</v>
      </c>
      <c r="O909" s="24">
        <v>2</v>
      </c>
      <c r="P909" s="24"/>
      <c r="Q909" s="31" t="s">
        <v>66</v>
      </c>
      <c r="R909" s="24"/>
      <c r="S909" s="24"/>
      <c r="T909" s="31" t="s">
        <v>35</v>
      </c>
      <c r="U909" s="199">
        <v>0</v>
      </c>
      <c r="V909" s="200">
        <v>0</v>
      </c>
      <c r="W909" s="34" t="str">
        <f t="shared" si="0"/>
        <v/>
      </c>
      <c r="X909" s="34" t="str">
        <f t="shared" si="1"/>
        <v/>
      </c>
      <c r="Y909" s="201">
        <f t="shared" si="35"/>
        <v>0</v>
      </c>
      <c r="Z909" s="201" t="str">
        <f t="shared" si="34"/>
        <v/>
      </c>
    </row>
    <row r="910" spans="1:26" ht="14.25" customHeight="1" thickBot="1" x14ac:dyDescent="0.3">
      <c r="A910" s="40">
        <v>3.9138999999999999</v>
      </c>
      <c r="B910" s="40" t="s">
        <v>3236</v>
      </c>
      <c r="C910" s="24" t="s">
        <v>3237</v>
      </c>
      <c r="D910" s="24"/>
      <c r="E910" s="24" t="s">
        <v>1057</v>
      </c>
      <c r="F910" s="179" t="s">
        <v>3238</v>
      </c>
      <c r="G910" s="31" t="s">
        <v>83</v>
      </c>
      <c r="H910" s="24" t="s">
        <v>3237</v>
      </c>
      <c r="I910" s="31" t="s">
        <v>3239</v>
      </c>
      <c r="J910" s="24" t="s">
        <v>3240</v>
      </c>
      <c r="K910" s="36">
        <v>25</v>
      </c>
      <c r="L910" s="36" t="s">
        <v>31</v>
      </c>
      <c r="M910" s="31" t="s">
        <v>170</v>
      </c>
      <c r="N910" s="24" t="s">
        <v>129</v>
      </c>
      <c r="O910" s="24">
        <v>1</v>
      </c>
      <c r="P910" s="24"/>
      <c r="Q910" s="31" t="s">
        <v>34</v>
      </c>
      <c r="R910" s="24"/>
      <c r="S910" s="24"/>
      <c r="T910" s="31" t="s">
        <v>35</v>
      </c>
      <c r="U910" s="199">
        <v>200</v>
      </c>
      <c r="V910" s="200">
        <v>100</v>
      </c>
      <c r="W910" s="34">
        <f t="shared" si="0"/>
        <v>60</v>
      </c>
      <c r="X910" s="34" t="str">
        <f t="shared" si="1"/>
        <v>B</v>
      </c>
      <c r="Y910" s="201">
        <f t="shared" si="35"/>
        <v>300</v>
      </c>
      <c r="Z910" s="201" t="str">
        <f t="shared" si="34"/>
        <v>d</v>
      </c>
    </row>
    <row r="911" spans="1:26" ht="14.25" customHeight="1" thickBot="1" x14ac:dyDescent="0.3">
      <c r="A911" s="40">
        <v>3.3479800000000002</v>
      </c>
      <c r="B911" s="40" t="s">
        <v>3241</v>
      </c>
      <c r="C911" s="24" t="s">
        <v>3237</v>
      </c>
      <c r="D911" s="24"/>
      <c r="E911" s="24" t="s">
        <v>1057</v>
      </c>
      <c r="F911" s="179" t="s">
        <v>3242</v>
      </c>
      <c r="G911" s="31" t="s">
        <v>83</v>
      </c>
      <c r="H911" s="24" t="s">
        <v>3237</v>
      </c>
      <c r="I911" s="31" t="s">
        <v>3243</v>
      </c>
      <c r="J911" s="24" t="s">
        <v>3244</v>
      </c>
      <c r="K911" s="36">
        <v>26</v>
      </c>
      <c r="L911" s="36" t="s">
        <v>31</v>
      </c>
      <c r="M911" s="31" t="s">
        <v>170</v>
      </c>
      <c r="N911" s="24" t="s">
        <v>129</v>
      </c>
      <c r="O911" s="24">
        <v>1</v>
      </c>
      <c r="P911" s="24"/>
      <c r="Q911" s="31" t="s">
        <v>34</v>
      </c>
      <c r="R911" s="24"/>
      <c r="S911" s="24"/>
      <c r="T911" s="31" t="s">
        <v>35</v>
      </c>
      <c r="U911" s="199">
        <v>90</v>
      </c>
      <c r="V911" s="200">
        <v>30</v>
      </c>
      <c r="W911" s="34">
        <f t="shared" si="0"/>
        <v>90</v>
      </c>
      <c r="X911" s="34" t="str">
        <f t="shared" si="1"/>
        <v>C</v>
      </c>
      <c r="Y911" s="201">
        <f t="shared" si="35"/>
        <v>90</v>
      </c>
      <c r="Z911" s="201" t="str">
        <f t="shared" si="34"/>
        <v/>
      </c>
    </row>
    <row r="912" spans="1:26" ht="14.25" customHeight="1" thickBot="1" x14ac:dyDescent="0.3">
      <c r="A912" s="24">
        <v>84</v>
      </c>
      <c r="B912" s="24" t="s">
        <v>3245</v>
      </c>
      <c r="C912" s="24" t="s">
        <v>49</v>
      </c>
      <c r="D912" s="24"/>
      <c r="E912" s="31" t="s">
        <v>3246</v>
      </c>
      <c r="F912" s="179" t="s">
        <v>3247</v>
      </c>
      <c r="G912" s="27" t="s">
        <v>39</v>
      </c>
      <c r="H912" s="24" t="s">
        <v>40</v>
      </c>
      <c r="I912" s="31" t="s">
        <v>3248</v>
      </c>
      <c r="J912" s="24" t="s">
        <v>3249</v>
      </c>
      <c r="K912" s="30">
        <v>288</v>
      </c>
      <c r="L912" s="30" t="s">
        <v>31</v>
      </c>
      <c r="M912" s="31" t="s">
        <v>249</v>
      </c>
      <c r="N912" s="24" t="s">
        <v>185</v>
      </c>
      <c r="O912" s="24">
        <v>3</v>
      </c>
      <c r="P912" s="24"/>
      <c r="Q912" s="31" t="s">
        <v>66</v>
      </c>
      <c r="R912" s="24" t="s">
        <v>45</v>
      </c>
      <c r="S912" s="24"/>
      <c r="T912" s="31" t="s">
        <v>35</v>
      </c>
      <c r="U912" s="199">
        <v>0</v>
      </c>
      <c r="V912" s="200">
        <v>50</v>
      </c>
      <c r="W912" s="34">
        <f t="shared" si="0"/>
        <v>0</v>
      </c>
      <c r="X912" s="34" t="str">
        <f t="shared" si="1"/>
        <v>A</v>
      </c>
      <c r="Y912" s="201">
        <f t="shared" si="35"/>
        <v>150</v>
      </c>
      <c r="Z912" s="201" t="str">
        <f t="shared" si="34"/>
        <v>d</v>
      </c>
    </row>
    <row r="913" spans="1:26" ht="14.25" customHeight="1" thickBot="1" x14ac:dyDescent="0.3">
      <c r="A913" s="24">
        <v>84</v>
      </c>
      <c r="B913" s="24" t="s">
        <v>3245</v>
      </c>
      <c r="C913" s="24" t="s">
        <v>49</v>
      </c>
      <c r="D913" s="24"/>
      <c r="E913" s="24" t="s">
        <v>618</v>
      </c>
      <c r="F913" s="179" t="s">
        <v>3250</v>
      </c>
      <c r="G913" s="27" t="s">
        <v>39</v>
      </c>
      <c r="H913" s="24" t="s">
        <v>40</v>
      </c>
      <c r="I913" s="31" t="s">
        <v>3248</v>
      </c>
      <c r="J913" s="24" t="s">
        <v>3249</v>
      </c>
      <c r="K913" s="35">
        <v>288</v>
      </c>
      <c r="L913" s="35" t="s">
        <v>47</v>
      </c>
      <c r="M913" s="31" t="s">
        <v>249</v>
      </c>
      <c r="N913" s="24" t="s">
        <v>185</v>
      </c>
      <c r="O913" s="24">
        <v>3</v>
      </c>
      <c r="P913" s="24"/>
      <c r="Q913" s="31" t="s">
        <v>66</v>
      </c>
      <c r="R913" s="24" t="s">
        <v>45</v>
      </c>
      <c r="S913" s="24"/>
      <c r="T913" s="31" t="s">
        <v>35</v>
      </c>
      <c r="U913" s="199">
        <v>450</v>
      </c>
      <c r="V913" s="200">
        <v>150</v>
      </c>
      <c r="W913" s="34">
        <f t="shared" si="0"/>
        <v>90</v>
      </c>
      <c r="X913" s="34" t="str">
        <f t="shared" si="1"/>
        <v>C</v>
      </c>
      <c r="Y913" s="201">
        <f t="shared" si="35"/>
        <v>450</v>
      </c>
      <c r="Z913" s="201" t="str">
        <f t="shared" si="34"/>
        <v/>
      </c>
    </row>
    <row r="914" spans="1:26" ht="14.25" customHeight="1" thickBot="1" x14ac:dyDescent="0.3">
      <c r="A914" s="36">
        <v>59</v>
      </c>
      <c r="B914" s="24" t="s">
        <v>3251</v>
      </c>
      <c r="C914" s="24" t="s">
        <v>49</v>
      </c>
      <c r="D914" s="24"/>
      <c r="E914" s="24" t="s">
        <v>618</v>
      </c>
      <c r="F914" s="179" t="s">
        <v>3252</v>
      </c>
      <c r="G914" s="31" t="s">
        <v>110</v>
      </c>
      <c r="H914" s="24" t="s">
        <v>40</v>
      </c>
      <c r="I914" s="31" t="s">
        <v>3253</v>
      </c>
      <c r="J914" s="24" t="s">
        <v>3254</v>
      </c>
      <c r="K914" s="30">
        <v>54</v>
      </c>
      <c r="L914" s="30" t="s">
        <v>31</v>
      </c>
      <c r="M914" s="31" t="s">
        <v>255</v>
      </c>
      <c r="N914" s="24" t="s">
        <v>185</v>
      </c>
      <c r="O914" s="24">
        <v>1</v>
      </c>
      <c r="P914" s="24"/>
      <c r="Q914" s="31" t="s">
        <v>66</v>
      </c>
      <c r="R914" s="24" t="s">
        <v>45</v>
      </c>
      <c r="S914" s="24"/>
      <c r="T914" s="31" t="s">
        <v>35</v>
      </c>
      <c r="U914" s="199">
        <v>62000</v>
      </c>
      <c r="V914" s="200">
        <v>34140</v>
      </c>
      <c r="W914" s="34">
        <f t="shared" si="0"/>
        <v>54.481546572934974</v>
      </c>
      <c r="X914" s="34" t="str">
        <f t="shared" si="1"/>
        <v>B</v>
      </c>
      <c r="Y914" s="201">
        <f t="shared" si="35"/>
        <v>102420</v>
      </c>
      <c r="Z914" s="201" t="str">
        <f t="shared" si="34"/>
        <v>d</v>
      </c>
    </row>
    <row r="915" spans="1:26" ht="14.25" customHeight="1" thickBot="1" x14ac:dyDescent="0.3">
      <c r="A915" s="36">
        <v>59</v>
      </c>
      <c r="B915" s="24" t="s">
        <v>3251</v>
      </c>
      <c r="C915" s="24" t="s">
        <v>49</v>
      </c>
      <c r="D915" s="24"/>
      <c r="E915" s="31" t="s">
        <v>3246</v>
      </c>
      <c r="F915" s="179" t="s">
        <v>3255</v>
      </c>
      <c r="G915" s="31" t="s">
        <v>110</v>
      </c>
      <c r="H915" s="24" t="s">
        <v>40</v>
      </c>
      <c r="I915" s="31" t="s">
        <v>3253</v>
      </c>
      <c r="J915" s="24" t="s">
        <v>3254</v>
      </c>
      <c r="K915" s="35">
        <v>54</v>
      </c>
      <c r="L915" s="35" t="s">
        <v>47</v>
      </c>
      <c r="M915" s="31" t="s">
        <v>255</v>
      </c>
      <c r="N915" s="24" t="s">
        <v>185</v>
      </c>
      <c r="O915" s="24">
        <v>1</v>
      </c>
      <c r="P915" s="24"/>
      <c r="Q915" s="31" t="s">
        <v>66</v>
      </c>
      <c r="R915" s="24" t="s">
        <v>45</v>
      </c>
      <c r="S915" s="24"/>
      <c r="T915" s="31" t="s">
        <v>35</v>
      </c>
      <c r="U915" s="199">
        <v>0</v>
      </c>
      <c r="V915" s="200">
        <v>0</v>
      </c>
      <c r="W915" s="34" t="str">
        <f t="shared" si="0"/>
        <v/>
      </c>
      <c r="X915" s="34" t="str">
        <f t="shared" si="1"/>
        <v/>
      </c>
      <c r="Y915" s="201">
        <f t="shared" si="35"/>
        <v>0</v>
      </c>
      <c r="Z915" s="201" t="str">
        <f t="shared" si="34"/>
        <v/>
      </c>
    </row>
    <row r="916" spans="1:26" ht="14.25" customHeight="1" thickBot="1" x14ac:dyDescent="0.3">
      <c r="A916" s="40">
        <v>1.26</v>
      </c>
      <c r="B916" s="45" t="s">
        <v>2151</v>
      </c>
      <c r="C916" s="24" t="s">
        <v>1935</v>
      </c>
      <c r="D916" s="24"/>
      <c r="E916" s="24" t="s">
        <v>808</v>
      </c>
      <c r="F916" s="179" t="s">
        <v>3256</v>
      </c>
      <c r="G916" s="31" t="s">
        <v>810</v>
      </c>
      <c r="H916" s="24" t="s">
        <v>84</v>
      </c>
      <c r="I916" s="31" t="s">
        <v>3257</v>
      </c>
      <c r="J916" s="24" t="s">
        <v>3258</v>
      </c>
      <c r="K916" s="36">
        <v>515</v>
      </c>
      <c r="L916" s="36" t="s">
        <v>31</v>
      </c>
      <c r="M916" s="31" t="s">
        <v>234</v>
      </c>
      <c r="N916" s="24" t="s">
        <v>88</v>
      </c>
      <c r="O916" s="24">
        <v>5</v>
      </c>
      <c r="P916" s="24"/>
      <c r="Q916" s="31" t="s">
        <v>34</v>
      </c>
      <c r="R916" s="24"/>
      <c r="S916" s="24"/>
      <c r="T916" s="31" t="s">
        <v>35</v>
      </c>
      <c r="U916" s="199">
        <v>11550</v>
      </c>
      <c r="V916" s="200">
        <v>4200</v>
      </c>
      <c r="W916" s="34">
        <f t="shared" si="0"/>
        <v>82.5</v>
      </c>
      <c r="X916" s="34" t="str">
        <f t="shared" si="1"/>
        <v>C</v>
      </c>
      <c r="Y916" s="201">
        <f t="shared" si="35"/>
        <v>12600</v>
      </c>
      <c r="Z916" s="201" t="str">
        <f t="shared" si="34"/>
        <v>d</v>
      </c>
    </row>
    <row r="917" spans="1:26" ht="14.25" customHeight="1" thickBot="1" x14ac:dyDescent="0.3">
      <c r="A917" s="22">
        <v>11</v>
      </c>
      <c r="B917" s="24">
        <f t="shared" ref="B917:B919" si="36">69/5</f>
        <v>13.8</v>
      </c>
      <c r="C917" s="51" t="s">
        <v>854</v>
      </c>
      <c r="D917" s="24"/>
      <c r="E917" s="24" t="s">
        <v>3259</v>
      </c>
      <c r="F917" s="179" t="s">
        <v>3260</v>
      </c>
      <c r="G917" s="27" t="s">
        <v>39</v>
      </c>
      <c r="H917" s="51" t="s">
        <v>40</v>
      </c>
      <c r="I917" s="31" t="s">
        <v>3261</v>
      </c>
      <c r="J917" s="24" t="s">
        <v>3262</v>
      </c>
      <c r="K917" s="30">
        <v>31</v>
      </c>
      <c r="L917" s="30" t="s">
        <v>31</v>
      </c>
      <c r="M917" s="31" t="s">
        <v>859</v>
      </c>
      <c r="N917" s="24">
        <v>2018</v>
      </c>
      <c r="O917" s="31" t="s">
        <v>860</v>
      </c>
      <c r="P917" s="24" t="s">
        <v>44</v>
      </c>
      <c r="Q917" s="31" t="s">
        <v>34</v>
      </c>
      <c r="R917" s="24" t="s">
        <v>45</v>
      </c>
      <c r="S917" s="24" t="s">
        <v>44</v>
      </c>
      <c r="T917" s="31" t="s">
        <v>35</v>
      </c>
      <c r="U917" s="199">
        <v>0</v>
      </c>
      <c r="V917" s="200">
        <v>0</v>
      </c>
      <c r="W917" s="34" t="str">
        <f t="shared" si="0"/>
        <v/>
      </c>
      <c r="X917" s="34" t="str">
        <f t="shared" si="1"/>
        <v/>
      </c>
      <c r="Y917" s="201">
        <f t="shared" si="35"/>
        <v>0</v>
      </c>
      <c r="Z917" s="201" t="str">
        <f t="shared" si="34"/>
        <v/>
      </c>
    </row>
    <row r="918" spans="1:26" ht="14.25" customHeight="1" thickBot="1" x14ac:dyDescent="0.3">
      <c r="A918" s="22">
        <v>11</v>
      </c>
      <c r="B918" s="24">
        <f t="shared" si="36"/>
        <v>13.8</v>
      </c>
      <c r="C918" s="24" t="s">
        <v>854</v>
      </c>
      <c r="D918" s="24"/>
      <c r="E918" s="24" t="s">
        <v>3259</v>
      </c>
      <c r="F918" s="179" t="s">
        <v>3260</v>
      </c>
      <c r="G918" s="31" t="s">
        <v>46</v>
      </c>
      <c r="H918" s="24" t="s">
        <v>40</v>
      </c>
      <c r="I918" s="31" t="s">
        <v>3261</v>
      </c>
      <c r="J918" s="24" t="s">
        <v>3262</v>
      </c>
      <c r="K918" s="35">
        <v>31</v>
      </c>
      <c r="L918" s="35" t="s">
        <v>47</v>
      </c>
      <c r="M918" s="31" t="s">
        <v>859</v>
      </c>
      <c r="N918" s="24">
        <v>2018</v>
      </c>
      <c r="O918" s="31" t="s">
        <v>860</v>
      </c>
      <c r="P918" s="24" t="s">
        <v>44</v>
      </c>
      <c r="Q918" s="31" t="s">
        <v>34</v>
      </c>
      <c r="R918" s="24" t="s">
        <v>45</v>
      </c>
      <c r="S918" s="24" t="s">
        <v>44</v>
      </c>
      <c r="T918" s="31" t="s">
        <v>35</v>
      </c>
      <c r="U918" s="199">
        <v>100</v>
      </c>
      <c r="V918" s="200">
        <v>100</v>
      </c>
      <c r="W918" s="34">
        <f t="shared" si="0"/>
        <v>30</v>
      </c>
      <c r="X918" s="34" t="str">
        <f t="shared" si="1"/>
        <v>A</v>
      </c>
      <c r="Y918" s="201">
        <f t="shared" si="35"/>
        <v>300</v>
      </c>
      <c r="Z918" s="201" t="str">
        <f t="shared" si="34"/>
        <v>d</v>
      </c>
    </row>
    <row r="919" spans="1:26" ht="14.25" customHeight="1" thickBot="1" x14ac:dyDescent="0.3">
      <c r="A919" s="22">
        <v>11</v>
      </c>
      <c r="B919" s="24">
        <f t="shared" si="36"/>
        <v>13.8</v>
      </c>
      <c r="C919" s="24" t="s">
        <v>854</v>
      </c>
      <c r="D919" s="24"/>
      <c r="E919" s="24" t="s">
        <v>3259</v>
      </c>
      <c r="F919" s="179" t="s">
        <v>3260</v>
      </c>
      <c r="G919" s="31" t="s">
        <v>27</v>
      </c>
      <c r="H919" s="24" t="s">
        <v>40</v>
      </c>
      <c r="I919" s="31" t="s">
        <v>3261</v>
      </c>
      <c r="J919" s="24" t="s">
        <v>3262</v>
      </c>
      <c r="K919" s="35">
        <v>31</v>
      </c>
      <c r="L919" s="35" t="s">
        <v>48</v>
      </c>
      <c r="M919" s="31" t="s">
        <v>859</v>
      </c>
      <c r="N919" s="24">
        <v>2018</v>
      </c>
      <c r="O919" s="31" t="s">
        <v>860</v>
      </c>
      <c r="P919" s="24" t="s">
        <v>44</v>
      </c>
      <c r="Q919" s="31" t="s">
        <v>34</v>
      </c>
      <c r="R919" s="24" t="s">
        <v>45</v>
      </c>
      <c r="S919" s="24" t="s">
        <v>44</v>
      </c>
      <c r="T919" s="31" t="s">
        <v>35</v>
      </c>
      <c r="U919" s="199">
        <v>0</v>
      </c>
      <c r="V919" s="200">
        <v>0</v>
      </c>
      <c r="W919" s="34" t="str">
        <f t="shared" si="0"/>
        <v/>
      </c>
      <c r="X919" s="34" t="str">
        <f t="shared" si="1"/>
        <v/>
      </c>
      <c r="Y919" s="201">
        <f t="shared" si="35"/>
        <v>0</v>
      </c>
      <c r="Z919" s="201" t="str">
        <f t="shared" si="34"/>
        <v/>
      </c>
    </row>
    <row r="920" spans="1:26" ht="14.25" customHeight="1" thickBot="1" x14ac:dyDescent="0.3">
      <c r="A920" s="43">
        <v>0.89999999999999991</v>
      </c>
      <c r="B920" s="43">
        <v>1.44</v>
      </c>
      <c r="C920" s="24" t="s">
        <v>24</v>
      </c>
      <c r="D920" s="24"/>
      <c r="E920" s="24" t="s">
        <v>3263</v>
      </c>
      <c r="F920" s="179" t="s">
        <v>3264</v>
      </c>
      <c r="G920" s="31" t="s">
        <v>61</v>
      </c>
      <c r="H920" s="24" t="s">
        <v>28</v>
      </c>
      <c r="I920" s="31" t="s">
        <v>3265</v>
      </c>
      <c r="J920" s="24" t="s">
        <v>3266</v>
      </c>
      <c r="K920" s="36">
        <v>202</v>
      </c>
      <c r="L920" s="36" t="s">
        <v>31</v>
      </c>
      <c r="M920" s="31" t="s">
        <v>133</v>
      </c>
      <c r="N920" s="24" t="s">
        <v>134</v>
      </c>
      <c r="O920" s="24">
        <v>4</v>
      </c>
      <c r="P920" s="24"/>
      <c r="Q920" s="31" t="s">
        <v>66</v>
      </c>
      <c r="R920" s="24"/>
      <c r="S920" s="24"/>
      <c r="T920" s="31" t="s">
        <v>35</v>
      </c>
      <c r="U920" s="199">
        <v>0</v>
      </c>
      <c r="V920" s="200">
        <v>150</v>
      </c>
      <c r="W920" s="34">
        <f t="shared" si="0"/>
        <v>0</v>
      </c>
      <c r="X920" s="34" t="str">
        <f t="shared" si="1"/>
        <v>A</v>
      </c>
      <c r="Y920" s="201">
        <f t="shared" si="35"/>
        <v>450</v>
      </c>
      <c r="Z920" s="201" t="str">
        <f t="shared" si="34"/>
        <v>d</v>
      </c>
    </row>
    <row r="921" spans="1:26" ht="14.25" customHeight="1" thickBot="1" x14ac:dyDescent="0.3">
      <c r="A921" s="40">
        <v>0.28999999999999998</v>
      </c>
      <c r="B921" s="40" t="s">
        <v>3267</v>
      </c>
      <c r="C921" s="31" t="s">
        <v>1088</v>
      </c>
      <c r="D921" s="24"/>
      <c r="E921" s="31" t="s">
        <v>1089</v>
      </c>
      <c r="F921" s="179" t="s">
        <v>3268</v>
      </c>
      <c r="G921" s="31" t="s">
        <v>110</v>
      </c>
      <c r="H921" s="24" t="s">
        <v>84</v>
      </c>
      <c r="I921" s="31" t="s">
        <v>3269</v>
      </c>
      <c r="J921" s="24" t="s">
        <v>3270</v>
      </c>
      <c r="K921" s="36">
        <v>550</v>
      </c>
      <c r="L921" s="36" t="s">
        <v>31</v>
      </c>
      <c r="M921" s="31" t="s">
        <v>234</v>
      </c>
      <c r="N921" s="24" t="s">
        <v>88</v>
      </c>
      <c r="O921" s="24">
        <v>5</v>
      </c>
      <c r="P921" s="24"/>
      <c r="Q921" s="31" t="s">
        <v>34</v>
      </c>
      <c r="R921" s="24"/>
      <c r="S921" s="24"/>
      <c r="T921" s="31" t="s">
        <v>35</v>
      </c>
      <c r="U921" s="199">
        <v>0</v>
      </c>
      <c r="V921" s="200">
        <v>23000</v>
      </c>
      <c r="W921" s="34">
        <f t="shared" si="0"/>
        <v>0</v>
      </c>
      <c r="X921" s="34" t="str">
        <f t="shared" si="1"/>
        <v>A</v>
      </c>
      <c r="Y921" s="201">
        <f t="shared" si="35"/>
        <v>69000</v>
      </c>
      <c r="Z921" s="201" t="str">
        <f t="shared" si="34"/>
        <v>d</v>
      </c>
    </row>
    <row r="922" spans="1:26" ht="14.25" customHeight="1" thickBot="1" x14ac:dyDescent="0.3">
      <c r="A922" s="40">
        <v>0.35</v>
      </c>
      <c r="B922" s="40" t="s">
        <v>3271</v>
      </c>
      <c r="C922" s="24" t="s">
        <v>24</v>
      </c>
      <c r="D922" s="24"/>
      <c r="E922" s="24" t="s">
        <v>122</v>
      </c>
      <c r="F922" s="179" t="s">
        <v>3272</v>
      </c>
      <c r="G922" s="31" t="s">
        <v>93</v>
      </c>
      <c r="H922" s="24" t="s">
        <v>84</v>
      </c>
      <c r="I922" s="31" t="s">
        <v>3273</v>
      </c>
      <c r="J922" s="24" t="s">
        <v>3274</v>
      </c>
      <c r="K922" s="36">
        <v>551</v>
      </c>
      <c r="L922" s="36" t="s">
        <v>31</v>
      </c>
      <c r="M922" s="31" t="s">
        <v>234</v>
      </c>
      <c r="N922" s="24" t="s">
        <v>88</v>
      </c>
      <c r="O922" s="24">
        <v>5</v>
      </c>
      <c r="P922" s="24"/>
      <c r="Q922" s="31" t="s">
        <v>34</v>
      </c>
      <c r="R922" s="24"/>
      <c r="S922" s="24"/>
      <c r="T922" s="31" t="s">
        <v>35</v>
      </c>
      <c r="U922" s="199">
        <v>0</v>
      </c>
      <c r="V922" s="200">
        <v>0</v>
      </c>
      <c r="W922" s="34" t="str">
        <f t="shared" si="0"/>
        <v/>
      </c>
      <c r="X922" s="34" t="str">
        <f t="shared" si="1"/>
        <v/>
      </c>
      <c r="Y922" s="201">
        <f t="shared" si="35"/>
        <v>0</v>
      </c>
      <c r="Z922" s="201" t="str">
        <f t="shared" si="34"/>
        <v/>
      </c>
    </row>
    <row r="923" spans="1:26" ht="14.25" customHeight="1" thickBot="1" x14ac:dyDescent="0.3">
      <c r="A923" s="24">
        <v>0.2</v>
      </c>
      <c r="B923" s="24"/>
      <c r="C923" s="24" t="s">
        <v>24</v>
      </c>
      <c r="D923" s="24"/>
      <c r="E923" s="24" t="s">
        <v>808</v>
      </c>
      <c r="F923" s="179" t="s">
        <v>3275</v>
      </c>
      <c r="G923" s="27" t="s">
        <v>39</v>
      </c>
      <c r="H923" s="24" t="s">
        <v>84</v>
      </c>
      <c r="I923" s="31" t="s">
        <v>3276</v>
      </c>
      <c r="J923" s="24" t="s">
        <v>3277</v>
      </c>
      <c r="K923" s="36">
        <v>310</v>
      </c>
      <c r="L923" s="36" t="s">
        <v>31</v>
      </c>
      <c r="M923" s="31" t="s">
        <v>249</v>
      </c>
      <c r="N923" s="24" t="s">
        <v>185</v>
      </c>
      <c r="O923" s="24">
        <v>3</v>
      </c>
      <c r="P923" s="24"/>
      <c r="Q923" s="31" t="s">
        <v>66</v>
      </c>
      <c r="R923" s="24"/>
      <c r="S923" s="24"/>
      <c r="T923" s="31" t="s">
        <v>35</v>
      </c>
      <c r="U923" s="199">
        <v>0</v>
      </c>
      <c r="V923" s="200">
        <v>0</v>
      </c>
      <c r="W923" s="34" t="str">
        <f t="shared" si="0"/>
        <v/>
      </c>
      <c r="X923" s="34" t="str">
        <f t="shared" si="1"/>
        <v/>
      </c>
      <c r="Y923" s="201">
        <f t="shared" si="35"/>
        <v>0</v>
      </c>
      <c r="Z923" s="201" t="str">
        <f t="shared" si="34"/>
        <v/>
      </c>
    </row>
    <row r="924" spans="1:26" ht="14.25" customHeight="1" thickBot="1" x14ac:dyDescent="0.3">
      <c r="A924" s="24">
        <v>0.129</v>
      </c>
      <c r="B924" s="24" t="s">
        <v>3278</v>
      </c>
      <c r="C924" s="24" t="s">
        <v>24</v>
      </c>
      <c r="D924" s="24"/>
      <c r="E924" s="24" t="s">
        <v>319</v>
      </c>
      <c r="F924" s="179" t="s">
        <v>3279</v>
      </c>
      <c r="G924" s="31" t="s">
        <v>69</v>
      </c>
      <c r="H924" s="24" t="s">
        <v>84</v>
      </c>
      <c r="I924" s="31" t="s">
        <v>3280</v>
      </c>
      <c r="J924" s="24" t="s">
        <v>3281</v>
      </c>
      <c r="K924" s="36">
        <v>164</v>
      </c>
      <c r="L924" s="36" t="s">
        <v>31</v>
      </c>
      <c r="M924" s="31" t="s">
        <v>184</v>
      </c>
      <c r="N924" s="24" t="s">
        <v>185</v>
      </c>
      <c r="O924" s="24">
        <v>2</v>
      </c>
      <c r="P924" s="24"/>
      <c r="Q924" s="31" t="s">
        <v>66</v>
      </c>
      <c r="R924" s="24"/>
      <c r="S924" s="24"/>
      <c r="T924" s="31" t="s">
        <v>35</v>
      </c>
      <c r="U924" s="199">
        <v>11100</v>
      </c>
      <c r="V924" s="200">
        <v>32200</v>
      </c>
      <c r="W924" s="34">
        <f t="shared" si="0"/>
        <v>10.341614906832298</v>
      </c>
      <c r="X924" s="34" t="str">
        <f t="shared" si="1"/>
        <v>A</v>
      </c>
      <c r="Y924" s="201">
        <f t="shared" si="35"/>
        <v>96600</v>
      </c>
      <c r="Z924" s="201" t="str">
        <f t="shared" si="34"/>
        <v>d</v>
      </c>
    </row>
    <row r="925" spans="1:26" ht="14.25" customHeight="1" thickBot="1" x14ac:dyDescent="0.3">
      <c r="A925" s="22">
        <v>80</v>
      </c>
      <c r="B925" s="23">
        <v>119</v>
      </c>
      <c r="C925" s="24"/>
      <c r="D925" s="24"/>
      <c r="E925" s="25" t="s">
        <v>37</v>
      </c>
      <c r="F925" s="178" t="s">
        <v>3282</v>
      </c>
      <c r="G925" s="27" t="s">
        <v>39</v>
      </c>
      <c r="H925" s="25" t="s">
        <v>40</v>
      </c>
      <c r="I925" s="24"/>
      <c r="J925" s="25" t="s">
        <v>3283</v>
      </c>
      <c r="K925" s="30">
        <v>39</v>
      </c>
      <c r="L925" s="30" t="s">
        <v>31</v>
      </c>
      <c r="M925" s="31" t="s">
        <v>43</v>
      </c>
      <c r="N925" s="24">
        <v>2018</v>
      </c>
      <c r="O925" s="24">
        <v>51</v>
      </c>
      <c r="P925" s="24" t="s">
        <v>44</v>
      </c>
      <c r="Q925" s="31" t="s">
        <v>34</v>
      </c>
      <c r="R925" s="24" t="s">
        <v>45</v>
      </c>
      <c r="S925" s="24" t="s">
        <v>44</v>
      </c>
      <c r="T925" s="31" t="s">
        <v>35</v>
      </c>
      <c r="U925" s="199">
        <v>140</v>
      </c>
      <c r="V925" s="200">
        <v>60</v>
      </c>
      <c r="W925" s="34">
        <f t="shared" si="0"/>
        <v>70</v>
      </c>
      <c r="X925" s="34" t="str">
        <f t="shared" si="1"/>
        <v>C</v>
      </c>
      <c r="Y925" s="201">
        <f t="shared" si="35"/>
        <v>180</v>
      </c>
      <c r="Z925" s="201" t="str">
        <f t="shared" si="34"/>
        <v>d</v>
      </c>
    </row>
    <row r="926" spans="1:26" ht="14.25" customHeight="1" thickBot="1" x14ac:dyDescent="0.3">
      <c r="A926" s="22">
        <v>80</v>
      </c>
      <c r="B926" s="23">
        <v>119</v>
      </c>
      <c r="C926" s="24"/>
      <c r="D926" s="24"/>
      <c r="E926" s="25" t="s">
        <v>37</v>
      </c>
      <c r="F926" s="178" t="s">
        <v>3282</v>
      </c>
      <c r="G926" s="27" t="s">
        <v>46</v>
      </c>
      <c r="H926" s="25" t="s">
        <v>40</v>
      </c>
      <c r="I926" s="24"/>
      <c r="J926" s="25" t="s">
        <v>3283</v>
      </c>
      <c r="K926" s="35">
        <v>39</v>
      </c>
      <c r="L926" s="35" t="s">
        <v>47</v>
      </c>
      <c r="M926" s="31" t="s">
        <v>43</v>
      </c>
      <c r="N926" s="24">
        <v>2018</v>
      </c>
      <c r="O926" s="24">
        <v>51</v>
      </c>
      <c r="P926" s="24" t="s">
        <v>44</v>
      </c>
      <c r="Q926" s="31" t="s">
        <v>34</v>
      </c>
      <c r="R926" s="24" t="s">
        <v>45</v>
      </c>
      <c r="S926" s="24" t="s">
        <v>44</v>
      </c>
      <c r="T926" s="31" t="s">
        <v>35</v>
      </c>
      <c r="U926" s="199">
        <v>10500</v>
      </c>
      <c r="V926" s="200">
        <v>2000</v>
      </c>
      <c r="W926" s="34">
        <f t="shared" si="0"/>
        <v>157.5</v>
      </c>
      <c r="X926" s="34" t="str">
        <f t="shared" si="1"/>
        <v>C</v>
      </c>
      <c r="Y926" s="201">
        <f t="shared" si="35"/>
        <v>6000</v>
      </c>
      <c r="Z926" s="201" t="str">
        <f t="shared" si="34"/>
        <v/>
      </c>
    </row>
    <row r="927" spans="1:26" ht="14.25" customHeight="1" thickBot="1" x14ac:dyDescent="0.3">
      <c r="A927" s="22">
        <v>80</v>
      </c>
      <c r="B927" s="23">
        <v>119</v>
      </c>
      <c r="C927" s="24"/>
      <c r="D927" s="24"/>
      <c r="E927" s="25" t="s">
        <v>37</v>
      </c>
      <c r="F927" s="178" t="s">
        <v>3282</v>
      </c>
      <c r="G927" s="31" t="s">
        <v>27</v>
      </c>
      <c r="H927" s="25" t="s">
        <v>40</v>
      </c>
      <c r="I927" s="24"/>
      <c r="J927" s="25" t="s">
        <v>3283</v>
      </c>
      <c r="K927" s="35">
        <v>39</v>
      </c>
      <c r="L927" s="35" t="s">
        <v>48</v>
      </c>
      <c r="M927" s="31" t="s">
        <v>43</v>
      </c>
      <c r="N927" s="24">
        <v>2018</v>
      </c>
      <c r="O927" s="24">
        <v>51</v>
      </c>
      <c r="P927" s="24" t="s">
        <v>44</v>
      </c>
      <c r="Q927" s="31" t="s">
        <v>34</v>
      </c>
      <c r="R927" s="24" t="s">
        <v>45</v>
      </c>
      <c r="S927" s="24" t="s">
        <v>44</v>
      </c>
      <c r="T927" s="31" t="s">
        <v>35</v>
      </c>
      <c r="U927" s="199">
        <v>0</v>
      </c>
      <c r="V927" s="200">
        <v>0</v>
      </c>
      <c r="W927" s="34" t="str">
        <f t="shared" si="0"/>
        <v/>
      </c>
      <c r="X927" s="34" t="str">
        <f t="shared" si="1"/>
        <v/>
      </c>
      <c r="Y927" s="201">
        <f t="shared" si="35"/>
        <v>0</v>
      </c>
      <c r="Z927" s="201" t="str">
        <f t="shared" si="34"/>
        <v/>
      </c>
    </row>
    <row r="928" spans="1:26" ht="14.25" customHeight="1" thickBot="1" x14ac:dyDescent="0.3">
      <c r="A928" s="40">
        <v>0.72</v>
      </c>
      <c r="B928" s="40">
        <v>0.75</v>
      </c>
      <c r="C928" s="24" t="s">
        <v>195</v>
      </c>
      <c r="D928" s="24"/>
      <c r="E928" s="24" t="s">
        <v>217</v>
      </c>
      <c r="F928" s="179" t="s">
        <v>3284</v>
      </c>
      <c r="G928" s="31" t="s">
        <v>69</v>
      </c>
      <c r="H928" s="24" t="s">
        <v>28</v>
      </c>
      <c r="I928" s="31" t="s">
        <v>3285</v>
      </c>
      <c r="J928" s="24" t="s">
        <v>3286</v>
      </c>
      <c r="K928" s="36">
        <v>374</v>
      </c>
      <c r="L928" s="36" t="s">
        <v>31</v>
      </c>
      <c r="M928" s="31" t="s">
        <v>752</v>
      </c>
      <c r="N928" s="24" t="s">
        <v>33</v>
      </c>
      <c r="O928" s="24">
        <v>4</v>
      </c>
      <c r="P928" s="24"/>
      <c r="Q928" s="31" t="s">
        <v>34</v>
      </c>
      <c r="R928" s="24"/>
      <c r="S928" s="24"/>
      <c r="T928" s="31" t="s">
        <v>35</v>
      </c>
      <c r="U928" s="199">
        <v>6300</v>
      </c>
      <c r="V928" s="200">
        <v>2000</v>
      </c>
      <c r="W928" s="34">
        <f t="shared" si="0"/>
        <v>94.5</v>
      </c>
      <c r="X928" s="34" t="str">
        <f t="shared" si="1"/>
        <v>C</v>
      </c>
      <c r="Y928" s="201">
        <f t="shared" si="35"/>
        <v>6000</v>
      </c>
      <c r="Z928" s="201" t="str">
        <f t="shared" si="34"/>
        <v/>
      </c>
    </row>
    <row r="929" spans="1:26" ht="14.25" customHeight="1" thickBot="1" x14ac:dyDescent="0.3">
      <c r="A929" s="40">
        <v>0.6996</v>
      </c>
      <c r="B929" s="41" t="s">
        <v>3287</v>
      </c>
      <c r="C929" s="51" t="s">
        <v>24</v>
      </c>
      <c r="D929" s="24"/>
      <c r="E929" s="24" t="s">
        <v>267</v>
      </c>
      <c r="F929" s="179" t="s">
        <v>3288</v>
      </c>
      <c r="G929" s="31" t="s">
        <v>83</v>
      </c>
      <c r="H929" s="24" t="s">
        <v>84</v>
      </c>
      <c r="I929" s="31" t="s">
        <v>3289</v>
      </c>
      <c r="J929" s="24" t="s">
        <v>3290</v>
      </c>
      <c r="K929" s="36">
        <v>308</v>
      </c>
      <c r="L929" s="36" t="s">
        <v>31</v>
      </c>
      <c r="M929" s="31" t="s">
        <v>87</v>
      </c>
      <c r="N929" s="24" t="s">
        <v>88</v>
      </c>
      <c r="O929" s="24">
        <v>3</v>
      </c>
      <c r="P929" s="24"/>
      <c r="Q929" s="31" t="s">
        <v>34</v>
      </c>
      <c r="R929" s="49"/>
      <c r="S929" s="49"/>
      <c r="T929" s="31" t="s">
        <v>35</v>
      </c>
      <c r="U929" s="199">
        <v>17900</v>
      </c>
      <c r="V929" s="200">
        <v>5100</v>
      </c>
      <c r="W929" s="34">
        <f t="shared" si="0"/>
        <v>105.29411764705883</v>
      </c>
      <c r="X929" s="34" t="str">
        <f t="shared" si="1"/>
        <v>C</v>
      </c>
      <c r="Y929" s="201">
        <f t="shared" si="35"/>
        <v>15300</v>
      </c>
      <c r="Z929" s="201" t="str">
        <f t="shared" si="34"/>
        <v/>
      </c>
    </row>
    <row r="930" spans="1:26" ht="14.25" customHeight="1" thickBot="1" x14ac:dyDescent="0.3">
      <c r="A930" s="40">
        <v>0.33900000000000002</v>
      </c>
      <c r="B930" s="41">
        <v>0.5</v>
      </c>
      <c r="C930" s="51" t="s">
        <v>24</v>
      </c>
      <c r="D930" s="24"/>
      <c r="E930" s="24" t="s">
        <v>1083</v>
      </c>
      <c r="F930" s="179" t="s">
        <v>3291</v>
      </c>
      <c r="G930" s="31" t="s">
        <v>110</v>
      </c>
      <c r="H930" s="24" t="s">
        <v>28</v>
      </c>
      <c r="I930" s="31" t="s">
        <v>3292</v>
      </c>
      <c r="J930" s="24" t="s">
        <v>3293</v>
      </c>
      <c r="K930" s="36">
        <v>322</v>
      </c>
      <c r="L930" s="36" t="s">
        <v>31</v>
      </c>
      <c r="M930" s="31" t="s">
        <v>318</v>
      </c>
      <c r="N930" s="24" t="s">
        <v>33</v>
      </c>
      <c r="O930" s="24">
        <v>3</v>
      </c>
      <c r="P930" s="24"/>
      <c r="Q930" s="31" t="s">
        <v>34</v>
      </c>
      <c r="R930" s="49"/>
      <c r="S930" s="49"/>
      <c r="T930" s="31" t="s">
        <v>35</v>
      </c>
      <c r="U930" s="199">
        <v>900</v>
      </c>
      <c r="V930" s="200">
        <v>200</v>
      </c>
      <c r="W930" s="34">
        <f t="shared" si="0"/>
        <v>135</v>
      </c>
      <c r="X930" s="34" t="str">
        <f t="shared" si="1"/>
        <v>C</v>
      </c>
      <c r="Y930" s="201">
        <f t="shared" si="35"/>
        <v>600</v>
      </c>
      <c r="Z930" s="201" t="str">
        <f t="shared" si="34"/>
        <v/>
      </c>
    </row>
    <row r="931" spans="1:26" ht="14.25" customHeight="1" thickBot="1" x14ac:dyDescent="0.3">
      <c r="A931" s="40">
        <v>2.4900000000000002</v>
      </c>
      <c r="B931" s="41" t="s">
        <v>3294</v>
      </c>
      <c r="C931" s="24" t="s">
        <v>36</v>
      </c>
      <c r="D931" s="24"/>
      <c r="E931" s="24" t="s">
        <v>1083</v>
      </c>
      <c r="F931" s="179" t="s">
        <v>3295</v>
      </c>
      <c r="G931" s="31" t="s">
        <v>110</v>
      </c>
      <c r="H931" s="24" t="s">
        <v>40</v>
      </c>
      <c r="I931" s="31" t="s">
        <v>3296</v>
      </c>
      <c r="J931" s="24" t="s">
        <v>3297</v>
      </c>
      <c r="K931" s="36">
        <v>371</v>
      </c>
      <c r="L931" s="36" t="s">
        <v>31</v>
      </c>
      <c r="M931" s="31" t="s">
        <v>87</v>
      </c>
      <c r="N931" s="24" t="s">
        <v>88</v>
      </c>
      <c r="O931" s="24">
        <v>3</v>
      </c>
      <c r="P931" s="24"/>
      <c r="Q931" s="31" t="s">
        <v>34</v>
      </c>
      <c r="R931" s="49" t="s">
        <v>45</v>
      </c>
      <c r="S931" s="49"/>
      <c r="T931" s="31" t="s">
        <v>35</v>
      </c>
      <c r="U931" s="199">
        <v>0</v>
      </c>
      <c r="V931" s="200">
        <v>0</v>
      </c>
      <c r="W931" s="34" t="str">
        <f t="shared" si="0"/>
        <v/>
      </c>
      <c r="X931" s="34" t="str">
        <f t="shared" si="1"/>
        <v/>
      </c>
      <c r="Y931" s="201">
        <f t="shared" si="35"/>
        <v>0</v>
      </c>
      <c r="Z931" s="201" t="str">
        <f t="shared" si="34"/>
        <v/>
      </c>
    </row>
    <row r="932" spans="1:26" ht="14.25" customHeight="1" thickBot="1" x14ac:dyDescent="0.3">
      <c r="A932" s="40">
        <v>109.07727272727273</v>
      </c>
      <c r="B932" s="40">
        <v>180</v>
      </c>
      <c r="C932" s="24" t="s">
        <v>49</v>
      </c>
      <c r="D932" s="24"/>
      <c r="E932" s="24" t="s">
        <v>130</v>
      </c>
      <c r="F932" s="179" t="s">
        <v>3298</v>
      </c>
      <c r="G932" s="31" t="s">
        <v>27</v>
      </c>
      <c r="H932" s="24" t="s">
        <v>40</v>
      </c>
      <c r="I932" s="31" t="s">
        <v>3299</v>
      </c>
      <c r="J932" s="24" t="s">
        <v>3300</v>
      </c>
      <c r="K932" s="36">
        <v>386</v>
      </c>
      <c r="L932" s="36" t="s">
        <v>31</v>
      </c>
      <c r="M932" s="31" t="s">
        <v>752</v>
      </c>
      <c r="N932" s="24" t="s">
        <v>33</v>
      </c>
      <c r="O932" s="24">
        <v>4</v>
      </c>
      <c r="P932" s="24"/>
      <c r="Q932" s="31" t="s">
        <v>34</v>
      </c>
      <c r="R932" s="24"/>
      <c r="S932" s="24"/>
      <c r="T932" s="31" t="s">
        <v>35</v>
      </c>
      <c r="U932" s="199">
        <v>0</v>
      </c>
      <c r="V932" s="200">
        <v>0</v>
      </c>
      <c r="W932" s="34" t="str">
        <f t="shared" si="0"/>
        <v/>
      </c>
      <c r="X932" s="34" t="str">
        <f t="shared" si="1"/>
        <v/>
      </c>
      <c r="Y932" s="201">
        <f t="shared" si="35"/>
        <v>0</v>
      </c>
      <c r="Z932" s="201" t="str">
        <f t="shared" si="34"/>
        <v/>
      </c>
    </row>
    <row r="933" spans="1:26" ht="14.25" customHeight="1" thickBot="1" x14ac:dyDescent="0.3">
      <c r="A933" s="40">
        <v>7.7807692307692315</v>
      </c>
      <c r="B933" s="40">
        <v>8.5</v>
      </c>
      <c r="C933" s="24" t="s">
        <v>49</v>
      </c>
      <c r="D933" s="24"/>
      <c r="E933" s="24" t="s">
        <v>178</v>
      </c>
      <c r="F933" s="179" t="s">
        <v>3301</v>
      </c>
      <c r="G933" s="31" t="s">
        <v>180</v>
      </c>
      <c r="H933" s="24" t="s">
        <v>40</v>
      </c>
      <c r="I933" s="31" t="s">
        <v>3302</v>
      </c>
      <c r="J933" s="24" t="s">
        <v>3303</v>
      </c>
      <c r="K933" s="36">
        <v>388</v>
      </c>
      <c r="L933" s="36" t="s">
        <v>31</v>
      </c>
      <c r="M933" s="31" t="s">
        <v>752</v>
      </c>
      <c r="N933" s="24" t="s">
        <v>33</v>
      </c>
      <c r="O933" s="24">
        <v>4</v>
      </c>
      <c r="P933" s="24"/>
      <c r="Q933" s="31" t="s">
        <v>34</v>
      </c>
      <c r="R933" s="24"/>
      <c r="S933" s="24"/>
      <c r="T933" s="31" t="s">
        <v>35</v>
      </c>
      <c r="U933" s="199">
        <v>20000</v>
      </c>
      <c r="V933" s="200">
        <v>44000</v>
      </c>
      <c r="W933" s="34">
        <f t="shared" si="0"/>
        <v>13.636363636363637</v>
      </c>
      <c r="X933" s="34" t="str">
        <f t="shared" si="1"/>
        <v>A</v>
      </c>
      <c r="Y933" s="201">
        <f t="shared" si="35"/>
        <v>132000</v>
      </c>
      <c r="Z933" s="201" t="str">
        <f t="shared" si="34"/>
        <v>d</v>
      </c>
    </row>
    <row r="934" spans="1:26" ht="14.25" customHeight="1" thickBot="1" x14ac:dyDescent="0.3">
      <c r="A934" s="40">
        <v>54.430833333333332</v>
      </c>
      <c r="B934" s="40">
        <v>98</v>
      </c>
      <c r="C934" s="24" t="s">
        <v>49</v>
      </c>
      <c r="D934" s="24"/>
      <c r="E934" s="24" t="s">
        <v>130</v>
      </c>
      <c r="F934" s="179" t="s">
        <v>3304</v>
      </c>
      <c r="G934" s="31" t="s">
        <v>27</v>
      </c>
      <c r="H934" s="24" t="s">
        <v>40</v>
      </c>
      <c r="I934" s="31" t="s">
        <v>3305</v>
      </c>
      <c r="J934" s="24" t="s">
        <v>3306</v>
      </c>
      <c r="K934" s="36">
        <v>387</v>
      </c>
      <c r="L934" s="36" t="s">
        <v>31</v>
      </c>
      <c r="M934" s="31" t="s">
        <v>752</v>
      </c>
      <c r="N934" s="24" t="s">
        <v>33</v>
      </c>
      <c r="O934" s="24">
        <v>4</v>
      </c>
      <c r="P934" s="24"/>
      <c r="Q934" s="31" t="s">
        <v>34</v>
      </c>
      <c r="R934" s="24"/>
      <c r="S934" s="24"/>
      <c r="T934" s="31" t="s">
        <v>35</v>
      </c>
      <c r="U934" s="199">
        <v>8000</v>
      </c>
      <c r="V934" s="200">
        <v>10000</v>
      </c>
      <c r="W934" s="34">
        <f t="shared" si="0"/>
        <v>24</v>
      </c>
      <c r="X934" s="34" t="str">
        <f t="shared" si="1"/>
        <v>A</v>
      </c>
      <c r="Y934" s="201">
        <f t="shared" si="35"/>
        <v>30000</v>
      </c>
      <c r="Z934" s="201" t="str">
        <f t="shared" si="34"/>
        <v>d</v>
      </c>
    </row>
    <row r="935" spans="1:26" ht="14.25" customHeight="1" thickBot="1" x14ac:dyDescent="0.3">
      <c r="A935" s="43">
        <v>0.14899999999999999</v>
      </c>
      <c r="B935" s="43" t="s">
        <v>3307</v>
      </c>
      <c r="C935" s="61" t="s">
        <v>453</v>
      </c>
      <c r="D935" s="44"/>
      <c r="E935" s="44" t="s">
        <v>1409</v>
      </c>
      <c r="F935" s="181" t="s">
        <v>3308</v>
      </c>
      <c r="G935" s="62" t="s">
        <v>83</v>
      </c>
      <c r="H935" s="44" t="s">
        <v>84</v>
      </c>
      <c r="I935" s="62" t="s">
        <v>3309</v>
      </c>
      <c r="J935" s="44" t="s">
        <v>3310</v>
      </c>
      <c r="K935" s="53">
        <v>489</v>
      </c>
      <c r="L935" s="53" t="s">
        <v>31</v>
      </c>
      <c r="M935" s="62" t="s">
        <v>234</v>
      </c>
      <c r="N935" s="44" t="s">
        <v>88</v>
      </c>
      <c r="O935" s="44">
        <v>5</v>
      </c>
      <c r="P935" s="24"/>
      <c r="Q935" s="31" t="s">
        <v>34</v>
      </c>
      <c r="R935" s="24"/>
      <c r="S935" s="24"/>
      <c r="T935" s="31" t="s">
        <v>35</v>
      </c>
      <c r="U935" s="199">
        <v>12000</v>
      </c>
      <c r="V935" s="200">
        <v>21500</v>
      </c>
      <c r="W935" s="34">
        <f t="shared" si="0"/>
        <v>16.744186046511629</v>
      </c>
      <c r="X935" s="34" t="str">
        <f t="shared" si="1"/>
        <v>A</v>
      </c>
      <c r="Y935" s="201">
        <f t="shared" si="35"/>
        <v>64500</v>
      </c>
      <c r="Z935" s="201" t="str">
        <f t="shared" si="34"/>
        <v>d</v>
      </c>
    </row>
    <row r="936" spans="1:26" ht="14.25" customHeight="1" thickBot="1" x14ac:dyDescent="0.3">
      <c r="A936" s="43">
        <v>1.79</v>
      </c>
      <c r="B936" s="43" t="s">
        <v>3311</v>
      </c>
      <c r="C936" s="44" t="s">
        <v>2660</v>
      </c>
      <c r="D936" s="44"/>
      <c r="E936" s="44" t="s">
        <v>1057</v>
      </c>
      <c r="F936" s="181" t="s">
        <v>3312</v>
      </c>
      <c r="G936" s="62" t="s">
        <v>83</v>
      </c>
      <c r="H936" s="44" t="s">
        <v>40</v>
      </c>
      <c r="I936" s="62" t="s">
        <v>3313</v>
      </c>
      <c r="J936" s="44" t="s">
        <v>3314</v>
      </c>
      <c r="K936" s="53">
        <v>490</v>
      </c>
      <c r="L936" s="53" t="s">
        <v>31</v>
      </c>
      <c r="M936" s="62" t="s">
        <v>234</v>
      </c>
      <c r="N936" s="44" t="s">
        <v>88</v>
      </c>
      <c r="O936" s="44">
        <v>5</v>
      </c>
      <c r="P936" s="24"/>
      <c r="Q936" s="31" t="s">
        <v>34</v>
      </c>
      <c r="R936" s="24" t="s">
        <v>45</v>
      </c>
      <c r="S936" s="24"/>
      <c r="T936" s="31" t="s">
        <v>35</v>
      </c>
      <c r="U936" s="199">
        <v>0</v>
      </c>
      <c r="V936" s="200">
        <v>0</v>
      </c>
      <c r="W936" s="34" t="str">
        <f t="shared" si="0"/>
        <v/>
      </c>
      <c r="X936" s="34" t="str">
        <f t="shared" si="1"/>
        <v/>
      </c>
      <c r="Y936" s="201">
        <f t="shared" si="35"/>
        <v>0</v>
      </c>
      <c r="Z936" s="201" t="str">
        <f t="shared" si="34"/>
        <v/>
      </c>
    </row>
    <row r="937" spans="1:26" ht="14.25" customHeight="1" thickBot="1" x14ac:dyDescent="0.3">
      <c r="A937" s="40">
        <v>0.88729999999999998</v>
      </c>
      <c r="B937" s="40" t="s">
        <v>3315</v>
      </c>
      <c r="C937" s="24" t="s">
        <v>348</v>
      </c>
      <c r="D937" s="24"/>
      <c r="E937" s="31" t="s">
        <v>3316</v>
      </c>
      <c r="F937" s="179" t="s">
        <v>3317</v>
      </c>
      <c r="G937" s="31" t="s">
        <v>110</v>
      </c>
      <c r="H937" s="24" t="s">
        <v>84</v>
      </c>
      <c r="I937" s="31" t="s">
        <v>3318</v>
      </c>
      <c r="J937" s="24" t="s">
        <v>3319</v>
      </c>
      <c r="K937" s="53">
        <v>298</v>
      </c>
      <c r="L937" s="53" t="s">
        <v>31</v>
      </c>
      <c r="M937" s="31" t="s">
        <v>87</v>
      </c>
      <c r="N937" s="24" t="s">
        <v>88</v>
      </c>
      <c r="O937" s="24">
        <v>3</v>
      </c>
      <c r="P937" s="24"/>
      <c r="Q937" s="31" t="s">
        <v>34</v>
      </c>
      <c r="R937" s="24"/>
      <c r="S937" s="24"/>
      <c r="T937" s="31" t="s">
        <v>35</v>
      </c>
      <c r="U937" s="199">
        <v>0</v>
      </c>
      <c r="V937" s="200">
        <v>0</v>
      </c>
      <c r="W937" s="34" t="str">
        <f t="shared" si="0"/>
        <v/>
      </c>
      <c r="X937" s="34" t="str">
        <f t="shared" si="1"/>
        <v/>
      </c>
      <c r="Y937" s="201">
        <f t="shared" si="35"/>
        <v>0</v>
      </c>
      <c r="Z937" s="201" t="str">
        <f t="shared" si="34"/>
        <v/>
      </c>
    </row>
    <row r="938" spans="1:26" ht="14.25" customHeight="1" thickBot="1" x14ac:dyDescent="0.3">
      <c r="A938" s="40">
        <v>0.65569999999999995</v>
      </c>
      <c r="B938" s="40" t="s">
        <v>1552</v>
      </c>
      <c r="C938" s="24" t="s">
        <v>348</v>
      </c>
      <c r="D938" s="24"/>
      <c r="E938" s="31" t="s">
        <v>3316</v>
      </c>
      <c r="F938" s="179" t="s">
        <v>3320</v>
      </c>
      <c r="G938" s="31" t="s">
        <v>110</v>
      </c>
      <c r="H938" s="24" t="s">
        <v>84</v>
      </c>
      <c r="I938" s="31" t="s">
        <v>3321</v>
      </c>
      <c r="J938" s="24" t="s">
        <v>3322</v>
      </c>
      <c r="K938" s="53">
        <v>299</v>
      </c>
      <c r="L938" s="53" t="s">
        <v>31</v>
      </c>
      <c r="M938" s="31" t="s">
        <v>87</v>
      </c>
      <c r="N938" s="24" t="s">
        <v>88</v>
      </c>
      <c r="O938" s="24">
        <v>3</v>
      </c>
      <c r="P938" s="24"/>
      <c r="Q938" s="31" t="s">
        <v>34</v>
      </c>
      <c r="R938" s="24"/>
      <c r="S938" s="24"/>
      <c r="T938" s="31" t="s">
        <v>35</v>
      </c>
      <c r="U938" s="199">
        <v>60</v>
      </c>
      <c r="V938" s="200">
        <v>0</v>
      </c>
      <c r="W938" s="34" t="str">
        <f t="shared" si="0"/>
        <v/>
      </c>
      <c r="X938" s="34" t="str">
        <f t="shared" si="1"/>
        <v/>
      </c>
      <c r="Y938" s="201">
        <f t="shared" si="35"/>
        <v>0</v>
      </c>
      <c r="Z938" s="201" t="str">
        <f t="shared" si="34"/>
        <v/>
      </c>
    </row>
    <row r="939" spans="1:26" ht="14.25" customHeight="1" thickBot="1" x14ac:dyDescent="0.3">
      <c r="A939" s="40">
        <v>0.89</v>
      </c>
      <c r="B939" s="40" t="s">
        <v>3323</v>
      </c>
      <c r="C939" s="24" t="s">
        <v>348</v>
      </c>
      <c r="D939" s="24"/>
      <c r="E939" s="31" t="s">
        <v>3316</v>
      </c>
      <c r="F939" s="179" t="s">
        <v>3324</v>
      </c>
      <c r="G939" s="31" t="s">
        <v>110</v>
      </c>
      <c r="H939" s="24" t="s">
        <v>84</v>
      </c>
      <c r="I939" s="31" t="s">
        <v>3325</v>
      </c>
      <c r="J939" s="24" t="s">
        <v>3326</v>
      </c>
      <c r="K939" s="53">
        <v>300</v>
      </c>
      <c r="L939" s="53" t="s">
        <v>31</v>
      </c>
      <c r="M939" s="31" t="s">
        <v>87</v>
      </c>
      <c r="N939" s="24" t="s">
        <v>88</v>
      </c>
      <c r="O939" s="24">
        <v>3</v>
      </c>
      <c r="P939" s="24"/>
      <c r="Q939" s="31" t="s">
        <v>34</v>
      </c>
      <c r="R939" s="24"/>
      <c r="S939" s="24"/>
      <c r="T939" s="31" t="s">
        <v>35</v>
      </c>
      <c r="U939" s="199">
        <v>7560</v>
      </c>
      <c r="V939" s="200">
        <v>840</v>
      </c>
      <c r="W939" s="34">
        <f t="shared" si="0"/>
        <v>270</v>
      </c>
      <c r="X939" s="34" t="str">
        <f t="shared" si="1"/>
        <v>C</v>
      </c>
      <c r="Y939" s="201">
        <f t="shared" si="35"/>
        <v>2520</v>
      </c>
      <c r="Z939" s="201" t="str">
        <f t="shared" si="34"/>
        <v/>
      </c>
    </row>
    <row r="940" spans="1:26" ht="14.25" customHeight="1" thickBot="1" x14ac:dyDescent="0.3">
      <c r="A940" s="40">
        <v>0.14899999999999999</v>
      </c>
      <c r="B940" s="40" t="s">
        <v>1879</v>
      </c>
      <c r="C940" s="24" t="s">
        <v>115</v>
      </c>
      <c r="D940" s="24"/>
      <c r="E940" s="24" t="s">
        <v>291</v>
      </c>
      <c r="F940" s="179" t="s">
        <v>3327</v>
      </c>
      <c r="G940" s="31" t="s">
        <v>293</v>
      </c>
      <c r="H940" s="24" t="s">
        <v>84</v>
      </c>
      <c r="I940" s="31" t="s">
        <v>3328</v>
      </c>
      <c r="J940" s="24" t="s">
        <v>3329</v>
      </c>
      <c r="K940" s="36">
        <v>227</v>
      </c>
      <c r="L940" s="36" t="s">
        <v>31</v>
      </c>
      <c r="M940" s="62" t="s">
        <v>128</v>
      </c>
      <c r="N940" s="44" t="s">
        <v>129</v>
      </c>
      <c r="O940" s="44">
        <v>2</v>
      </c>
      <c r="P940" s="24"/>
      <c r="Q940" s="31" t="s">
        <v>34</v>
      </c>
      <c r="R940" s="24"/>
      <c r="S940" s="24"/>
      <c r="T940" s="31" t="s">
        <v>35</v>
      </c>
      <c r="U940" s="199">
        <v>6560</v>
      </c>
      <c r="V940" s="200">
        <v>4800</v>
      </c>
      <c r="W940" s="34">
        <f t="shared" si="0"/>
        <v>41</v>
      </c>
      <c r="X940" s="34" t="str">
        <f t="shared" si="1"/>
        <v>B</v>
      </c>
      <c r="Y940" s="201">
        <f t="shared" si="35"/>
        <v>14400</v>
      </c>
      <c r="Z940" s="201" t="str">
        <f t="shared" si="34"/>
        <v>d</v>
      </c>
    </row>
    <row r="941" spans="1:26" ht="14.25" customHeight="1" thickBot="1" x14ac:dyDescent="0.3">
      <c r="A941" s="40">
        <v>0.249</v>
      </c>
      <c r="B941" s="41" t="s">
        <v>407</v>
      </c>
      <c r="C941" s="51" t="s">
        <v>115</v>
      </c>
      <c r="D941" s="24"/>
      <c r="E941" s="24" t="s">
        <v>291</v>
      </c>
      <c r="F941" s="179" t="s">
        <v>3327</v>
      </c>
      <c r="G941" s="31" t="s">
        <v>293</v>
      </c>
      <c r="H941" s="24" t="s">
        <v>84</v>
      </c>
      <c r="I941" s="31" t="s">
        <v>3330</v>
      </c>
      <c r="J941" s="24" t="s">
        <v>3331</v>
      </c>
      <c r="K941" s="36">
        <v>228</v>
      </c>
      <c r="L941" s="36" t="s">
        <v>31</v>
      </c>
      <c r="M941" s="62" t="s">
        <v>128</v>
      </c>
      <c r="N941" s="44" t="s">
        <v>129</v>
      </c>
      <c r="O941" s="44">
        <v>2</v>
      </c>
      <c r="P941" s="24"/>
      <c r="Q941" s="31" t="s">
        <v>34</v>
      </c>
      <c r="R941" s="24"/>
      <c r="S941" s="24"/>
      <c r="T941" s="31" t="s">
        <v>35</v>
      </c>
      <c r="U941" s="199">
        <v>0</v>
      </c>
      <c r="V941" s="200">
        <v>0</v>
      </c>
      <c r="W941" s="34" t="str">
        <f t="shared" si="0"/>
        <v/>
      </c>
      <c r="X941" s="34" t="str">
        <f t="shared" si="1"/>
        <v/>
      </c>
      <c r="Y941" s="201">
        <f t="shared" si="35"/>
        <v>0</v>
      </c>
      <c r="Z941" s="201" t="str">
        <f t="shared" si="34"/>
        <v/>
      </c>
    </row>
    <row r="942" spans="1:26" ht="14.25" customHeight="1" thickBot="1" x14ac:dyDescent="0.3">
      <c r="A942" s="40">
        <v>4.49</v>
      </c>
      <c r="B942" s="41"/>
      <c r="C942" s="24" t="s">
        <v>3332</v>
      </c>
      <c r="D942" s="24"/>
      <c r="E942" s="24" t="s">
        <v>98</v>
      </c>
      <c r="F942" s="179" t="s">
        <v>3333</v>
      </c>
      <c r="G942" s="27" t="s">
        <v>100</v>
      </c>
      <c r="H942" s="24" t="s">
        <v>144</v>
      </c>
      <c r="I942" s="31" t="s">
        <v>3334</v>
      </c>
      <c r="J942" s="24" t="s">
        <v>3335</v>
      </c>
      <c r="K942" s="36">
        <v>229</v>
      </c>
      <c r="L942" s="36" t="s">
        <v>31</v>
      </c>
      <c r="M942" s="62" t="s">
        <v>128</v>
      </c>
      <c r="N942" s="44" t="s">
        <v>129</v>
      </c>
      <c r="O942" s="44">
        <v>2</v>
      </c>
      <c r="P942" s="24"/>
      <c r="Q942" s="31" t="s">
        <v>34</v>
      </c>
      <c r="R942" s="24"/>
      <c r="S942" s="24"/>
      <c r="T942" s="31" t="s">
        <v>35</v>
      </c>
      <c r="U942" s="199">
        <v>106000</v>
      </c>
      <c r="V942" s="200">
        <v>93050</v>
      </c>
      <c r="W942" s="34">
        <f t="shared" si="0"/>
        <v>34.175174637291782</v>
      </c>
      <c r="X942" s="34" t="str">
        <f t="shared" si="1"/>
        <v>B</v>
      </c>
      <c r="Y942" s="201">
        <f t="shared" si="35"/>
        <v>279150</v>
      </c>
      <c r="Z942" s="201" t="str">
        <f t="shared" si="34"/>
        <v>d</v>
      </c>
    </row>
    <row r="943" spans="1:26" ht="14.25" customHeight="1" thickBot="1" x14ac:dyDescent="0.3">
      <c r="A943" s="43">
        <v>0.67500000000000004</v>
      </c>
      <c r="B943" s="43">
        <v>1.35</v>
      </c>
      <c r="C943" s="24" t="s">
        <v>311</v>
      </c>
      <c r="D943" s="24"/>
      <c r="E943" s="24" t="s">
        <v>291</v>
      </c>
      <c r="F943" s="179" t="s">
        <v>3327</v>
      </c>
      <c r="G943" s="31" t="s">
        <v>293</v>
      </c>
      <c r="H943" s="24" t="s">
        <v>311</v>
      </c>
      <c r="I943" s="31" t="s">
        <v>3336</v>
      </c>
      <c r="J943" s="24" t="s">
        <v>3337</v>
      </c>
      <c r="K943" s="36">
        <v>147</v>
      </c>
      <c r="L943" s="36" t="s">
        <v>31</v>
      </c>
      <c r="M943" s="31" t="s">
        <v>133</v>
      </c>
      <c r="N943" s="24" t="s">
        <v>134</v>
      </c>
      <c r="O943" s="24">
        <v>4</v>
      </c>
      <c r="P943" s="24"/>
      <c r="Q943" s="31" t="s">
        <v>66</v>
      </c>
      <c r="R943" s="24"/>
      <c r="S943" s="24"/>
      <c r="T943" s="31" t="s">
        <v>35</v>
      </c>
      <c r="U943" s="199">
        <v>0</v>
      </c>
      <c r="V943" s="200">
        <v>25</v>
      </c>
      <c r="W943" s="34">
        <f t="shared" si="0"/>
        <v>0</v>
      </c>
      <c r="X943" s="34" t="str">
        <f t="shared" si="1"/>
        <v>A</v>
      </c>
      <c r="Y943" s="201">
        <f t="shared" si="35"/>
        <v>75</v>
      </c>
      <c r="Z943" s="201" t="str">
        <f t="shared" si="34"/>
        <v>d</v>
      </c>
    </row>
    <row r="944" spans="1:26" ht="14.25" customHeight="1" thickBot="1" x14ac:dyDescent="0.3">
      <c r="A944" s="24">
        <v>0.82</v>
      </c>
      <c r="B944" s="24" t="s">
        <v>3338</v>
      </c>
      <c r="C944" s="24" t="s">
        <v>311</v>
      </c>
      <c r="D944" s="24"/>
      <c r="E944" s="24" t="s">
        <v>297</v>
      </c>
      <c r="F944" s="179" t="s">
        <v>3339</v>
      </c>
      <c r="G944" s="31" t="s">
        <v>110</v>
      </c>
      <c r="H944" s="24" t="s">
        <v>2515</v>
      </c>
      <c r="I944" s="31" t="s">
        <v>3340</v>
      </c>
      <c r="J944" s="24" t="s">
        <v>3341</v>
      </c>
      <c r="K944" s="36">
        <v>328</v>
      </c>
      <c r="L944" s="36" t="s">
        <v>31</v>
      </c>
      <c r="M944" s="31" t="s">
        <v>249</v>
      </c>
      <c r="N944" s="24" t="s">
        <v>185</v>
      </c>
      <c r="O944" s="24">
        <v>3</v>
      </c>
      <c r="P944" s="24"/>
      <c r="Q944" s="31" t="s">
        <v>66</v>
      </c>
      <c r="R944" s="24"/>
      <c r="S944" s="24"/>
      <c r="T944" s="31" t="s">
        <v>35</v>
      </c>
      <c r="U944" s="199">
        <v>0</v>
      </c>
      <c r="V944" s="200">
        <v>0</v>
      </c>
      <c r="W944" s="34" t="str">
        <f t="shared" si="0"/>
        <v/>
      </c>
      <c r="X944" s="34" t="str">
        <f t="shared" si="1"/>
        <v/>
      </c>
      <c r="Y944" s="201">
        <f t="shared" si="35"/>
        <v>0</v>
      </c>
      <c r="Z944" s="201" t="str">
        <f t="shared" si="34"/>
        <v/>
      </c>
    </row>
    <row r="945" spans="1:26" ht="14.25" customHeight="1" thickBot="1" x14ac:dyDescent="0.3">
      <c r="A945" s="24">
        <v>17.2</v>
      </c>
      <c r="B945" s="24"/>
      <c r="C945" s="24" t="s">
        <v>49</v>
      </c>
      <c r="D945" s="24"/>
      <c r="E945" s="24" t="s">
        <v>291</v>
      </c>
      <c r="F945" s="179" t="s">
        <v>3327</v>
      </c>
      <c r="G945" s="31" t="s">
        <v>293</v>
      </c>
      <c r="H945" s="24" t="s">
        <v>222</v>
      </c>
      <c r="I945" s="31" t="s">
        <v>3342</v>
      </c>
      <c r="J945" s="24" t="s">
        <v>3343</v>
      </c>
      <c r="K945" s="30">
        <v>236</v>
      </c>
      <c r="L945" s="30" t="s">
        <v>31</v>
      </c>
      <c r="M945" s="31" t="s">
        <v>249</v>
      </c>
      <c r="N945" s="24" t="s">
        <v>185</v>
      </c>
      <c r="O945" s="24">
        <v>3</v>
      </c>
      <c r="P945" s="24"/>
      <c r="Q945" s="31" t="s">
        <v>66</v>
      </c>
      <c r="R945" s="24"/>
      <c r="S945" s="24"/>
      <c r="T945" s="31" t="s">
        <v>35</v>
      </c>
      <c r="U945" s="199">
        <v>0</v>
      </c>
      <c r="V945" s="200">
        <v>0</v>
      </c>
      <c r="W945" s="34" t="str">
        <f t="shared" si="0"/>
        <v/>
      </c>
      <c r="X945" s="34" t="str">
        <f t="shared" si="1"/>
        <v/>
      </c>
      <c r="Y945" s="201">
        <f t="shared" si="35"/>
        <v>0</v>
      </c>
      <c r="Z945" s="201" t="str">
        <f t="shared" si="34"/>
        <v/>
      </c>
    </row>
    <row r="946" spans="1:26" ht="14.25" customHeight="1" thickBot="1" x14ac:dyDescent="0.3">
      <c r="A946" s="24">
        <v>17.2</v>
      </c>
      <c r="B946" s="24" t="s">
        <v>3344</v>
      </c>
      <c r="C946" s="24" t="s">
        <v>49</v>
      </c>
      <c r="D946" s="24"/>
      <c r="E946" s="24" t="s">
        <v>574</v>
      </c>
      <c r="F946" s="179" t="s">
        <v>3345</v>
      </c>
      <c r="G946" s="31" t="s">
        <v>69</v>
      </c>
      <c r="H946" s="24" t="s">
        <v>222</v>
      </c>
      <c r="I946" s="31" t="s">
        <v>3342</v>
      </c>
      <c r="J946" s="24" t="s">
        <v>3343</v>
      </c>
      <c r="K946" s="35">
        <v>236</v>
      </c>
      <c r="L946" s="35" t="s">
        <v>47</v>
      </c>
      <c r="M946" s="31" t="s">
        <v>249</v>
      </c>
      <c r="N946" s="24" t="s">
        <v>185</v>
      </c>
      <c r="O946" s="24">
        <v>3</v>
      </c>
      <c r="P946" s="24"/>
      <c r="Q946" s="31" t="s">
        <v>66</v>
      </c>
      <c r="R946" s="24" t="s">
        <v>45</v>
      </c>
      <c r="S946" s="24"/>
      <c r="T946" s="31" t="s">
        <v>35</v>
      </c>
      <c r="U946" s="199">
        <v>0</v>
      </c>
      <c r="V946" s="200">
        <v>0</v>
      </c>
      <c r="W946" s="34" t="str">
        <f t="shared" si="0"/>
        <v/>
      </c>
      <c r="X946" s="34" t="str">
        <f t="shared" si="1"/>
        <v/>
      </c>
      <c r="Y946" s="201">
        <f t="shared" si="35"/>
        <v>0</v>
      </c>
      <c r="Z946" s="201" t="str">
        <f t="shared" si="34"/>
        <v/>
      </c>
    </row>
    <row r="947" spans="1:26" ht="14.25" customHeight="1" thickBot="1" x14ac:dyDescent="0.3">
      <c r="A947" s="24">
        <v>17.2</v>
      </c>
      <c r="B947" s="24" t="s">
        <v>296</v>
      </c>
      <c r="C947" s="24" t="s">
        <v>49</v>
      </c>
      <c r="D947" s="24"/>
      <c r="E947" s="24" t="s">
        <v>67</v>
      </c>
      <c r="F947" s="179" t="s">
        <v>3346</v>
      </c>
      <c r="G947" s="31" t="s">
        <v>69</v>
      </c>
      <c r="H947" s="24" t="s">
        <v>222</v>
      </c>
      <c r="I947" s="31" t="s">
        <v>3342</v>
      </c>
      <c r="J947" s="24" t="s">
        <v>3343</v>
      </c>
      <c r="K947" s="35">
        <v>236</v>
      </c>
      <c r="L947" s="35" t="s">
        <v>48</v>
      </c>
      <c r="M947" s="31" t="s">
        <v>249</v>
      </c>
      <c r="N947" s="24" t="s">
        <v>185</v>
      </c>
      <c r="O947" s="24">
        <v>3</v>
      </c>
      <c r="P947" s="24"/>
      <c r="Q947" s="31" t="s">
        <v>66</v>
      </c>
      <c r="R947" s="24" t="s">
        <v>45</v>
      </c>
      <c r="S947" s="24"/>
      <c r="T947" s="31" t="s">
        <v>35</v>
      </c>
      <c r="U947" s="199">
        <v>0</v>
      </c>
      <c r="V947" s="200">
        <v>0</v>
      </c>
      <c r="W947" s="34" t="str">
        <f t="shared" si="0"/>
        <v/>
      </c>
      <c r="X947" s="34" t="str">
        <f t="shared" si="1"/>
        <v/>
      </c>
      <c r="Y947" s="201">
        <f t="shared" si="35"/>
        <v>0</v>
      </c>
      <c r="Z947" s="201" t="str">
        <f t="shared" si="34"/>
        <v/>
      </c>
    </row>
    <row r="948" spans="1:26" ht="14.25" customHeight="1" thickBot="1" x14ac:dyDescent="0.3">
      <c r="A948" s="24">
        <v>17.2</v>
      </c>
      <c r="B948" s="24"/>
      <c r="C948" s="24" t="s">
        <v>3347</v>
      </c>
      <c r="D948" s="24"/>
      <c r="E948" s="31" t="s">
        <v>3348</v>
      </c>
      <c r="F948" s="179" t="s">
        <v>3349</v>
      </c>
      <c r="G948" s="27" t="s">
        <v>39</v>
      </c>
      <c r="H948" s="24" t="s">
        <v>222</v>
      </c>
      <c r="I948" s="31" t="s">
        <v>3342</v>
      </c>
      <c r="J948" s="24" t="s">
        <v>3343</v>
      </c>
      <c r="K948" s="35">
        <v>236</v>
      </c>
      <c r="L948" s="35" t="s">
        <v>425</v>
      </c>
      <c r="M948" s="31" t="s">
        <v>249</v>
      </c>
      <c r="N948" s="24" t="s">
        <v>185</v>
      </c>
      <c r="O948" s="24">
        <v>3</v>
      </c>
      <c r="P948" s="24"/>
      <c r="Q948" s="31" t="s">
        <v>66</v>
      </c>
      <c r="R948" s="24" t="s">
        <v>45</v>
      </c>
      <c r="S948" s="24"/>
      <c r="T948" s="31" t="s">
        <v>35</v>
      </c>
      <c r="U948" s="199">
        <v>16000</v>
      </c>
      <c r="V948" s="200">
        <v>34000</v>
      </c>
      <c r="W948" s="34">
        <f t="shared" si="0"/>
        <v>14.117647058823529</v>
      </c>
      <c r="X948" s="34" t="str">
        <f t="shared" si="1"/>
        <v>A</v>
      </c>
      <c r="Y948" s="201">
        <f t="shared" si="35"/>
        <v>102000</v>
      </c>
      <c r="Z948" s="201" t="str">
        <f t="shared" si="34"/>
        <v>d</v>
      </c>
    </row>
    <row r="949" spans="1:26" ht="14.25" customHeight="1" thickBot="1" x14ac:dyDescent="0.3">
      <c r="A949" s="24">
        <v>17.2</v>
      </c>
      <c r="B949" s="24"/>
      <c r="C949" s="24" t="s">
        <v>90</v>
      </c>
      <c r="D949" s="24"/>
      <c r="E949" s="24" t="s">
        <v>3027</v>
      </c>
      <c r="F949" s="179" t="s">
        <v>3350</v>
      </c>
      <c r="G949" s="27" t="s">
        <v>39</v>
      </c>
      <c r="H949" s="24" t="s">
        <v>222</v>
      </c>
      <c r="I949" s="31" t="s">
        <v>3342</v>
      </c>
      <c r="J949" s="24" t="s">
        <v>3343</v>
      </c>
      <c r="K949" s="35">
        <v>236</v>
      </c>
      <c r="L949" s="35" t="s">
        <v>430</v>
      </c>
      <c r="M949" s="31" t="s">
        <v>249</v>
      </c>
      <c r="N949" s="24" t="s">
        <v>185</v>
      </c>
      <c r="O949" s="24">
        <v>3</v>
      </c>
      <c r="P949" s="24"/>
      <c r="Q949" s="31" t="s">
        <v>66</v>
      </c>
      <c r="R949" s="24" t="s">
        <v>45</v>
      </c>
      <c r="S949" s="24"/>
      <c r="T949" s="31" t="s">
        <v>35</v>
      </c>
      <c r="U949" s="199">
        <v>7500</v>
      </c>
      <c r="V949" s="200">
        <v>12000</v>
      </c>
      <c r="W949" s="34">
        <f t="shared" si="0"/>
        <v>18.75</v>
      </c>
      <c r="X949" s="34" t="str">
        <f t="shared" si="1"/>
        <v>A</v>
      </c>
      <c r="Y949" s="201">
        <f t="shared" si="35"/>
        <v>36000</v>
      </c>
      <c r="Z949" s="201" t="str">
        <f t="shared" si="34"/>
        <v>d</v>
      </c>
    </row>
    <row r="950" spans="1:26" ht="14.25" customHeight="1" thickBot="1" x14ac:dyDescent="0.3">
      <c r="A950" s="40">
        <v>0.84</v>
      </c>
      <c r="B950" s="41" t="s">
        <v>1901</v>
      </c>
      <c r="C950" s="24" t="s">
        <v>3351</v>
      </c>
      <c r="D950" s="24"/>
      <c r="E950" s="36" t="s">
        <v>3352</v>
      </c>
      <c r="F950" s="179" t="s">
        <v>3353</v>
      </c>
      <c r="G950" s="31" t="s">
        <v>46</v>
      </c>
      <c r="H950" s="24" t="s">
        <v>2857</v>
      </c>
      <c r="I950" s="31" t="s">
        <v>3354</v>
      </c>
      <c r="J950" s="24" t="s">
        <v>3355</v>
      </c>
      <c r="K950" s="53">
        <v>840</v>
      </c>
      <c r="L950" s="53" t="s">
        <v>31</v>
      </c>
      <c r="M950" s="62" t="s">
        <v>306</v>
      </c>
      <c r="N950" s="24" t="s">
        <v>88</v>
      </c>
      <c r="O950" s="24">
        <v>7</v>
      </c>
      <c r="P950" s="24"/>
      <c r="Q950" s="31" t="s">
        <v>34</v>
      </c>
      <c r="R950" s="24"/>
      <c r="S950" s="24"/>
      <c r="T950" s="31" t="s">
        <v>35</v>
      </c>
      <c r="U950" s="199">
        <v>0</v>
      </c>
      <c r="V950" s="200">
        <v>0</v>
      </c>
      <c r="W950" s="34" t="str">
        <f t="shared" si="0"/>
        <v/>
      </c>
      <c r="X950" s="34" t="str">
        <f t="shared" si="1"/>
        <v/>
      </c>
      <c r="Y950" s="201">
        <f t="shared" si="35"/>
        <v>0</v>
      </c>
      <c r="Z950" s="201" t="str">
        <f t="shared" si="34"/>
        <v/>
      </c>
    </row>
    <row r="951" spans="1:26" ht="14.25" customHeight="1" thickBot="1" x14ac:dyDescent="0.3">
      <c r="A951" s="40">
        <v>4.99</v>
      </c>
      <c r="B951" s="40" t="s">
        <v>3356</v>
      </c>
      <c r="C951" s="51" t="s">
        <v>3357</v>
      </c>
      <c r="D951" s="24"/>
      <c r="E951" s="36" t="s">
        <v>291</v>
      </c>
      <c r="F951" s="179" t="s">
        <v>3358</v>
      </c>
      <c r="G951" s="31" t="s">
        <v>293</v>
      </c>
      <c r="H951" s="51" t="s">
        <v>899</v>
      </c>
      <c r="I951" s="31" t="s">
        <v>3359</v>
      </c>
      <c r="J951" s="24" t="s">
        <v>3360</v>
      </c>
      <c r="K951" s="30">
        <v>378</v>
      </c>
      <c r="L951" s="30" t="s">
        <v>31</v>
      </c>
      <c r="M951" s="31" t="s">
        <v>153</v>
      </c>
      <c r="N951" s="24" t="s">
        <v>88</v>
      </c>
      <c r="O951" s="24">
        <v>4</v>
      </c>
      <c r="P951" s="24"/>
      <c r="Q951" s="31" t="s">
        <v>34</v>
      </c>
      <c r="R951" s="24"/>
      <c r="S951" s="24"/>
      <c r="T951" s="31" t="s">
        <v>35</v>
      </c>
      <c r="U951" s="199">
        <v>0</v>
      </c>
      <c r="V951" s="200">
        <v>0</v>
      </c>
      <c r="W951" s="34" t="str">
        <f t="shared" si="0"/>
        <v/>
      </c>
      <c r="X951" s="34" t="str">
        <f t="shared" si="1"/>
        <v/>
      </c>
      <c r="Y951" s="201">
        <f t="shared" si="35"/>
        <v>0</v>
      </c>
      <c r="Z951" s="201" t="str">
        <f t="shared" si="34"/>
        <v/>
      </c>
    </row>
    <row r="952" spans="1:26" ht="14.25" customHeight="1" thickBot="1" x14ac:dyDescent="0.3">
      <c r="A952" s="40">
        <v>4.99</v>
      </c>
      <c r="B952" s="40" t="s">
        <v>3361</v>
      </c>
      <c r="C952" s="24" t="s">
        <v>754</v>
      </c>
      <c r="D952" s="24"/>
      <c r="E952" s="24" t="s">
        <v>517</v>
      </c>
      <c r="F952" s="179" t="s">
        <v>3362</v>
      </c>
      <c r="G952" s="31" t="s">
        <v>110</v>
      </c>
      <c r="H952" s="24" t="s">
        <v>899</v>
      </c>
      <c r="I952" s="31" t="s">
        <v>3359</v>
      </c>
      <c r="J952" s="24" t="s">
        <v>3360</v>
      </c>
      <c r="K952" s="35">
        <v>378</v>
      </c>
      <c r="L952" s="35" t="s">
        <v>47</v>
      </c>
      <c r="M952" s="31" t="s">
        <v>153</v>
      </c>
      <c r="N952" s="24" t="s">
        <v>88</v>
      </c>
      <c r="O952" s="24">
        <v>4</v>
      </c>
      <c r="P952" s="24"/>
      <c r="Q952" s="31" t="s">
        <v>34</v>
      </c>
      <c r="R952" s="24"/>
      <c r="S952" s="24"/>
      <c r="T952" s="31" t="s">
        <v>35</v>
      </c>
      <c r="U952" s="199">
        <v>0</v>
      </c>
      <c r="V952" s="200">
        <v>0</v>
      </c>
      <c r="W952" s="34" t="str">
        <f t="shared" si="0"/>
        <v/>
      </c>
      <c r="X952" s="34" t="str">
        <f t="shared" si="1"/>
        <v/>
      </c>
      <c r="Y952" s="201">
        <f t="shared" si="35"/>
        <v>0</v>
      </c>
      <c r="Z952" s="201" t="str">
        <f t="shared" si="34"/>
        <v/>
      </c>
    </row>
    <row r="953" spans="1:26" ht="14.25" customHeight="1" thickBot="1" x14ac:dyDescent="0.3">
      <c r="A953" s="40">
        <v>4.99</v>
      </c>
      <c r="B953" s="40" t="s">
        <v>3363</v>
      </c>
      <c r="C953" s="24" t="s">
        <v>747</v>
      </c>
      <c r="D953" s="24"/>
      <c r="E953" s="24" t="s">
        <v>122</v>
      </c>
      <c r="F953" s="179" t="s">
        <v>3364</v>
      </c>
      <c r="G953" s="31" t="s">
        <v>93</v>
      </c>
      <c r="H953" s="24" t="s">
        <v>899</v>
      </c>
      <c r="I953" s="31" t="s">
        <v>3359</v>
      </c>
      <c r="J953" s="24" t="s">
        <v>3360</v>
      </c>
      <c r="K953" s="35">
        <v>378</v>
      </c>
      <c r="L953" s="35" t="s">
        <v>48</v>
      </c>
      <c r="M953" s="31" t="s">
        <v>153</v>
      </c>
      <c r="N953" s="24" t="s">
        <v>88</v>
      </c>
      <c r="O953" s="24">
        <v>4</v>
      </c>
      <c r="P953" s="24"/>
      <c r="Q953" s="31" t="s">
        <v>34</v>
      </c>
      <c r="R953" s="24"/>
      <c r="S953" s="24"/>
      <c r="T953" s="31" t="s">
        <v>35</v>
      </c>
      <c r="U953" s="199">
        <v>0</v>
      </c>
      <c r="V953" s="200">
        <v>0</v>
      </c>
      <c r="W953" s="34" t="str">
        <f t="shared" si="0"/>
        <v/>
      </c>
      <c r="X953" s="34" t="str">
        <f t="shared" si="1"/>
        <v/>
      </c>
      <c r="Y953" s="201">
        <f t="shared" si="35"/>
        <v>0</v>
      </c>
      <c r="Z953" s="201" t="str">
        <f t="shared" si="34"/>
        <v/>
      </c>
    </row>
    <row r="954" spans="1:26" ht="14.25" customHeight="1" thickBot="1" x14ac:dyDescent="0.3">
      <c r="A954" s="40">
        <v>6.5</v>
      </c>
      <c r="B954" s="40" t="s">
        <v>3365</v>
      </c>
      <c r="C954" s="24" t="s">
        <v>3366</v>
      </c>
      <c r="D954" s="24"/>
      <c r="E954" s="24" t="s">
        <v>517</v>
      </c>
      <c r="F954" s="179" t="s">
        <v>3367</v>
      </c>
      <c r="G954" s="31" t="s">
        <v>110</v>
      </c>
      <c r="H954" s="24" t="s">
        <v>207</v>
      </c>
      <c r="I954" s="31" t="s">
        <v>3368</v>
      </c>
      <c r="J954" s="24" t="s">
        <v>3369</v>
      </c>
      <c r="K954" s="53">
        <v>379</v>
      </c>
      <c r="L954" s="53" t="s">
        <v>31</v>
      </c>
      <c r="M954" s="31" t="s">
        <v>153</v>
      </c>
      <c r="N954" s="24" t="s">
        <v>88</v>
      </c>
      <c r="O954" s="24">
        <v>4</v>
      </c>
      <c r="P954" s="24"/>
      <c r="Q954" s="31" t="s">
        <v>34</v>
      </c>
      <c r="R954" s="24"/>
      <c r="S954" s="24"/>
      <c r="T954" s="31" t="s">
        <v>35</v>
      </c>
      <c r="U954" s="199">
        <v>1900</v>
      </c>
      <c r="V954" s="200">
        <v>5300</v>
      </c>
      <c r="W954" s="34">
        <f t="shared" si="0"/>
        <v>10.754716981132075</v>
      </c>
      <c r="X954" s="34" t="str">
        <f t="shared" si="1"/>
        <v>A</v>
      </c>
      <c r="Y954" s="201">
        <f t="shared" si="35"/>
        <v>15900</v>
      </c>
      <c r="Z954" s="201" t="str">
        <f t="shared" si="34"/>
        <v>d</v>
      </c>
    </row>
    <row r="955" spans="1:26" ht="14.25" customHeight="1" thickBot="1" x14ac:dyDescent="0.3">
      <c r="A955" s="24">
        <v>6.6</v>
      </c>
      <c r="B955" s="24" t="s">
        <v>3370</v>
      </c>
      <c r="C955" s="24" t="s">
        <v>798</v>
      </c>
      <c r="D955" s="24"/>
      <c r="E955" s="24" t="s">
        <v>291</v>
      </c>
      <c r="F955" s="179" t="s">
        <v>3371</v>
      </c>
      <c r="G955" s="31" t="s">
        <v>293</v>
      </c>
      <c r="H955" s="24" t="s">
        <v>3372</v>
      </c>
      <c r="I955" s="31" t="s">
        <v>3373</v>
      </c>
      <c r="J955" s="24" t="s">
        <v>3374</v>
      </c>
      <c r="K955" s="30">
        <v>325</v>
      </c>
      <c r="L955" s="30" t="s">
        <v>31</v>
      </c>
      <c r="M955" s="31" t="s">
        <v>249</v>
      </c>
      <c r="N955" s="24" t="s">
        <v>185</v>
      </c>
      <c r="O955" s="24">
        <v>3</v>
      </c>
      <c r="P955" s="24"/>
      <c r="Q955" s="31" t="s">
        <v>66</v>
      </c>
      <c r="R955" s="24"/>
      <c r="S955" s="24"/>
      <c r="T955" s="31" t="s">
        <v>35</v>
      </c>
      <c r="U955" s="199">
        <v>50</v>
      </c>
      <c r="V955" s="200">
        <v>20</v>
      </c>
      <c r="W955" s="34">
        <f t="shared" si="0"/>
        <v>75</v>
      </c>
      <c r="X955" s="34" t="str">
        <f t="shared" si="1"/>
        <v>C</v>
      </c>
      <c r="Y955" s="201">
        <f t="shared" si="35"/>
        <v>60</v>
      </c>
      <c r="Z955" s="201" t="str">
        <f t="shared" si="34"/>
        <v>d</v>
      </c>
    </row>
    <row r="956" spans="1:26" ht="14.25" customHeight="1" thickBot="1" x14ac:dyDescent="0.3">
      <c r="A956" s="24">
        <v>6.6</v>
      </c>
      <c r="B956" s="24" t="s">
        <v>3375</v>
      </c>
      <c r="C956" s="24" t="s">
        <v>573</v>
      </c>
      <c r="D956" s="24"/>
      <c r="E956" s="36" t="s">
        <v>517</v>
      </c>
      <c r="F956" s="179" t="s">
        <v>3376</v>
      </c>
      <c r="G956" s="31" t="s">
        <v>110</v>
      </c>
      <c r="H956" s="24" t="s">
        <v>3372</v>
      </c>
      <c r="I956" s="31" t="s">
        <v>3373</v>
      </c>
      <c r="J956" s="24" t="s">
        <v>3374</v>
      </c>
      <c r="K956" s="35">
        <v>325</v>
      </c>
      <c r="L956" s="35" t="s">
        <v>47</v>
      </c>
      <c r="M956" s="31" t="s">
        <v>249</v>
      </c>
      <c r="N956" s="24" t="s">
        <v>185</v>
      </c>
      <c r="O956" s="24">
        <v>3</v>
      </c>
      <c r="P956" s="24"/>
      <c r="Q956" s="31" t="s">
        <v>66</v>
      </c>
      <c r="R956" s="24"/>
      <c r="S956" s="24"/>
      <c r="T956" s="31" t="s">
        <v>35</v>
      </c>
      <c r="U956" s="199">
        <v>155025</v>
      </c>
      <c r="V956" s="200">
        <v>408010</v>
      </c>
      <c r="W956" s="34">
        <f t="shared" si="0"/>
        <v>11.398617680939193</v>
      </c>
      <c r="X956" s="34" t="str">
        <f t="shared" si="1"/>
        <v>A</v>
      </c>
      <c r="Y956" s="201">
        <f t="shared" si="35"/>
        <v>1224030</v>
      </c>
      <c r="Z956" s="201" t="str">
        <f t="shared" si="34"/>
        <v>d</v>
      </c>
    </row>
    <row r="957" spans="1:26" ht="14.25" customHeight="1" thickBot="1" x14ac:dyDescent="0.3">
      <c r="A957" s="24">
        <v>6.6</v>
      </c>
      <c r="B957" s="24"/>
      <c r="C957" s="24" t="s">
        <v>573</v>
      </c>
      <c r="D957" s="24"/>
      <c r="E957" s="24" t="s">
        <v>1640</v>
      </c>
      <c r="F957" s="179" t="s">
        <v>3377</v>
      </c>
      <c r="G957" s="31" t="s">
        <v>46</v>
      </c>
      <c r="H957" s="24" t="s">
        <v>3372</v>
      </c>
      <c r="I957" s="31" t="s">
        <v>3373</v>
      </c>
      <c r="J957" s="24" t="s">
        <v>3374</v>
      </c>
      <c r="K957" s="35">
        <v>325</v>
      </c>
      <c r="L957" s="35" t="s">
        <v>48</v>
      </c>
      <c r="M957" s="31" t="s">
        <v>249</v>
      </c>
      <c r="N957" s="24" t="s">
        <v>185</v>
      </c>
      <c r="O957" s="24">
        <v>3</v>
      </c>
      <c r="P957" s="24"/>
      <c r="Q957" s="31" t="s">
        <v>66</v>
      </c>
      <c r="R957" s="24"/>
      <c r="S957" s="24"/>
      <c r="T957" s="31" t="s">
        <v>35</v>
      </c>
      <c r="U957" s="199">
        <v>0</v>
      </c>
      <c r="V957" s="200">
        <v>0</v>
      </c>
      <c r="W957" s="34" t="str">
        <f t="shared" si="0"/>
        <v/>
      </c>
      <c r="X957" s="34" t="str">
        <f t="shared" si="1"/>
        <v/>
      </c>
      <c r="Y957" s="201">
        <f t="shared" si="35"/>
        <v>0</v>
      </c>
      <c r="Z957" s="201" t="str">
        <f t="shared" si="34"/>
        <v/>
      </c>
    </row>
    <row r="958" spans="1:26" ht="14.25" customHeight="1" thickBot="1" x14ac:dyDescent="0.3">
      <c r="A958" s="24">
        <v>6.6</v>
      </c>
      <c r="B958" s="24" t="s">
        <v>3378</v>
      </c>
      <c r="C958" s="24" t="s">
        <v>573</v>
      </c>
      <c r="D958" s="24"/>
      <c r="E958" s="24" t="s">
        <v>552</v>
      </c>
      <c r="F958" s="179" t="s">
        <v>3379</v>
      </c>
      <c r="G958" s="31" t="s">
        <v>106</v>
      </c>
      <c r="H958" s="24" t="s">
        <v>3372</v>
      </c>
      <c r="I958" s="31" t="s">
        <v>3373</v>
      </c>
      <c r="J958" s="24" t="s">
        <v>3374</v>
      </c>
      <c r="K958" s="35">
        <v>325</v>
      </c>
      <c r="L958" s="35" t="s">
        <v>425</v>
      </c>
      <c r="M958" s="31" t="s">
        <v>249</v>
      </c>
      <c r="N958" s="24" t="s">
        <v>185</v>
      </c>
      <c r="O958" s="24">
        <v>3</v>
      </c>
      <c r="P958" s="24"/>
      <c r="Q958" s="31" t="s">
        <v>66</v>
      </c>
      <c r="R958" s="24"/>
      <c r="S958" s="24"/>
      <c r="T958" s="31" t="s">
        <v>35</v>
      </c>
      <c r="U958" s="199">
        <v>3200</v>
      </c>
      <c r="V958" s="200">
        <v>2000</v>
      </c>
      <c r="W958" s="34">
        <f t="shared" si="0"/>
        <v>48</v>
      </c>
      <c r="X958" s="34" t="str">
        <f t="shared" si="1"/>
        <v>B</v>
      </c>
      <c r="Y958" s="201">
        <f t="shared" si="35"/>
        <v>6000</v>
      </c>
      <c r="Z958" s="201" t="str">
        <f t="shared" si="34"/>
        <v>d</v>
      </c>
    </row>
    <row r="959" spans="1:26" ht="14.25" customHeight="1" thickBot="1" x14ac:dyDescent="0.3">
      <c r="A959" s="40">
        <v>11.97</v>
      </c>
      <c r="B959" s="41" t="s">
        <v>2217</v>
      </c>
      <c r="C959" s="24" t="s">
        <v>3380</v>
      </c>
      <c r="D959" s="24"/>
      <c r="E959" s="24" t="s">
        <v>552</v>
      </c>
      <c r="F959" s="179" t="s">
        <v>3381</v>
      </c>
      <c r="G959" s="31" t="s">
        <v>110</v>
      </c>
      <c r="H959" s="24" t="s">
        <v>3382</v>
      </c>
      <c r="I959" s="31" t="s">
        <v>3383</v>
      </c>
      <c r="J959" s="24" t="s">
        <v>3384</v>
      </c>
      <c r="K959" s="36">
        <v>838</v>
      </c>
      <c r="L959" s="36" t="s">
        <v>31</v>
      </c>
      <c r="M959" s="31" t="s">
        <v>306</v>
      </c>
      <c r="N959" s="24" t="s">
        <v>88</v>
      </c>
      <c r="O959" s="24">
        <v>7</v>
      </c>
      <c r="P959" s="24"/>
      <c r="Q959" s="31" t="s">
        <v>34</v>
      </c>
      <c r="R959" s="24"/>
      <c r="S959" s="24"/>
      <c r="T959" s="31" t="s">
        <v>35</v>
      </c>
      <c r="U959" s="199">
        <v>35</v>
      </c>
      <c r="V959" s="200">
        <v>5</v>
      </c>
      <c r="W959" s="34">
        <f t="shared" si="0"/>
        <v>210</v>
      </c>
      <c r="X959" s="34" t="str">
        <f t="shared" si="1"/>
        <v>C</v>
      </c>
      <c r="Y959" s="201">
        <f t="shared" si="35"/>
        <v>15</v>
      </c>
      <c r="Z959" s="201" t="str">
        <f t="shared" si="34"/>
        <v/>
      </c>
    </row>
    <row r="960" spans="1:26" ht="14.25" customHeight="1" thickBot="1" x14ac:dyDescent="0.3">
      <c r="A960" s="40">
        <v>0.997</v>
      </c>
      <c r="B960" s="41" t="s">
        <v>442</v>
      </c>
      <c r="C960" s="24" t="s">
        <v>3385</v>
      </c>
      <c r="D960" s="24"/>
      <c r="E960" s="24" t="s">
        <v>122</v>
      </c>
      <c r="F960" s="179" t="s">
        <v>3386</v>
      </c>
      <c r="G960" s="31" t="s">
        <v>110</v>
      </c>
      <c r="H960" s="24" t="s">
        <v>2857</v>
      </c>
      <c r="I960" s="31" t="s">
        <v>3387</v>
      </c>
      <c r="J960" s="24" t="s">
        <v>3388</v>
      </c>
      <c r="K960" s="30">
        <v>839</v>
      </c>
      <c r="L960" s="30" t="s">
        <v>31</v>
      </c>
      <c r="M960" s="31" t="s">
        <v>306</v>
      </c>
      <c r="N960" s="24" t="s">
        <v>88</v>
      </c>
      <c r="O960" s="24">
        <v>7</v>
      </c>
      <c r="P960" s="24"/>
      <c r="Q960" s="31" t="s">
        <v>34</v>
      </c>
      <c r="R960" s="24"/>
      <c r="S960" s="24"/>
      <c r="T960" s="31" t="s">
        <v>35</v>
      </c>
      <c r="U960" s="199">
        <v>0</v>
      </c>
      <c r="V960" s="200">
        <v>0</v>
      </c>
      <c r="W960" s="34" t="str">
        <f t="shared" si="0"/>
        <v/>
      </c>
      <c r="X960" s="34" t="str">
        <f t="shared" si="1"/>
        <v/>
      </c>
      <c r="Y960" s="201">
        <f t="shared" si="35"/>
        <v>0</v>
      </c>
      <c r="Z960" s="201" t="str">
        <f t="shared" si="34"/>
        <v/>
      </c>
    </row>
    <row r="961" spans="1:26" ht="14.25" customHeight="1" thickBot="1" x14ac:dyDescent="0.3">
      <c r="A961" s="40">
        <v>0.997</v>
      </c>
      <c r="B961" s="41" t="s">
        <v>695</v>
      </c>
      <c r="C961" s="51" t="s">
        <v>3389</v>
      </c>
      <c r="D961" s="24"/>
      <c r="E961" s="24" t="s">
        <v>552</v>
      </c>
      <c r="F961" s="179" t="s">
        <v>3390</v>
      </c>
      <c r="G961" s="31" t="s">
        <v>110</v>
      </c>
      <c r="H961" s="51" t="s">
        <v>2857</v>
      </c>
      <c r="I961" s="31" t="s">
        <v>3387</v>
      </c>
      <c r="J961" s="24" t="s">
        <v>3388</v>
      </c>
      <c r="K961" s="35">
        <v>839</v>
      </c>
      <c r="L961" s="35" t="s">
        <v>47</v>
      </c>
      <c r="M961" s="31" t="s">
        <v>306</v>
      </c>
      <c r="N961" s="24" t="s">
        <v>88</v>
      </c>
      <c r="O961" s="24">
        <v>7</v>
      </c>
      <c r="P961" s="24"/>
      <c r="Q961" s="31" t="s">
        <v>34</v>
      </c>
      <c r="R961" s="24"/>
      <c r="S961" s="24"/>
      <c r="T961" s="31" t="s">
        <v>35</v>
      </c>
      <c r="U961" s="199">
        <v>0</v>
      </c>
      <c r="V961" s="200">
        <v>0</v>
      </c>
      <c r="W961" s="34" t="str">
        <f t="shared" si="0"/>
        <v/>
      </c>
      <c r="X961" s="34" t="str">
        <f t="shared" si="1"/>
        <v/>
      </c>
      <c r="Y961" s="201">
        <f t="shared" si="35"/>
        <v>0</v>
      </c>
      <c r="Z961" s="201" t="str">
        <f t="shared" si="34"/>
        <v/>
      </c>
    </row>
    <row r="962" spans="1:26" ht="14.25" customHeight="1" thickBot="1" x14ac:dyDescent="0.3">
      <c r="A962" s="40">
        <v>2.99</v>
      </c>
      <c r="B962" s="40" t="s">
        <v>491</v>
      </c>
      <c r="C962" s="51" t="s">
        <v>3391</v>
      </c>
      <c r="D962" s="24"/>
      <c r="E962" s="24" t="s">
        <v>950</v>
      </c>
      <c r="F962" s="179" t="s">
        <v>3392</v>
      </c>
      <c r="G962" s="31" t="s">
        <v>83</v>
      </c>
      <c r="H962" s="51" t="s">
        <v>40</v>
      </c>
      <c r="I962" s="84" t="s">
        <v>3393</v>
      </c>
      <c r="J962" s="24" t="s">
        <v>3394</v>
      </c>
      <c r="K962" s="36">
        <v>24</v>
      </c>
      <c r="L962" s="36" t="s">
        <v>31</v>
      </c>
      <c r="M962" s="31" t="s">
        <v>170</v>
      </c>
      <c r="N962" s="24" t="s">
        <v>129</v>
      </c>
      <c r="O962" s="24">
        <v>1</v>
      </c>
      <c r="P962" s="24"/>
      <c r="Q962" s="31" t="s">
        <v>34</v>
      </c>
      <c r="R962" s="24"/>
      <c r="S962" s="24"/>
      <c r="T962" s="31" t="s">
        <v>35</v>
      </c>
      <c r="U962" s="199">
        <v>0</v>
      </c>
      <c r="V962" s="200">
        <v>0</v>
      </c>
      <c r="W962" s="34" t="str">
        <f t="shared" si="0"/>
        <v/>
      </c>
      <c r="X962" s="34" t="str">
        <f t="shared" si="1"/>
        <v/>
      </c>
      <c r="Y962" s="201">
        <f t="shared" si="35"/>
        <v>0</v>
      </c>
      <c r="Z962" s="201" t="str">
        <f t="shared" ref="Z962:Z1025" si="37">IF($Y962="","",IF($U962&lt;$Y962,"d",""))</f>
        <v/>
      </c>
    </row>
    <row r="963" spans="1:26" ht="14.25" customHeight="1" thickBot="1" x14ac:dyDescent="0.3">
      <c r="A963" s="40">
        <v>7.8666666666666671</v>
      </c>
      <c r="B963" s="41">
        <v>8</v>
      </c>
      <c r="C963" s="51" t="s">
        <v>207</v>
      </c>
      <c r="D963" s="24"/>
      <c r="E963" s="24" t="s">
        <v>574</v>
      </c>
      <c r="F963" s="179" t="s">
        <v>3395</v>
      </c>
      <c r="G963" s="31" t="s">
        <v>69</v>
      </c>
      <c r="H963" s="51" t="s">
        <v>561</v>
      </c>
      <c r="I963" s="84" t="s">
        <v>3396</v>
      </c>
      <c r="J963" s="24" t="s">
        <v>3397</v>
      </c>
      <c r="K963" s="36">
        <v>309</v>
      </c>
      <c r="L963" s="36" t="s">
        <v>31</v>
      </c>
      <c r="M963" s="31" t="s">
        <v>318</v>
      </c>
      <c r="N963" s="24" t="s">
        <v>33</v>
      </c>
      <c r="O963" s="24">
        <v>3</v>
      </c>
      <c r="P963" s="24"/>
      <c r="Q963" s="31" t="s">
        <v>34</v>
      </c>
      <c r="R963" s="49"/>
      <c r="S963" s="49"/>
      <c r="T963" s="31" t="s">
        <v>35</v>
      </c>
      <c r="U963" s="199">
        <v>14520</v>
      </c>
      <c r="V963" s="200">
        <v>65220</v>
      </c>
      <c r="W963" s="34">
        <f t="shared" si="0"/>
        <v>6.6789328426862928</v>
      </c>
      <c r="X963" s="34" t="str">
        <f t="shared" si="1"/>
        <v>A</v>
      </c>
      <c r="Y963" s="201">
        <f t="shared" ref="Y963:Y1026" si="38">IFERROR(($V963)*3,"")</f>
        <v>195660</v>
      </c>
      <c r="Z963" s="201" t="str">
        <f t="shared" si="37"/>
        <v>d</v>
      </c>
    </row>
    <row r="964" spans="1:26" ht="14.25" customHeight="1" thickBot="1" x14ac:dyDescent="0.3">
      <c r="A964" s="40">
        <v>0.32142857142857151</v>
      </c>
      <c r="B964" s="41">
        <v>0.45</v>
      </c>
      <c r="C964" s="51" t="s">
        <v>24</v>
      </c>
      <c r="D964" s="24"/>
      <c r="E964" s="24" t="s">
        <v>574</v>
      </c>
      <c r="F964" s="179" t="s">
        <v>3395</v>
      </c>
      <c r="G964" s="31" t="s">
        <v>69</v>
      </c>
      <c r="H964" s="51" t="s">
        <v>28</v>
      </c>
      <c r="I964" s="84" t="s">
        <v>3398</v>
      </c>
      <c r="J964" s="24" t="s">
        <v>3399</v>
      </c>
      <c r="K964" s="36">
        <v>308</v>
      </c>
      <c r="L964" s="36" t="s">
        <v>31</v>
      </c>
      <c r="M964" s="31" t="s">
        <v>318</v>
      </c>
      <c r="N964" s="24" t="s">
        <v>33</v>
      </c>
      <c r="O964" s="24">
        <v>3</v>
      </c>
      <c r="P964" s="24"/>
      <c r="Q964" s="31" t="s">
        <v>34</v>
      </c>
      <c r="R964" s="49"/>
      <c r="S964" s="49"/>
      <c r="T964" s="31" t="s">
        <v>35</v>
      </c>
      <c r="U964" s="199">
        <v>73220</v>
      </c>
      <c r="V964" s="200">
        <v>88240</v>
      </c>
      <c r="W964" s="34">
        <f t="shared" si="0"/>
        <v>24.893472348141433</v>
      </c>
      <c r="X964" s="34" t="str">
        <f t="shared" si="1"/>
        <v>A</v>
      </c>
      <c r="Y964" s="201">
        <f t="shared" si="38"/>
        <v>264720</v>
      </c>
      <c r="Z964" s="201" t="str">
        <f t="shared" si="37"/>
        <v>d</v>
      </c>
    </row>
    <row r="965" spans="1:26" ht="14.25" customHeight="1" thickBot="1" x14ac:dyDescent="0.3">
      <c r="A965" s="40">
        <v>1.7499999999999998</v>
      </c>
      <c r="B965" s="40">
        <v>3.7</v>
      </c>
      <c r="C965" s="24" t="s">
        <v>24</v>
      </c>
      <c r="D965" s="24"/>
      <c r="E965" s="24" t="s">
        <v>1078</v>
      </c>
      <c r="F965" s="179" t="s">
        <v>3400</v>
      </c>
      <c r="G965" s="27" t="s">
        <v>39</v>
      </c>
      <c r="H965" s="51" t="s">
        <v>28</v>
      </c>
      <c r="I965" s="84" t="s">
        <v>3401</v>
      </c>
      <c r="J965" s="24" t="s">
        <v>3402</v>
      </c>
      <c r="K965" s="36">
        <v>79</v>
      </c>
      <c r="L965" s="36" t="s">
        <v>31</v>
      </c>
      <c r="M965" s="31" t="s">
        <v>622</v>
      </c>
      <c r="N965" s="24" t="s">
        <v>33</v>
      </c>
      <c r="O965" s="24">
        <v>6</v>
      </c>
      <c r="P965" s="31" t="s">
        <v>623</v>
      </c>
      <c r="Q965" s="31" t="s">
        <v>34</v>
      </c>
      <c r="R965" s="24"/>
      <c r="S965" s="24" t="s">
        <v>329</v>
      </c>
      <c r="T965" s="31" t="s">
        <v>35</v>
      </c>
      <c r="U965" s="199">
        <v>0</v>
      </c>
      <c r="V965" s="200">
        <v>0</v>
      </c>
      <c r="W965" s="34" t="str">
        <f t="shared" si="0"/>
        <v/>
      </c>
      <c r="X965" s="34" t="str">
        <f t="shared" si="1"/>
        <v/>
      </c>
      <c r="Y965" s="201">
        <f t="shared" si="38"/>
        <v>0</v>
      </c>
      <c r="Z965" s="201" t="str">
        <f t="shared" si="37"/>
        <v/>
      </c>
    </row>
    <row r="966" spans="1:26" ht="14.25" customHeight="1" thickBot="1" x14ac:dyDescent="0.3">
      <c r="A966" s="93">
        <v>51</v>
      </c>
      <c r="B966" s="93">
        <v>60</v>
      </c>
      <c r="C966" s="94" t="s">
        <v>49</v>
      </c>
      <c r="D966" s="95" t="s">
        <v>818</v>
      </c>
      <c r="E966" s="94" t="s">
        <v>3403</v>
      </c>
      <c r="F966" s="184" t="s">
        <v>3404</v>
      </c>
      <c r="G966" s="95" t="s">
        <v>3405</v>
      </c>
      <c r="H966" s="128" t="s">
        <v>40</v>
      </c>
      <c r="I966" s="167" t="s">
        <v>3406</v>
      </c>
      <c r="J966" s="94" t="s">
        <v>3404</v>
      </c>
      <c r="K966" s="96">
        <v>569</v>
      </c>
      <c r="L966" s="96" t="s">
        <v>31</v>
      </c>
      <c r="M966" s="95" t="s">
        <v>1492</v>
      </c>
      <c r="N966" s="94" t="s">
        <v>58</v>
      </c>
      <c r="O966" s="94">
        <v>6</v>
      </c>
      <c r="P966" s="94" t="s">
        <v>44</v>
      </c>
      <c r="Q966" s="95" t="s">
        <v>34</v>
      </c>
      <c r="R966" s="94"/>
      <c r="S966" s="94" t="s">
        <v>44</v>
      </c>
      <c r="T966" s="94"/>
      <c r="U966" s="199">
        <v>6362</v>
      </c>
      <c r="V966" s="200">
        <v>10220</v>
      </c>
      <c r="W966" s="34">
        <f t="shared" si="0"/>
        <v>18.675146771037181</v>
      </c>
      <c r="X966" s="34" t="str">
        <f t="shared" si="1"/>
        <v>A</v>
      </c>
      <c r="Y966" s="201">
        <f t="shared" si="38"/>
        <v>30660</v>
      </c>
      <c r="Z966" s="201" t="str">
        <f t="shared" si="37"/>
        <v>d</v>
      </c>
    </row>
    <row r="967" spans="1:26" ht="14.25" customHeight="1" thickBot="1" x14ac:dyDescent="0.3">
      <c r="A967" s="22">
        <v>236</v>
      </c>
      <c r="B967" s="23">
        <v>520</v>
      </c>
      <c r="C967" s="24"/>
      <c r="D967" s="24"/>
      <c r="E967" s="25" t="s">
        <v>37</v>
      </c>
      <c r="F967" s="178" t="s">
        <v>3407</v>
      </c>
      <c r="G967" s="27" t="s">
        <v>39</v>
      </c>
      <c r="H967" s="86" t="s">
        <v>40</v>
      </c>
      <c r="I967" s="84" t="s">
        <v>3408</v>
      </c>
      <c r="J967" s="25" t="s">
        <v>3409</v>
      </c>
      <c r="K967" s="30">
        <v>40</v>
      </c>
      <c r="L967" s="30" t="s">
        <v>31</v>
      </c>
      <c r="M967" s="31" t="s">
        <v>43</v>
      </c>
      <c r="N967" s="24">
        <v>2018</v>
      </c>
      <c r="O967" s="24">
        <v>51</v>
      </c>
      <c r="P967" s="24" t="s">
        <v>44</v>
      </c>
      <c r="Q967" s="31" t="s">
        <v>34</v>
      </c>
      <c r="R967" s="24" t="s">
        <v>45</v>
      </c>
      <c r="S967" s="24" t="s">
        <v>44</v>
      </c>
      <c r="T967" s="31" t="s">
        <v>35</v>
      </c>
      <c r="U967" s="199">
        <v>0</v>
      </c>
      <c r="V967" s="200">
        <v>0</v>
      </c>
      <c r="W967" s="34" t="str">
        <f t="shared" si="0"/>
        <v/>
      </c>
      <c r="X967" s="34" t="str">
        <f t="shared" si="1"/>
        <v/>
      </c>
      <c r="Y967" s="201">
        <f t="shared" si="38"/>
        <v>0</v>
      </c>
      <c r="Z967" s="201" t="str">
        <f t="shared" si="37"/>
        <v/>
      </c>
    </row>
    <row r="968" spans="1:26" ht="14.25" customHeight="1" thickBot="1" x14ac:dyDescent="0.3">
      <c r="A968" s="22">
        <v>236</v>
      </c>
      <c r="B968" s="23">
        <v>520</v>
      </c>
      <c r="C968" s="24"/>
      <c r="D968" s="24"/>
      <c r="E968" s="25" t="s">
        <v>37</v>
      </c>
      <c r="F968" s="178" t="s">
        <v>3407</v>
      </c>
      <c r="G968" s="27" t="s">
        <v>46</v>
      </c>
      <c r="H968" s="86" t="s">
        <v>40</v>
      </c>
      <c r="I968" s="84" t="s">
        <v>3408</v>
      </c>
      <c r="J968" s="25" t="s">
        <v>3409</v>
      </c>
      <c r="K968" s="35">
        <v>40</v>
      </c>
      <c r="L968" s="35" t="s">
        <v>47</v>
      </c>
      <c r="M968" s="31" t="s">
        <v>43</v>
      </c>
      <c r="N968" s="24">
        <v>2018</v>
      </c>
      <c r="O968" s="24">
        <v>51</v>
      </c>
      <c r="P968" s="24" t="s">
        <v>44</v>
      </c>
      <c r="Q968" s="31" t="s">
        <v>34</v>
      </c>
      <c r="R968" s="24" t="s">
        <v>45</v>
      </c>
      <c r="S968" s="24" t="s">
        <v>44</v>
      </c>
      <c r="T968" s="31" t="s">
        <v>35</v>
      </c>
      <c r="U968" s="199">
        <v>0</v>
      </c>
      <c r="V968" s="200">
        <v>0</v>
      </c>
      <c r="W968" s="34" t="str">
        <f t="shared" si="0"/>
        <v/>
      </c>
      <c r="X968" s="34" t="str">
        <f t="shared" si="1"/>
        <v/>
      </c>
      <c r="Y968" s="201">
        <f t="shared" si="38"/>
        <v>0</v>
      </c>
      <c r="Z968" s="201" t="str">
        <f t="shared" si="37"/>
        <v/>
      </c>
    </row>
    <row r="969" spans="1:26" ht="14.25" customHeight="1" thickBot="1" x14ac:dyDescent="0.3">
      <c r="A969" s="22">
        <v>236</v>
      </c>
      <c r="B969" s="23">
        <v>520</v>
      </c>
      <c r="C969" s="51"/>
      <c r="D969" s="24"/>
      <c r="E969" s="25" t="s">
        <v>37</v>
      </c>
      <c r="F969" s="178" t="s">
        <v>3407</v>
      </c>
      <c r="G969" s="31" t="s">
        <v>27</v>
      </c>
      <c r="H969" s="86" t="s">
        <v>40</v>
      </c>
      <c r="I969" s="84" t="s">
        <v>3408</v>
      </c>
      <c r="J969" s="25" t="s">
        <v>3409</v>
      </c>
      <c r="K969" s="35">
        <v>40</v>
      </c>
      <c r="L969" s="35" t="s">
        <v>48</v>
      </c>
      <c r="M969" s="31" t="s">
        <v>43</v>
      </c>
      <c r="N969" s="24">
        <v>2018</v>
      </c>
      <c r="O969" s="24">
        <v>51</v>
      </c>
      <c r="P969" s="24" t="s">
        <v>44</v>
      </c>
      <c r="Q969" s="31" t="s">
        <v>34</v>
      </c>
      <c r="R969" s="24" t="s">
        <v>45</v>
      </c>
      <c r="S969" s="24" t="s">
        <v>44</v>
      </c>
      <c r="T969" s="31" t="s">
        <v>35</v>
      </c>
      <c r="U969" s="199">
        <v>33400</v>
      </c>
      <c r="V969" s="200">
        <v>69600</v>
      </c>
      <c r="W969" s="34">
        <f t="shared" si="0"/>
        <v>14.396551724137931</v>
      </c>
      <c r="X969" s="34" t="str">
        <f t="shared" si="1"/>
        <v>A</v>
      </c>
      <c r="Y969" s="201">
        <f t="shared" si="38"/>
        <v>208800</v>
      </c>
      <c r="Z969" s="201" t="str">
        <f t="shared" si="37"/>
        <v>d</v>
      </c>
    </row>
    <row r="970" spans="1:26" ht="14.25" customHeight="1" thickBot="1" x14ac:dyDescent="0.3">
      <c r="A970" s="130">
        <v>21.6</v>
      </c>
      <c r="B970" s="51">
        <v>28.2</v>
      </c>
      <c r="C970" s="24" t="s">
        <v>3410</v>
      </c>
      <c r="D970" s="51"/>
      <c r="E970" s="24" t="s">
        <v>2484</v>
      </c>
      <c r="F970" s="189" t="s">
        <v>3411</v>
      </c>
      <c r="G970" s="31" t="s">
        <v>2790</v>
      </c>
      <c r="H970" s="31" t="s">
        <v>2791</v>
      </c>
      <c r="I970" s="31" t="s">
        <v>3412</v>
      </c>
      <c r="J970" s="24" t="s">
        <v>3413</v>
      </c>
      <c r="K970" s="36">
        <v>2</v>
      </c>
      <c r="L970" s="36" t="s">
        <v>31</v>
      </c>
      <c r="M970" s="31" t="s">
        <v>2794</v>
      </c>
      <c r="N970" s="24" t="s">
        <v>839</v>
      </c>
      <c r="O970" s="24"/>
      <c r="P970" s="24" t="s">
        <v>2795</v>
      </c>
      <c r="Q970" s="31" t="s">
        <v>1607</v>
      </c>
      <c r="R970" s="24"/>
      <c r="S970" s="24" t="s">
        <v>2625</v>
      </c>
      <c r="T970" s="31" t="s">
        <v>35</v>
      </c>
      <c r="U970" s="199">
        <v>2630</v>
      </c>
      <c r="V970" s="200">
        <v>75</v>
      </c>
      <c r="W970" s="34">
        <f t="shared" si="0"/>
        <v>1052</v>
      </c>
      <c r="X970" s="34" t="str">
        <f t="shared" si="1"/>
        <v>C</v>
      </c>
      <c r="Y970" s="201">
        <f t="shared" si="38"/>
        <v>225</v>
      </c>
      <c r="Z970" s="201" t="str">
        <f t="shared" si="37"/>
        <v/>
      </c>
    </row>
    <row r="971" spans="1:26" ht="14.25" customHeight="1" thickBot="1" x14ac:dyDescent="0.3">
      <c r="A971" s="40">
        <v>5.29</v>
      </c>
      <c r="B971" s="40" t="s">
        <v>3414</v>
      </c>
      <c r="C971" s="24" t="s">
        <v>3415</v>
      </c>
      <c r="D971" s="24"/>
      <c r="E971" s="24" t="s">
        <v>841</v>
      </c>
      <c r="F971" s="179" t="s">
        <v>3416</v>
      </c>
      <c r="G971" s="27" t="s">
        <v>46</v>
      </c>
      <c r="H971" s="24" t="s">
        <v>798</v>
      </c>
      <c r="I971" s="31" t="s">
        <v>3417</v>
      </c>
      <c r="J971" s="24" t="s">
        <v>3418</v>
      </c>
      <c r="K971" s="36">
        <v>403</v>
      </c>
      <c r="L971" s="36" t="s">
        <v>31</v>
      </c>
      <c r="M971" s="31" t="s">
        <v>153</v>
      </c>
      <c r="N971" s="24" t="s">
        <v>88</v>
      </c>
      <c r="O971" s="24">
        <v>4</v>
      </c>
      <c r="P971" s="24"/>
      <c r="Q971" s="31" t="s">
        <v>34</v>
      </c>
      <c r="R971" s="24"/>
      <c r="S971" s="24"/>
      <c r="T971" s="31" t="s">
        <v>35</v>
      </c>
      <c r="U971" s="199">
        <v>0</v>
      </c>
      <c r="V971" s="200">
        <v>0</v>
      </c>
      <c r="W971" s="34" t="str">
        <f t="shared" si="0"/>
        <v/>
      </c>
      <c r="X971" s="34" t="str">
        <f t="shared" si="1"/>
        <v/>
      </c>
      <c r="Y971" s="201">
        <f t="shared" si="38"/>
        <v>0</v>
      </c>
      <c r="Z971" s="201" t="str">
        <f t="shared" si="37"/>
        <v/>
      </c>
    </row>
    <row r="972" spans="1:26" ht="14.25" customHeight="1" thickBot="1" x14ac:dyDescent="0.3">
      <c r="A972" s="40">
        <v>5.24</v>
      </c>
      <c r="B972" s="40" t="s">
        <v>499</v>
      </c>
      <c r="C972" s="24" t="s">
        <v>747</v>
      </c>
      <c r="D972" s="24"/>
      <c r="E972" s="24" t="s">
        <v>841</v>
      </c>
      <c r="F972" s="179" t="s">
        <v>3419</v>
      </c>
      <c r="G972" s="27" t="s">
        <v>93</v>
      </c>
      <c r="H972" s="24" t="s">
        <v>798</v>
      </c>
      <c r="I972" s="31" t="s">
        <v>3420</v>
      </c>
      <c r="J972" s="24" t="s">
        <v>3421</v>
      </c>
      <c r="K972" s="36">
        <v>404</v>
      </c>
      <c r="L972" s="36" t="s">
        <v>31</v>
      </c>
      <c r="M972" s="31" t="s">
        <v>153</v>
      </c>
      <c r="N972" s="24" t="s">
        <v>88</v>
      </c>
      <c r="O972" s="24">
        <v>4</v>
      </c>
      <c r="P972" s="24"/>
      <c r="Q972" s="31" t="s">
        <v>34</v>
      </c>
      <c r="R972" s="24"/>
      <c r="S972" s="24"/>
      <c r="T972" s="31" t="s">
        <v>35</v>
      </c>
      <c r="U972" s="199">
        <v>0</v>
      </c>
      <c r="V972" s="200">
        <v>0</v>
      </c>
      <c r="W972" s="34" t="str">
        <f t="shared" si="0"/>
        <v/>
      </c>
      <c r="X972" s="34" t="str">
        <f t="shared" si="1"/>
        <v/>
      </c>
      <c r="Y972" s="201">
        <f t="shared" si="38"/>
        <v>0</v>
      </c>
      <c r="Z972" s="201" t="str">
        <f t="shared" si="37"/>
        <v/>
      </c>
    </row>
    <row r="973" spans="1:26" ht="14.25" customHeight="1" thickBot="1" x14ac:dyDescent="0.3">
      <c r="A973" s="24">
        <v>0.54</v>
      </c>
      <c r="B973" s="24" t="s">
        <v>3422</v>
      </c>
      <c r="C973" s="24" t="s">
        <v>24</v>
      </c>
      <c r="D973" s="24"/>
      <c r="E973" s="24" t="s">
        <v>618</v>
      </c>
      <c r="F973" s="179" t="s">
        <v>3423</v>
      </c>
      <c r="G973" s="31" t="s">
        <v>46</v>
      </c>
      <c r="H973" s="24" t="s">
        <v>84</v>
      </c>
      <c r="I973" s="31" t="s">
        <v>3424</v>
      </c>
      <c r="J973" s="24" t="s">
        <v>3425</v>
      </c>
      <c r="K973" s="36">
        <v>132</v>
      </c>
      <c r="L973" s="36" t="s">
        <v>31</v>
      </c>
      <c r="M973" s="31" t="s">
        <v>184</v>
      </c>
      <c r="N973" s="24" t="s">
        <v>185</v>
      </c>
      <c r="O973" s="24">
        <v>2</v>
      </c>
      <c r="P973" s="24"/>
      <c r="Q973" s="31" t="s">
        <v>66</v>
      </c>
      <c r="R973" s="24"/>
      <c r="S973" s="24"/>
      <c r="T973" s="31" t="s">
        <v>35</v>
      </c>
      <c r="U973" s="199">
        <v>0</v>
      </c>
      <c r="V973" s="200">
        <v>0</v>
      </c>
      <c r="W973" s="34" t="str">
        <f t="shared" si="0"/>
        <v/>
      </c>
      <c r="X973" s="34" t="str">
        <f t="shared" si="1"/>
        <v/>
      </c>
      <c r="Y973" s="201">
        <f t="shared" si="38"/>
        <v>0</v>
      </c>
      <c r="Z973" s="201" t="str">
        <f t="shared" si="37"/>
        <v/>
      </c>
    </row>
    <row r="974" spans="1:26" ht="14.25" customHeight="1" thickBot="1" x14ac:dyDescent="0.3">
      <c r="A974" s="40">
        <v>1.99</v>
      </c>
      <c r="B974" s="24" t="s">
        <v>983</v>
      </c>
      <c r="C974" s="24" t="s">
        <v>3426</v>
      </c>
      <c r="D974" s="24"/>
      <c r="E974" s="24" t="s">
        <v>928</v>
      </c>
      <c r="F974" s="179" t="s">
        <v>3427</v>
      </c>
      <c r="G974" s="31" t="s">
        <v>110</v>
      </c>
      <c r="H974" s="24" t="s">
        <v>84</v>
      </c>
      <c r="I974" s="31" t="s">
        <v>3428</v>
      </c>
      <c r="J974" s="24" t="s">
        <v>3429</v>
      </c>
      <c r="K974" s="36">
        <v>770</v>
      </c>
      <c r="L974" s="36" t="s">
        <v>31</v>
      </c>
      <c r="M974" s="31" t="s">
        <v>306</v>
      </c>
      <c r="N974" s="24" t="s">
        <v>88</v>
      </c>
      <c r="O974" s="24">
        <v>7</v>
      </c>
      <c r="P974" s="24"/>
      <c r="Q974" s="31" t="s">
        <v>66</v>
      </c>
      <c r="R974" s="24"/>
      <c r="S974" s="24"/>
      <c r="T974" s="31" t="s">
        <v>35</v>
      </c>
      <c r="U974" s="199">
        <v>0</v>
      </c>
      <c r="V974" s="200">
        <v>0</v>
      </c>
      <c r="W974" s="34" t="str">
        <f t="shared" si="0"/>
        <v/>
      </c>
      <c r="X974" s="34" t="str">
        <f t="shared" si="1"/>
        <v/>
      </c>
      <c r="Y974" s="201">
        <f t="shared" si="38"/>
        <v>0</v>
      </c>
      <c r="Z974" s="201" t="str">
        <f t="shared" si="37"/>
        <v/>
      </c>
    </row>
    <row r="975" spans="1:26" ht="14.25" customHeight="1" thickBot="1" x14ac:dyDescent="0.3">
      <c r="A975" s="24">
        <v>6.9</v>
      </c>
      <c r="B975" s="24" t="s">
        <v>3430</v>
      </c>
      <c r="C975" s="24" t="s">
        <v>24</v>
      </c>
      <c r="D975" s="24"/>
      <c r="E975" s="24" t="s">
        <v>3431</v>
      </c>
      <c r="F975" s="179" t="s">
        <v>3432</v>
      </c>
      <c r="G975" s="31" t="s">
        <v>83</v>
      </c>
      <c r="H975" s="24" t="s">
        <v>84</v>
      </c>
      <c r="I975" s="31" t="s">
        <v>3433</v>
      </c>
      <c r="J975" s="24" t="s">
        <v>3434</v>
      </c>
      <c r="K975" s="24">
        <v>20</v>
      </c>
      <c r="L975" s="24" t="s">
        <v>31</v>
      </c>
      <c r="M975" s="31" t="s">
        <v>170</v>
      </c>
      <c r="N975" s="24" t="s">
        <v>129</v>
      </c>
      <c r="O975" s="24">
        <v>1</v>
      </c>
      <c r="P975" s="24"/>
      <c r="Q975" s="31" t="s">
        <v>34</v>
      </c>
      <c r="R975" s="24"/>
      <c r="S975" s="24"/>
      <c r="T975" s="31" t="s">
        <v>35</v>
      </c>
      <c r="U975" s="199">
        <v>0</v>
      </c>
      <c r="V975" s="200">
        <v>0</v>
      </c>
      <c r="W975" s="34" t="str">
        <f t="shared" si="0"/>
        <v/>
      </c>
      <c r="X975" s="34" t="str">
        <f t="shared" si="1"/>
        <v/>
      </c>
      <c r="Y975" s="201">
        <f t="shared" si="38"/>
        <v>0</v>
      </c>
      <c r="Z975" s="201" t="str">
        <f t="shared" si="37"/>
        <v/>
      </c>
    </row>
    <row r="976" spans="1:26" ht="14.25" customHeight="1" thickBot="1" x14ac:dyDescent="0.3">
      <c r="A976" s="40">
        <v>5.95</v>
      </c>
      <c r="B976" s="40" t="s">
        <v>3435</v>
      </c>
      <c r="C976" s="24" t="s">
        <v>997</v>
      </c>
      <c r="D976" s="24"/>
      <c r="E976" s="36" t="s">
        <v>267</v>
      </c>
      <c r="F976" s="179" t="s">
        <v>3436</v>
      </c>
      <c r="G976" s="31" t="s">
        <v>83</v>
      </c>
      <c r="H976" s="24" t="s">
        <v>207</v>
      </c>
      <c r="I976" s="31" t="s">
        <v>3437</v>
      </c>
      <c r="J976" s="24" t="s">
        <v>3438</v>
      </c>
      <c r="K976" s="36">
        <v>462</v>
      </c>
      <c r="L976" s="36" t="s">
        <v>31</v>
      </c>
      <c r="M976" s="31" t="s">
        <v>153</v>
      </c>
      <c r="N976" s="24" t="s">
        <v>88</v>
      </c>
      <c r="O976" s="24">
        <v>4</v>
      </c>
      <c r="P976" s="24"/>
      <c r="Q976" s="31" t="s">
        <v>34</v>
      </c>
      <c r="R976" s="24"/>
      <c r="S976" s="24"/>
      <c r="T976" s="31" t="s">
        <v>35</v>
      </c>
      <c r="U976" s="199">
        <v>0</v>
      </c>
      <c r="V976" s="200">
        <v>0</v>
      </c>
      <c r="W976" s="34" t="str">
        <f t="shared" si="0"/>
        <v/>
      </c>
      <c r="X976" s="34" t="str">
        <f t="shared" si="1"/>
        <v/>
      </c>
      <c r="Y976" s="201">
        <f t="shared" si="38"/>
        <v>0</v>
      </c>
      <c r="Z976" s="201" t="str">
        <f t="shared" si="37"/>
        <v/>
      </c>
    </row>
    <row r="977" spans="1:26" ht="14.25" customHeight="1" thickBot="1" x14ac:dyDescent="0.3">
      <c r="A977" s="51">
        <v>6.7</v>
      </c>
      <c r="B977" s="84" t="s">
        <v>3439</v>
      </c>
      <c r="C977" s="51" t="s">
        <v>681</v>
      </c>
      <c r="D977" s="51"/>
      <c r="E977" s="51" t="s">
        <v>562</v>
      </c>
      <c r="F977" s="189" t="s">
        <v>3440</v>
      </c>
      <c r="G977" s="84" t="s">
        <v>110</v>
      </c>
      <c r="H977" s="51" t="s">
        <v>2410</v>
      </c>
      <c r="I977" s="84" t="s">
        <v>3441</v>
      </c>
      <c r="J977" s="51" t="s">
        <v>3442</v>
      </c>
      <c r="K977" s="126">
        <v>269</v>
      </c>
      <c r="L977" s="36" t="s">
        <v>31</v>
      </c>
      <c r="M977" s="31" t="s">
        <v>249</v>
      </c>
      <c r="N977" s="24" t="s">
        <v>185</v>
      </c>
      <c r="O977" s="24">
        <v>3</v>
      </c>
      <c r="P977" s="24"/>
      <c r="Q977" s="31" t="s">
        <v>66</v>
      </c>
      <c r="R977" s="24"/>
      <c r="S977" s="24"/>
      <c r="T977" s="31" t="s">
        <v>35</v>
      </c>
      <c r="U977" s="199">
        <v>0</v>
      </c>
      <c r="V977" s="200">
        <v>0</v>
      </c>
      <c r="W977" s="34" t="str">
        <f t="shared" si="0"/>
        <v/>
      </c>
      <c r="X977" s="34" t="str">
        <f t="shared" si="1"/>
        <v/>
      </c>
      <c r="Y977" s="201">
        <f t="shared" si="38"/>
        <v>0</v>
      </c>
      <c r="Z977" s="201" t="str">
        <f t="shared" si="37"/>
        <v/>
      </c>
    </row>
    <row r="978" spans="1:26" ht="14.25" customHeight="1" thickBot="1" x14ac:dyDescent="0.3">
      <c r="A978" s="24">
        <v>2.92</v>
      </c>
      <c r="B978" s="24" t="s">
        <v>1221</v>
      </c>
      <c r="C978" s="24" t="s">
        <v>115</v>
      </c>
      <c r="D978" s="24"/>
      <c r="E978" s="24" t="s">
        <v>230</v>
      </c>
      <c r="F978" s="179" t="s">
        <v>3443</v>
      </c>
      <c r="G978" s="31" t="s">
        <v>100</v>
      </c>
      <c r="H978" s="24" t="s">
        <v>84</v>
      </c>
      <c r="I978" s="31" t="s">
        <v>3444</v>
      </c>
      <c r="J978" s="24" t="s">
        <v>3445</v>
      </c>
      <c r="K978" s="36">
        <v>188</v>
      </c>
      <c r="L978" s="36" t="s">
        <v>31</v>
      </c>
      <c r="M978" s="31" t="s">
        <v>128</v>
      </c>
      <c r="N978" s="24" t="s">
        <v>129</v>
      </c>
      <c r="O978" s="24">
        <v>2</v>
      </c>
      <c r="P978" s="24"/>
      <c r="Q978" s="31" t="s">
        <v>34</v>
      </c>
      <c r="R978" s="24"/>
      <c r="S978" s="24"/>
      <c r="T978" s="31" t="s">
        <v>35</v>
      </c>
      <c r="U978" s="199">
        <v>0</v>
      </c>
      <c r="V978" s="200">
        <v>0</v>
      </c>
      <c r="W978" s="34" t="str">
        <f t="shared" si="0"/>
        <v/>
      </c>
      <c r="X978" s="34" t="str">
        <f t="shared" si="1"/>
        <v/>
      </c>
      <c r="Y978" s="201">
        <f t="shared" si="38"/>
        <v>0</v>
      </c>
      <c r="Z978" s="201" t="str">
        <f t="shared" si="37"/>
        <v/>
      </c>
    </row>
    <row r="979" spans="1:26" ht="14.25" customHeight="1" thickBot="1" x14ac:dyDescent="0.3">
      <c r="A979" s="24">
        <v>82</v>
      </c>
      <c r="B979" s="24" t="s">
        <v>3446</v>
      </c>
      <c r="C979" s="24" t="s">
        <v>207</v>
      </c>
      <c r="D979" s="24"/>
      <c r="E979" s="24" t="s">
        <v>3447</v>
      </c>
      <c r="F979" s="179" t="s">
        <v>3448</v>
      </c>
      <c r="G979" s="31" t="s">
        <v>46</v>
      </c>
      <c r="H979" s="24" t="s">
        <v>40</v>
      </c>
      <c r="I979" s="31" t="s">
        <v>3444</v>
      </c>
      <c r="J979" s="24" t="s">
        <v>3445</v>
      </c>
      <c r="K979" s="36">
        <v>189</v>
      </c>
      <c r="L979" s="36" t="s">
        <v>31</v>
      </c>
      <c r="M979" s="31" t="s">
        <v>128</v>
      </c>
      <c r="N979" s="24" t="s">
        <v>129</v>
      </c>
      <c r="O979" s="24">
        <v>2</v>
      </c>
      <c r="P979" s="24"/>
      <c r="Q979" s="31" t="s">
        <v>34</v>
      </c>
      <c r="R979" s="24"/>
      <c r="S979" s="24"/>
      <c r="T979" s="31" t="s">
        <v>35</v>
      </c>
      <c r="U979" s="199">
        <v>0</v>
      </c>
      <c r="V979" s="200">
        <v>0</v>
      </c>
      <c r="W979" s="34" t="str">
        <f t="shared" si="0"/>
        <v/>
      </c>
      <c r="X979" s="34" t="str">
        <f t="shared" si="1"/>
        <v/>
      </c>
      <c r="Y979" s="201">
        <f t="shared" si="38"/>
        <v>0</v>
      </c>
      <c r="Z979" s="201" t="str">
        <f t="shared" si="37"/>
        <v/>
      </c>
    </row>
    <row r="980" spans="1:26" ht="14.25" customHeight="1" thickBot="1" x14ac:dyDescent="0.3">
      <c r="A980" s="40">
        <v>4.4649999999999999</v>
      </c>
      <c r="B980" s="41" t="s">
        <v>3449</v>
      </c>
      <c r="C980" s="24" t="s">
        <v>235</v>
      </c>
      <c r="D980" s="24"/>
      <c r="E980" s="24" t="s">
        <v>841</v>
      </c>
      <c r="F980" s="179" t="s">
        <v>3450</v>
      </c>
      <c r="G980" s="27" t="s">
        <v>93</v>
      </c>
      <c r="H980" s="24" t="s">
        <v>144</v>
      </c>
      <c r="I980" s="31" t="s">
        <v>3451</v>
      </c>
      <c r="J980" s="24" t="s">
        <v>3452</v>
      </c>
      <c r="K980" s="36">
        <v>805</v>
      </c>
      <c r="L980" s="36" t="s">
        <v>31</v>
      </c>
      <c r="M980" s="31" t="s">
        <v>306</v>
      </c>
      <c r="N980" s="24" t="s">
        <v>88</v>
      </c>
      <c r="O980" s="24">
        <v>7</v>
      </c>
      <c r="P980" s="24"/>
      <c r="Q980" s="31" t="s">
        <v>34</v>
      </c>
      <c r="R980" s="24"/>
      <c r="S980" s="24"/>
      <c r="T980" s="31" t="s">
        <v>35</v>
      </c>
      <c r="U980" s="199">
        <v>0</v>
      </c>
      <c r="V980" s="200">
        <v>0</v>
      </c>
      <c r="W980" s="34" t="str">
        <f t="shared" si="0"/>
        <v/>
      </c>
      <c r="X980" s="34" t="str">
        <f t="shared" si="1"/>
        <v/>
      </c>
      <c r="Y980" s="201">
        <f t="shared" si="38"/>
        <v>0</v>
      </c>
      <c r="Z980" s="201" t="str">
        <f t="shared" si="37"/>
        <v/>
      </c>
    </row>
    <row r="981" spans="1:26" ht="14.25" customHeight="1" thickBot="1" x14ac:dyDescent="0.3">
      <c r="A981" s="40">
        <v>0.22500000000000001</v>
      </c>
      <c r="B981" s="40">
        <v>0.26500000000000001</v>
      </c>
      <c r="C981" s="24" t="s">
        <v>195</v>
      </c>
      <c r="D981" s="24"/>
      <c r="E981" s="24" t="s">
        <v>67</v>
      </c>
      <c r="F981" s="179" t="s">
        <v>3453</v>
      </c>
      <c r="G981" s="31" t="s">
        <v>69</v>
      </c>
      <c r="H981" s="24" t="s">
        <v>28</v>
      </c>
      <c r="I981" s="31" t="s">
        <v>3454</v>
      </c>
      <c r="J981" s="24" t="s">
        <v>3455</v>
      </c>
      <c r="K981" s="36">
        <v>767</v>
      </c>
      <c r="L981" s="36" t="s">
        <v>31</v>
      </c>
      <c r="M981" s="31" t="s">
        <v>72</v>
      </c>
      <c r="N981" s="24" t="s">
        <v>33</v>
      </c>
      <c r="O981" s="24">
        <v>8</v>
      </c>
      <c r="P981" s="24"/>
      <c r="Q981" s="31" t="s">
        <v>34</v>
      </c>
      <c r="R981" s="24"/>
      <c r="S981" s="24"/>
      <c r="T981" s="31" t="s">
        <v>35</v>
      </c>
      <c r="U981" s="199">
        <v>1000</v>
      </c>
      <c r="V981" s="200">
        <v>500</v>
      </c>
      <c r="W981" s="34">
        <f t="shared" si="0"/>
        <v>60</v>
      </c>
      <c r="X981" s="34" t="str">
        <f t="shared" si="1"/>
        <v>B</v>
      </c>
      <c r="Y981" s="201">
        <f t="shared" si="38"/>
        <v>1500</v>
      </c>
      <c r="Z981" s="201" t="str">
        <f t="shared" si="37"/>
        <v>d</v>
      </c>
    </row>
    <row r="982" spans="1:26" ht="14.25" customHeight="1" thickBot="1" x14ac:dyDescent="0.3">
      <c r="A982" s="40">
        <v>6.7083333333333339</v>
      </c>
      <c r="B982" s="41">
        <v>7</v>
      </c>
      <c r="C982" s="24" t="s">
        <v>24</v>
      </c>
      <c r="D982" s="24"/>
      <c r="E982" s="24" t="s">
        <v>686</v>
      </c>
      <c r="F982" s="179" t="s">
        <v>3456</v>
      </c>
      <c r="G982" s="31" t="s">
        <v>110</v>
      </c>
      <c r="H982" s="24" t="s">
        <v>28</v>
      </c>
      <c r="I982" s="31" t="s">
        <v>3457</v>
      </c>
      <c r="J982" s="24" t="s">
        <v>3458</v>
      </c>
      <c r="K982" s="36">
        <v>80</v>
      </c>
      <c r="L982" s="36" t="s">
        <v>31</v>
      </c>
      <c r="M982" s="31" t="s">
        <v>622</v>
      </c>
      <c r="N982" s="24" t="s">
        <v>33</v>
      </c>
      <c r="O982" s="24">
        <v>6</v>
      </c>
      <c r="P982" s="31" t="s">
        <v>623</v>
      </c>
      <c r="Q982" s="31" t="s">
        <v>34</v>
      </c>
      <c r="R982" s="24"/>
      <c r="S982" s="24"/>
      <c r="T982" s="31" t="s">
        <v>35</v>
      </c>
      <c r="U982" s="199">
        <v>0</v>
      </c>
      <c r="V982" s="200">
        <v>0</v>
      </c>
      <c r="W982" s="34" t="str">
        <f t="shared" si="0"/>
        <v/>
      </c>
      <c r="X982" s="34" t="str">
        <f t="shared" si="1"/>
        <v/>
      </c>
      <c r="Y982" s="201">
        <f t="shared" si="38"/>
        <v>0</v>
      </c>
      <c r="Z982" s="201" t="str">
        <f t="shared" si="37"/>
        <v/>
      </c>
    </row>
    <row r="983" spans="1:26" ht="14.25" customHeight="1" thickBot="1" x14ac:dyDescent="0.3">
      <c r="A983" s="40">
        <v>6.1760000000000002</v>
      </c>
      <c r="B983" s="40">
        <v>7</v>
      </c>
      <c r="C983" s="24" t="s">
        <v>195</v>
      </c>
      <c r="D983" s="24"/>
      <c r="E983" s="24" t="s">
        <v>2119</v>
      </c>
      <c r="F983" s="179" t="s">
        <v>3459</v>
      </c>
      <c r="G983" s="31" t="s">
        <v>69</v>
      </c>
      <c r="H983" s="24" t="s">
        <v>28</v>
      </c>
      <c r="I983" s="31" t="s">
        <v>3457</v>
      </c>
      <c r="J983" s="24" t="s">
        <v>3460</v>
      </c>
      <c r="K983" s="36">
        <v>81</v>
      </c>
      <c r="L983" s="36" t="s">
        <v>31</v>
      </c>
      <c r="M983" s="31" t="s">
        <v>622</v>
      </c>
      <c r="N983" s="24" t="s">
        <v>33</v>
      </c>
      <c r="O983" s="24">
        <v>6</v>
      </c>
      <c r="P983" s="31" t="s">
        <v>623</v>
      </c>
      <c r="Q983" s="31" t="s">
        <v>34</v>
      </c>
      <c r="R983" s="24"/>
      <c r="S983" s="24"/>
      <c r="T983" s="31" t="s">
        <v>35</v>
      </c>
      <c r="U983" s="199">
        <v>2100</v>
      </c>
      <c r="V983" s="200">
        <v>950</v>
      </c>
      <c r="W983" s="34">
        <f t="shared" si="0"/>
        <v>66.31578947368422</v>
      </c>
      <c r="X983" s="34" t="str">
        <f t="shared" si="1"/>
        <v>C</v>
      </c>
      <c r="Y983" s="201">
        <f t="shared" si="38"/>
        <v>2850</v>
      </c>
      <c r="Z983" s="201" t="str">
        <f t="shared" si="37"/>
        <v>d</v>
      </c>
    </row>
    <row r="984" spans="1:26" ht="14.25" customHeight="1" thickBot="1" x14ac:dyDescent="0.3">
      <c r="A984" s="40">
        <v>12.090909090909092</v>
      </c>
      <c r="B984" s="41">
        <v>14</v>
      </c>
      <c r="C984" s="24" t="s">
        <v>24</v>
      </c>
      <c r="D984" s="24"/>
      <c r="E984" s="24" t="s">
        <v>686</v>
      </c>
      <c r="F984" s="179" t="s">
        <v>3461</v>
      </c>
      <c r="G984" s="31" t="s">
        <v>110</v>
      </c>
      <c r="H984" s="24" t="s">
        <v>28</v>
      </c>
      <c r="I984" s="31" t="s">
        <v>3462</v>
      </c>
      <c r="J984" s="24" t="s">
        <v>3463</v>
      </c>
      <c r="K984" s="36">
        <v>82</v>
      </c>
      <c r="L984" s="36" t="s">
        <v>31</v>
      </c>
      <c r="M984" s="31" t="s">
        <v>622</v>
      </c>
      <c r="N984" s="24" t="s">
        <v>33</v>
      </c>
      <c r="O984" s="24">
        <v>6</v>
      </c>
      <c r="P984" s="31" t="s">
        <v>623</v>
      </c>
      <c r="Q984" s="31" t="s">
        <v>34</v>
      </c>
      <c r="R984" s="24"/>
      <c r="S984" s="24"/>
      <c r="T984" s="31" t="s">
        <v>35</v>
      </c>
      <c r="U984" s="199">
        <v>0</v>
      </c>
      <c r="V984" s="200">
        <v>50</v>
      </c>
      <c r="W984" s="34">
        <f t="shared" si="0"/>
        <v>0</v>
      </c>
      <c r="X984" s="34" t="str">
        <f t="shared" si="1"/>
        <v>A</v>
      </c>
      <c r="Y984" s="201">
        <f t="shared" si="38"/>
        <v>150</v>
      </c>
      <c r="Z984" s="201" t="str">
        <f t="shared" si="37"/>
        <v>d</v>
      </c>
    </row>
    <row r="985" spans="1:26" ht="14.25" customHeight="1" thickBot="1" x14ac:dyDescent="0.3">
      <c r="A985" s="40">
        <v>12.35</v>
      </c>
      <c r="B985" s="40">
        <v>14</v>
      </c>
      <c r="C985" s="24" t="s">
        <v>24</v>
      </c>
      <c r="D985" s="24"/>
      <c r="E985" s="24" t="s">
        <v>2119</v>
      </c>
      <c r="F985" s="179" t="s">
        <v>3464</v>
      </c>
      <c r="G985" s="31" t="s">
        <v>69</v>
      </c>
      <c r="H985" s="24" t="s">
        <v>28</v>
      </c>
      <c r="I985" s="31" t="s">
        <v>3462</v>
      </c>
      <c r="J985" s="24" t="s">
        <v>3465</v>
      </c>
      <c r="K985" s="36">
        <v>83</v>
      </c>
      <c r="L985" s="36" t="s">
        <v>31</v>
      </c>
      <c r="M985" s="31" t="s">
        <v>622</v>
      </c>
      <c r="N985" s="24" t="s">
        <v>33</v>
      </c>
      <c r="O985" s="24">
        <v>6</v>
      </c>
      <c r="P985" s="31" t="s">
        <v>623</v>
      </c>
      <c r="Q985" s="31" t="s">
        <v>34</v>
      </c>
      <c r="R985" s="24"/>
      <c r="S985" s="24"/>
      <c r="T985" s="31" t="s">
        <v>35</v>
      </c>
      <c r="U985" s="199">
        <v>14550</v>
      </c>
      <c r="V985" s="200">
        <v>3500</v>
      </c>
      <c r="W985" s="34">
        <f t="shared" si="0"/>
        <v>124.71428571428572</v>
      </c>
      <c r="X985" s="34" t="str">
        <f t="shared" si="1"/>
        <v>C</v>
      </c>
      <c r="Y985" s="201">
        <f t="shared" si="38"/>
        <v>10500</v>
      </c>
      <c r="Z985" s="201" t="str">
        <f t="shared" si="37"/>
        <v/>
      </c>
    </row>
    <row r="986" spans="1:26" ht="14.25" customHeight="1" thickBot="1" x14ac:dyDescent="0.3">
      <c r="A986" s="40">
        <v>9</v>
      </c>
      <c r="B986" s="40">
        <v>11.5</v>
      </c>
      <c r="C986" s="24" t="s">
        <v>24</v>
      </c>
      <c r="D986" s="24"/>
      <c r="E986" s="24" t="s">
        <v>1083</v>
      </c>
      <c r="F986" s="179" t="s">
        <v>3466</v>
      </c>
      <c r="G986" s="31" t="s">
        <v>69</v>
      </c>
      <c r="H986" s="24" t="s">
        <v>28</v>
      </c>
      <c r="I986" s="31" t="s">
        <v>3467</v>
      </c>
      <c r="J986" s="24" t="s">
        <v>3468</v>
      </c>
      <c r="K986" s="36">
        <v>84</v>
      </c>
      <c r="L986" s="36" t="s">
        <v>31</v>
      </c>
      <c r="M986" s="31" t="s">
        <v>622</v>
      </c>
      <c r="N986" s="24" t="s">
        <v>33</v>
      </c>
      <c r="O986" s="24">
        <v>6</v>
      </c>
      <c r="P986" s="31" t="s">
        <v>623</v>
      </c>
      <c r="Q986" s="31" t="s">
        <v>34</v>
      </c>
      <c r="R986" s="24"/>
      <c r="S986" s="24"/>
      <c r="T986" s="31" t="s">
        <v>35</v>
      </c>
      <c r="U986" s="199">
        <v>5040</v>
      </c>
      <c r="V986" s="200">
        <v>1200</v>
      </c>
      <c r="W986" s="34">
        <f t="shared" si="0"/>
        <v>126</v>
      </c>
      <c r="X986" s="34" t="str">
        <f t="shared" si="1"/>
        <v>C</v>
      </c>
      <c r="Y986" s="201">
        <f t="shared" si="38"/>
        <v>3600</v>
      </c>
      <c r="Z986" s="201" t="str">
        <f t="shared" si="37"/>
        <v/>
      </c>
    </row>
    <row r="987" spans="1:26" ht="14.25" customHeight="1" thickBot="1" x14ac:dyDescent="0.3">
      <c r="A987" s="40">
        <v>18</v>
      </c>
      <c r="B987" s="40">
        <v>21.5</v>
      </c>
      <c r="C987" s="24" t="s">
        <v>24</v>
      </c>
      <c r="D987" s="24"/>
      <c r="E987" s="24" t="s">
        <v>1083</v>
      </c>
      <c r="F987" s="179" t="s">
        <v>3469</v>
      </c>
      <c r="G987" s="31" t="s">
        <v>69</v>
      </c>
      <c r="H987" s="24" t="s">
        <v>28</v>
      </c>
      <c r="I987" s="31" t="s">
        <v>3470</v>
      </c>
      <c r="J987" s="24" t="s">
        <v>3471</v>
      </c>
      <c r="K987" s="36">
        <v>85</v>
      </c>
      <c r="L987" s="36" t="s">
        <v>31</v>
      </c>
      <c r="M987" s="31" t="s">
        <v>622</v>
      </c>
      <c r="N987" s="24" t="s">
        <v>33</v>
      </c>
      <c r="O987" s="24">
        <v>6</v>
      </c>
      <c r="P987" s="31" t="s">
        <v>623</v>
      </c>
      <c r="Q987" s="31" t="s">
        <v>34</v>
      </c>
      <c r="R987" s="24"/>
      <c r="S987" s="24"/>
      <c r="T987" s="31" t="s">
        <v>35</v>
      </c>
      <c r="U987" s="199">
        <v>7680</v>
      </c>
      <c r="V987" s="200">
        <v>2040</v>
      </c>
      <c r="W987" s="34">
        <f t="shared" si="0"/>
        <v>112.94117647058823</v>
      </c>
      <c r="X987" s="34" t="str">
        <f t="shared" si="1"/>
        <v>C</v>
      </c>
      <c r="Y987" s="201">
        <f t="shared" si="38"/>
        <v>6120</v>
      </c>
      <c r="Z987" s="201" t="str">
        <f t="shared" si="37"/>
        <v/>
      </c>
    </row>
    <row r="988" spans="1:26" ht="14.25" customHeight="1" thickBot="1" x14ac:dyDescent="0.3">
      <c r="A988" s="24">
        <v>1.49</v>
      </c>
      <c r="B988" s="24" t="s">
        <v>973</v>
      </c>
      <c r="C988" s="24" t="s">
        <v>24</v>
      </c>
      <c r="D988" s="24"/>
      <c r="E988" s="24" t="s">
        <v>190</v>
      </c>
      <c r="F988" s="179" t="s">
        <v>3472</v>
      </c>
      <c r="G988" s="31" t="s">
        <v>192</v>
      </c>
      <c r="H988" s="24" t="s">
        <v>84</v>
      </c>
      <c r="I988" s="31" t="s">
        <v>3473</v>
      </c>
      <c r="J988" s="24" t="s">
        <v>3474</v>
      </c>
      <c r="K988" s="36">
        <v>248</v>
      </c>
      <c r="L988" s="36" t="s">
        <v>31</v>
      </c>
      <c r="M988" s="31" t="s">
        <v>249</v>
      </c>
      <c r="N988" s="24" t="s">
        <v>185</v>
      </c>
      <c r="O988" s="24">
        <v>3</v>
      </c>
      <c r="P988" s="24"/>
      <c r="Q988" s="31" t="s">
        <v>66</v>
      </c>
      <c r="R988" s="24"/>
      <c r="S988" s="24"/>
      <c r="T988" s="31" t="s">
        <v>35</v>
      </c>
      <c r="U988" s="199">
        <v>10100</v>
      </c>
      <c r="V988" s="200">
        <v>13700</v>
      </c>
      <c r="W988" s="34">
        <f t="shared" si="0"/>
        <v>22.116788321167881</v>
      </c>
      <c r="X988" s="34" t="str">
        <f t="shared" si="1"/>
        <v>A</v>
      </c>
      <c r="Y988" s="201">
        <f t="shared" si="38"/>
        <v>41100</v>
      </c>
      <c r="Z988" s="201" t="str">
        <f t="shared" si="37"/>
        <v>d</v>
      </c>
    </row>
    <row r="989" spans="1:26" ht="14.25" customHeight="1" thickBot="1" x14ac:dyDescent="0.3">
      <c r="A989" s="24">
        <v>6.35</v>
      </c>
      <c r="B989" s="24" t="s">
        <v>3475</v>
      </c>
      <c r="C989" s="24" t="s">
        <v>155</v>
      </c>
      <c r="D989" s="24"/>
      <c r="E989" s="24" t="s">
        <v>25</v>
      </c>
      <c r="F989" s="179" t="s">
        <v>3476</v>
      </c>
      <c r="G989" s="31" t="s">
        <v>83</v>
      </c>
      <c r="H989" s="24" t="s">
        <v>40</v>
      </c>
      <c r="I989" s="31" t="s">
        <v>3477</v>
      </c>
      <c r="J989" s="24" t="s">
        <v>3478</v>
      </c>
      <c r="K989" s="36">
        <v>23</v>
      </c>
      <c r="L989" s="36" t="s">
        <v>31</v>
      </c>
      <c r="M989" s="31" t="s">
        <v>714</v>
      </c>
      <c r="N989" s="24" t="s">
        <v>88</v>
      </c>
      <c r="O989" s="24">
        <v>1</v>
      </c>
      <c r="P989" s="24"/>
      <c r="Q989" s="31" t="s">
        <v>34</v>
      </c>
      <c r="R989" s="24"/>
      <c r="S989" s="24" t="s">
        <v>329</v>
      </c>
      <c r="T989" s="31" t="s">
        <v>35</v>
      </c>
      <c r="U989" s="199">
        <v>0</v>
      </c>
      <c r="V989" s="200">
        <v>0</v>
      </c>
      <c r="W989" s="34" t="str">
        <f t="shared" si="0"/>
        <v/>
      </c>
      <c r="X989" s="34" t="str">
        <f t="shared" si="1"/>
        <v/>
      </c>
      <c r="Y989" s="201">
        <f t="shared" si="38"/>
        <v>0</v>
      </c>
      <c r="Z989" s="201" t="str">
        <f t="shared" si="37"/>
        <v/>
      </c>
    </row>
    <row r="990" spans="1:26" ht="14.25" customHeight="1" thickBot="1" x14ac:dyDescent="0.3">
      <c r="A990" s="40">
        <v>1.9500000000000002</v>
      </c>
      <c r="B990" s="40">
        <v>3.5</v>
      </c>
      <c r="C990" s="24" t="s">
        <v>244</v>
      </c>
      <c r="D990" s="24"/>
      <c r="E990" s="24" t="s">
        <v>178</v>
      </c>
      <c r="F990" s="179" t="s">
        <v>3479</v>
      </c>
      <c r="G990" s="31" t="s">
        <v>180</v>
      </c>
      <c r="H990" s="24" t="s">
        <v>561</v>
      </c>
      <c r="I990" s="31" t="s">
        <v>3480</v>
      </c>
      <c r="J990" s="24" t="s">
        <v>3481</v>
      </c>
      <c r="K990" s="36">
        <v>709</v>
      </c>
      <c r="L990" s="36" t="s">
        <v>31</v>
      </c>
      <c r="M990" s="31" t="s">
        <v>72</v>
      </c>
      <c r="N990" s="24" t="s">
        <v>33</v>
      </c>
      <c r="O990" s="24">
        <v>8</v>
      </c>
      <c r="P990" s="24"/>
      <c r="Q990" s="31" t="s">
        <v>34</v>
      </c>
      <c r="R990" s="24"/>
      <c r="S990" s="24"/>
      <c r="T990" s="31" t="s">
        <v>35</v>
      </c>
      <c r="U990" s="199">
        <v>240</v>
      </c>
      <c r="V990" s="200">
        <v>260</v>
      </c>
      <c r="W990" s="34">
        <f t="shared" si="0"/>
        <v>27.692307692307693</v>
      </c>
      <c r="X990" s="34" t="str">
        <f t="shared" si="1"/>
        <v>A</v>
      </c>
      <c r="Y990" s="201">
        <f t="shared" si="38"/>
        <v>780</v>
      </c>
      <c r="Z990" s="201" t="str">
        <f t="shared" si="37"/>
        <v>d</v>
      </c>
    </row>
    <row r="991" spans="1:26" ht="14.25" customHeight="1" thickBot="1" x14ac:dyDescent="0.3">
      <c r="A991" s="40">
        <v>2.5</v>
      </c>
      <c r="B991" s="40" t="s">
        <v>3482</v>
      </c>
      <c r="C991" s="24" t="s">
        <v>3483</v>
      </c>
      <c r="D991" s="24"/>
      <c r="E991" s="24" t="s">
        <v>122</v>
      </c>
      <c r="F991" s="179" t="s">
        <v>3484</v>
      </c>
      <c r="G991" s="27" t="s">
        <v>93</v>
      </c>
      <c r="H991" s="24" t="s">
        <v>207</v>
      </c>
      <c r="I991" s="31" t="s">
        <v>3485</v>
      </c>
      <c r="J991" s="51" t="s">
        <v>3486</v>
      </c>
      <c r="K991" s="36">
        <v>829</v>
      </c>
      <c r="L991" s="36" t="s">
        <v>31</v>
      </c>
      <c r="M991" s="31" t="s">
        <v>306</v>
      </c>
      <c r="N991" s="24" t="s">
        <v>88</v>
      </c>
      <c r="O991" s="24">
        <v>7</v>
      </c>
      <c r="P991" s="24"/>
      <c r="Q991" s="31" t="s">
        <v>34</v>
      </c>
      <c r="R991" s="24"/>
      <c r="S991" s="24"/>
      <c r="T991" s="31" t="s">
        <v>35</v>
      </c>
      <c r="U991" s="199">
        <v>36000</v>
      </c>
      <c r="V991" s="200">
        <v>66000</v>
      </c>
      <c r="W991" s="34">
        <f t="shared" si="0"/>
        <v>16.363636363636363</v>
      </c>
      <c r="X991" s="34" t="str">
        <f t="shared" si="1"/>
        <v>A</v>
      </c>
      <c r="Y991" s="201">
        <f t="shared" si="38"/>
        <v>198000</v>
      </c>
      <c r="Z991" s="201" t="str">
        <f t="shared" si="37"/>
        <v>d</v>
      </c>
    </row>
    <row r="992" spans="1:26" ht="14.25" customHeight="1" thickBot="1" x14ac:dyDescent="0.3">
      <c r="A992" s="40">
        <v>2.6</v>
      </c>
      <c r="B992" s="40" t="s">
        <v>3487</v>
      </c>
      <c r="C992" s="24" t="s">
        <v>3483</v>
      </c>
      <c r="D992" s="24"/>
      <c r="E992" s="24" t="s">
        <v>122</v>
      </c>
      <c r="F992" s="179" t="s">
        <v>3488</v>
      </c>
      <c r="G992" s="27" t="s">
        <v>93</v>
      </c>
      <c r="H992" s="24" t="s">
        <v>207</v>
      </c>
      <c r="I992" s="31" t="s">
        <v>3489</v>
      </c>
      <c r="J992" s="24" t="s">
        <v>3490</v>
      </c>
      <c r="K992" s="36">
        <v>830</v>
      </c>
      <c r="L992" s="36" t="s">
        <v>31</v>
      </c>
      <c r="M992" s="31" t="s">
        <v>306</v>
      </c>
      <c r="N992" s="24" t="s">
        <v>88</v>
      </c>
      <c r="O992" s="24">
        <v>7</v>
      </c>
      <c r="P992" s="24"/>
      <c r="Q992" s="31" t="s">
        <v>34</v>
      </c>
      <c r="R992" s="24"/>
      <c r="S992" s="24"/>
      <c r="T992" s="31" t="s">
        <v>35</v>
      </c>
      <c r="U992" s="199">
        <v>15000</v>
      </c>
      <c r="V992" s="200">
        <v>38000</v>
      </c>
      <c r="W992" s="34">
        <f t="shared" si="0"/>
        <v>11.842105263157896</v>
      </c>
      <c r="X992" s="34" t="str">
        <f t="shared" si="1"/>
        <v>A</v>
      </c>
      <c r="Y992" s="201">
        <f t="shared" si="38"/>
        <v>114000</v>
      </c>
      <c r="Z992" s="201" t="str">
        <f t="shared" si="37"/>
        <v>d</v>
      </c>
    </row>
    <row r="993" spans="1:26" ht="14.25" customHeight="1" thickBot="1" x14ac:dyDescent="0.3">
      <c r="A993" s="40">
        <v>1.35</v>
      </c>
      <c r="B993" s="41">
        <v>6.75</v>
      </c>
      <c r="C993" s="24" t="s">
        <v>244</v>
      </c>
      <c r="D993" s="24"/>
      <c r="E993" s="24" t="s">
        <v>1357</v>
      </c>
      <c r="F993" s="179" t="s">
        <v>3491</v>
      </c>
      <c r="G993" s="31" t="s">
        <v>110</v>
      </c>
      <c r="H993" s="24" t="s">
        <v>561</v>
      </c>
      <c r="I993" s="31" t="s">
        <v>3492</v>
      </c>
      <c r="J993" s="24" t="s">
        <v>3493</v>
      </c>
      <c r="K993" s="36">
        <v>660</v>
      </c>
      <c r="L993" s="36" t="s">
        <v>31</v>
      </c>
      <c r="M993" s="31" t="s">
        <v>103</v>
      </c>
      <c r="N993" s="24" t="s">
        <v>33</v>
      </c>
      <c r="O993" s="24">
        <v>7</v>
      </c>
      <c r="P993" s="24"/>
      <c r="Q993" s="31" t="s">
        <v>34</v>
      </c>
      <c r="R993" s="24"/>
      <c r="S993" s="24"/>
      <c r="T993" s="31" t="s">
        <v>35</v>
      </c>
      <c r="U993" s="199">
        <v>0</v>
      </c>
      <c r="V993" s="200">
        <v>0</v>
      </c>
      <c r="W993" s="34" t="str">
        <f t="shared" si="0"/>
        <v/>
      </c>
      <c r="X993" s="34" t="str">
        <f t="shared" si="1"/>
        <v/>
      </c>
      <c r="Y993" s="201">
        <f t="shared" si="38"/>
        <v>0</v>
      </c>
      <c r="Z993" s="201" t="str">
        <f t="shared" si="37"/>
        <v/>
      </c>
    </row>
    <row r="994" spans="1:26" ht="14.25" customHeight="1" thickBot="1" x14ac:dyDescent="0.3">
      <c r="A994" s="40">
        <v>3.25</v>
      </c>
      <c r="B994" s="52" t="s">
        <v>3494</v>
      </c>
      <c r="C994" s="24" t="s">
        <v>3495</v>
      </c>
      <c r="D994" s="24"/>
      <c r="E994" s="24" t="s">
        <v>178</v>
      </c>
      <c r="F994" s="179" t="s">
        <v>3496</v>
      </c>
      <c r="G994" s="31" t="s">
        <v>180</v>
      </c>
      <c r="H994" s="24" t="s">
        <v>207</v>
      </c>
      <c r="I994" s="31" t="s">
        <v>3497</v>
      </c>
      <c r="J994" s="24" t="s">
        <v>3498</v>
      </c>
      <c r="K994" s="36">
        <v>828</v>
      </c>
      <c r="L994" s="36" t="s">
        <v>31</v>
      </c>
      <c r="M994" s="31" t="s">
        <v>306</v>
      </c>
      <c r="N994" s="24" t="s">
        <v>88</v>
      </c>
      <c r="O994" s="24">
        <v>7</v>
      </c>
      <c r="P994" s="24"/>
      <c r="Q994" s="31" t="s">
        <v>34</v>
      </c>
      <c r="R994" s="24"/>
      <c r="S994" s="24"/>
      <c r="T994" s="31" t="s">
        <v>35</v>
      </c>
      <c r="U994" s="199">
        <v>0</v>
      </c>
      <c r="V994" s="200">
        <v>0</v>
      </c>
      <c r="W994" s="34" t="str">
        <f t="shared" si="0"/>
        <v/>
      </c>
      <c r="X994" s="34" t="str">
        <f t="shared" si="1"/>
        <v/>
      </c>
      <c r="Y994" s="201">
        <f t="shared" si="38"/>
        <v>0</v>
      </c>
      <c r="Z994" s="201" t="str">
        <f t="shared" si="37"/>
        <v/>
      </c>
    </row>
    <row r="995" spans="1:26" ht="14.25" customHeight="1" thickBot="1" x14ac:dyDescent="0.3">
      <c r="A995" s="40">
        <v>4.875</v>
      </c>
      <c r="B995" s="41">
        <v>5.5</v>
      </c>
      <c r="C995" s="24" t="s">
        <v>148</v>
      </c>
      <c r="D995" s="24"/>
      <c r="E995" s="24" t="s">
        <v>574</v>
      </c>
      <c r="F995" s="179" t="s">
        <v>3499</v>
      </c>
      <c r="G995" s="31" t="s">
        <v>69</v>
      </c>
      <c r="H995" s="24" t="s">
        <v>148</v>
      </c>
      <c r="I995" s="31" t="s">
        <v>3500</v>
      </c>
      <c r="J995" s="24" t="s">
        <v>3501</v>
      </c>
      <c r="K995" s="36">
        <v>665</v>
      </c>
      <c r="L995" s="36" t="s">
        <v>31</v>
      </c>
      <c r="M995" s="31" t="s">
        <v>103</v>
      </c>
      <c r="N995" s="24" t="s">
        <v>33</v>
      </c>
      <c r="O995" s="24">
        <v>7</v>
      </c>
      <c r="P995" s="24"/>
      <c r="Q995" s="31" t="s">
        <v>34</v>
      </c>
      <c r="R995" s="24"/>
      <c r="S995" s="24"/>
      <c r="T995" s="31" t="s">
        <v>35</v>
      </c>
      <c r="U995" s="199">
        <v>0</v>
      </c>
      <c r="V995" s="200">
        <v>247200</v>
      </c>
      <c r="W995" s="34">
        <f t="shared" si="0"/>
        <v>0</v>
      </c>
      <c r="X995" s="34" t="str">
        <f t="shared" si="1"/>
        <v>A</v>
      </c>
      <c r="Y995" s="201">
        <f t="shared" si="38"/>
        <v>741600</v>
      </c>
      <c r="Z995" s="201" t="str">
        <f t="shared" si="37"/>
        <v>d</v>
      </c>
    </row>
    <row r="996" spans="1:26" ht="14.25" customHeight="1" thickBot="1" x14ac:dyDescent="0.3">
      <c r="A996" s="40">
        <v>6.9</v>
      </c>
      <c r="B996" s="41" t="s">
        <v>3502</v>
      </c>
      <c r="C996" s="24" t="s">
        <v>3503</v>
      </c>
      <c r="D996" s="24"/>
      <c r="E996" s="24" t="s">
        <v>940</v>
      </c>
      <c r="F996" s="179" t="s">
        <v>3504</v>
      </c>
      <c r="G996" s="31" t="s">
        <v>110</v>
      </c>
      <c r="H996" s="24" t="s">
        <v>564</v>
      </c>
      <c r="I996" s="84" t="s">
        <v>3505</v>
      </c>
      <c r="J996" s="51" t="s">
        <v>3506</v>
      </c>
      <c r="K996" s="36">
        <v>831</v>
      </c>
      <c r="L996" s="36" t="s">
        <v>31</v>
      </c>
      <c r="M996" s="31" t="s">
        <v>306</v>
      </c>
      <c r="N996" s="24" t="s">
        <v>88</v>
      </c>
      <c r="O996" s="24">
        <v>7</v>
      </c>
      <c r="P996" s="24"/>
      <c r="Q996" s="31" t="s">
        <v>34</v>
      </c>
      <c r="R996" s="24"/>
      <c r="S996" s="24"/>
      <c r="T996" s="31" t="s">
        <v>35</v>
      </c>
      <c r="U996" s="199">
        <v>0</v>
      </c>
      <c r="V996" s="200">
        <v>0</v>
      </c>
      <c r="W996" s="34" t="str">
        <f t="shared" si="0"/>
        <v/>
      </c>
      <c r="X996" s="34" t="str">
        <f t="shared" si="1"/>
        <v/>
      </c>
      <c r="Y996" s="201">
        <f t="shared" si="38"/>
        <v>0</v>
      </c>
      <c r="Z996" s="201" t="str">
        <f t="shared" si="37"/>
        <v/>
      </c>
    </row>
    <row r="997" spans="1:26" ht="14.25" customHeight="1" thickBot="1" x14ac:dyDescent="0.3">
      <c r="A997" s="36">
        <v>0.25</v>
      </c>
      <c r="B997" s="24" t="s">
        <v>455</v>
      </c>
      <c r="C997" s="24" t="s">
        <v>24</v>
      </c>
      <c r="D997" s="24"/>
      <c r="E997" s="24" t="s">
        <v>1362</v>
      </c>
      <c r="F997" s="179" t="s">
        <v>3507</v>
      </c>
      <c r="G997" s="31" t="s">
        <v>69</v>
      </c>
      <c r="H997" s="24" t="s">
        <v>28</v>
      </c>
      <c r="I997" s="84" t="s">
        <v>3508</v>
      </c>
      <c r="J997" s="51" t="s">
        <v>3509</v>
      </c>
      <c r="K997" s="36">
        <v>50</v>
      </c>
      <c r="L997" s="36" t="s">
        <v>31</v>
      </c>
      <c r="M997" s="31" t="s">
        <v>255</v>
      </c>
      <c r="N997" s="24" t="s">
        <v>185</v>
      </c>
      <c r="O997" s="24">
        <v>1</v>
      </c>
      <c r="P997" s="24"/>
      <c r="Q997" s="31" t="s">
        <v>66</v>
      </c>
      <c r="R997" s="24"/>
      <c r="S997" s="24"/>
      <c r="T997" s="31" t="s">
        <v>35</v>
      </c>
      <c r="U997" s="199">
        <v>42000</v>
      </c>
      <c r="V997" s="200">
        <v>12000</v>
      </c>
      <c r="W997" s="34">
        <f t="shared" si="0"/>
        <v>105</v>
      </c>
      <c r="X997" s="34" t="str">
        <f t="shared" si="1"/>
        <v>C</v>
      </c>
      <c r="Y997" s="201">
        <f t="shared" si="38"/>
        <v>36000</v>
      </c>
      <c r="Z997" s="201" t="str">
        <f t="shared" si="37"/>
        <v/>
      </c>
    </row>
    <row r="998" spans="1:26" ht="14.25" customHeight="1" thickBot="1" x14ac:dyDescent="0.3">
      <c r="A998" s="36">
        <v>8.99</v>
      </c>
      <c r="B998" s="24" t="s">
        <v>3510</v>
      </c>
      <c r="C998" s="24" t="s">
        <v>997</v>
      </c>
      <c r="D998" s="24"/>
      <c r="E998" s="24" t="s">
        <v>3511</v>
      </c>
      <c r="F998" s="179" t="s">
        <v>3512</v>
      </c>
      <c r="G998" s="31" t="s">
        <v>83</v>
      </c>
      <c r="H998" s="24" t="s">
        <v>3513</v>
      </c>
      <c r="I998" s="84" t="s">
        <v>3514</v>
      </c>
      <c r="J998" s="51" t="s">
        <v>3515</v>
      </c>
      <c r="K998" s="36">
        <v>416</v>
      </c>
      <c r="L998" s="36" t="s">
        <v>31</v>
      </c>
      <c r="M998" s="31" t="s">
        <v>153</v>
      </c>
      <c r="N998" s="24" t="s">
        <v>88</v>
      </c>
      <c r="O998" s="24">
        <v>4</v>
      </c>
      <c r="P998" s="24"/>
      <c r="Q998" s="31" t="s">
        <v>34</v>
      </c>
      <c r="R998" s="24"/>
      <c r="S998" s="24"/>
      <c r="T998" s="31" t="s">
        <v>35</v>
      </c>
      <c r="U998" s="199">
        <v>0</v>
      </c>
      <c r="V998" s="200">
        <v>1000</v>
      </c>
      <c r="W998" s="34">
        <f t="shared" si="0"/>
        <v>0</v>
      </c>
      <c r="X998" s="34" t="str">
        <f t="shared" si="1"/>
        <v>A</v>
      </c>
      <c r="Y998" s="201">
        <f t="shared" si="38"/>
        <v>3000</v>
      </c>
      <c r="Z998" s="201" t="str">
        <f t="shared" si="37"/>
        <v>d</v>
      </c>
    </row>
    <row r="999" spans="1:26" ht="14.25" customHeight="1" thickBot="1" x14ac:dyDescent="0.3">
      <c r="A999" s="40">
        <v>0.94</v>
      </c>
      <c r="B999" s="40" t="s">
        <v>3516</v>
      </c>
      <c r="C999" s="24" t="s">
        <v>1906</v>
      </c>
      <c r="D999" s="24"/>
      <c r="E999" s="24" t="s">
        <v>291</v>
      </c>
      <c r="F999" s="179" t="s">
        <v>3517</v>
      </c>
      <c r="G999" s="31" t="s">
        <v>293</v>
      </c>
      <c r="H999" s="24" t="s">
        <v>40</v>
      </c>
      <c r="I999" s="31" t="s">
        <v>3518</v>
      </c>
      <c r="J999" s="24" t="s">
        <v>3519</v>
      </c>
      <c r="K999" s="36">
        <v>34</v>
      </c>
      <c r="L999" s="36" t="s">
        <v>31</v>
      </c>
      <c r="M999" s="31" t="s">
        <v>175</v>
      </c>
      <c r="N999" s="24" t="s">
        <v>33</v>
      </c>
      <c r="O999" s="24">
        <v>1</v>
      </c>
      <c r="P999" s="24"/>
      <c r="Q999" s="31" t="s">
        <v>34</v>
      </c>
      <c r="R999" s="24"/>
      <c r="S999" s="24"/>
      <c r="T999" s="31" t="s">
        <v>35</v>
      </c>
      <c r="U999" s="199">
        <v>9275</v>
      </c>
      <c r="V999" s="200">
        <v>8650</v>
      </c>
      <c r="W999" s="34">
        <f t="shared" si="0"/>
        <v>32.167630057803471</v>
      </c>
      <c r="X999" s="34" t="str">
        <f t="shared" si="1"/>
        <v>B</v>
      </c>
      <c r="Y999" s="201">
        <f t="shared" si="38"/>
        <v>25950</v>
      </c>
      <c r="Z999" s="201" t="str">
        <f t="shared" si="37"/>
        <v>d</v>
      </c>
    </row>
    <row r="1000" spans="1:26" ht="14.25" customHeight="1" thickBot="1" x14ac:dyDescent="0.3">
      <c r="A1000" s="40">
        <v>7.8461538461538467</v>
      </c>
      <c r="B1000" s="40">
        <v>8.5</v>
      </c>
      <c r="C1000" s="24" t="s">
        <v>2170</v>
      </c>
      <c r="D1000" s="31" t="s">
        <v>171</v>
      </c>
      <c r="E1000" s="24" t="s">
        <v>178</v>
      </c>
      <c r="F1000" s="179" t="s">
        <v>3520</v>
      </c>
      <c r="G1000" s="31" t="s">
        <v>180</v>
      </c>
      <c r="H1000" s="24" t="s">
        <v>90</v>
      </c>
      <c r="I1000" s="31" t="s">
        <v>3521</v>
      </c>
      <c r="J1000" s="24" t="s">
        <v>3522</v>
      </c>
      <c r="K1000" s="36">
        <v>28</v>
      </c>
      <c r="L1000" s="36" t="s">
        <v>31</v>
      </c>
      <c r="M1000" s="31" t="s">
        <v>175</v>
      </c>
      <c r="N1000" s="24" t="s">
        <v>33</v>
      </c>
      <c r="O1000" s="24">
        <v>1</v>
      </c>
      <c r="P1000" s="24"/>
      <c r="Q1000" s="31" t="s">
        <v>34</v>
      </c>
      <c r="R1000" s="24"/>
      <c r="S1000" s="24"/>
      <c r="T1000" s="31" t="s">
        <v>35</v>
      </c>
      <c r="U1000" s="199">
        <v>9900</v>
      </c>
      <c r="V1000" s="200">
        <v>8650</v>
      </c>
      <c r="W1000" s="34">
        <f t="shared" si="0"/>
        <v>34.335260115606935</v>
      </c>
      <c r="X1000" s="34" t="str">
        <f t="shared" si="1"/>
        <v>B</v>
      </c>
      <c r="Y1000" s="201">
        <f t="shared" si="38"/>
        <v>25950</v>
      </c>
      <c r="Z1000" s="201" t="str">
        <f t="shared" si="37"/>
        <v>d</v>
      </c>
    </row>
    <row r="1001" spans="1:26" ht="14.25" customHeight="1" thickBot="1" x14ac:dyDescent="0.3">
      <c r="A1001" s="40">
        <v>50.000000000000007</v>
      </c>
      <c r="B1001" s="40">
        <v>110</v>
      </c>
      <c r="C1001" s="24" t="s">
        <v>195</v>
      </c>
      <c r="D1001" s="24"/>
      <c r="E1001" s="24" t="s">
        <v>3523</v>
      </c>
      <c r="F1001" s="179" t="s">
        <v>3524</v>
      </c>
      <c r="G1001" s="31" t="s">
        <v>61</v>
      </c>
      <c r="H1001" s="24" t="s">
        <v>28</v>
      </c>
      <c r="I1001" s="31" t="s">
        <v>3525</v>
      </c>
      <c r="J1001" s="24" t="s">
        <v>3526</v>
      </c>
      <c r="K1001" s="36">
        <v>437</v>
      </c>
      <c r="L1001" s="36" t="s">
        <v>31</v>
      </c>
      <c r="M1001" s="31" t="s">
        <v>32</v>
      </c>
      <c r="N1001" s="24" t="s">
        <v>33</v>
      </c>
      <c r="O1001" s="24">
        <v>5</v>
      </c>
      <c r="P1001" s="24"/>
      <c r="Q1001" s="31" t="s">
        <v>34</v>
      </c>
      <c r="R1001" s="24"/>
      <c r="S1001" s="24"/>
      <c r="T1001" s="31" t="s">
        <v>35</v>
      </c>
      <c r="U1001" s="199">
        <v>130</v>
      </c>
      <c r="V1001" s="200">
        <v>870</v>
      </c>
      <c r="W1001" s="34">
        <f t="shared" si="0"/>
        <v>4.4827586206896557</v>
      </c>
      <c r="X1001" s="34" t="str">
        <f t="shared" si="1"/>
        <v>A</v>
      </c>
      <c r="Y1001" s="201">
        <f t="shared" si="38"/>
        <v>2610</v>
      </c>
      <c r="Z1001" s="201" t="str">
        <f t="shared" si="37"/>
        <v>d</v>
      </c>
    </row>
    <row r="1002" spans="1:26" ht="14.25" customHeight="1" thickBot="1" x14ac:dyDescent="0.3">
      <c r="A1002" s="40">
        <v>1.3485</v>
      </c>
      <c r="B1002" s="127">
        <v>1.95</v>
      </c>
      <c r="C1002" s="24" t="s">
        <v>3527</v>
      </c>
      <c r="D1002" s="24"/>
      <c r="E1002" s="24" t="s">
        <v>178</v>
      </c>
      <c r="F1002" s="179" t="s">
        <v>3528</v>
      </c>
      <c r="G1002" s="31" t="s">
        <v>180</v>
      </c>
      <c r="H1002" s="24" t="s">
        <v>111</v>
      </c>
      <c r="I1002" s="31" t="s">
        <v>3529</v>
      </c>
      <c r="J1002" s="24" t="s">
        <v>3530</v>
      </c>
      <c r="K1002" s="36">
        <v>739</v>
      </c>
      <c r="L1002" s="36" t="s">
        <v>31</v>
      </c>
      <c r="M1002" s="31" t="s">
        <v>937</v>
      </c>
      <c r="N1002" s="24" t="s">
        <v>78</v>
      </c>
      <c r="O1002" s="24">
        <v>7</v>
      </c>
      <c r="P1002" s="24"/>
      <c r="Q1002" s="31" t="s">
        <v>34</v>
      </c>
      <c r="R1002" s="24"/>
      <c r="S1002" s="24"/>
      <c r="T1002" s="31" t="s">
        <v>35</v>
      </c>
      <c r="U1002" s="199">
        <v>105</v>
      </c>
      <c r="V1002" s="200">
        <v>90</v>
      </c>
      <c r="W1002" s="34">
        <f t="shared" si="0"/>
        <v>35</v>
      </c>
      <c r="X1002" s="34" t="str">
        <f t="shared" si="1"/>
        <v>B</v>
      </c>
      <c r="Y1002" s="201">
        <f t="shared" si="38"/>
        <v>270</v>
      </c>
      <c r="Z1002" s="201" t="str">
        <f t="shared" si="37"/>
        <v>d</v>
      </c>
    </row>
    <row r="1003" spans="1:26" ht="14.25" customHeight="1" thickBot="1" x14ac:dyDescent="0.3">
      <c r="A1003" s="40">
        <v>9.375</v>
      </c>
      <c r="B1003" s="40" t="s">
        <v>283</v>
      </c>
      <c r="C1003" s="24" t="s">
        <v>24</v>
      </c>
      <c r="D1003" s="24"/>
      <c r="E1003" s="24" t="s">
        <v>217</v>
      </c>
      <c r="F1003" s="179" t="s">
        <v>3531</v>
      </c>
      <c r="G1003" s="31" t="s">
        <v>69</v>
      </c>
      <c r="H1003" s="24" t="s">
        <v>28</v>
      </c>
      <c r="I1003" s="31" t="s">
        <v>3532</v>
      </c>
      <c r="J1003" s="24" t="s">
        <v>3533</v>
      </c>
      <c r="K1003" s="36">
        <v>224</v>
      </c>
      <c r="L1003" s="36" t="s">
        <v>31</v>
      </c>
      <c r="M1003" s="31" t="s">
        <v>1506</v>
      </c>
      <c r="N1003" s="24" t="s">
        <v>78</v>
      </c>
      <c r="O1003" s="24">
        <v>2</v>
      </c>
      <c r="P1003" s="24"/>
      <c r="Q1003" s="31" t="s">
        <v>34</v>
      </c>
      <c r="R1003" s="24"/>
      <c r="S1003" s="24"/>
      <c r="T1003" s="31" t="s">
        <v>35</v>
      </c>
      <c r="U1003" s="199">
        <v>90</v>
      </c>
      <c r="V1003" s="200">
        <v>82</v>
      </c>
      <c r="W1003" s="34">
        <f t="shared" si="0"/>
        <v>32.926829268292686</v>
      </c>
      <c r="X1003" s="34" t="str">
        <f t="shared" si="1"/>
        <v>B</v>
      </c>
      <c r="Y1003" s="201">
        <f t="shared" si="38"/>
        <v>246</v>
      </c>
      <c r="Z1003" s="201" t="str">
        <f t="shared" si="37"/>
        <v>d</v>
      </c>
    </row>
    <row r="1004" spans="1:26" ht="14.25" customHeight="1" thickBot="1" x14ac:dyDescent="0.3">
      <c r="A1004" s="40">
        <v>1.2000000000000002</v>
      </c>
      <c r="B1004" s="40">
        <v>1.375</v>
      </c>
      <c r="C1004" s="24" t="s">
        <v>24</v>
      </c>
      <c r="D1004" s="24"/>
      <c r="E1004" s="24" t="s">
        <v>73</v>
      </c>
      <c r="F1004" s="179" t="s">
        <v>3534</v>
      </c>
      <c r="G1004" s="31" t="s">
        <v>69</v>
      </c>
      <c r="H1004" s="24" t="s">
        <v>28</v>
      </c>
      <c r="I1004" s="31" t="s">
        <v>3535</v>
      </c>
      <c r="J1004" s="24" t="s">
        <v>3536</v>
      </c>
      <c r="K1004" s="36">
        <v>475</v>
      </c>
      <c r="L1004" s="36" t="s">
        <v>31</v>
      </c>
      <c r="M1004" s="31" t="s">
        <v>32</v>
      </c>
      <c r="N1004" s="24" t="s">
        <v>33</v>
      </c>
      <c r="O1004" s="24">
        <v>5</v>
      </c>
      <c r="P1004" s="24"/>
      <c r="Q1004" s="31" t="s">
        <v>34</v>
      </c>
      <c r="R1004" s="24"/>
      <c r="S1004" s="24"/>
      <c r="T1004" s="31" t="s">
        <v>35</v>
      </c>
      <c r="U1004" s="199">
        <v>0</v>
      </c>
      <c r="V1004" s="200">
        <v>0</v>
      </c>
      <c r="W1004" s="34" t="str">
        <f t="shared" si="0"/>
        <v/>
      </c>
      <c r="X1004" s="34" t="str">
        <f t="shared" si="1"/>
        <v/>
      </c>
      <c r="Y1004" s="201">
        <f t="shared" si="38"/>
        <v>0</v>
      </c>
      <c r="Z1004" s="201" t="str">
        <f t="shared" si="37"/>
        <v/>
      </c>
    </row>
    <row r="1005" spans="1:26" ht="14.25" customHeight="1" thickBot="1" x14ac:dyDescent="0.3">
      <c r="A1005" s="40">
        <v>0.83330000000000004</v>
      </c>
      <c r="B1005" s="24" t="s">
        <v>3537</v>
      </c>
      <c r="C1005" s="24" t="s">
        <v>115</v>
      </c>
      <c r="D1005" s="24"/>
      <c r="E1005" s="24" t="s">
        <v>618</v>
      </c>
      <c r="F1005" s="179" t="s">
        <v>3538</v>
      </c>
      <c r="G1005" s="31" t="s">
        <v>93</v>
      </c>
      <c r="H1005" s="24" t="s">
        <v>84</v>
      </c>
      <c r="I1005" s="31" t="s">
        <v>3539</v>
      </c>
      <c r="J1005" s="24" t="s">
        <v>3540</v>
      </c>
      <c r="K1005" s="36">
        <v>339</v>
      </c>
      <c r="L1005" s="36" t="s">
        <v>31</v>
      </c>
      <c r="M1005" s="31" t="s">
        <v>87</v>
      </c>
      <c r="N1005" s="24" t="s">
        <v>88</v>
      </c>
      <c r="O1005" s="24">
        <v>3</v>
      </c>
      <c r="P1005" s="24"/>
      <c r="Q1005" s="31" t="s">
        <v>34</v>
      </c>
      <c r="R1005" s="24"/>
      <c r="S1005" s="24"/>
      <c r="T1005" s="31" t="s">
        <v>35</v>
      </c>
      <c r="U1005" s="199">
        <v>0</v>
      </c>
      <c r="V1005" s="200">
        <v>100</v>
      </c>
      <c r="W1005" s="34">
        <f t="shared" si="0"/>
        <v>0</v>
      </c>
      <c r="X1005" s="34" t="str">
        <f t="shared" si="1"/>
        <v>A</v>
      </c>
      <c r="Y1005" s="201">
        <f t="shared" si="38"/>
        <v>300</v>
      </c>
      <c r="Z1005" s="201" t="str">
        <f t="shared" si="37"/>
        <v>d</v>
      </c>
    </row>
    <row r="1006" spans="1:26" ht="14.25" customHeight="1" thickBot="1" x14ac:dyDescent="0.3">
      <c r="A1006" s="36">
        <v>0.189</v>
      </c>
      <c r="B1006" s="31" t="s">
        <v>3541</v>
      </c>
      <c r="C1006" s="24" t="s">
        <v>195</v>
      </c>
      <c r="D1006" s="24"/>
      <c r="E1006" s="24" t="s">
        <v>178</v>
      </c>
      <c r="F1006" s="179" t="s">
        <v>3542</v>
      </c>
      <c r="G1006" s="31" t="s">
        <v>180</v>
      </c>
      <c r="H1006" s="24" t="s">
        <v>28</v>
      </c>
      <c r="I1006" s="31" t="s">
        <v>3543</v>
      </c>
      <c r="J1006" s="24" t="s">
        <v>3544</v>
      </c>
      <c r="K1006" s="36">
        <v>61</v>
      </c>
      <c r="L1006" s="36" t="s">
        <v>31</v>
      </c>
      <c r="M1006" s="31" t="s">
        <v>255</v>
      </c>
      <c r="N1006" s="24" t="s">
        <v>185</v>
      </c>
      <c r="O1006" s="24">
        <v>1</v>
      </c>
      <c r="P1006" s="24"/>
      <c r="Q1006" s="31" t="s">
        <v>66</v>
      </c>
      <c r="R1006" s="24"/>
      <c r="S1006" s="24"/>
      <c r="T1006" s="31" t="s">
        <v>35</v>
      </c>
      <c r="U1006" s="199">
        <v>2360</v>
      </c>
      <c r="V1006" s="200">
        <v>900</v>
      </c>
      <c r="W1006" s="34">
        <f t="shared" si="0"/>
        <v>78.666666666666671</v>
      </c>
      <c r="X1006" s="34" t="str">
        <f t="shared" si="1"/>
        <v>C</v>
      </c>
      <c r="Y1006" s="201">
        <f t="shared" si="38"/>
        <v>2700</v>
      </c>
      <c r="Z1006" s="201" t="str">
        <f t="shared" si="37"/>
        <v>d</v>
      </c>
    </row>
    <row r="1007" spans="1:26" ht="14.25" customHeight="1" thickBot="1" x14ac:dyDescent="0.3">
      <c r="A1007" s="40">
        <v>0.29799999999999999</v>
      </c>
      <c r="B1007" s="41" t="s">
        <v>3545</v>
      </c>
      <c r="C1007" s="24" t="s">
        <v>24</v>
      </c>
      <c r="D1007" s="24"/>
      <c r="E1007" s="24" t="s">
        <v>178</v>
      </c>
      <c r="F1007" s="179" t="s">
        <v>3546</v>
      </c>
      <c r="G1007" s="31" t="s">
        <v>180</v>
      </c>
      <c r="H1007" s="24" t="s">
        <v>84</v>
      </c>
      <c r="I1007" s="31" t="s">
        <v>3547</v>
      </c>
      <c r="J1007" s="24" t="s">
        <v>3548</v>
      </c>
      <c r="K1007" s="36">
        <v>301</v>
      </c>
      <c r="L1007" s="36" t="s">
        <v>31</v>
      </c>
      <c r="M1007" s="31" t="s">
        <v>87</v>
      </c>
      <c r="N1007" s="24" t="s">
        <v>88</v>
      </c>
      <c r="O1007" s="24">
        <v>3</v>
      </c>
      <c r="P1007" s="24"/>
      <c r="Q1007" s="31" t="s">
        <v>34</v>
      </c>
      <c r="R1007" s="49"/>
      <c r="S1007" s="49"/>
      <c r="T1007" s="31" t="s">
        <v>35</v>
      </c>
      <c r="U1007" s="199">
        <v>6640</v>
      </c>
      <c r="V1007" s="200">
        <v>4000</v>
      </c>
      <c r="W1007" s="34">
        <f t="shared" si="0"/>
        <v>49.8</v>
      </c>
      <c r="X1007" s="34" t="str">
        <f t="shared" si="1"/>
        <v>B</v>
      </c>
      <c r="Y1007" s="201">
        <f t="shared" si="38"/>
        <v>12000</v>
      </c>
      <c r="Z1007" s="201" t="str">
        <f t="shared" si="37"/>
        <v>d</v>
      </c>
    </row>
    <row r="1008" spans="1:26" ht="14.25" customHeight="1" thickBot="1" x14ac:dyDescent="0.3">
      <c r="A1008" s="40">
        <v>0.47899999999999998</v>
      </c>
      <c r="B1008" s="40" t="s">
        <v>3549</v>
      </c>
      <c r="C1008" s="24" t="s">
        <v>1102</v>
      </c>
      <c r="D1008" s="24"/>
      <c r="E1008" s="31" t="s">
        <v>887</v>
      </c>
      <c r="F1008" s="179" t="s">
        <v>3550</v>
      </c>
      <c r="G1008" s="31" t="s">
        <v>110</v>
      </c>
      <c r="H1008" s="24" t="s">
        <v>84</v>
      </c>
      <c r="I1008" s="84" t="s">
        <v>3551</v>
      </c>
      <c r="J1008" s="51" t="s">
        <v>3552</v>
      </c>
      <c r="K1008" s="36">
        <v>507</v>
      </c>
      <c r="L1008" s="36" t="s">
        <v>31</v>
      </c>
      <c r="M1008" s="31" t="s">
        <v>234</v>
      </c>
      <c r="N1008" s="24" t="s">
        <v>88</v>
      </c>
      <c r="O1008" s="24">
        <v>5</v>
      </c>
      <c r="P1008" s="24"/>
      <c r="Q1008" s="31" t="s">
        <v>34</v>
      </c>
      <c r="R1008" s="24"/>
      <c r="S1008" s="24"/>
      <c r="T1008" s="31" t="s">
        <v>35</v>
      </c>
      <c r="U1008" s="199">
        <v>20500</v>
      </c>
      <c r="V1008" s="200">
        <v>82400</v>
      </c>
      <c r="W1008" s="34">
        <f t="shared" si="0"/>
        <v>7.4635922330097086</v>
      </c>
      <c r="X1008" s="34" t="str">
        <f t="shared" si="1"/>
        <v>A</v>
      </c>
      <c r="Y1008" s="201">
        <f t="shared" si="38"/>
        <v>247200</v>
      </c>
      <c r="Z1008" s="201" t="str">
        <f t="shared" si="37"/>
        <v>d</v>
      </c>
    </row>
    <row r="1009" spans="1:26" ht="14.25" customHeight="1" thickBot="1" x14ac:dyDescent="0.3">
      <c r="A1009" s="40">
        <v>5.9</v>
      </c>
      <c r="B1009" s="40" t="s">
        <v>3553</v>
      </c>
      <c r="C1009" s="24" t="s">
        <v>538</v>
      </c>
      <c r="D1009" s="24"/>
      <c r="E1009" s="31" t="s">
        <v>887</v>
      </c>
      <c r="F1009" s="179" t="s">
        <v>3554</v>
      </c>
      <c r="G1009" s="27" t="s">
        <v>93</v>
      </c>
      <c r="H1009" s="24" t="s">
        <v>3555</v>
      </c>
      <c r="I1009" s="84" t="s">
        <v>3556</v>
      </c>
      <c r="J1009" s="51" t="s">
        <v>3557</v>
      </c>
      <c r="K1009" s="36">
        <v>508</v>
      </c>
      <c r="L1009" s="36" t="s">
        <v>31</v>
      </c>
      <c r="M1009" s="31" t="s">
        <v>234</v>
      </c>
      <c r="N1009" s="24" t="s">
        <v>88</v>
      </c>
      <c r="O1009" s="24">
        <v>5</v>
      </c>
      <c r="P1009" s="24"/>
      <c r="Q1009" s="31" t="s">
        <v>34</v>
      </c>
      <c r="R1009" s="24"/>
      <c r="S1009" s="24"/>
      <c r="T1009" s="31" t="s">
        <v>35</v>
      </c>
      <c r="U1009" s="199">
        <v>0</v>
      </c>
      <c r="V1009" s="200">
        <v>0</v>
      </c>
      <c r="W1009" s="34" t="str">
        <f t="shared" si="0"/>
        <v/>
      </c>
      <c r="X1009" s="34" t="str">
        <f t="shared" si="1"/>
        <v/>
      </c>
      <c r="Y1009" s="201">
        <f t="shared" si="38"/>
        <v>0</v>
      </c>
      <c r="Z1009" s="201" t="str">
        <f t="shared" si="37"/>
        <v/>
      </c>
    </row>
    <row r="1010" spans="1:26" ht="14.25" customHeight="1" thickBot="1" x14ac:dyDescent="0.3">
      <c r="A1010" s="22">
        <v>200</v>
      </c>
      <c r="B1010" s="24">
        <f>5700/200</f>
        <v>28.5</v>
      </c>
      <c r="C1010" s="24" t="s">
        <v>195</v>
      </c>
      <c r="D1010" s="31" t="s">
        <v>818</v>
      </c>
      <c r="E1010" s="24" t="s">
        <v>1083</v>
      </c>
      <c r="F1010" s="183" t="s">
        <v>3558</v>
      </c>
      <c r="G1010" s="31" t="s">
        <v>69</v>
      </c>
      <c r="H1010" s="24" t="s">
        <v>84</v>
      </c>
      <c r="I1010" s="31" t="s">
        <v>3559</v>
      </c>
      <c r="J1010" s="24" t="s">
        <v>3560</v>
      </c>
      <c r="K1010" s="36">
        <v>34</v>
      </c>
      <c r="L1010" s="36" t="s">
        <v>31</v>
      </c>
      <c r="M1010" s="31" t="s">
        <v>859</v>
      </c>
      <c r="N1010" s="24">
        <v>2018</v>
      </c>
      <c r="O1010" s="24">
        <v>50</v>
      </c>
      <c r="P1010" s="24" t="s">
        <v>44</v>
      </c>
      <c r="Q1010" s="31" t="s">
        <v>34</v>
      </c>
      <c r="R1010" s="24"/>
      <c r="S1010" s="24" t="s">
        <v>44</v>
      </c>
      <c r="T1010" s="31" t="s">
        <v>35</v>
      </c>
      <c r="U1010" s="199">
        <v>24000</v>
      </c>
      <c r="V1010" s="200">
        <v>36000</v>
      </c>
      <c r="W1010" s="34">
        <f t="shared" si="0"/>
        <v>20</v>
      </c>
      <c r="X1010" s="34" t="str">
        <f t="shared" si="1"/>
        <v>A</v>
      </c>
      <c r="Y1010" s="201">
        <f t="shared" si="38"/>
        <v>108000</v>
      </c>
      <c r="Z1010" s="201" t="str">
        <f t="shared" si="37"/>
        <v>d</v>
      </c>
    </row>
    <row r="1011" spans="1:26" ht="14.25" customHeight="1" thickBot="1" x14ac:dyDescent="0.3">
      <c r="A1011" s="40">
        <v>0.29499999999999998</v>
      </c>
      <c r="B1011" s="24" t="s">
        <v>3561</v>
      </c>
      <c r="C1011" s="51" t="s">
        <v>195</v>
      </c>
      <c r="D1011" s="24"/>
      <c r="E1011" s="24" t="s">
        <v>3562</v>
      </c>
      <c r="F1011" s="179" t="s">
        <v>3563</v>
      </c>
      <c r="G1011" s="31" t="s">
        <v>83</v>
      </c>
      <c r="H1011" s="24" t="s">
        <v>84</v>
      </c>
      <c r="I1011" s="31" t="s">
        <v>3564</v>
      </c>
      <c r="J1011" s="24" t="s">
        <v>3565</v>
      </c>
      <c r="K1011" s="36">
        <v>198</v>
      </c>
      <c r="L1011" s="36" t="s">
        <v>31</v>
      </c>
      <c r="M1011" s="31" t="s">
        <v>128</v>
      </c>
      <c r="N1011" s="24" t="s">
        <v>129</v>
      </c>
      <c r="O1011" s="24">
        <v>2</v>
      </c>
      <c r="P1011" s="24"/>
      <c r="Q1011" s="31" t="s">
        <v>34</v>
      </c>
      <c r="R1011" s="24"/>
      <c r="S1011" s="24"/>
      <c r="T1011" s="31" t="s">
        <v>35</v>
      </c>
      <c r="U1011" s="199">
        <v>0</v>
      </c>
      <c r="V1011" s="200">
        <v>0</v>
      </c>
      <c r="W1011" s="34" t="str">
        <f t="shared" si="0"/>
        <v/>
      </c>
      <c r="X1011" s="34" t="str">
        <f t="shared" si="1"/>
        <v/>
      </c>
      <c r="Y1011" s="201">
        <f t="shared" si="38"/>
        <v>0</v>
      </c>
      <c r="Z1011" s="201" t="str">
        <f t="shared" si="37"/>
        <v/>
      </c>
    </row>
    <row r="1012" spans="1:26" ht="14.25" customHeight="1" thickBot="1" x14ac:dyDescent="0.3">
      <c r="A1012" s="40">
        <v>0.33500000000000002</v>
      </c>
      <c r="B1012" s="41" t="s">
        <v>3566</v>
      </c>
      <c r="C1012" s="24" t="s">
        <v>195</v>
      </c>
      <c r="D1012" s="24"/>
      <c r="E1012" s="24" t="s">
        <v>3562</v>
      </c>
      <c r="F1012" s="179" t="s">
        <v>3563</v>
      </c>
      <c r="G1012" s="31" t="s">
        <v>83</v>
      </c>
      <c r="H1012" s="24" t="s">
        <v>84</v>
      </c>
      <c r="I1012" s="31" t="s">
        <v>3567</v>
      </c>
      <c r="J1012" s="24" t="s">
        <v>3568</v>
      </c>
      <c r="K1012" s="36">
        <v>199</v>
      </c>
      <c r="L1012" s="36" t="s">
        <v>31</v>
      </c>
      <c r="M1012" s="31" t="s">
        <v>128</v>
      </c>
      <c r="N1012" s="24" t="s">
        <v>129</v>
      </c>
      <c r="O1012" s="24">
        <v>2</v>
      </c>
      <c r="P1012" s="24"/>
      <c r="Q1012" s="31" t="s">
        <v>34</v>
      </c>
      <c r="R1012" s="24"/>
      <c r="S1012" s="24"/>
      <c r="T1012" s="31" t="s">
        <v>35</v>
      </c>
      <c r="U1012" s="199">
        <v>2126</v>
      </c>
      <c r="V1012" s="200">
        <v>1260</v>
      </c>
      <c r="W1012" s="34">
        <f t="shared" si="0"/>
        <v>50.61904761904762</v>
      </c>
      <c r="X1012" s="34" t="str">
        <f t="shared" si="1"/>
        <v>B</v>
      </c>
      <c r="Y1012" s="201">
        <f t="shared" si="38"/>
        <v>3780</v>
      </c>
      <c r="Z1012" s="201" t="str">
        <f t="shared" si="37"/>
        <v>d</v>
      </c>
    </row>
    <row r="1013" spans="1:26" ht="14.25" customHeight="1" thickBot="1" x14ac:dyDescent="0.3">
      <c r="A1013" s="94">
        <v>69.5</v>
      </c>
      <c r="B1013" s="94">
        <v>80</v>
      </c>
      <c r="C1013" s="94" t="s">
        <v>2292</v>
      </c>
      <c r="D1013" s="94"/>
      <c r="E1013" s="94" t="s">
        <v>3569</v>
      </c>
      <c r="F1013" s="184" t="s">
        <v>3570</v>
      </c>
      <c r="G1013" s="95" t="s">
        <v>3571</v>
      </c>
      <c r="H1013" s="94" t="s">
        <v>2802</v>
      </c>
      <c r="I1013" s="95" t="s">
        <v>3572</v>
      </c>
      <c r="J1013" s="94" t="s">
        <v>3573</v>
      </c>
      <c r="K1013" s="96">
        <v>106</v>
      </c>
      <c r="L1013" s="96" t="s">
        <v>31</v>
      </c>
      <c r="M1013" s="95" t="s">
        <v>601</v>
      </c>
      <c r="N1013" s="94" t="s">
        <v>78</v>
      </c>
      <c r="O1013" s="94">
        <v>1</v>
      </c>
      <c r="P1013" s="94"/>
      <c r="Q1013" s="95" t="s">
        <v>66</v>
      </c>
      <c r="R1013" s="94" t="s">
        <v>45</v>
      </c>
      <c r="S1013" s="94"/>
      <c r="T1013" s="95" t="s">
        <v>35</v>
      </c>
      <c r="U1013" s="199">
        <v>0</v>
      </c>
      <c r="V1013" s="200">
        <v>0</v>
      </c>
      <c r="W1013" s="34" t="str">
        <f t="shared" si="0"/>
        <v/>
      </c>
      <c r="X1013" s="34" t="str">
        <f t="shared" si="1"/>
        <v/>
      </c>
      <c r="Y1013" s="201">
        <f t="shared" si="38"/>
        <v>0</v>
      </c>
      <c r="Z1013" s="201" t="str">
        <f t="shared" si="37"/>
        <v/>
      </c>
    </row>
    <row r="1014" spans="1:26" ht="14.25" customHeight="1" thickBot="1" x14ac:dyDescent="0.3">
      <c r="A1014" s="94">
        <v>123</v>
      </c>
      <c r="B1014" s="94">
        <v>145</v>
      </c>
      <c r="C1014" s="94" t="s">
        <v>3574</v>
      </c>
      <c r="D1014" s="94"/>
      <c r="E1014" s="94" t="s">
        <v>3569</v>
      </c>
      <c r="F1014" s="184" t="s">
        <v>3575</v>
      </c>
      <c r="G1014" s="95" t="s">
        <v>3571</v>
      </c>
      <c r="H1014" s="94" t="s">
        <v>3576</v>
      </c>
      <c r="I1014" s="95" t="s">
        <v>3572</v>
      </c>
      <c r="J1014" s="94" t="s">
        <v>3573</v>
      </c>
      <c r="K1014" s="96">
        <v>107</v>
      </c>
      <c r="L1014" s="96" t="s">
        <v>31</v>
      </c>
      <c r="M1014" s="95" t="s">
        <v>601</v>
      </c>
      <c r="N1014" s="94" t="s">
        <v>78</v>
      </c>
      <c r="O1014" s="94">
        <v>1</v>
      </c>
      <c r="P1014" s="94"/>
      <c r="Q1014" s="95" t="s">
        <v>66</v>
      </c>
      <c r="R1014" s="94" t="s">
        <v>45</v>
      </c>
      <c r="S1014" s="94"/>
      <c r="T1014" s="95" t="s">
        <v>35</v>
      </c>
      <c r="U1014" s="199">
        <v>0</v>
      </c>
      <c r="V1014" s="200">
        <v>0</v>
      </c>
      <c r="W1014" s="34" t="str">
        <f t="shared" si="0"/>
        <v/>
      </c>
      <c r="X1014" s="34" t="str">
        <f t="shared" si="1"/>
        <v/>
      </c>
      <c r="Y1014" s="201">
        <f t="shared" si="38"/>
        <v>0</v>
      </c>
      <c r="Z1014" s="201" t="str">
        <f t="shared" si="37"/>
        <v/>
      </c>
    </row>
    <row r="1015" spans="1:26" ht="14.25" customHeight="1" thickBot="1" x14ac:dyDescent="0.3">
      <c r="A1015" s="40">
        <v>7.5749999999999993</v>
      </c>
      <c r="B1015" s="40">
        <v>20.3</v>
      </c>
      <c r="C1015" s="24" t="s">
        <v>36</v>
      </c>
      <c r="D1015" s="24"/>
      <c r="E1015" s="24" t="s">
        <v>3577</v>
      </c>
      <c r="F1015" s="179" t="s">
        <v>3578</v>
      </c>
      <c r="G1015" s="27" t="s">
        <v>39</v>
      </c>
      <c r="H1015" s="24" t="s">
        <v>40</v>
      </c>
      <c r="I1015" s="31" t="s">
        <v>3579</v>
      </c>
      <c r="J1015" s="24" t="s">
        <v>3580</v>
      </c>
      <c r="K1015" s="36">
        <v>744</v>
      </c>
      <c r="L1015" s="36" t="s">
        <v>31</v>
      </c>
      <c r="M1015" s="31" t="s">
        <v>72</v>
      </c>
      <c r="N1015" s="24" t="s">
        <v>33</v>
      </c>
      <c r="O1015" s="24">
        <v>8</v>
      </c>
      <c r="P1015" s="24"/>
      <c r="Q1015" s="31" t="s">
        <v>34</v>
      </c>
      <c r="R1015" s="24" t="s">
        <v>45</v>
      </c>
      <c r="S1015" s="24"/>
      <c r="T1015" s="31" t="s">
        <v>35</v>
      </c>
      <c r="U1015" s="199">
        <v>0</v>
      </c>
      <c r="V1015" s="200">
        <v>0</v>
      </c>
      <c r="W1015" s="34" t="str">
        <f t="shared" si="0"/>
        <v/>
      </c>
      <c r="X1015" s="34" t="str">
        <f t="shared" si="1"/>
        <v/>
      </c>
      <c r="Y1015" s="201">
        <f t="shared" si="38"/>
        <v>0</v>
      </c>
      <c r="Z1015" s="201" t="str">
        <f t="shared" si="37"/>
        <v/>
      </c>
    </row>
    <row r="1016" spans="1:26" ht="14.25" customHeight="1" thickBot="1" x14ac:dyDescent="0.3">
      <c r="A1016" s="40">
        <v>0.36749999999999999</v>
      </c>
      <c r="B1016" s="40">
        <v>0.9</v>
      </c>
      <c r="C1016" s="24" t="s">
        <v>24</v>
      </c>
      <c r="D1016" s="24"/>
      <c r="E1016" s="24" t="s">
        <v>67</v>
      </c>
      <c r="F1016" s="179" t="s">
        <v>3581</v>
      </c>
      <c r="G1016" s="31" t="s">
        <v>69</v>
      </c>
      <c r="H1016" s="24" t="s">
        <v>28</v>
      </c>
      <c r="I1016" s="31" t="s">
        <v>3582</v>
      </c>
      <c r="J1016" s="24" t="s">
        <v>3583</v>
      </c>
      <c r="K1016" s="36">
        <v>504</v>
      </c>
      <c r="L1016" s="36" t="s">
        <v>31</v>
      </c>
      <c r="M1016" s="31" t="s">
        <v>32</v>
      </c>
      <c r="N1016" s="24" t="s">
        <v>33</v>
      </c>
      <c r="O1016" s="24">
        <v>5</v>
      </c>
      <c r="P1016" s="24"/>
      <c r="Q1016" s="31" t="s">
        <v>34</v>
      </c>
      <c r="R1016" s="24" t="s">
        <v>45</v>
      </c>
      <c r="S1016" s="24"/>
      <c r="T1016" s="31" t="s">
        <v>35</v>
      </c>
      <c r="U1016" s="199">
        <v>0</v>
      </c>
      <c r="V1016" s="200">
        <v>0</v>
      </c>
      <c r="W1016" s="34" t="str">
        <f t="shared" si="0"/>
        <v/>
      </c>
      <c r="X1016" s="34" t="str">
        <f t="shared" si="1"/>
        <v/>
      </c>
      <c r="Y1016" s="201">
        <f t="shared" si="38"/>
        <v>0</v>
      </c>
      <c r="Z1016" s="201" t="str">
        <f t="shared" si="37"/>
        <v/>
      </c>
    </row>
    <row r="1017" spans="1:26" ht="14.25" customHeight="1" thickBot="1" x14ac:dyDescent="0.3">
      <c r="A1017" s="40">
        <v>5.6000000000000005</v>
      </c>
      <c r="B1017" s="24">
        <v>9.75</v>
      </c>
      <c r="C1017" s="24" t="s">
        <v>2671</v>
      </c>
      <c r="D1017" s="24"/>
      <c r="E1017" s="24" t="s">
        <v>3584</v>
      </c>
      <c r="F1017" s="179" t="s">
        <v>3585</v>
      </c>
      <c r="G1017" s="31" t="s">
        <v>274</v>
      </c>
      <c r="H1017" s="24" t="s">
        <v>2671</v>
      </c>
      <c r="I1017" s="31" t="s">
        <v>3586</v>
      </c>
      <c r="J1017" s="24" t="s">
        <v>3587</v>
      </c>
      <c r="K1017" s="36">
        <v>797</v>
      </c>
      <c r="L1017" s="36" t="s">
        <v>31</v>
      </c>
      <c r="M1017" s="31" t="s">
        <v>1010</v>
      </c>
      <c r="N1017" s="24" t="s">
        <v>78</v>
      </c>
      <c r="O1017" s="24">
        <v>8</v>
      </c>
      <c r="P1017" s="24"/>
      <c r="Q1017" s="31" t="s">
        <v>34</v>
      </c>
      <c r="R1017" s="24" t="s">
        <v>45</v>
      </c>
      <c r="S1017" s="24"/>
      <c r="T1017" s="31" t="s">
        <v>35</v>
      </c>
      <c r="U1017" s="199">
        <v>5360</v>
      </c>
      <c r="V1017" s="200">
        <v>10000</v>
      </c>
      <c r="W1017" s="34">
        <f t="shared" si="0"/>
        <v>16.080000000000002</v>
      </c>
      <c r="X1017" s="34" t="str">
        <f t="shared" si="1"/>
        <v>A</v>
      </c>
      <c r="Y1017" s="201">
        <f t="shared" si="38"/>
        <v>30000</v>
      </c>
      <c r="Z1017" s="201" t="str">
        <f t="shared" si="37"/>
        <v>d</v>
      </c>
    </row>
    <row r="1018" spans="1:26" ht="14.25" customHeight="1" thickBot="1" x14ac:dyDescent="0.3">
      <c r="A1018" s="40">
        <v>6.9125000000000005</v>
      </c>
      <c r="B1018" s="40">
        <v>9</v>
      </c>
      <c r="C1018" s="24" t="s">
        <v>271</v>
      </c>
      <c r="D1018" s="24"/>
      <c r="E1018" s="24" t="s">
        <v>2500</v>
      </c>
      <c r="F1018" s="179" t="s">
        <v>3588</v>
      </c>
      <c r="G1018" s="24" t="s">
        <v>2502</v>
      </c>
      <c r="H1018" s="24" t="s">
        <v>275</v>
      </c>
      <c r="I1018" s="31" t="s">
        <v>3589</v>
      </c>
      <c r="J1018" s="24" t="s">
        <v>3590</v>
      </c>
      <c r="K1018" s="30">
        <v>732</v>
      </c>
      <c r="L1018" s="30" t="s">
        <v>31</v>
      </c>
      <c r="M1018" s="31" t="s">
        <v>72</v>
      </c>
      <c r="N1018" s="24" t="s">
        <v>33</v>
      </c>
      <c r="O1018" s="24">
        <v>8</v>
      </c>
      <c r="P1018" s="24"/>
      <c r="Q1018" s="31" t="s">
        <v>34</v>
      </c>
      <c r="R1018" s="24" t="s">
        <v>45</v>
      </c>
      <c r="S1018" s="24"/>
      <c r="T1018" s="31" t="s">
        <v>35</v>
      </c>
      <c r="U1018" s="199">
        <v>0</v>
      </c>
      <c r="V1018" s="200">
        <v>0</v>
      </c>
      <c r="W1018" s="34" t="str">
        <f t="shared" si="0"/>
        <v/>
      </c>
      <c r="X1018" s="34" t="str">
        <f t="shared" si="1"/>
        <v/>
      </c>
      <c r="Y1018" s="201">
        <f t="shared" si="38"/>
        <v>0</v>
      </c>
      <c r="Z1018" s="201" t="str">
        <f t="shared" si="37"/>
        <v/>
      </c>
    </row>
    <row r="1019" spans="1:26" ht="14.25" customHeight="1" thickBot="1" x14ac:dyDescent="0.3">
      <c r="A1019" s="40">
        <v>6.9125000000000005</v>
      </c>
      <c r="B1019" s="40">
        <v>11.25</v>
      </c>
      <c r="C1019" s="24" t="s">
        <v>271</v>
      </c>
      <c r="D1019" s="24"/>
      <c r="E1019" s="24" t="s">
        <v>574</v>
      </c>
      <c r="F1019" s="179" t="s">
        <v>3588</v>
      </c>
      <c r="G1019" s="31" t="s">
        <v>69</v>
      </c>
      <c r="H1019" s="24" t="s">
        <v>275</v>
      </c>
      <c r="I1019" s="31" t="s">
        <v>3589</v>
      </c>
      <c r="J1019" s="24" t="s">
        <v>3590</v>
      </c>
      <c r="K1019" s="35">
        <v>732</v>
      </c>
      <c r="L1019" s="35" t="s">
        <v>47</v>
      </c>
      <c r="M1019" s="31" t="s">
        <v>72</v>
      </c>
      <c r="N1019" s="24" t="s">
        <v>33</v>
      </c>
      <c r="O1019" s="24">
        <v>8</v>
      </c>
      <c r="P1019" s="24"/>
      <c r="Q1019" s="31" t="s">
        <v>34</v>
      </c>
      <c r="R1019" s="24" t="s">
        <v>45</v>
      </c>
      <c r="S1019" s="24"/>
      <c r="T1019" s="31" t="s">
        <v>35</v>
      </c>
      <c r="U1019" s="199">
        <v>0</v>
      </c>
      <c r="V1019" s="200">
        <v>0</v>
      </c>
      <c r="W1019" s="34" t="str">
        <f t="shared" si="0"/>
        <v/>
      </c>
      <c r="X1019" s="34" t="str">
        <f t="shared" si="1"/>
        <v/>
      </c>
      <c r="Y1019" s="201">
        <f t="shared" si="38"/>
        <v>0</v>
      </c>
      <c r="Z1019" s="201" t="str">
        <f t="shared" si="37"/>
        <v/>
      </c>
    </row>
    <row r="1020" spans="1:26" ht="14.25" customHeight="1" thickBot="1" x14ac:dyDescent="0.3">
      <c r="A1020" s="40">
        <v>6.9125000000000005</v>
      </c>
      <c r="B1020" s="40">
        <v>10.5</v>
      </c>
      <c r="C1020" s="24" t="s">
        <v>271</v>
      </c>
      <c r="D1020" s="24"/>
      <c r="E1020" s="24" t="s">
        <v>495</v>
      </c>
      <c r="F1020" s="179" t="s">
        <v>3588</v>
      </c>
      <c r="G1020" s="31" t="s">
        <v>69</v>
      </c>
      <c r="H1020" s="24" t="s">
        <v>275</v>
      </c>
      <c r="I1020" s="31" t="s">
        <v>3589</v>
      </c>
      <c r="J1020" s="24" t="s">
        <v>3590</v>
      </c>
      <c r="K1020" s="35">
        <v>732</v>
      </c>
      <c r="L1020" s="35" t="s">
        <v>48</v>
      </c>
      <c r="M1020" s="31" t="s">
        <v>72</v>
      </c>
      <c r="N1020" s="24" t="s">
        <v>33</v>
      </c>
      <c r="O1020" s="24">
        <v>8</v>
      </c>
      <c r="P1020" s="24"/>
      <c r="Q1020" s="31" t="s">
        <v>34</v>
      </c>
      <c r="R1020" s="24" t="s">
        <v>45</v>
      </c>
      <c r="S1020" s="24"/>
      <c r="T1020" s="31" t="s">
        <v>35</v>
      </c>
      <c r="U1020" s="199">
        <v>0</v>
      </c>
      <c r="V1020" s="200">
        <v>0</v>
      </c>
      <c r="W1020" s="34" t="str">
        <f t="shared" si="0"/>
        <v/>
      </c>
      <c r="X1020" s="34" t="str">
        <f t="shared" si="1"/>
        <v/>
      </c>
      <c r="Y1020" s="201">
        <f t="shared" si="38"/>
        <v>0</v>
      </c>
      <c r="Z1020" s="201" t="str">
        <f t="shared" si="37"/>
        <v/>
      </c>
    </row>
    <row r="1021" spans="1:26" ht="14.25" customHeight="1" thickBot="1" x14ac:dyDescent="0.3">
      <c r="A1021" s="40">
        <v>5.5125000000000002</v>
      </c>
      <c r="B1021" s="24">
        <v>9.75</v>
      </c>
      <c r="C1021" s="24" t="s">
        <v>107</v>
      </c>
      <c r="D1021" s="24"/>
      <c r="E1021" s="24" t="s">
        <v>3584</v>
      </c>
      <c r="F1021" s="179" t="s">
        <v>3591</v>
      </c>
      <c r="G1021" s="31" t="s">
        <v>274</v>
      </c>
      <c r="H1021" s="24" t="s">
        <v>107</v>
      </c>
      <c r="I1021" s="31" t="s">
        <v>3589</v>
      </c>
      <c r="J1021" s="24" t="s">
        <v>3588</v>
      </c>
      <c r="K1021" s="36">
        <v>798</v>
      </c>
      <c r="L1021" s="36" t="s">
        <v>31</v>
      </c>
      <c r="M1021" s="31" t="s">
        <v>1010</v>
      </c>
      <c r="N1021" s="24" t="s">
        <v>78</v>
      </c>
      <c r="O1021" s="24">
        <v>8</v>
      </c>
      <c r="P1021" s="24"/>
      <c r="Q1021" s="31" t="s">
        <v>34</v>
      </c>
      <c r="R1021" s="24" t="s">
        <v>45</v>
      </c>
      <c r="S1021" s="24"/>
      <c r="T1021" s="31" t="s">
        <v>35</v>
      </c>
      <c r="U1021" s="199">
        <v>0</v>
      </c>
      <c r="V1021" s="200">
        <v>0</v>
      </c>
      <c r="W1021" s="34" t="str">
        <f t="shared" si="0"/>
        <v/>
      </c>
      <c r="X1021" s="34" t="str">
        <f t="shared" si="1"/>
        <v/>
      </c>
      <c r="Y1021" s="201">
        <f t="shared" si="38"/>
        <v>0</v>
      </c>
      <c r="Z1021" s="201" t="str">
        <f t="shared" si="37"/>
        <v/>
      </c>
    </row>
    <row r="1022" spans="1:26" ht="14.25" customHeight="1" thickBot="1" x14ac:dyDescent="0.3">
      <c r="A1022" s="40">
        <v>12.950000000000001</v>
      </c>
      <c r="B1022" s="40" t="s">
        <v>283</v>
      </c>
      <c r="C1022" s="24" t="s">
        <v>1965</v>
      </c>
      <c r="D1022" s="24"/>
      <c r="E1022" s="24" t="s">
        <v>495</v>
      </c>
      <c r="F1022" s="179" t="s">
        <v>3592</v>
      </c>
      <c r="G1022" s="31" t="s">
        <v>69</v>
      </c>
      <c r="H1022" s="24" t="s">
        <v>1967</v>
      </c>
      <c r="I1022" s="31" t="s">
        <v>3593</v>
      </c>
      <c r="J1022" s="24" t="s">
        <v>3594</v>
      </c>
      <c r="K1022" s="36">
        <v>742</v>
      </c>
      <c r="L1022" s="36" t="s">
        <v>31</v>
      </c>
      <c r="M1022" s="31" t="s">
        <v>72</v>
      </c>
      <c r="N1022" s="24" t="s">
        <v>33</v>
      </c>
      <c r="O1022" s="24">
        <v>8</v>
      </c>
      <c r="P1022" s="24"/>
      <c r="Q1022" s="31" t="s">
        <v>34</v>
      </c>
      <c r="R1022" s="24" t="s">
        <v>45</v>
      </c>
      <c r="S1022" s="24"/>
      <c r="T1022" s="31" t="s">
        <v>35</v>
      </c>
      <c r="U1022" s="199">
        <v>0</v>
      </c>
      <c r="V1022" s="200">
        <v>0</v>
      </c>
      <c r="W1022" s="34" t="str">
        <f t="shared" si="0"/>
        <v/>
      </c>
      <c r="X1022" s="34" t="str">
        <f t="shared" si="1"/>
        <v/>
      </c>
      <c r="Y1022" s="201">
        <f t="shared" si="38"/>
        <v>0</v>
      </c>
      <c r="Z1022" s="201" t="str">
        <f t="shared" si="37"/>
        <v/>
      </c>
    </row>
    <row r="1023" spans="1:26" ht="14.25" customHeight="1" thickBot="1" x14ac:dyDescent="0.3">
      <c r="A1023" s="40">
        <v>9.9499999999999993</v>
      </c>
      <c r="B1023" s="40">
        <v>12</v>
      </c>
      <c r="C1023" s="24" t="s">
        <v>1970</v>
      </c>
      <c r="D1023" s="24"/>
      <c r="E1023" s="24" t="s">
        <v>495</v>
      </c>
      <c r="F1023" s="179" t="s">
        <v>3592</v>
      </c>
      <c r="G1023" s="31" t="s">
        <v>69</v>
      </c>
      <c r="H1023" s="24" t="s">
        <v>1967</v>
      </c>
      <c r="I1023" s="31" t="s">
        <v>3595</v>
      </c>
      <c r="J1023" s="24" t="s">
        <v>3596</v>
      </c>
      <c r="K1023" s="36">
        <v>743</v>
      </c>
      <c r="L1023" s="36" t="s">
        <v>31</v>
      </c>
      <c r="M1023" s="31" t="s">
        <v>72</v>
      </c>
      <c r="N1023" s="24" t="s">
        <v>33</v>
      </c>
      <c r="O1023" s="24">
        <v>8</v>
      </c>
      <c r="P1023" s="24"/>
      <c r="Q1023" s="31" t="s">
        <v>34</v>
      </c>
      <c r="R1023" s="24" t="s">
        <v>45</v>
      </c>
      <c r="S1023" s="24"/>
      <c r="T1023" s="31" t="s">
        <v>35</v>
      </c>
      <c r="U1023" s="199">
        <v>0</v>
      </c>
      <c r="V1023" s="200">
        <v>0</v>
      </c>
      <c r="W1023" s="34" t="str">
        <f t="shared" si="0"/>
        <v/>
      </c>
      <c r="X1023" s="34" t="str">
        <f t="shared" si="1"/>
        <v/>
      </c>
      <c r="Y1023" s="201">
        <f t="shared" si="38"/>
        <v>0</v>
      </c>
      <c r="Z1023" s="201" t="str">
        <f t="shared" si="37"/>
        <v/>
      </c>
    </row>
    <row r="1024" spans="1:26" ht="14.25" customHeight="1" thickBot="1" x14ac:dyDescent="0.3">
      <c r="A1024" s="40">
        <v>0.22349999999999998</v>
      </c>
      <c r="B1024" s="41">
        <v>0.45</v>
      </c>
      <c r="C1024" s="24" t="s">
        <v>24</v>
      </c>
      <c r="D1024" s="24"/>
      <c r="E1024" s="24" t="s">
        <v>1287</v>
      </c>
      <c r="F1024" s="179" t="s">
        <v>3597</v>
      </c>
      <c r="G1024" s="31" t="s">
        <v>1289</v>
      </c>
      <c r="H1024" s="24" t="s">
        <v>28</v>
      </c>
      <c r="I1024" s="31" t="s">
        <v>3598</v>
      </c>
      <c r="J1024" s="24" t="s">
        <v>3599</v>
      </c>
      <c r="K1024" s="36">
        <v>88</v>
      </c>
      <c r="L1024" s="36" t="s">
        <v>31</v>
      </c>
      <c r="M1024" s="31" t="s">
        <v>622</v>
      </c>
      <c r="N1024" s="24" t="s">
        <v>33</v>
      </c>
      <c r="O1024" s="24">
        <v>6</v>
      </c>
      <c r="P1024" s="31" t="s">
        <v>623</v>
      </c>
      <c r="Q1024" s="31" t="s">
        <v>34</v>
      </c>
      <c r="R1024" s="24"/>
      <c r="S1024" s="24" t="s">
        <v>329</v>
      </c>
      <c r="T1024" s="31" t="s">
        <v>35</v>
      </c>
      <c r="U1024" s="199">
        <v>0</v>
      </c>
      <c r="V1024" s="200">
        <v>2400</v>
      </c>
      <c r="W1024" s="34">
        <f t="shared" si="0"/>
        <v>0</v>
      </c>
      <c r="X1024" s="34" t="str">
        <f t="shared" si="1"/>
        <v>A</v>
      </c>
      <c r="Y1024" s="201">
        <f t="shared" si="38"/>
        <v>7200</v>
      </c>
      <c r="Z1024" s="201" t="str">
        <f t="shared" si="37"/>
        <v>d</v>
      </c>
    </row>
    <row r="1025" spans="1:26" ht="14.25" customHeight="1" thickBot="1" x14ac:dyDescent="0.3">
      <c r="A1025" s="40">
        <v>5.63</v>
      </c>
      <c r="B1025" s="41" t="s">
        <v>3600</v>
      </c>
      <c r="C1025" s="24" t="s">
        <v>207</v>
      </c>
      <c r="D1025" s="24"/>
      <c r="E1025" s="24" t="s">
        <v>142</v>
      </c>
      <c r="F1025" s="179" t="s">
        <v>3601</v>
      </c>
      <c r="G1025" s="31" t="s">
        <v>1289</v>
      </c>
      <c r="H1025" s="24" t="s">
        <v>2841</v>
      </c>
      <c r="I1025" s="31" t="s">
        <v>3602</v>
      </c>
      <c r="J1025" s="24" t="s">
        <v>3603</v>
      </c>
      <c r="K1025" s="36">
        <v>202</v>
      </c>
      <c r="L1025" s="36" t="s">
        <v>31</v>
      </c>
      <c r="M1025" s="31" t="s">
        <v>128</v>
      </c>
      <c r="N1025" s="24" t="s">
        <v>129</v>
      </c>
      <c r="O1025" s="24">
        <v>2</v>
      </c>
      <c r="P1025" s="24"/>
      <c r="Q1025" s="31" t="s">
        <v>34</v>
      </c>
      <c r="R1025" s="24"/>
      <c r="S1025" s="24"/>
      <c r="T1025" s="31" t="s">
        <v>35</v>
      </c>
      <c r="U1025" s="199">
        <v>222000</v>
      </c>
      <c r="V1025" s="200">
        <v>27000</v>
      </c>
      <c r="W1025" s="34">
        <f t="shared" si="0"/>
        <v>246.66666666666663</v>
      </c>
      <c r="X1025" s="34" t="str">
        <f t="shared" si="1"/>
        <v>C</v>
      </c>
      <c r="Y1025" s="201">
        <f t="shared" si="38"/>
        <v>81000</v>
      </c>
      <c r="Z1025" s="201" t="str">
        <f t="shared" si="37"/>
        <v/>
      </c>
    </row>
    <row r="1026" spans="1:26" ht="14.25" customHeight="1" thickBot="1" x14ac:dyDescent="0.3">
      <c r="A1026" s="40">
        <v>112406</v>
      </c>
      <c r="B1026" s="41" t="s">
        <v>3604</v>
      </c>
      <c r="C1026" s="24" t="s">
        <v>3605</v>
      </c>
      <c r="D1026" s="24"/>
      <c r="E1026" s="24" t="s">
        <v>3606</v>
      </c>
      <c r="F1026" s="179" t="s">
        <v>3607</v>
      </c>
      <c r="G1026" s="31" t="s">
        <v>83</v>
      </c>
      <c r="H1026" s="24" t="s">
        <v>222</v>
      </c>
      <c r="I1026" s="31" t="s">
        <v>3608</v>
      </c>
      <c r="J1026" s="24" t="s">
        <v>3609</v>
      </c>
      <c r="K1026" s="36">
        <v>3</v>
      </c>
      <c r="L1026" s="36"/>
      <c r="M1026" s="31" t="s">
        <v>3610</v>
      </c>
      <c r="N1026" s="24"/>
      <c r="O1026" s="24"/>
      <c r="P1026" s="24"/>
      <c r="Q1026" s="31" t="s">
        <v>34</v>
      </c>
      <c r="R1026" s="24"/>
      <c r="S1026" s="24"/>
      <c r="T1026" s="31" t="s">
        <v>35</v>
      </c>
      <c r="U1026" s="199">
        <v>27500</v>
      </c>
      <c r="V1026" s="200">
        <v>40000</v>
      </c>
      <c r="W1026" s="34">
        <f t="shared" si="0"/>
        <v>20.625</v>
      </c>
      <c r="X1026" s="34" t="str">
        <f t="shared" si="1"/>
        <v>A</v>
      </c>
      <c r="Y1026" s="201">
        <f t="shared" si="38"/>
        <v>120000</v>
      </c>
      <c r="Z1026" s="201" t="str">
        <f t="shared" ref="Z1026:Z1089" si="39">IF($Y1026="","",IF($U1026&lt;$Y1026,"d",""))</f>
        <v>d</v>
      </c>
    </row>
    <row r="1027" spans="1:26" ht="14.25" customHeight="1" thickBot="1" x14ac:dyDescent="0.3">
      <c r="A1027" s="40">
        <v>112406</v>
      </c>
      <c r="B1027" s="41" t="s">
        <v>3604</v>
      </c>
      <c r="C1027" s="24" t="s">
        <v>3605</v>
      </c>
      <c r="D1027" s="24"/>
      <c r="E1027" s="24" t="s">
        <v>3606</v>
      </c>
      <c r="F1027" s="179" t="s">
        <v>3607</v>
      </c>
      <c r="G1027" s="31" t="s">
        <v>93</v>
      </c>
      <c r="H1027" s="24" t="s">
        <v>222</v>
      </c>
      <c r="I1027" s="31" t="s">
        <v>3608</v>
      </c>
      <c r="J1027" s="24" t="s">
        <v>3609</v>
      </c>
      <c r="K1027" s="36">
        <v>3</v>
      </c>
      <c r="L1027" s="36"/>
      <c r="M1027" s="31" t="s">
        <v>3610</v>
      </c>
      <c r="N1027" s="24"/>
      <c r="O1027" s="24"/>
      <c r="P1027" s="24"/>
      <c r="Q1027" s="31" t="s">
        <v>34</v>
      </c>
      <c r="R1027" s="24"/>
      <c r="S1027" s="24"/>
      <c r="T1027" s="31" t="s">
        <v>35</v>
      </c>
      <c r="U1027" s="199">
        <v>0</v>
      </c>
      <c r="V1027" s="200">
        <v>0</v>
      </c>
      <c r="W1027" s="34" t="str">
        <f t="shared" si="0"/>
        <v/>
      </c>
      <c r="X1027" s="34" t="str">
        <f t="shared" si="1"/>
        <v/>
      </c>
      <c r="Y1027" s="201">
        <f t="shared" ref="Y1027:Y1090" si="40">IFERROR(($V1027)*3,"")</f>
        <v>0</v>
      </c>
      <c r="Z1027" s="201" t="str">
        <f t="shared" si="39"/>
        <v/>
      </c>
    </row>
    <row r="1028" spans="1:26" ht="14.25" customHeight="1" thickBot="1" x14ac:dyDescent="0.3">
      <c r="A1028" s="24">
        <v>48.25</v>
      </c>
      <c r="B1028" s="24" t="s">
        <v>3611</v>
      </c>
      <c r="C1028" s="24" t="s">
        <v>3612</v>
      </c>
      <c r="D1028" s="24"/>
      <c r="E1028" s="24" t="s">
        <v>3613</v>
      </c>
      <c r="F1028" s="179" t="s">
        <v>3614</v>
      </c>
      <c r="G1028" s="31" t="s">
        <v>46</v>
      </c>
      <c r="H1028" s="24" t="s">
        <v>40</v>
      </c>
      <c r="I1028" s="31" t="s">
        <v>3615</v>
      </c>
      <c r="J1028" s="24" t="s">
        <v>3616</v>
      </c>
      <c r="K1028" s="36">
        <v>171</v>
      </c>
      <c r="L1028" s="36" t="s">
        <v>31</v>
      </c>
      <c r="M1028" s="31" t="s">
        <v>184</v>
      </c>
      <c r="N1028" s="24" t="s">
        <v>185</v>
      </c>
      <c r="O1028" s="24">
        <v>2</v>
      </c>
      <c r="P1028" s="24"/>
      <c r="Q1028" s="31" t="s">
        <v>66</v>
      </c>
      <c r="R1028" s="24"/>
      <c r="S1028" s="24"/>
      <c r="T1028" s="31" t="s">
        <v>35</v>
      </c>
      <c r="U1028" s="199">
        <v>5100</v>
      </c>
      <c r="V1028" s="200">
        <v>1500</v>
      </c>
      <c r="W1028" s="34">
        <f t="shared" si="0"/>
        <v>102</v>
      </c>
      <c r="X1028" s="34" t="str">
        <f t="shared" si="1"/>
        <v>C</v>
      </c>
      <c r="Y1028" s="201">
        <f t="shared" si="40"/>
        <v>4500</v>
      </c>
      <c r="Z1028" s="201" t="str">
        <f t="shared" si="39"/>
        <v/>
      </c>
    </row>
    <row r="1029" spans="1:26" ht="14.25" customHeight="1" thickBot="1" x14ac:dyDescent="0.3">
      <c r="A1029" s="40">
        <v>3.1949999999999998</v>
      </c>
      <c r="B1029" s="40">
        <v>6</v>
      </c>
      <c r="C1029" s="24" t="s">
        <v>681</v>
      </c>
      <c r="D1029" s="24"/>
      <c r="E1029" s="24" t="s">
        <v>161</v>
      </c>
      <c r="F1029" s="179" t="s">
        <v>3617</v>
      </c>
      <c r="G1029" s="31" t="s">
        <v>69</v>
      </c>
      <c r="H1029" s="24" t="s">
        <v>681</v>
      </c>
      <c r="I1029" s="31" t="s">
        <v>3618</v>
      </c>
      <c r="J1029" s="24" t="s">
        <v>3619</v>
      </c>
      <c r="K1029" s="30">
        <v>697</v>
      </c>
      <c r="L1029" s="30" t="s">
        <v>31</v>
      </c>
      <c r="M1029" s="31" t="s">
        <v>72</v>
      </c>
      <c r="N1029" s="24" t="s">
        <v>33</v>
      </c>
      <c r="O1029" s="24">
        <v>8</v>
      </c>
      <c r="P1029" s="24"/>
      <c r="Q1029" s="31" t="s">
        <v>34</v>
      </c>
      <c r="R1029" s="24"/>
      <c r="S1029" s="24"/>
      <c r="T1029" s="31" t="s">
        <v>35</v>
      </c>
      <c r="U1029" s="199">
        <v>0</v>
      </c>
      <c r="V1029" s="200">
        <v>0</v>
      </c>
      <c r="W1029" s="34" t="str">
        <f t="shared" si="0"/>
        <v/>
      </c>
      <c r="X1029" s="34" t="str">
        <f t="shared" si="1"/>
        <v/>
      </c>
      <c r="Y1029" s="201">
        <f t="shared" si="40"/>
        <v>0</v>
      </c>
      <c r="Z1029" s="201" t="str">
        <f t="shared" si="39"/>
        <v/>
      </c>
    </row>
    <row r="1030" spans="1:26" ht="14.25" customHeight="1" thickBot="1" x14ac:dyDescent="0.3">
      <c r="A1030" s="40">
        <v>3.1949999999999998</v>
      </c>
      <c r="B1030" s="40">
        <v>6</v>
      </c>
      <c r="C1030" s="24" t="s">
        <v>681</v>
      </c>
      <c r="D1030" s="24"/>
      <c r="E1030" s="24" t="s">
        <v>297</v>
      </c>
      <c r="F1030" s="179" t="s">
        <v>3620</v>
      </c>
      <c r="G1030" s="31" t="s">
        <v>321</v>
      </c>
      <c r="H1030" s="24" t="s">
        <v>681</v>
      </c>
      <c r="I1030" s="31" t="s">
        <v>3618</v>
      </c>
      <c r="J1030" s="24" t="s">
        <v>3619</v>
      </c>
      <c r="K1030" s="35">
        <v>697</v>
      </c>
      <c r="L1030" s="35" t="s">
        <v>47</v>
      </c>
      <c r="M1030" s="31" t="s">
        <v>72</v>
      </c>
      <c r="N1030" s="24" t="s">
        <v>33</v>
      </c>
      <c r="O1030" s="24">
        <v>8</v>
      </c>
      <c r="P1030" s="24"/>
      <c r="Q1030" s="31" t="s">
        <v>34</v>
      </c>
      <c r="R1030" s="24"/>
      <c r="S1030" s="24"/>
      <c r="T1030" s="31" t="s">
        <v>35</v>
      </c>
      <c r="U1030" s="199">
        <v>0</v>
      </c>
      <c r="V1030" s="200">
        <v>0</v>
      </c>
      <c r="W1030" s="34" t="str">
        <f t="shared" si="0"/>
        <v/>
      </c>
      <c r="X1030" s="34" t="str">
        <f t="shared" si="1"/>
        <v/>
      </c>
      <c r="Y1030" s="201">
        <f t="shared" si="40"/>
        <v>0</v>
      </c>
      <c r="Z1030" s="201" t="str">
        <f t="shared" si="39"/>
        <v/>
      </c>
    </row>
    <row r="1031" spans="1:26" ht="14.25" customHeight="1" thickBot="1" x14ac:dyDescent="0.3">
      <c r="A1031" s="40">
        <v>0.36</v>
      </c>
      <c r="B1031" s="41" t="s">
        <v>1259</v>
      </c>
      <c r="C1031" s="24" t="s">
        <v>115</v>
      </c>
      <c r="D1031" s="24"/>
      <c r="E1031" s="24" t="s">
        <v>98</v>
      </c>
      <c r="F1031" s="179" t="s">
        <v>3621</v>
      </c>
      <c r="G1031" s="31" t="s">
        <v>100</v>
      </c>
      <c r="H1031" s="24" t="s">
        <v>84</v>
      </c>
      <c r="I1031" s="31" t="s">
        <v>3622</v>
      </c>
      <c r="J1031" s="24" t="s">
        <v>3623</v>
      </c>
      <c r="K1031" s="53">
        <v>182</v>
      </c>
      <c r="L1031" s="53" t="s">
        <v>31</v>
      </c>
      <c r="M1031" s="31" t="s">
        <v>128</v>
      </c>
      <c r="N1031" s="24" t="s">
        <v>129</v>
      </c>
      <c r="O1031" s="24">
        <v>2</v>
      </c>
      <c r="P1031" s="24"/>
      <c r="Q1031" s="31" t="s">
        <v>34</v>
      </c>
      <c r="R1031" s="24"/>
      <c r="S1031" s="24"/>
      <c r="T1031" s="31" t="s">
        <v>35</v>
      </c>
      <c r="U1031" s="199">
        <v>0</v>
      </c>
      <c r="V1031" s="200">
        <v>0</v>
      </c>
      <c r="W1031" s="34" t="str">
        <f t="shared" si="0"/>
        <v/>
      </c>
      <c r="X1031" s="34" t="str">
        <f t="shared" si="1"/>
        <v/>
      </c>
      <c r="Y1031" s="201">
        <f t="shared" si="40"/>
        <v>0</v>
      </c>
      <c r="Z1031" s="201" t="str">
        <f t="shared" si="39"/>
        <v/>
      </c>
    </row>
    <row r="1032" spans="1:26" ht="14.25" customHeight="1" thickBot="1" x14ac:dyDescent="0.3">
      <c r="A1032" s="40">
        <v>1.01</v>
      </c>
      <c r="B1032" s="40" t="s">
        <v>895</v>
      </c>
      <c r="C1032" s="24" t="s">
        <v>1471</v>
      </c>
      <c r="D1032" s="24"/>
      <c r="E1032" s="24" t="s">
        <v>3624</v>
      </c>
      <c r="F1032" s="179" t="s">
        <v>3625</v>
      </c>
      <c r="G1032" s="31" t="s">
        <v>93</v>
      </c>
      <c r="H1032" s="24" t="s">
        <v>84</v>
      </c>
      <c r="I1032" s="31" t="s">
        <v>3626</v>
      </c>
      <c r="J1032" s="24" t="s">
        <v>3627</v>
      </c>
      <c r="K1032" s="36">
        <v>183</v>
      </c>
      <c r="L1032" s="36" t="s">
        <v>31</v>
      </c>
      <c r="M1032" s="31" t="s">
        <v>128</v>
      </c>
      <c r="N1032" s="24" t="s">
        <v>129</v>
      </c>
      <c r="O1032" s="24">
        <v>2</v>
      </c>
      <c r="P1032" s="24"/>
      <c r="Q1032" s="31" t="s">
        <v>34</v>
      </c>
      <c r="R1032" s="24"/>
      <c r="S1032" s="24"/>
      <c r="T1032" s="31" t="s">
        <v>35</v>
      </c>
      <c r="U1032" s="199">
        <v>0</v>
      </c>
      <c r="V1032" s="200">
        <v>0</v>
      </c>
      <c r="W1032" s="34" t="str">
        <f t="shared" si="0"/>
        <v/>
      </c>
      <c r="X1032" s="34" t="str">
        <f t="shared" si="1"/>
        <v/>
      </c>
      <c r="Y1032" s="201">
        <f t="shared" si="40"/>
        <v>0</v>
      </c>
      <c r="Z1032" s="201" t="str">
        <f t="shared" si="39"/>
        <v/>
      </c>
    </row>
    <row r="1033" spans="1:26" ht="14.25" customHeight="1" thickBot="1" x14ac:dyDescent="0.3">
      <c r="A1033" s="40">
        <v>15.4</v>
      </c>
      <c r="B1033" s="40" t="s">
        <v>3628</v>
      </c>
      <c r="C1033" s="51" t="s">
        <v>993</v>
      </c>
      <c r="D1033" s="24"/>
      <c r="E1033" s="24" t="s">
        <v>165</v>
      </c>
      <c r="F1033" s="179" t="s">
        <v>3629</v>
      </c>
      <c r="G1033" s="31" t="s">
        <v>46</v>
      </c>
      <c r="H1033" s="24" t="s">
        <v>899</v>
      </c>
      <c r="I1033" s="31" t="s">
        <v>3630</v>
      </c>
      <c r="J1033" s="24" t="s">
        <v>3631</v>
      </c>
      <c r="K1033" s="36">
        <v>409</v>
      </c>
      <c r="L1033" s="36" t="s">
        <v>31</v>
      </c>
      <c r="M1033" s="31" t="s">
        <v>153</v>
      </c>
      <c r="N1033" s="24" t="s">
        <v>88</v>
      </c>
      <c r="O1033" s="24">
        <v>4</v>
      </c>
      <c r="P1033" s="24"/>
      <c r="Q1033" s="31" t="s">
        <v>34</v>
      </c>
      <c r="R1033" s="24"/>
      <c r="S1033" s="24"/>
      <c r="T1033" s="31" t="s">
        <v>35</v>
      </c>
      <c r="U1033" s="199">
        <v>4000</v>
      </c>
      <c r="V1033" s="200">
        <v>0</v>
      </c>
      <c r="W1033" s="34" t="str">
        <f t="shared" si="0"/>
        <v/>
      </c>
      <c r="X1033" s="34" t="str">
        <f t="shared" si="1"/>
        <v/>
      </c>
      <c r="Y1033" s="201">
        <f t="shared" si="40"/>
        <v>0</v>
      </c>
      <c r="Z1033" s="201" t="str">
        <f t="shared" si="39"/>
        <v/>
      </c>
    </row>
    <row r="1034" spans="1:26" ht="14.25" customHeight="1" thickBot="1" x14ac:dyDescent="0.3">
      <c r="A1034" s="40">
        <v>3.7850000000000001</v>
      </c>
      <c r="B1034" s="40" t="s">
        <v>455</v>
      </c>
      <c r="C1034" s="24" t="s">
        <v>747</v>
      </c>
      <c r="D1034" s="24"/>
      <c r="E1034" s="24" t="s">
        <v>591</v>
      </c>
      <c r="F1034" s="179" t="s">
        <v>3632</v>
      </c>
      <c r="G1034" s="27" t="s">
        <v>93</v>
      </c>
      <c r="H1034" s="24" t="s">
        <v>899</v>
      </c>
      <c r="I1034" s="31" t="s">
        <v>3633</v>
      </c>
      <c r="J1034" s="24" t="s">
        <v>3634</v>
      </c>
      <c r="K1034" s="36">
        <v>402</v>
      </c>
      <c r="L1034" s="36" t="s">
        <v>31</v>
      </c>
      <c r="M1034" s="31" t="s">
        <v>153</v>
      </c>
      <c r="N1034" s="24" t="s">
        <v>88</v>
      </c>
      <c r="O1034" s="24">
        <v>4</v>
      </c>
      <c r="P1034" s="24"/>
      <c r="Q1034" s="31" t="s">
        <v>34</v>
      </c>
      <c r="R1034" s="24"/>
      <c r="S1034" s="24"/>
      <c r="T1034" s="31" t="s">
        <v>35</v>
      </c>
      <c r="U1034" s="199">
        <v>1580</v>
      </c>
      <c r="V1034" s="200">
        <v>800</v>
      </c>
      <c r="W1034" s="34">
        <f t="shared" si="0"/>
        <v>59.25</v>
      </c>
      <c r="X1034" s="34" t="str">
        <f t="shared" si="1"/>
        <v>B</v>
      </c>
      <c r="Y1034" s="201">
        <f t="shared" si="40"/>
        <v>2400</v>
      </c>
      <c r="Z1034" s="201" t="str">
        <f t="shared" si="39"/>
        <v>d</v>
      </c>
    </row>
    <row r="1035" spans="1:26" ht="14.25" customHeight="1" thickBot="1" x14ac:dyDescent="0.3">
      <c r="A1035" s="40">
        <v>1.4400000000000002</v>
      </c>
      <c r="B1035" s="41">
        <v>6.4285714285714288</v>
      </c>
      <c r="C1035" s="24" t="s">
        <v>24</v>
      </c>
      <c r="D1035" s="24"/>
      <c r="E1035" s="24" t="s">
        <v>297</v>
      </c>
      <c r="F1035" s="179" t="s">
        <v>3635</v>
      </c>
      <c r="G1035" s="31" t="s">
        <v>110</v>
      </c>
      <c r="H1035" s="24" t="s">
        <v>28</v>
      </c>
      <c r="I1035" s="31" t="s">
        <v>3636</v>
      </c>
      <c r="J1035" s="24" t="s">
        <v>3637</v>
      </c>
      <c r="K1035" s="30">
        <v>89</v>
      </c>
      <c r="L1035" s="30" t="s">
        <v>31</v>
      </c>
      <c r="M1035" s="31" t="s">
        <v>622</v>
      </c>
      <c r="N1035" s="24" t="s">
        <v>33</v>
      </c>
      <c r="O1035" s="24">
        <v>6</v>
      </c>
      <c r="P1035" s="31" t="s">
        <v>623</v>
      </c>
      <c r="Q1035" s="31" t="s">
        <v>34</v>
      </c>
      <c r="R1035" s="24"/>
      <c r="S1035" s="24" t="s">
        <v>329</v>
      </c>
      <c r="T1035" s="31" t="s">
        <v>35</v>
      </c>
      <c r="U1035" s="199">
        <v>9600</v>
      </c>
      <c r="V1035" s="200">
        <v>36000</v>
      </c>
      <c r="W1035" s="34">
        <f t="shared" si="0"/>
        <v>8</v>
      </c>
      <c r="X1035" s="34" t="str">
        <f t="shared" si="1"/>
        <v>A</v>
      </c>
      <c r="Y1035" s="201">
        <f t="shared" si="40"/>
        <v>108000</v>
      </c>
      <c r="Z1035" s="201" t="str">
        <f t="shared" si="39"/>
        <v>d</v>
      </c>
    </row>
    <row r="1036" spans="1:26" ht="14.25" customHeight="1" thickBot="1" x14ac:dyDescent="0.3">
      <c r="A1036" s="40">
        <v>1.4400000000000002</v>
      </c>
      <c r="B1036" s="40">
        <v>5</v>
      </c>
      <c r="C1036" s="24" t="s">
        <v>24</v>
      </c>
      <c r="D1036" s="24"/>
      <c r="E1036" s="24" t="s">
        <v>178</v>
      </c>
      <c r="F1036" s="179" t="s">
        <v>3638</v>
      </c>
      <c r="G1036" s="31" t="s">
        <v>180</v>
      </c>
      <c r="H1036" s="24" t="s">
        <v>28</v>
      </c>
      <c r="I1036" s="31" t="s">
        <v>3636</v>
      </c>
      <c r="J1036" s="24" t="s">
        <v>3637</v>
      </c>
      <c r="K1036" s="35">
        <v>89</v>
      </c>
      <c r="L1036" s="35" t="s">
        <v>47</v>
      </c>
      <c r="M1036" s="31" t="s">
        <v>622</v>
      </c>
      <c r="N1036" s="24" t="s">
        <v>33</v>
      </c>
      <c r="O1036" s="24">
        <v>6</v>
      </c>
      <c r="P1036" s="31" t="s">
        <v>623</v>
      </c>
      <c r="Q1036" s="31" t="s">
        <v>34</v>
      </c>
      <c r="R1036" s="24"/>
      <c r="S1036" s="24" t="s">
        <v>329</v>
      </c>
      <c r="T1036" s="31" t="s">
        <v>35</v>
      </c>
      <c r="U1036" s="199">
        <v>0</v>
      </c>
      <c r="V1036" s="200">
        <v>0</v>
      </c>
      <c r="W1036" s="34" t="str">
        <f t="shared" si="0"/>
        <v/>
      </c>
      <c r="X1036" s="34" t="str">
        <f t="shared" si="1"/>
        <v/>
      </c>
      <c r="Y1036" s="201">
        <f t="shared" si="40"/>
        <v>0</v>
      </c>
      <c r="Z1036" s="201" t="str">
        <f t="shared" si="39"/>
        <v/>
      </c>
    </row>
    <row r="1037" spans="1:26" ht="14.25" customHeight="1" thickBot="1" x14ac:dyDescent="0.3">
      <c r="A1037" s="40">
        <v>4.2666666666666666</v>
      </c>
      <c r="B1037" s="41">
        <v>5.333333333333333</v>
      </c>
      <c r="C1037" s="24" t="s">
        <v>24</v>
      </c>
      <c r="D1037" s="24"/>
      <c r="E1037" s="24" t="s">
        <v>644</v>
      </c>
      <c r="F1037" s="179" t="s">
        <v>3639</v>
      </c>
      <c r="G1037" s="31" t="s">
        <v>110</v>
      </c>
      <c r="H1037" s="24" t="s">
        <v>28</v>
      </c>
      <c r="I1037" s="31" t="s">
        <v>3640</v>
      </c>
      <c r="J1037" s="24" t="s">
        <v>3641</v>
      </c>
      <c r="K1037" s="36">
        <v>90</v>
      </c>
      <c r="L1037" s="36" t="s">
        <v>31</v>
      </c>
      <c r="M1037" s="31" t="s">
        <v>622</v>
      </c>
      <c r="N1037" s="24" t="s">
        <v>33</v>
      </c>
      <c r="O1037" s="24">
        <v>6</v>
      </c>
      <c r="P1037" s="31" t="s">
        <v>623</v>
      </c>
      <c r="Q1037" s="31" t="s">
        <v>34</v>
      </c>
      <c r="R1037" s="24"/>
      <c r="S1037" s="24" t="s">
        <v>329</v>
      </c>
      <c r="T1037" s="31" t="s">
        <v>35</v>
      </c>
      <c r="U1037" s="199">
        <v>3600</v>
      </c>
      <c r="V1037" s="200">
        <v>28800</v>
      </c>
      <c r="W1037" s="34">
        <f t="shared" si="0"/>
        <v>3.75</v>
      </c>
      <c r="X1037" s="34" t="str">
        <f t="shared" si="1"/>
        <v>A</v>
      </c>
      <c r="Y1037" s="201">
        <f t="shared" si="40"/>
        <v>86400</v>
      </c>
      <c r="Z1037" s="201" t="str">
        <f t="shared" si="39"/>
        <v>d</v>
      </c>
    </row>
    <row r="1038" spans="1:26" ht="14.25" customHeight="1" thickBot="1" x14ac:dyDescent="0.3">
      <c r="A1038" s="40">
        <v>0.48</v>
      </c>
      <c r="B1038" s="41" t="s">
        <v>3642</v>
      </c>
      <c r="C1038" s="24" t="s">
        <v>115</v>
      </c>
      <c r="D1038" s="24"/>
      <c r="E1038" s="24" t="s">
        <v>808</v>
      </c>
      <c r="F1038" s="179" t="s">
        <v>3643</v>
      </c>
      <c r="G1038" s="31" t="s">
        <v>93</v>
      </c>
      <c r="H1038" s="24" t="s">
        <v>84</v>
      </c>
      <c r="I1038" s="31" t="s">
        <v>3644</v>
      </c>
      <c r="J1038" s="24" t="s">
        <v>3645</v>
      </c>
      <c r="K1038" s="36">
        <v>279</v>
      </c>
      <c r="L1038" s="36" t="s">
        <v>31</v>
      </c>
      <c r="M1038" s="31" t="s">
        <v>87</v>
      </c>
      <c r="N1038" s="24" t="s">
        <v>88</v>
      </c>
      <c r="O1038" s="24">
        <v>3</v>
      </c>
      <c r="P1038" s="24"/>
      <c r="Q1038" s="31" t="s">
        <v>34</v>
      </c>
      <c r="R1038" s="24"/>
      <c r="S1038" s="24"/>
      <c r="T1038" s="31" t="s">
        <v>35</v>
      </c>
      <c r="U1038" s="199">
        <v>0</v>
      </c>
      <c r="V1038" s="200">
        <v>0</v>
      </c>
      <c r="W1038" s="34" t="str">
        <f t="shared" si="0"/>
        <v/>
      </c>
      <c r="X1038" s="34" t="str">
        <f t="shared" si="1"/>
        <v/>
      </c>
      <c r="Y1038" s="201">
        <f t="shared" si="40"/>
        <v>0</v>
      </c>
      <c r="Z1038" s="201" t="str">
        <f t="shared" si="39"/>
        <v/>
      </c>
    </row>
    <row r="1039" spans="1:26" ht="14.25" customHeight="1" thickBot="1" x14ac:dyDescent="0.3">
      <c r="A1039" s="40">
        <v>0.80500000000000005</v>
      </c>
      <c r="B1039" s="41" t="s">
        <v>3646</v>
      </c>
      <c r="C1039" s="24" t="s">
        <v>115</v>
      </c>
      <c r="D1039" s="24"/>
      <c r="E1039" s="24" t="s">
        <v>1617</v>
      </c>
      <c r="F1039" s="179" t="s">
        <v>3647</v>
      </c>
      <c r="G1039" s="31" t="s">
        <v>93</v>
      </c>
      <c r="H1039" s="24" t="s">
        <v>84</v>
      </c>
      <c r="I1039" s="31" t="s">
        <v>3648</v>
      </c>
      <c r="J1039" s="24" t="s">
        <v>3649</v>
      </c>
      <c r="K1039" s="36">
        <v>280</v>
      </c>
      <c r="L1039" s="36" t="s">
        <v>31</v>
      </c>
      <c r="M1039" s="31" t="s">
        <v>87</v>
      </c>
      <c r="N1039" s="24" t="s">
        <v>88</v>
      </c>
      <c r="O1039" s="24">
        <v>3</v>
      </c>
      <c r="P1039" s="24"/>
      <c r="Q1039" s="31" t="s">
        <v>34</v>
      </c>
      <c r="R1039" s="24"/>
      <c r="S1039" s="24"/>
      <c r="T1039" s="31" t="s">
        <v>35</v>
      </c>
      <c r="U1039" s="199">
        <v>0</v>
      </c>
      <c r="V1039" s="200">
        <v>0</v>
      </c>
      <c r="W1039" s="34" t="str">
        <f t="shared" si="0"/>
        <v/>
      </c>
      <c r="X1039" s="34" t="str">
        <f t="shared" si="1"/>
        <v/>
      </c>
      <c r="Y1039" s="201">
        <f t="shared" si="40"/>
        <v>0</v>
      </c>
      <c r="Z1039" s="201" t="str">
        <f t="shared" si="39"/>
        <v/>
      </c>
    </row>
    <row r="1040" spans="1:26" ht="14.25" customHeight="1" thickBot="1" x14ac:dyDescent="0.3">
      <c r="A1040" s="40">
        <v>0.5</v>
      </c>
      <c r="B1040" s="41" t="s">
        <v>3650</v>
      </c>
      <c r="C1040" s="24" t="s">
        <v>115</v>
      </c>
      <c r="D1040" s="24"/>
      <c r="E1040" s="24" t="s">
        <v>808</v>
      </c>
      <c r="F1040" s="179" t="s">
        <v>3651</v>
      </c>
      <c r="G1040" s="31" t="s">
        <v>93</v>
      </c>
      <c r="H1040" s="24" t="s">
        <v>84</v>
      </c>
      <c r="I1040" s="31" t="s">
        <v>3652</v>
      </c>
      <c r="J1040" s="24" t="s">
        <v>3653</v>
      </c>
      <c r="K1040" s="36">
        <v>281</v>
      </c>
      <c r="L1040" s="36" t="s">
        <v>31</v>
      </c>
      <c r="M1040" s="31" t="s">
        <v>87</v>
      </c>
      <c r="N1040" s="24" t="s">
        <v>88</v>
      </c>
      <c r="O1040" s="24">
        <v>3</v>
      </c>
      <c r="P1040" s="24"/>
      <c r="Q1040" s="31" t="s">
        <v>34</v>
      </c>
      <c r="R1040" s="24"/>
      <c r="S1040" s="24"/>
      <c r="T1040" s="31" t="s">
        <v>35</v>
      </c>
      <c r="U1040" s="199">
        <v>0</v>
      </c>
      <c r="V1040" s="200">
        <v>0</v>
      </c>
      <c r="W1040" s="34" t="str">
        <f t="shared" si="0"/>
        <v/>
      </c>
      <c r="X1040" s="34" t="str">
        <f t="shared" si="1"/>
        <v/>
      </c>
      <c r="Y1040" s="201">
        <f t="shared" si="40"/>
        <v>0</v>
      </c>
      <c r="Z1040" s="201" t="str">
        <f t="shared" si="39"/>
        <v/>
      </c>
    </row>
    <row r="1041" spans="1:26" ht="14.25" customHeight="1" thickBot="1" x14ac:dyDescent="0.3">
      <c r="A1041" s="40">
        <v>0.35499999999999998</v>
      </c>
      <c r="B1041" s="40" t="s">
        <v>3654</v>
      </c>
      <c r="C1041" s="24" t="s">
        <v>3389</v>
      </c>
      <c r="D1041" s="24"/>
      <c r="E1041" s="24" t="s">
        <v>122</v>
      </c>
      <c r="F1041" s="179" t="s">
        <v>3655</v>
      </c>
      <c r="G1041" s="31" t="s">
        <v>110</v>
      </c>
      <c r="H1041" s="24" t="s">
        <v>84</v>
      </c>
      <c r="I1041" s="31" t="s">
        <v>3656</v>
      </c>
      <c r="J1041" s="24" t="s">
        <v>3657</v>
      </c>
      <c r="K1041" s="36">
        <v>468</v>
      </c>
      <c r="L1041" s="36" t="s">
        <v>31</v>
      </c>
      <c r="M1041" s="31" t="s">
        <v>234</v>
      </c>
      <c r="N1041" s="24" t="s">
        <v>88</v>
      </c>
      <c r="O1041" s="24">
        <v>5</v>
      </c>
      <c r="P1041" s="24"/>
      <c r="Q1041" s="31" t="s">
        <v>34</v>
      </c>
      <c r="R1041" s="24"/>
      <c r="S1041" s="24"/>
      <c r="T1041" s="31" t="s">
        <v>35</v>
      </c>
      <c r="U1041" s="199">
        <v>2000</v>
      </c>
      <c r="V1041" s="200">
        <v>11700</v>
      </c>
      <c r="W1041" s="34">
        <f t="shared" si="0"/>
        <v>5.1282051282051286</v>
      </c>
      <c r="X1041" s="34" t="str">
        <f t="shared" si="1"/>
        <v>A</v>
      </c>
      <c r="Y1041" s="201">
        <f t="shared" si="40"/>
        <v>35100</v>
      </c>
      <c r="Z1041" s="201" t="str">
        <f t="shared" si="39"/>
        <v>d</v>
      </c>
    </row>
    <row r="1042" spans="1:26" ht="14.25" customHeight="1" thickBot="1" x14ac:dyDescent="0.3">
      <c r="A1042" s="40">
        <v>0.47</v>
      </c>
      <c r="B1042" s="40" t="s">
        <v>3658</v>
      </c>
      <c r="C1042" s="24" t="s">
        <v>195</v>
      </c>
      <c r="D1042" s="24"/>
      <c r="E1042" s="24" t="s">
        <v>122</v>
      </c>
      <c r="F1042" s="179" t="s">
        <v>3659</v>
      </c>
      <c r="G1042" s="27" t="s">
        <v>93</v>
      </c>
      <c r="H1042" s="24" t="s">
        <v>84</v>
      </c>
      <c r="I1042" s="31" t="s">
        <v>3660</v>
      </c>
      <c r="J1042" s="24" t="s">
        <v>3661</v>
      </c>
      <c r="K1042" s="36">
        <v>469</v>
      </c>
      <c r="L1042" s="36" t="s">
        <v>31</v>
      </c>
      <c r="M1042" s="31" t="s">
        <v>234</v>
      </c>
      <c r="N1042" s="24" t="s">
        <v>88</v>
      </c>
      <c r="O1042" s="24">
        <v>5</v>
      </c>
      <c r="P1042" s="24"/>
      <c r="Q1042" s="31" t="s">
        <v>34</v>
      </c>
      <c r="R1042" s="24"/>
      <c r="S1042" s="24"/>
      <c r="T1042" s="31" t="s">
        <v>35</v>
      </c>
      <c r="U1042" s="199">
        <v>22035</v>
      </c>
      <c r="V1042" s="200">
        <v>19050</v>
      </c>
      <c r="W1042" s="34">
        <f t="shared" si="0"/>
        <v>34.700787401574807</v>
      </c>
      <c r="X1042" s="34" t="str">
        <f t="shared" si="1"/>
        <v>B</v>
      </c>
      <c r="Y1042" s="201">
        <f t="shared" si="40"/>
        <v>57150</v>
      </c>
      <c r="Z1042" s="201" t="str">
        <f t="shared" si="39"/>
        <v>d</v>
      </c>
    </row>
    <row r="1043" spans="1:26" ht="14.25" customHeight="1" thickBot="1" x14ac:dyDescent="0.3">
      <c r="A1043" s="109">
        <v>10.972799999999998</v>
      </c>
      <c r="B1043" s="40">
        <v>45</v>
      </c>
      <c r="C1043" s="24" t="s">
        <v>49</v>
      </c>
      <c r="D1043" s="24"/>
      <c r="E1043" s="24" t="s">
        <v>3662</v>
      </c>
      <c r="F1043" s="179" t="s">
        <v>3663</v>
      </c>
      <c r="G1043" s="27" t="s">
        <v>39</v>
      </c>
      <c r="H1043" s="24" t="s">
        <v>40</v>
      </c>
      <c r="I1043" s="31" t="s">
        <v>3660</v>
      </c>
      <c r="J1043" s="24" t="s">
        <v>3664</v>
      </c>
      <c r="K1043" s="36">
        <v>416</v>
      </c>
      <c r="L1043" s="36" t="s">
        <v>31</v>
      </c>
      <c r="M1043" s="31" t="s">
        <v>32</v>
      </c>
      <c r="N1043" s="24" t="s">
        <v>33</v>
      </c>
      <c r="O1043" s="24">
        <v>5</v>
      </c>
      <c r="P1043" s="24"/>
      <c r="Q1043" s="31" t="s">
        <v>34</v>
      </c>
      <c r="R1043" s="24" t="s">
        <v>45</v>
      </c>
      <c r="S1043" s="24"/>
      <c r="T1043" s="31" t="s">
        <v>35</v>
      </c>
      <c r="U1043" s="199">
        <v>0</v>
      </c>
      <c r="V1043" s="200">
        <v>0</v>
      </c>
      <c r="W1043" s="34" t="str">
        <f t="shared" si="0"/>
        <v/>
      </c>
      <c r="X1043" s="34" t="str">
        <f t="shared" si="1"/>
        <v/>
      </c>
      <c r="Y1043" s="201">
        <f t="shared" si="40"/>
        <v>0</v>
      </c>
      <c r="Z1043" s="201" t="str">
        <f t="shared" si="39"/>
        <v/>
      </c>
    </row>
    <row r="1044" spans="1:26" ht="14.25" customHeight="1" thickBot="1" x14ac:dyDescent="0.3">
      <c r="A1044" s="40">
        <v>4.5</v>
      </c>
      <c r="B1044" s="40" t="s">
        <v>3665</v>
      </c>
      <c r="C1044" s="24" t="s">
        <v>36</v>
      </c>
      <c r="D1044" s="131"/>
      <c r="E1044" s="24" t="s">
        <v>3666</v>
      </c>
      <c r="F1044" s="179" t="s">
        <v>3667</v>
      </c>
      <c r="G1044" s="31" t="s">
        <v>110</v>
      </c>
      <c r="H1044" s="24" t="s">
        <v>40</v>
      </c>
      <c r="I1044" s="31" t="s">
        <v>3668</v>
      </c>
      <c r="J1044" s="24" t="s">
        <v>3669</v>
      </c>
      <c r="K1044" s="36">
        <v>498</v>
      </c>
      <c r="L1044" s="36" t="s">
        <v>31</v>
      </c>
      <c r="M1044" s="31" t="s">
        <v>234</v>
      </c>
      <c r="N1044" s="24" t="s">
        <v>88</v>
      </c>
      <c r="O1044" s="24">
        <v>5</v>
      </c>
      <c r="P1044" s="24"/>
      <c r="Q1044" s="31" t="s">
        <v>34</v>
      </c>
      <c r="R1044" s="24" t="s">
        <v>45</v>
      </c>
      <c r="S1044" s="24"/>
      <c r="T1044" s="31" t="s">
        <v>35</v>
      </c>
      <c r="U1044" s="199">
        <v>0</v>
      </c>
      <c r="V1044" s="200">
        <v>0</v>
      </c>
      <c r="W1044" s="34" t="str">
        <f t="shared" si="0"/>
        <v/>
      </c>
      <c r="X1044" s="34" t="str">
        <f t="shared" si="1"/>
        <v/>
      </c>
      <c r="Y1044" s="201">
        <f t="shared" si="40"/>
        <v>0</v>
      </c>
      <c r="Z1044" s="201" t="str">
        <f t="shared" si="39"/>
        <v/>
      </c>
    </row>
    <row r="1045" spans="1:26" ht="14.25" customHeight="1" thickBot="1" x14ac:dyDescent="0.3">
      <c r="A1045" s="22">
        <v>16</v>
      </c>
      <c r="B1045" s="24">
        <v>24</v>
      </c>
      <c r="C1045" s="24" t="s">
        <v>3670</v>
      </c>
      <c r="D1045" s="131"/>
      <c r="E1045" s="24" t="s">
        <v>3671</v>
      </c>
      <c r="F1045" s="179" t="s">
        <v>3672</v>
      </c>
      <c r="G1045" s="31" t="s">
        <v>46</v>
      </c>
      <c r="H1045" s="24" t="s">
        <v>40</v>
      </c>
      <c r="I1045" s="31" t="s">
        <v>3673</v>
      </c>
      <c r="J1045" s="24" t="s">
        <v>3674</v>
      </c>
      <c r="K1045" s="30">
        <v>35</v>
      </c>
      <c r="L1045" s="30" t="s">
        <v>31</v>
      </c>
      <c r="M1045" s="31" t="s">
        <v>859</v>
      </c>
      <c r="N1045" s="24">
        <v>2018</v>
      </c>
      <c r="O1045" s="24">
        <v>50</v>
      </c>
      <c r="P1045" s="24" t="s">
        <v>44</v>
      </c>
      <c r="Q1045" s="31" t="s">
        <v>34</v>
      </c>
      <c r="R1045" s="24" t="s">
        <v>45</v>
      </c>
      <c r="S1045" s="24" t="s">
        <v>44</v>
      </c>
      <c r="T1045" s="31" t="s">
        <v>35</v>
      </c>
      <c r="U1045" s="199">
        <v>0</v>
      </c>
      <c r="V1045" s="200">
        <v>0</v>
      </c>
      <c r="W1045" s="34" t="str">
        <f t="shared" si="0"/>
        <v/>
      </c>
      <c r="X1045" s="34" t="str">
        <f t="shared" si="1"/>
        <v/>
      </c>
      <c r="Y1045" s="201">
        <f t="shared" si="40"/>
        <v>0</v>
      </c>
      <c r="Z1045" s="201" t="str">
        <f t="shared" si="39"/>
        <v/>
      </c>
    </row>
    <row r="1046" spans="1:26" ht="14.25" customHeight="1" thickBot="1" x14ac:dyDescent="0.3">
      <c r="A1046" s="22">
        <v>16</v>
      </c>
      <c r="B1046" s="24">
        <f>1891.5/50</f>
        <v>37.83</v>
      </c>
      <c r="C1046" s="24" t="s">
        <v>482</v>
      </c>
      <c r="D1046" s="131"/>
      <c r="E1046" s="24" t="s">
        <v>618</v>
      </c>
      <c r="F1046" s="179" t="s">
        <v>3675</v>
      </c>
      <c r="G1046" s="31" t="s">
        <v>110</v>
      </c>
      <c r="H1046" s="24" t="s">
        <v>40</v>
      </c>
      <c r="I1046" s="31" t="s">
        <v>3673</v>
      </c>
      <c r="J1046" s="24" t="s">
        <v>3674</v>
      </c>
      <c r="K1046" s="35">
        <v>35</v>
      </c>
      <c r="L1046" s="35" t="s">
        <v>47</v>
      </c>
      <c r="M1046" s="31" t="s">
        <v>859</v>
      </c>
      <c r="N1046" s="24">
        <v>2018</v>
      </c>
      <c r="O1046" s="24">
        <v>50</v>
      </c>
      <c r="P1046" s="24" t="s">
        <v>44</v>
      </c>
      <c r="Q1046" s="31" t="s">
        <v>34</v>
      </c>
      <c r="R1046" s="24" t="s">
        <v>45</v>
      </c>
      <c r="S1046" s="24" t="s">
        <v>44</v>
      </c>
      <c r="T1046" s="31" t="s">
        <v>35</v>
      </c>
      <c r="U1046" s="199">
        <v>23960</v>
      </c>
      <c r="V1046" s="200">
        <v>20100</v>
      </c>
      <c r="W1046" s="34">
        <f t="shared" si="0"/>
        <v>35.761194029850742</v>
      </c>
      <c r="X1046" s="34" t="str">
        <f t="shared" si="1"/>
        <v>B</v>
      </c>
      <c r="Y1046" s="201">
        <f t="shared" si="40"/>
        <v>60300</v>
      </c>
      <c r="Z1046" s="201" t="str">
        <f t="shared" si="39"/>
        <v>d</v>
      </c>
    </row>
    <row r="1047" spans="1:26" ht="14.25" customHeight="1" thickBot="1" x14ac:dyDescent="0.3">
      <c r="A1047" s="40">
        <v>3.5</v>
      </c>
      <c r="B1047" s="40" t="s">
        <v>3676</v>
      </c>
      <c r="C1047" s="24" t="s">
        <v>3677</v>
      </c>
      <c r="D1047" s="131"/>
      <c r="E1047" s="24" t="s">
        <v>552</v>
      </c>
      <c r="F1047" s="179" t="s">
        <v>3678</v>
      </c>
      <c r="G1047" s="31" t="s">
        <v>110</v>
      </c>
      <c r="H1047" s="24" t="s">
        <v>246</v>
      </c>
      <c r="I1047" s="31" t="s">
        <v>3679</v>
      </c>
      <c r="J1047" s="24" t="s">
        <v>3680</v>
      </c>
      <c r="K1047" s="36">
        <v>487</v>
      </c>
      <c r="L1047" s="36" t="s">
        <v>31</v>
      </c>
      <c r="M1047" s="31" t="s">
        <v>234</v>
      </c>
      <c r="N1047" s="24" t="s">
        <v>88</v>
      </c>
      <c r="O1047" s="24">
        <v>5</v>
      </c>
      <c r="P1047" s="24"/>
      <c r="Q1047" s="31" t="s">
        <v>34</v>
      </c>
      <c r="R1047" s="24"/>
      <c r="S1047" s="24"/>
      <c r="T1047" s="31" t="s">
        <v>35</v>
      </c>
      <c r="U1047" s="199">
        <v>600</v>
      </c>
      <c r="V1047" s="200">
        <v>332</v>
      </c>
      <c r="W1047" s="34">
        <f t="shared" si="0"/>
        <v>54.216867469879517</v>
      </c>
      <c r="X1047" s="34" t="str">
        <f t="shared" si="1"/>
        <v>B</v>
      </c>
      <c r="Y1047" s="201">
        <f t="shared" si="40"/>
        <v>996</v>
      </c>
      <c r="Z1047" s="201" t="str">
        <f t="shared" si="39"/>
        <v>d</v>
      </c>
    </row>
    <row r="1048" spans="1:26" ht="14.25" customHeight="1" thickBot="1" x14ac:dyDescent="0.3">
      <c r="A1048" s="132">
        <v>16</v>
      </c>
      <c r="B1048" s="40" t="s">
        <v>296</v>
      </c>
      <c r="C1048" s="51" t="s">
        <v>3681</v>
      </c>
      <c r="D1048" s="131"/>
      <c r="E1048" s="24" t="s">
        <v>3682</v>
      </c>
      <c r="F1048" s="179" t="s">
        <v>3683</v>
      </c>
      <c r="G1048" s="31" t="s">
        <v>46</v>
      </c>
      <c r="H1048" s="24" t="s">
        <v>3684</v>
      </c>
      <c r="I1048" s="31" t="s">
        <v>3685</v>
      </c>
      <c r="J1048" s="24" t="s">
        <v>3686</v>
      </c>
      <c r="K1048" s="36">
        <v>1</v>
      </c>
      <c r="L1048" s="36" t="s">
        <v>31</v>
      </c>
      <c r="M1048" s="31" t="s">
        <v>3687</v>
      </c>
      <c r="N1048" s="24"/>
      <c r="O1048" s="24"/>
      <c r="P1048" s="24"/>
      <c r="Q1048" s="31" t="s">
        <v>34</v>
      </c>
      <c r="R1048" s="24"/>
      <c r="S1048" s="24"/>
      <c r="T1048" s="31" t="s">
        <v>35</v>
      </c>
      <c r="U1048" s="199">
        <v>699</v>
      </c>
      <c r="V1048" s="200">
        <v>958</v>
      </c>
      <c r="W1048" s="34">
        <f t="shared" si="0"/>
        <v>21.889352818371609</v>
      </c>
      <c r="X1048" s="34" t="str">
        <f t="shared" si="1"/>
        <v>A</v>
      </c>
      <c r="Y1048" s="201">
        <f t="shared" si="40"/>
        <v>2874</v>
      </c>
      <c r="Z1048" s="201" t="str">
        <f t="shared" si="39"/>
        <v>d</v>
      </c>
    </row>
    <row r="1049" spans="1:26" ht="14.25" customHeight="1" thickBot="1" x14ac:dyDescent="0.3">
      <c r="A1049" s="133">
        <v>370</v>
      </c>
      <c r="B1049" s="25" t="s">
        <v>3688</v>
      </c>
      <c r="C1049" s="51"/>
      <c r="D1049" s="131"/>
      <c r="E1049" s="25" t="s">
        <v>608</v>
      </c>
      <c r="F1049" s="178" t="s">
        <v>3689</v>
      </c>
      <c r="G1049" s="31" t="s">
        <v>610</v>
      </c>
      <c r="H1049" s="25" t="s">
        <v>40</v>
      </c>
      <c r="I1049" s="31" t="s">
        <v>3690</v>
      </c>
      <c r="J1049" s="25" t="s">
        <v>3691</v>
      </c>
      <c r="K1049" s="36">
        <v>41</v>
      </c>
      <c r="L1049" s="36" t="s">
        <v>31</v>
      </c>
      <c r="M1049" s="31" t="s">
        <v>43</v>
      </c>
      <c r="N1049" s="24">
        <v>2018</v>
      </c>
      <c r="O1049" s="24">
        <v>51</v>
      </c>
      <c r="P1049" s="24" t="s">
        <v>44</v>
      </c>
      <c r="Q1049" s="31" t="s">
        <v>34</v>
      </c>
      <c r="R1049" s="24" t="s">
        <v>45</v>
      </c>
      <c r="S1049" s="24" t="s">
        <v>44</v>
      </c>
      <c r="T1049" s="31" t="s">
        <v>35</v>
      </c>
      <c r="U1049" s="199">
        <v>4000</v>
      </c>
      <c r="V1049" s="200">
        <v>1000</v>
      </c>
      <c r="W1049" s="34">
        <f t="shared" si="0"/>
        <v>120</v>
      </c>
      <c r="X1049" s="34" t="str">
        <f t="shared" si="1"/>
        <v>C</v>
      </c>
      <c r="Y1049" s="201">
        <f t="shared" si="40"/>
        <v>3000</v>
      </c>
      <c r="Z1049" s="201" t="str">
        <f t="shared" si="39"/>
        <v/>
      </c>
    </row>
    <row r="1050" spans="1:26" ht="14.25" customHeight="1" thickBot="1" x14ac:dyDescent="0.3">
      <c r="A1050" s="133">
        <v>128</v>
      </c>
      <c r="B1050" s="23">
        <v>800</v>
      </c>
      <c r="C1050" s="51"/>
      <c r="D1050" s="131"/>
      <c r="E1050" s="25" t="s">
        <v>37</v>
      </c>
      <c r="F1050" s="178" t="s">
        <v>3692</v>
      </c>
      <c r="G1050" s="27" t="s">
        <v>39</v>
      </c>
      <c r="H1050" s="25" t="s">
        <v>40</v>
      </c>
      <c r="I1050" s="31" t="s">
        <v>3693</v>
      </c>
      <c r="J1050" s="25" t="s">
        <v>3694</v>
      </c>
      <c r="K1050" s="30">
        <v>42</v>
      </c>
      <c r="L1050" s="30" t="s">
        <v>31</v>
      </c>
      <c r="M1050" s="31" t="s">
        <v>43</v>
      </c>
      <c r="N1050" s="24">
        <v>2018</v>
      </c>
      <c r="O1050" s="24">
        <v>51</v>
      </c>
      <c r="P1050" s="24" t="s">
        <v>44</v>
      </c>
      <c r="Q1050" s="31" t="s">
        <v>34</v>
      </c>
      <c r="R1050" s="24" t="s">
        <v>45</v>
      </c>
      <c r="S1050" s="24" t="s">
        <v>44</v>
      </c>
      <c r="T1050" s="31" t="s">
        <v>35</v>
      </c>
      <c r="U1050" s="199">
        <v>4000</v>
      </c>
      <c r="V1050" s="200">
        <v>240</v>
      </c>
      <c r="W1050" s="34">
        <f t="shared" si="0"/>
        <v>500.00000000000006</v>
      </c>
      <c r="X1050" s="34" t="str">
        <f t="shared" si="1"/>
        <v>C</v>
      </c>
      <c r="Y1050" s="201">
        <f t="shared" si="40"/>
        <v>720</v>
      </c>
      <c r="Z1050" s="201" t="str">
        <f t="shared" si="39"/>
        <v/>
      </c>
    </row>
    <row r="1051" spans="1:26" ht="14.25" customHeight="1" thickBot="1" x14ac:dyDescent="0.3">
      <c r="A1051" s="22">
        <v>128</v>
      </c>
      <c r="B1051" s="23">
        <v>800</v>
      </c>
      <c r="C1051" s="51"/>
      <c r="D1051" s="131"/>
      <c r="E1051" s="25" t="s">
        <v>37</v>
      </c>
      <c r="F1051" s="178" t="s">
        <v>3692</v>
      </c>
      <c r="G1051" s="27" t="s">
        <v>46</v>
      </c>
      <c r="H1051" s="25" t="s">
        <v>40</v>
      </c>
      <c r="I1051" s="31" t="s">
        <v>3693</v>
      </c>
      <c r="J1051" s="25" t="s">
        <v>3694</v>
      </c>
      <c r="K1051" s="35">
        <v>42</v>
      </c>
      <c r="L1051" s="35" t="s">
        <v>47</v>
      </c>
      <c r="M1051" s="31" t="s">
        <v>43</v>
      </c>
      <c r="N1051" s="24">
        <v>2018</v>
      </c>
      <c r="O1051" s="24">
        <v>51</v>
      </c>
      <c r="P1051" s="24" t="s">
        <v>44</v>
      </c>
      <c r="Q1051" s="31" t="s">
        <v>34</v>
      </c>
      <c r="R1051" s="24" t="s">
        <v>45</v>
      </c>
      <c r="S1051" s="24" t="s">
        <v>44</v>
      </c>
      <c r="T1051" s="31" t="s">
        <v>35</v>
      </c>
      <c r="U1051" s="199">
        <v>30000</v>
      </c>
      <c r="V1051" s="200">
        <v>41200</v>
      </c>
      <c r="W1051" s="34">
        <f t="shared" si="0"/>
        <v>21.844660194174757</v>
      </c>
      <c r="X1051" s="34" t="str">
        <f t="shared" si="1"/>
        <v>A</v>
      </c>
      <c r="Y1051" s="201">
        <f t="shared" si="40"/>
        <v>123600</v>
      </c>
      <c r="Z1051" s="201" t="str">
        <f t="shared" si="39"/>
        <v>d</v>
      </c>
    </row>
    <row r="1052" spans="1:26" ht="14.25" customHeight="1" thickBot="1" x14ac:dyDescent="0.3">
      <c r="A1052" s="22">
        <v>128</v>
      </c>
      <c r="B1052" s="23">
        <v>800</v>
      </c>
      <c r="C1052" s="24"/>
      <c r="D1052" s="131"/>
      <c r="E1052" s="25" t="s">
        <v>37</v>
      </c>
      <c r="F1052" s="178" t="s">
        <v>3692</v>
      </c>
      <c r="G1052" s="31" t="s">
        <v>27</v>
      </c>
      <c r="H1052" s="25" t="s">
        <v>40</v>
      </c>
      <c r="I1052" s="31" t="s">
        <v>3693</v>
      </c>
      <c r="J1052" s="25" t="s">
        <v>3694</v>
      </c>
      <c r="K1052" s="35">
        <v>42</v>
      </c>
      <c r="L1052" s="35" t="s">
        <v>48</v>
      </c>
      <c r="M1052" s="31" t="s">
        <v>43</v>
      </c>
      <c r="N1052" s="24">
        <v>2018</v>
      </c>
      <c r="O1052" s="24">
        <v>51</v>
      </c>
      <c r="P1052" s="24" t="s">
        <v>44</v>
      </c>
      <c r="Q1052" s="31" t="s">
        <v>34</v>
      </c>
      <c r="R1052" s="24" t="s">
        <v>45</v>
      </c>
      <c r="S1052" s="24" t="s">
        <v>44</v>
      </c>
      <c r="T1052" s="31" t="s">
        <v>35</v>
      </c>
      <c r="U1052" s="199">
        <v>0</v>
      </c>
      <c r="V1052" s="200">
        <v>0</v>
      </c>
      <c r="W1052" s="34" t="str">
        <f t="shared" si="0"/>
        <v/>
      </c>
      <c r="X1052" s="34" t="str">
        <f t="shared" si="1"/>
        <v/>
      </c>
      <c r="Y1052" s="201">
        <f t="shared" si="40"/>
        <v>0</v>
      </c>
      <c r="Z1052" s="201" t="str">
        <f t="shared" si="39"/>
        <v/>
      </c>
    </row>
    <row r="1053" spans="1:26" ht="14.25" customHeight="1" thickBot="1" x14ac:dyDescent="0.3">
      <c r="A1053" s="40">
        <v>0.19950000000000001</v>
      </c>
      <c r="B1053" s="41">
        <v>0.97499999999999998</v>
      </c>
      <c r="C1053" s="24" t="s">
        <v>24</v>
      </c>
      <c r="D1053" s="131"/>
      <c r="E1053" s="24" t="s">
        <v>618</v>
      </c>
      <c r="F1053" s="179" t="s">
        <v>3695</v>
      </c>
      <c r="G1053" s="27" t="s">
        <v>39</v>
      </c>
      <c r="H1053" s="24" t="s">
        <v>28</v>
      </c>
      <c r="I1053" s="31" t="s">
        <v>3696</v>
      </c>
      <c r="J1053" s="24" t="s">
        <v>3697</v>
      </c>
      <c r="K1053" s="36">
        <v>91</v>
      </c>
      <c r="L1053" s="36" t="s">
        <v>31</v>
      </c>
      <c r="M1053" s="31" t="s">
        <v>622</v>
      </c>
      <c r="N1053" s="24" t="s">
        <v>33</v>
      </c>
      <c r="O1053" s="24">
        <v>6</v>
      </c>
      <c r="P1053" s="31" t="s">
        <v>623</v>
      </c>
      <c r="Q1053" s="31" t="s">
        <v>34</v>
      </c>
      <c r="R1053" s="24"/>
      <c r="S1053" s="24"/>
      <c r="T1053" s="31" t="s">
        <v>35</v>
      </c>
      <c r="U1053" s="199">
        <v>45890</v>
      </c>
      <c r="V1053" s="200">
        <v>10000</v>
      </c>
      <c r="W1053" s="34">
        <f t="shared" si="0"/>
        <v>137.67000000000002</v>
      </c>
      <c r="X1053" s="34" t="str">
        <f t="shared" si="1"/>
        <v>C</v>
      </c>
      <c r="Y1053" s="201">
        <f t="shared" si="40"/>
        <v>30000</v>
      </c>
      <c r="Z1053" s="201" t="str">
        <f t="shared" si="39"/>
        <v/>
      </c>
    </row>
    <row r="1054" spans="1:26" ht="14.25" customHeight="1" thickBot="1" x14ac:dyDescent="0.3">
      <c r="A1054" s="40">
        <v>4.4249999999999998</v>
      </c>
      <c r="B1054" s="40" t="s">
        <v>283</v>
      </c>
      <c r="C1054" s="24" t="s">
        <v>235</v>
      </c>
      <c r="D1054" s="131"/>
      <c r="E1054" s="24" t="s">
        <v>297</v>
      </c>
      <c r="F1054" s="179" t="s">
        <v>3698</v>
      </c>
      <c r="G1054" s="31" t="s">
        <v>110</v>
      </c>
      <c r="H1054" s="24" t="s">
        <v>235</v>
      </c>
      <c r="I1054" s="31" t="s">
        <v>3699</v>
      </c>
      <c r="J1054" s="24" t="s">
        <v>3700</v>
      </c>
      <c r="K1054" s="36">
        <v>92</v>
      </c>
      <c r="L1054" s="36" t="s">
        <v>31</v>
      </c>
      <c r="M1054" s="31" t="s">
        <v>622</v>
      </c>
      <c r="N1054" s="24" t="s">
        <v>33</v>
      </c>
      <c r="O1054" s="24">
        <v>6</v>
      </c>
      <c r="P1054" s="31" t="s">
        <v>623</v>
      </c>
      <c r="Q1054" s="31" t="s">
        <v>34</v>
      </c>
      <c r="R1054" s="24"/>
      <c r="S1054" s="24"/>
      <c r="T1054" s="31" t="s">
        <v>35</v>
      </c>
      <c r="U1054" s="199">
        <v>1264</v>
      </c>
      <c r="V1054" s="200">
        <v>1704</v>
      </c>
      <c r="W1054" s="34">
        <f t="shared" si="0"/>
        <v>22.253521126760564</v>
      </c>
      <c r="X1054" s="34" t="str">
        <f t="shared" si="1"/>
        <v>A</v>
      </c>
      <c r="Y1054" s="201">
        <f t="shared" si="40"/>
        <v>5112</v>
      </c>
      <c r="Z1054" s="201" t="str">
        <f t="shared" si="39"/>
        <v>d</v>
      </c>
    </row>
    <row r="1055" spans="1:26" ht="14.25" customHeight="1" thickBot="1" x14ac:dyDescent="0.3">
      <c r="A1055" s="24">
        <v>2.5</v>
      </c>
      <c r="B1055" s="24" t="s">
        <v>3701</v>
      </c>
      <c r="C1055" s="24" t="s">
        <v>1906</v>
      </c>
      <c r="D1055" s="131"/>
      <c r="E1055" s="24" t="s">
        <v>190</v>
      </c>
      <c r="F1055" s="179" t="s">
        <v>3702</v>
      </c>
      <c r="G1055" s="31" t="s">
        <v>192</v>
      </c>
      <c r="H1055" s="24" t="s">
        <v>40</v>
      </c>
      <c r="I1055" s="31" t="s">
        <v>3703</v>
      </c>
      <c r="J1055" s="24" t="s">
        <v>3704</v>
      </c>
      <c r="K1055" s="36">
        <v>135</v>
      </c>
      <c r="L1055" s="36" t="s">
        <v>31</v>
      </c>
      <c r="M1055" s="31" t="s">
        <v>184</v>
      </c>
      <c r="N1055" s="24" t="s">
        <v>185</v>
      </c>
      <c r="O1055" s="24">
        <v>2</v>
      </c>
      <c r="P1055" s="24"/>
      <c r="Q1055" s="31" t="s">
        <v>66</v>
      </c>
      <c r="R1055" s="24"/>
      <c r="S1055" s="24"/>
      <c r="T1055" s="31" t="s">
        <v>35</v>
      </c>
      <c r="U1055" s="199">
        <v>2384</v>
      </c>
      <c r="V1055" s="200">
        <v>1444</v>
      </c>
      <c r="W1055" s="34">
        <f t="shared" si="0"/>
        <v>49.529085872576175</v>
      </c>
      <c r="X1055" s="34" t="str">
        <f t="shared" si="1"/>
        <v>B</v>
      </c>
      <c r="Y1055" s="201">
        <f t="shared" si="40"/>
        <v>4332</v>
      </c>
      <c r="Z1055" s="201" t="str">
        <f t="shared" si="39"/>
        <v>d</v>
      </c>
    </row>
    <row r="1056" spans="1:26" ht="14.25" customHeight="1" thickBot="1" x14ac:dyDescent="0.3">
      <c r="A1056" s="24">
        <v>1.9</v>
      </c>
      <c r="B1056" s="24" t="s">
        <v>3701</v>
      </c>
      <c r="C1056" s="24" t="s">
        <v>1906</v>
      </c>
      <c r="D1056" s="131"/>
      <c r="E1056" s="24" t="s">
        <v>190</v>
      </c>
      <c r="F1056" s="179" t="s">
        <v>3705</v>
      </c>
      <c r="G1056" s="31" t="s">
        <v>192</v>
      </c>
      <c r="H1056" s="24" t="s">
        <v>40</v>
      </c>
      <c r="I1056" s="31" t="s">
        <v>3706</v>
      </c>
      <c r="J1056" s="24" t="s">
        <v>3707</v>
      </c>
      <c r="K1056" s="36">
        <v>136</v>
      </c>
      <c r="L1056" s="36" t="s">
        <v>31</v>
      </c>
      <c r="M1056" s="31" t="s">
        <v>184</v>
      </c>
      <c r="N1056" s="24" t="s">
        <v>185</v>
      </c>
      <c r="O1056" s="24">
        <v>2</v>
      </c>
      <c r="P1056" s="24"/>
      <c r="Q1056" s="31" t="s">
        <v>66</v>
      </c>
      <c r="R1056" s="24" t="s">
        <v>45</v>
      </c>
      <c r="S1056" s="24"/>
      <c r="T1056" s="31" t="s">
        <v>35</v>
      </c>
      <c r="U1056" s="199">
        <v>28000</v>
      </c>
      <c r="V1056" s="200">
        <v>25000</v>
      </c>
      <c r="W1056" s="34">
        <f t="shared" si="0"/>
        <v>33.6</v>
      </c>
      <c r="X1056" s="34" t="str">
        <f t="shared" si="1"/>
        <v>B</v>
      </c>
      <c r="Y1056" s="201">
        <f t="shared" si="40"/>
        <v>75000</v>
      </c>
      <c r="Z1056" s="201" t="str">
        <f t="shared" si="39"/>
        <v>d</v>
      </c>
    </row>
    <row r="1057" spans="1:26" ht="14.25" customHeight="1" thickBot="1" x14ac:dyDescent="0.3">
      <c r="A1057" s="22">
        <v>150</v>
      </c>
      <c r="B1057" s="23">
        <v>1400</v>
      </c>
      <c r="C1057" s="24" t="s">
        <v>49</v>
      </c>
      <c r="D1057" s="134" t="s">
        <v>171</v>
      </c>
      <c r="E1057" s="25" t="s">
        <v>37</v>
      </c>
      <c r="F1057" s="178" t="s">
        <v>3708</v>
      </c>
      <c r="G1057" s="27" t="s">
        <v>39</v>
      </c>
      <c r="H1057" s="25" t="s">
        <v>40</v>
      </c>
      <c r="I1057" s="31" t="s">
        <v>3709</v>
      </c>
      <c r="J1057" s="25" t="s">
        <v>3710</v>
      </c>
      <c r="K1057" s="30">
        <v>43</v>
      </c>
      <c r="L1057" s="30" t="s">
        <v>31</v>
      </c>
      <c r="M1057" s="31" t="s">
        <v>43</v>
      </c>
      <c r="N1057" s="24">
        <v>2018</v>
      </c>
      <c r="O1057" s="24">
        <v>51</v>
      </c>
      <c r="P1057" s="24" t="s">
        <v>44</v>
      </c>
      <c r="Q1057" s="31" t="s">
        <v>34</v>
      </c>
      <c r="R1057" s="24" t="s">
        <v>45</v>
      </c>
      <c r="S1057" s="24" t="s">
        <v>44</v>
      </c>
      <c r="T1057" s="31" t="s">
        <v>35</v>
      </c>
      <c r="U1057" s="199">
        <v>23000</v>
      </c>
      <c r="V1057" s="200">
        <v>28000</v>
      </c>
      <c r="W1057" s="34">
        <f t="shared" si="0"/>
        <v>24.642857142857142</v>
      </c>
      <c r="X1057" s="34" t="str">
        <f t="shared" si="1"/>
        <v>A</v>
      </c>
      <c r="Y1057" s="201">
        <f t="shared" si="40"/>
        <v>84000</v>
      </c>
      <c r="Z1057" s="201" t="str">
        <f t="shared" si="39"/>
        <v>d</v>
      </c>
    </row>
    <row r="1058" spans="1:26" ht="14.25" customHeight="1" thickBot="1" x14ac:dyDescent="0.3">
      <c r="A1058" s="22">
        <v>150</v>
      </c>
      <c r="B1058" s="23">
        <v>1400</v>
      </c>
      <c r="C1058" s="24" t="s">
        <v>49</v>
      </c>
      <c r="D1058" s="134" t="s">
        <v>171</v>
      </c>
      <c r="E1058" s="25" t="s">
        <v>37</v>
      </c>
      <c r="F1058" s="178" t="s">
        <v>3708</v>
      </c>
      <c r="G1058" s="27" t="s">
        <v>46</v>
      </c>
      <c r="H1058" s="25" t="s">
        <v>40</v>
      </c>
      <c r="I1058" s="31" t="s">
        <v>3709</v>
      </c>
      <c r="J1058" s="25" t="s">
        <v>3710</v>
      </c>
      <c r="K1058" s="35">
        <v>43</v>
      </c>
      <c r="L1058" s="35" t="s">
        <v>47</v>
      </c>
      <c r="M1058" s="31" t="s">
        <v>43</v>
      </c>
      <c r="N1058" s="24">
        <v>2018</v>
      </c>
      <c r="O1058" s="24">
        <v>51</v>
      </c>
      <c r="P1058" s="24" t="s">
        <v>44</v>
      </c>
      <c r="Q1058" s="31" t="s">
        <v>34</v>
      </c>
      <c r="R1058" s="24" t="s">
        <v>45</v>
      </c>
      <c r="S1058" s="24" t="s">
        <v>44</v>
      </c>
      <c r="T1058" s="31" t="s">
        <v>35</v>
      </c>
      <c r="U1058" s="199">
        <v>1675</v>
      </c>
      <c r="V1058" s="200">
        <v>2000</v>
      </c>
      <c r="W1058" s="34">
        <f t="shared" si="0"/>
        <v>25.125</v>
      </c>
      <c r="X1058" s="34" t="str">
        <f t="shared" si="1"/>
        <v>A</v>
      </c>
      <c r="Y1058" s="201">
        <f t="shared" si="40"/>
        <v>6000</v>
      </c>
      <c r="Z1058" s="201" t="str">
        <f t="shared" si="39"/>
        <v>d</v>
      </c>
    </row>
    <row r="1059" spans="1:26" ht="14.25" customHeight="1" thickBot="1" x14ac:dyDescent="0.3">
      <c r="A1059" s="22">
        <v>150</v>
      </c>
      <c r="B1059" s="23">
        <v>1400</v>
      </c>
      <c r="C1059" s="24" t="s">
        <v>49</v>
      </c>
      <c r="D1059" s="134" t="s">
        <v>171</v>
      </c>
      <c r="E1059" s="25" t="s">
        <v>37</v>
      </c>
      <c r="F1059" s="178" t="s">
        <v>3708</v>
      </c>
      <c r="G1059" s="31" t="s">
        <v>27</v>
      </c>
      <c r="H1059" s="25" t="s">
        <v>40</v>
      </c>
      <c r="I1059" s="31" t="s">
        <v>3709</v>
      </c>
      <c r="J1059" s="25" t="s">
        <v>3710</v>
      </c>
      <c r="K1059" s="35">
        <v>43</v>
      </c>
      <c r="L1059" s="35" t="s">
        <v>48</v>
      </c>
      <c r="M1059" s="31" t="s">
        <v>43</v>
      </c>
      <c r="N1059" s="24">
        <v>2018</v>
      </c>
      <c r="O1059" s="24">
        <v>51</v>
      </c>
      <c r="P1059" s="24" t="s">
        <v>44</v>
      </c>
      <c r="Q1059" s="31" t="s">
        <v>34</v>
      </c>
      <c r="R1059" s="24" t="s">
        <v>45</v>
      </c>
      <c r="S1059" s="24" t="s">
        <v>44</v>
      </c>
      <c r="T1059" s="31" t="s">
        <v>35</v>
      </c>
      <c r="U1059" s="199">
        <v>0</v>
      </c>
      <c r="V1059" s="200">
        <v>0</v>
      </c>
      <c r="W1059" s="34" t="str">
        <f t="shared" si="0"/>
        <v/>
      </c>
      <c r="X1059" s="34" t="str">
        <f t="shared" si="1"/>
        <v/>
      </c>
      <c r="Y1059" s="201">
        <f t="shared" si="40"/>
        <v>0</v>
      </c>
      <c r="Z1059" s="201" t="str">
        <f t="shared" si="39"/>
        <v/>
      </c>
    </row>
    <row r="1060" spans="1:26" ht="14.25" customHeight="1" thickBot="1" x14ac:dyDescent="0.3">
      <c r="A1060" s="40">
        <v>637.5</v>
      </c>
      <c r="B1060" s="40">
        <v>2100</v>
      </c>
      <c r="C1060" s="24" t="s">
        <v>49</v>
      </c>
      <c r="D1060" s="14" t="s">
        <v>171</v>
      </c>
      <c r="E1060" s="24" t="s">
        <v>1974</v>
      </c>
      <c r="F1060" s="179" t="s">
        <v>3711</v>
      </c>
      <c r="G1060" s="31" t="s">
        <v>321</v>
      </c>
      <c r="H1060" s="24" t="s">
        <v>40</v>
      </c>
      <c r="I1060" s="31" t="s">
        <v>3712</v>
      </c>
      <c r="J1060" s="24" t="s">
        <v>3713</v>
      </c>
      <c r="K1060" s="36">
        <v>604</v>
      </c>
      <c r="L1060" s="36" t="s">
        <v>31</v>
      </c>
      <c r="M1060" s="31" t="s">
        <v>1492</v>
      </c>
      <c r="N1060" s="24" t="s">
        <v>58</v>
      </c>
      <c r="O1060" s="24">
        <v>6</v>
      </c>
      <c r="P1060" s="24" t="s">
        <v>44</v>
      </c>
      <c r="Q1060" s="31" t="s">
        <v>34</v>
      </c>
      <c r="R1060" s="24" t="s">
        <v>45</v>
      </c>
      <c r="S1060" s="24" t="s">
        <v>44</v>
      </c>
      <c r="T1060" s="31" t="s">
        <v>35</v>
      </c>
      <c r="U1060" s="199">
        <v>0</v>
      </c>
      <c r="V1060" s="200">
        <v>0</v>
      </c>
      <c r="W1060" s="34" t="str">
        <f t="shared" si="0"/>
        <v/>
      </c>
      <c r="X1060" s="34" t="str">
        <f t="shared" si="1"/>
        <v/>
      </c>
      <c r="Y1060" s="201">
        <f t="shared" si="40"/>
        <v>0</v>
      </c>
      <c r="Z1060" s="201" t="str">
        <f t="shared" si="39"/>
        <v/>
      </c>
    </row>
    <row r="1061" spans="1:26" ht="14.25" customHeight="1" thickBot="1" x14ac:dyDescent="0.3">
      <c r="A1061" s="22">
        <v>50</v>
      </c>
      <c r="B1061" s="135" t="s">
        <v>3714</v>
      </c>
      <c r="C1061" s="24"/>
      <c r="D1061" s="131"/>
      <c r="E1061" s="25" t="s">
        <v>37</v>
      </c>
      <c r="F1061" s="178" t="s">
        <v>3715</v>
      </c>
      <c r="G1061" s="27" t="s">
        <v>39</v>
      </c>
      <c r="H1061" s="86" t="s">
        <v>40</v>
      </c>
      <c r="I1061" s="31" t="s">
        <v>3716</v>
      </c>
      <c r="J1061" s="25" t="s">
        <v>3717</v>
      </c>
      <c r="K1061" s="30">
        <v>45</v>
      </c>
      <c r="L1061" s="30" t="s">
        <v>31</v>
      </c>
      <c r="M1061" s="31" t="s">
        <v>43</v>
      </c>
      <c r="N1061" s="24">
        <v>2018</v>
      </c>
      <c r="O1061" s="24">
        <v>51</v>
      </c>
      <c r="P1061" s="24" t="s">
        <v>44</v>
      </c>
      <c r="Q1061" s="31" t="s">
        <v>34</v>
      </c>
      <c r="R1061" s="24" t="s">
        <v>45</v>
      </c>
      <c r="S1061" s="24" t="s">
        <v>44</v>
      </c>
      <c r="T1061" s="31" t="s">
        <v>35</v>
      </c>
      <c r="U1061" s="199">
        <v>0</v>
      </c>
      <c r="V1061" s="200">
        <v>0</v>
      </c>
      <c r="W1061" s="34" t="str">
        <f t="shared" si="0"/>
        <v/>
      </c>
      <c r="X1061" s="34" t="str">
        <f t="shared" si="1"/>
        <v/>
      </c>
      <c r="Y1061" s="201">
        <f t="shared" si="40"/>
        <v>0</v>
      </c>
      <c r="Z1061" s="201" t="str">
        <f t="shared" si="39"/>
        <v/>
      </c>
    </row>
    <row r="1062" spans="1:26" ht="14.25" customHeight="1" thickBot="1" x14ac:dyDescent="0.3">
      <c r="A1062" s="22">
        <v>50</v>
      </c>
      <c r="B1062" s="135" t="s">
        <v>3714</v>
      </c>
      <c r="C1062" s="24"/>
      <c r="D1062" s="131"/>
      <c r="E1062" s="25" t="s">
        <v>37</v>
      </c>
      <c r="F1062" s="178" t="s">
        <v>3715</v>
      </c>
      <c r="G1062" s="27" t="s">
        <v>46</v>
      </c>
      <c r="H1062" s="25" t="s">
        <v>40</v>
      </c>
      <c r="I1062" s="31" t="s">
        <v>3716</v>
      </c>
      <c r="J1062" s="25" t="s">
        <v>3717</v>
      </c>
      <c r="K1062" s="35">
        <v>45</v>
      </c>
      <c r="L1062" s="35" t="s">
        <v>47</v>
      </c>
      <c r="M1062" s="31" t="s">
        <v>43</v>
      </c>
      <c r="N1062" s="24">
        <v>2018</v>
      </c>
      <c r="O1062" s="24">
        <v>51</v>
      </c>
      <c r="P1062" s="24" t="s">
        <v>44</v>
      </c>
      <c r="Q1062" s="31" t="s">
        <v>34</v>
      </c>
      <c r="R1062" s="24" t="s">
        <v>45</v>
      </c>
      <c r="S1062" s="24" t="s">
        <v>44</v>
      </c>
      <c r="T1062" s="31" t="s">
        <v>35</v>
      </c>
      <c r="U1062" s="199">
        <v>2000</v>
      </c>
      <c r="V1062" s="200">
        <v>0</v>
      </c>
      <c r="W1062" s="34" t="str">
        <f t="shared" si="0"/>
        <v/>
      </c>
      <c r="X1062" s="34" t="str">
        <f t="shared" si="1"/>
        <v/>
      </c>
      <c r="Y1062" s="201">
        <f t="shared" si="40"/>
        <v>0</v>
      </c>
      <c r="Z1062" s="201" t="str">
        <f t="shared" si="39"/>
        <v/>
      </c>
    </row>
    <row r="1063" spans="1:26" ht="14.25" customHeight="1" thickBot="1" x14ac:dyDescent="0.3">
      <c r="A1063" s="22">
        <v>50</v>
      </c>
      <c r="B1063" s="135" t="s">
        <v>3714</v>
      </c>
      <c r="C1063" s="24"/>
      <c r="D1063" s="131"/>
      <c r="E1063" s="25" t="s">
        <v>37</v>
      </c>
      <c r="F1063" s="178" t="s">
        <v>3715</v>
      </c>
      <c r="G1063" s="31" t="s">
        <v>27</v>
      </c>
      <c r="H1063" s="25" t="s">
        <v>40</v>
      </c>
      <c r="I1063" s="31" t="s">
        <v>3716</v>
      </c>
      <c r="J1063" s="25" t="s">
        <v>3717</v>
      </c>
      <c r="K1063" s="35">
        <v>45</v>
      </c>
      <c r="L1063" s="35" t="s">
        <v>48</v>
      </c>
      <c r="M1063" s="31" t="s">
        <v>43</v>
      </c>
      <c r="N1063" s="24">
        <v>2018</v>
      </c>
      <c r="O1063" s="24">
        <v>51</v>
      </c>
      <c r="P1063" s="24" t="s">
        <v>44</v>
      </c>
      <c r="Q1063" s="31" t="s">
        <v>34</v>
      </c>
      <c r="R1063" s="24" t="s">
        <v>45</v>
      </c>
      <c r="S1063" s="24" t="s">
        <v>44</v>
      </c>
      <c r="T1063" s="31" t="s">
        <v>35</v>
      </c>
      <c r="U1063" s="199">
        <v>0</v>
      </c>
      <c r="V1063" s="200">
        <v>0</v>
      </c>
      <c r="W1063" s="34" t="str">
        <f t="shared" si="0"/>
        <v/>
      </c>
      <c r="X1063" s="34" t="str">
        <f t="shared" si="1"/>
        <v/>
      </c>
      <c r="Y1063" s="201">
        <f t="shared" si="40"/>
        <v>0</v>
      </c>
      <c r="Z1063" s="201" t="str">
        <f t="shared" si="39"/>
        <v/>
      </c>
    </row>
    <row r="1064" spans="1:26" ht="14.25" customHeight="1" thickBot="1" x14ac:dyDescent="0.3">
      <c r="A1064" s="22">
        <v>420</v>
      </c>
      <c r="B1064" s="23">
        <v>3800</v>
      </c>
      <c r="C1064" s="24"/>
      <c r="D1064" s="131"/>
      <c r="E1064" s="25" t="s">
        <v>37</v>
      </c>
      <c r="F1064" s="178" t="s">
        <v>3718</v>
      </c>
      <c r="G1064" s="27" t="s">
        <v>39</v>
      </c>
      <c r="H1064" s="25" t="s">
        <v>40</v>
      </c>
      <c r="I1064" s="31" t="s">
        <v>3719</v>
      </c>
      <c r="J1064" s="25" t="s">
        <v>3720</v>
      </c>
      <c r="K1064" s="30">
        <v>44</v>
      </c>
      <c r="L1064" s="30" t="s">
        <v>31</v>
      </c>
      <c r="M1064" s="31" t="s">
        <v>43</v>
      </c>
      <c r="N1064" s="24">
        <v>2018</v>
      </c>
      <c r="O1064" s="24">
        <v>51</v>
      </c>
      <c r="P1064" s="24" t="s">
        <v>44</v>
      </c>
      <c r="Q1064" s="31" t="s">
        <v>34</v>
      </c>
      <c r="R1064" s="24" t="s">
        <v>45</v>
      </c>
      <c r="S1064" s="24" t="s">
        <v>44</v>
      </c>
      <c r="T1064" s="31" t="s">
        <v>35</v>
      </c>
      <c r="U1064" s="199">
        <v>0</v>
      </c>
      <c r="V1064" s="200">
        <v>0</v>
      </c>
      <c r="W1064" s="34" t="str">
        <f t="shared" si="0"/>
        <v/>
      </c>
      <c r="X1064" s="34" t="str">
        <f t="shared" si="1"/>
        <v/>
      </c>
      <c r="Y1064" s="201">
        <f t="shared" si="40"/>
        <v>0</v>
      </c>
      <c r="Z1064" s="201" t="str">
        <f t="shared" si="39"/>
        <v/>
      </c>
    </row>
    <row r="1065" spans="1:26" ht="14.25" customHeight="1" thickBot="1" x14ac:dyDescent="0.3">
      <c r="A1065" s="22">
        <v>420</v>
      </c>
      <c r="B1065" s="23">
        <v>3800</v>
      </c>
      <c r="C1065" s="24"/>
      <c r="D1065" s="131"/>
      <c r="E1065" s="25" t="s">
        <v>37</v>
      </c>
      <c r="F1065" s="178" t="s">
        <v>3718</v>
      </c>
      <c r="G1065" s="27" t="s">
        <v>46</v>
      </c>
      <c r="H1065" s="25" t="s">
        <v>40</v>
      </c>
      <c r="I1065" s="31" t="s">
        <v>3719</v>
      </c>
      <c r="J1065" s="25" t="s">
        <v>3720</v>
      </c>
      <c r="K1065" s="35">
        <v>44</v>
      </c>
      <c r="L1065" s="35" t="s">
        <v>47</v>
      </c>
      <c r="M1065" s="31" t="s">
        <v>43</v>
      </c>
      <c r="N1065" s="24">
        <v>2018</v>
      </c>
      <c r="O1065" s="24">
        <v>51</v>
      </c>
      <c r="P1065" s="24" t="s">
        <v>44</v>
      </c>
      <c r="Q1065" s="31" t="s">
        <v>34</v>
      </c>
      <c r="R1065" s="24" t="s">
        <v>45</v>
      </c>
      <c r="S1065" s="24" t="s">
        <v>44</v>
      </c>
      <c r="T1065" s="31" t="s">
        <v>35</v>
      </c>
      <c r="U1065" s="199">
        <v>0</v>
      </c>
      <c r="V1065" s="200">
        <v>0</v>
      </c>
      <c r="W1065" s="34" t="str">
        <f t="shared" si="0"/>
        <v/>
      </c>
      <c r="X1065" s="34" t="str">
        <f t="shared" si="1"/>
        <v/>
      </c>
      <c r="Y1065" s="201">
        <f t="shared" si="40"/>
        <v>0</v>
      </c>
      <c r="Z1065" s="201" t="str">
        <f t="shared" si="39"/>
        <v/>
      </c>
    </row>
    <row r="1066" spans="1:26" ht="14.25" customHeight="1" thickBot="1" x14ac:dyDescent="0.3">
      <c r="A1066" s="22">
        <v>420</v>
      </c>
      <c r="B1066" s="23">
        <v>3800</v>
      </c>
      <c r="C1066" s="24"/>
      <c r="D1066" s="131"/>
      <c r="E1066" s="25" t="s">
        <v>37</v>
      </c>
      <c r="F1066" s="178" t="s">
        <v>3718</v>
      </c>
      <c r="G1066" s="31" t="s">
        <v>27</v>
      </c>
      <c r="H1066" s="25" t="s">
        <v>40</v>
      </c>
      <c r="I1066" s="31" t="s">
        <v>3719</v>
      </c>
      <c r="J1066" s="25" t="s">
        <v>3720</v>
      </c>
      <c r="K1066" s="35">
        <v>44</v>
      </c>
      <c r="L1066" s="35" t="s">
        <v>48</v>
      </c>
      <c r="M1066" s="31" t="s">
        <v>43</v>
      </c>
      <c r="N1066" s="24">
        <v>2018</v>
      </c>
      <c r="O1066" s="24">
        <v>51</v>
      </c>
      <c r="P1066" s="24" t="s">
        <v>44</v>
      </c>
      <c r="Q1066" s="31" t="s">
        <v>34</v>
      </c>
      <c r="R1066" s="24" t="s">
        <v>45</v>
      </c>
      <c r="S1066" s="24" t="s">
        <v>44</v>
      </c>
      <c r="T1066" s="31" t="s">
        <v>35</v>
      </c>
      <c r="U1066" s="199">
        <v>0</v>
      </c>
      <c r="V1066" s="200">
        <v>0</v>
      </c>
      <c r="W1066" s="34" t="str">
        <f t="shared" si="0"/>
        <v/>
      </c>
      <c r="X1066" s="34" t="str">
        <f t="shared" si="1"/>
        <v/>
      </c>
      <c r="Y1066" s="201">
        <f t="shared" si="40"/>
        <v>0</v>
      </c>
      <c r="Z1066" s="201" t="str">
        <f t="shared" si="39"/>
        <v/>
      </c>
    </row>
    <row r="1067" spans="1:26" ht="14.25" customHeight="1" thickBot="1" x14ac:dyDescent="0.3">
      <c r="A1067" s="22">
        <v>550</v>
      </c>
      <c r="B1067" s="24" t="s">
        <v>296</v>
      </c>
      <c r="C1067" s="24" t="s">
        <v>3721</v>
      </c>
      <c r="D1067" s="131"/>
      <c r="E1067" s="24" t="s">
        <v>608</v>
      </c>
      <c r="F1067" s="179" t="s">
        <v>3722</v>
      </c>
      <c r="G1067" s="31" t="s">
        <v>610</v>
      </c>
      <c r="H1067" s="24" t="s">
        <v>40</v>
      </c>
      <c r="I1067" s="24"/>
      <c r="J1067" s="24" t="s">
        <v>3722</v>
      </c>
      <c r="K1067" s="36">
        <v>36</v>
      </c>
      <c r="L1067" s="36" t="s">
        <v>31</v>
      </c>
      <c r="M1067" s="31" t="s">
        <v>859</v>
      </c>
      <c r="N1067" s="24">
        <v>2018</v>
      </c>
      <c r="O1067" s="24">
        <v>50</v>
      </c>
      <c r="P1067" s="24" t="s">
        <v>44</v>
      </c>
      <c r="Q1067" s="31" t="s">
        <v>34</v>
      </c>
      <c r="R1067" s="24" t="s">
        <v>45</v>
      </c>
      <c r="S1067" s="24" t="s">
        <v>44</v>
      </c>
      <c r="T1067" s="31" t="s">
        <v>35</v>
      </c>
      <c r="U1067" s="199">
        <v>0</v>
      </c>
      <c r="V1067" s="200">
        <v>0</v>
      </c>
      <c r="W1067" s="34" t="str">
        <f t="shared" si="0"/>
        <v/>
      </c>
      <c r="X1067" s="34" t="str">
        <f t="shared" si="1"/>
        <v/>
      </c>
      <c r="Y1067" s="201">
        <f t="shared" si="40"/>
        <v>0</v>
      </c>
      <c r="Z1067" s="201" t="str">
        <f t="shared" si="39"/>
        <v/>
      </c>
    </row>
    <row r="1068" spans="1:26" ht="14.25" customHeight="1" thickBot="1" x14ac:dyDescent="0.3">
      <c r="A1068" s="132">
        <v>5.9</v>
      </c>
      <c r="B1068" s="40" t="s">
        <v>3723</v>
      </c>
      <c r="C1068" s="24" t="s">
        <v>3724</v>
      </c>
      <c r="D1068" s="131"/>
      <c r="E1068" s="24" t="s">
        <v>2132</v>
      </c>
      <c r="F1068" s="179" t="s">
        <v>3725</v>
      </c>
      <c r="G1068" s="31" t="s">
        <v>100</v>
      </c>
      <c r="H1068" s="24" t="s">
        <v>40</v>
      </c>
      <c r="I1068" s="84" t="s">
        <v>3726</v>
      </c>
      <c r="J1068" s="51" t="s">
        <v>3727</v>
      </c>
      <c r="K1068" s="36">
        <v>29</v>
      </c>
      <c r="L1068" s="36" t="s">
        <v>31</v>
      </c>
      <c r="M1068" s="31" t="s">
        <v>170</v>
      </c>
      <c r="N1068" s="24" t="s">
        <v>129</v>
      </c>
      <c r="O1068" s="24">
        <v>1</v>
      </c>
      <c r="P1068" s="24"/>
      <c r="Q1068" s="31" t="s">
        <v>34</v>
      </c>
      <c r="R1068" s="24" t="s">
        <v>45</v>
      </c>
      <c r="S1068" s="24"/>
      <c r="T1068" s="31" t="s">
        <v>35</v>
      </c>
      <c r="U1068" s="199">
        <v>0</v>
      </c>
      <c r="V1068" s="200">
        <v>0</v>
      </c>
      <c r="W1068" s="34" t="str">
        <f t="shared" si="0"/>
        <v/>
      </c>
      <c r="X1068" s="34" t="str">
        <f t="shared" si="1"/>
        <v/>
      </c>
      <c r="Y1068" s="201">
        <f t="shared" si="40"/>
        <v>0</v>
      </c>
      <c r="Z1068" s="201" t="str">
        <f t="shared" si="39"/>
        <v/>
      </c>
    </row>
    <row r="1069" spans="1:26" ht="14.25" customHeight="1" thickBot="1" x14ac:dyDescent="0.3">
      <c r="A1069" s="132">
        <v>0.314</v>
      </c>
      <c r="B1069" s="40" t="s">
        <v>3728</v>
      </c>
      <c r="C1069" s="51" t="s">
        <v>1935</v>
      </c>
      <c r="D1069" s="131"/>
      <c r="E1069" s="31" t="s">
        <v>887</v>
      </c>
      <c r="F1069" s="179" t="s">
        <v>3729</v>
      </c>
      <c r="G1069" s="31" t="s">
        <v>110</v>
      </c>
      <c r="H1069" s="24" t="s">
        <v>84</v>
      </c>
      <c r="I1069" s="84" t="s">
        <v>3730</v>
      </c>
      <c r="J1069" s="51" t="s">
        <v>3731</v>
      </c>
      <c r="K1069" s="36">
        <v>471</v>
      </c>
      <c r="L1069" s="36" t="s">
        <v>31</v>
      </c>
      <c r="M1069" s="31" t="s">
        <v>234</v>
      </c>
      <c r="N1069" s="24" t="s">
        <v>88</v>
      </c>
      <c r="O1069" s="24">
        <v>5</v>
      </c>
      <c r="P1069" s="24"/>
      <c r="Q1069" s="31" t="s">
        <v>34</v>
      </c>
      <c r="R1069" s="24"/>
      <c r="S1069" s="24"/>
      <c r="T1069" s="31" t="s">
        <v>35</v>
      </c>
      <c r="U1069" s="199">
        <v>2400</v>
      </c>
      <c r="V1069" s="200">
        <v>5000</v>
      </c>
      <c r="W1069" s="34">
        <f t="shared" si="0"/>
        <v>14.399999999999999</v>
      </c>
      <c r="X1069" s="34" t="str">
        <f t="shared" si="1"/>
        <v>A</v>
      </c>
      <c r="Y1069" s="201">
        <f t="shared" si="40"/>
        <v>15000</v>
      </c>
      <c r="Z1069" s="201" t="str">
        <f t="shared" si="39"/>
        <v>d</v>
      </c>
    </row>
    <row r="1070" spans="1:26" ht="14.25" customHeight="1" thickBot="1" x14ac:dyDescent="0.3">
      <c r="A1070" s="132">
        <v>0.38500000000000001</v>
      </c>
      <c r="B1070" s="40" t="s">
        <v>3732</v>
      </c>
      <c r="C1070" s="51" t="s">
        <v>24</v>
      </c>
      <c r="D1070" s="131"/>
      <c r="E1070" s="31" t="s">
        <v>887</v>
      </c>
      <c r="F1070" s="179" t="s">
        <v>3733</v>
      </c>
      <c r="G1070" s="31" t="s">
        <v>93</v>
      </c>
      <c r="H1070" s="24" t="s">
        <v>84</v>
      </c>
      <c r="I1070" s="84" t="s">
        <v>3734</v>
      </c>
      <c r="J1070" s="51" t="s">
        <v>3735</v>
      </c>
      <c r="K1070" s="53">
        <v>472</v>
      </c>
      <c r="L1070" s="53" t="s">
        <v>31</v>
      </c>
      <c r="M1070" s="31" t="s">
        <v>234</v>
      </c>
      <c r="N1070" s="24" t="s">
        <v>88</v>
      </c>
      <c r="O1070" s="24">
        <v>5</v>
      </c>
      <c r="P1070" s="24"/>
      <c r="Q1070" s="31" t="s">
        <v>34</v>
      </c>
      <c r="R1070" s="24"/>
      <c r="S1070" s="24"/>
      <c r="T1070" s="31" t="s">
        <v>35</v>
      </c>
      <c r="U1070" s="199">
        <v>388000</v>
      </c>
      <c r="V1070" s="200">
        <v>1183000</v>
      </c>
      <c r="W1070" s="34">
        <f t="shared" si="0"/>
        <v>9.8393913778529161</v>
      </c>
      <c r="X1070" s="34" t="str">
        <f t="shared" si="1"/>
        <v>A</v>
      </c>
      <c r="Y1070" s="201">
        <f t="shared" si="40"/>
        <v>3549000</v>
      </c>
      <c r="Z1070" s="201" t="str">
        <f t="shared" si="39"/>
        <v>d</v>
      </c>
    </row>
    <row r="1071" spans="1:26" ht="14.25" customHeight="1" thickBot="1" x14ac:dyDescent="0.3">
      <c r="A1071" s="132">
        <v>15.5</v>
      </c>
      <c r="B1071" s="40" t="s">
        <v>3023</v>
      </c>
      <c r="C1071" s="24" t="s">
        <v>2814</v>
      </c>
      <c r="D1071" s="131"/>
      <c r="E1071" s="24" t="s">
        <v>3736</v>
      </c>
      <c r="F1071" s="179" t="s">
        <v>3737</v>
      </c>
      <c r="G1071" s="27" t="s">
        <v>93</v>
      </c>
      <c r="H1071" s="24" t="s">
        <v>40</v>
      </c>
      <c r="I1071" s="84" t="s">
        <v>3738</v>
      </c>
      <c r="J1071" s="51" t="s">
        <v>3739</v>
      </c>
      <c r="K1071" s="36">
        <v>473</v>
      </c>
      <c r="L1071" s="36" t="s">
        <v>31</v>
      </c>
      <c r="M1071" s="31" t="s">
        <v>234</v>
      </c>
      <c r="N1071" s="24" t="s">
        <v>88</v>
      </c>
      <c r="O1071" s="24">
        <v>5</v>
      </c>
      <c r="P1071" s="24"/>
      <c r="Q1071" s="31" t="s">
        <v>34</v>
      </c>
      <c r="R1071" s="24" t="s">
        <v>45</v>
      </c>
      <c r="S1071" s="24"/>
      <c r="T1071" s="31" t="s">
        <v>35</v>
      </c>
      <c r="U1071" s="199">
        <v>0</v>
      </c>
      <c r="V1071" s="200">
        <v>0</v>
      </c>
      <c r="W1071" s="34" t="str">
        <f t="shared" si="0"/>
        <v/>
      </c>
      <c r="X1071" s="34" t="str">
        <f t="shared" si="1"/>
        <v/>
      </c>
      <c r="Y1071" s="201">
        <f t="shared" si="40"/>
        <v>0</v>
      </c>
      <c r="Z1071" s="201" t="str">
        <f t="shared" si="39"/>
        <v/>
      </c>
    </row>
    <row r="1072" spans="1:26" ht="14.25" customHeight="1" thickBot="1" x14ac:dyDescent="0.3">
      <c r="A1072" s="132">
        <v>17</v>
      </c>
      <c r="B1072" s="40" t="s">
        <v>3740</v>
      </c>
      <c r="C1072" s="24" t="s">
        <v>2814</v>
      </c>
      <c r="D1072" s="131"/>
      <c r="E1072" s="24" t="s">
        <v>3624</v>
      </c>
      <c r="F1072" s="179" t="s">
        <v>3741</v>
      </c>
      <c r="G1072" s="27" t="s">
        <v>93</v>
      </c>
      <c r="H1072" s="24" t="s">
        <v>40</v>
      </c>
      <c r="I1072" s="84" t="s">
        <v>3742</v>
      </c>
      <c r="J1072" s="51" t="s">
        <v>3743</v>
      </c>
      <c r="K1072" s="36">
        <v>500</v>
      </c>
      <c r="L1072" s="36" t="s">
        <v>31</v>
      </c>
      <c r="M1072" s="31" t="s">
        <v>234</v>
      </c>
      <c r="N1072" s="24" t="s">
        <v>88</v>
      </c>
      <c r="O1072" s="24">
        <v>5</v>
      </c>
      <c r="P1072" s="24"/>
      <c r="Q1072" s="31" t="s">
        <v>34</v>
      </c>
      <c r="R1072" s="24" t="s">
        <v>45</v>
      </c>
      <c r="S1072" s="24"/>
      <c r="T1072" s="31" t="s">
        <v>35</v>
      </c>
      <c r="U1072" s="199">
        <v>0</v>
      </c>
      <c r="V1072" s="200">
        <v>0</v>
      </c>
      <c r="W1072" s="34" t="str">
        <f t="shared" si="0"/>
        <v/>
      </c>
      <c r="X1072" s="34" t="str">
        <f t="shared" si="1"/>
        <v/>
      </c>
      <c r="Y1072" s="201">
        <f t="shared" si="40"/>
        <v>0</v>
      </c>
      <c r="Z1072" s="201" t="str">
        <f t="shared" si="39"/>
        <v/>
      </c>
    </row>
    <row r="1073" spans="1:26" ht="14.25" customHeight="1" thickBot="1" x14ac:dyDescent="0.3">
      <c r="A1073" s="125">
        <v>2.9984999999999999</v>
      </c>
      <c r="B1073" s="125">
        <v>4</v>
      </c>
      <c r="C1073" s="103" t="s">
        <v>3744</v>
      </c>
      <c r="D1073" s="136" t="s">
        <v>171</v>
      </c>
      <c r="E1073" s="103" t="s">
        <v>104</v>
      </c>
      <c r="F1073" s="188" t="s">
        <v>3745</v>
      </c>
      <c r="G1073" s="107" t="s">
        <v>106</v>
      </c>
      <c r="H1073" s="103" t="s">
        <v>244</v>
      </c>
      <c r="I1073" s="107" t="s">
        <v>3746</v>
      </c>
      <c r="J1073" s="103" t="s">
        <v>3747</v>
      </c>
      <c r="K1073" s="106">
        <v>66</v>
      </c>
      <c r="L1073" s="106" t="s">
        <v>31</v>
      </c>
      <c r="M1073" s="107" t="s">
        <v>175</v>
      </c>
      <c r="N1073" s="103" t="s">
        <v>33</v>
      </c>
      <c r="O1073" s="103">
        <v>1</v>
      </c>
      <c r="P1073" s="103"/>
      <c r="Q1073" s="107" t="s">
        <v>34</v>
      </c>
      <c r="R1073" s="103"/>
      <c r="S1073" s="103"/>
      <c r="T1073" s="107" t="s">
        <v>2767</v>
      </c>
      <c r="U1073" s="199">
        <v>0</v>
      </c>
      <c r="V1073" s="200">
        <v>0</v>
      </c>
      <c r="W1073" s="34" t="str">
        <f t="shared" si="0"/>
        <v/>
      </c>
      <c r="X1073" s="34" t="str">
        <f t="shared" si="1"/>
        <v/>
      </c>
      <c r="Y1073" s="201">
        <f t="shared" si="40"/>
        <v>0</v>
      </c>
      <c r="Z1073" s="201" t="str">
        <f t="shared" si="39"/>
        <v/>
      </c>
    </row>
    <row r="1074" spans="1:26" ht="14.25" customHeight="1" thickBot="1" x14ac:dyDescent="0.3">
      <c r="A1074" s="24">
        <v>0.82740000000000002</v>
      </c>
      <c r="B1074" s="24" t="s">
        <v>1152</v>
      </c>
      <c r="C1074" s="24" t="s">
        <v>24</v>
      </c>
      <c r="D1074" s="131"/>
      <c r="E1074" s="24" t="s">
        <v>1725</v>
      </c>
      <c r="F1074" s="179" t="s">
        <v>3748</v>
      </c>
      <c r="G1074" s="31" t="s">
        <v>1727</v>
      </c>
      <c r="H1074" s="24" t="s">
        <v>84</v>
      </c>
      <c r="I1074" s="31" t="s">
        <v>3749</v>
      </c>
      <c r="J1074" s="24" t="s">
        <v>3750</v>
      </c>
      <c r="K1074" s="36">
        <v>240</v>
      </c>
      <c r="L1074" s="36" t="s">
        <v>31</v>
      </c>
      <c r="M1074" s="31" t="s">
        <v>249</v>
      </c>
      <c r="N1074" s="24" t="s">
        <v>185</v>
      </c>
      <c r="O1074" s="24">
        <v>3</v>
      </c>
      <c r="P1074" s="24"/>
      <c r="Q1074" s="31" t="s">
        <v>66</v>
      </c>
      <c r="R1074" s="24"/>
      <c r="S1074" s="24"/>
      <c r="T1074" s="31" t="s">
        <v>35</v>
      </c>
      <c r="U1074" s="199">
        <v>25</v>
      </c>
      <c r="V1074" s="200">
        <v>8</v>
      </c>
      <c r="W1074" s="34">
        <f t="shared" si="0"/>
        <v>93.75</v>
      </c>
      <c r="X1074" s="34" t="str">
        <f t="shared" si="1"/>
        <v>C</v>
      </c>
      <c r="Y1074" s="201">
        <f t="shared" si="40"/>
        <v>24</v>
      </c>
      <c r="Z1074" s="201" t="str">
        <f t="shared" si="39"/>
        <v/>
      </c>
    </row>
    <row r="1075" spans="1:26" ht="14.25" customHeight="1" thickBot="1" x14ac:dyDescent="0.3">
      <c r="A1075" s="40">
        <v>2.5350000000000001</v>
      </c>
      <c r="B1075" s="40">
        <v>4.25</v>
      </c>
      <c r="C1075" s="24" t="s">
        <v>3751</v>
      </c>
      <c r="D1075" s="134" t="s">
        <v>171</v>
      </c>
      <c r="E1075" s="24" t="s">
        <v>291</v>
      </c>
      <c r="F1075" s="179" t="s">
        <v>3752</v>
      </c>
      <c r="G1075" s="31" t="s">
        <v>293</v>
      </c>
      <c r="H1075" s="24" t="s">
        <v>585</v>
      </c>
      <c r="I1075" s="31" t="s">
        <v>3753</v>
      </c>
      <c r="J1075" s="24" t="s">
        <v>3754</v>
      </c>
      <c r="K1075" s="36">
        <v>69</v>
      </c>
      <c r="L1075" s="36" t="s">
        <v>31</v>
      </c>
      <c r="M1075" s="31" t="s">
        <v>175</v>
      </c>
      <c r="N1075" s="24" t="s">
        <v>33</v>
      </c>
      <c r="O1075" s="24">
        <v>1</v>
      </c>
      <c r="P1075" s="24"/>
      <c r="Q1075" s="31" t="s">
        <v>34</v>
      </c>
      <c r="R1075" s="24"/>
      <c r="S1075" s="24"/>
      <c r="T1075" s="31" t="s">
        <v>35</v>
      </c>
      <c r="U1075" s="199">
        <v>1150</v>
      </c>
      <c r="V1075" s="200">
        <v>325</v>
      </c>
      <c r="W1075" s="34">
        <f t="shared" si="0"/>
        <v>106.15384615384615</v>
      </c>
      <c r="X1075" s="34" t="str">
        <f t="shared" si="1"/>
        <v>C</v>
      </c>
      <c r="Y1075" s="201">
        <f t="shared" si="40"/>
        <v>975</v>
      </c>
      <c r="Z1075" s="201" t="str">
        <f t="shared" si="39"/>
        <v/>
      </c>
    </row>
    <row r="1076" spans="1:26" ht="14.25" customHeight="1" thickBot="1" x14ac:dyDescent="0.3">
      <c r="A1076" s="132">
        <v>0.99</v>
      </c>
      <c r="B1076" s="24" t="s">
        <v>3755</v>
      </c>
      <c r="C1076" s="24" t="s">
        <v>3756</v>
      </c>
      <c r="D1076" s="131"/>
      <c r="E1076" s="24" t="s">
        <v>156</v>
      </c>
      <c r="F1076" s="179" t="s">
        <v>3757</v>
      </c>
      <c r="G1076" s="31" t="s">
        <v>83</v>
      </c>
      <c r="H1076" s="51" t="s">
        <v>311</v>
      </c>
      <c r="I1076" s="84" t="s">
        <v>3758</v>
      </c>
      <c r="J1076" s="51" t="s">
        <v>3759</v>
      </c>
      <c r="K1076" s="36">
        <v>69</v>
      </c>
      <c r="L1076" s="36" t="s">
        <v>31</v>
      </c>
      <c r="M1076" s="31" t="s">
        <v>170</v>
      </c>
      <c r="N1076" s="24" t="s">
        <v>129</v>
      </c>
      <c r="O1076" s="24">
        <v>1</v>
      </c>
      <c r="P1076" s="24"/>
      <c r="Q1076" s="31" t="s">
        <v>34</v>
      </c>
      <c r="R1076" s="24"/>
      <c r="S1076" s="24"/>
      <c r="T1076" s="31" t="s">
        <v>35</v>
      </c>
      <c r="U1076" s="199">
        <v>0</v>
      </c>
      <c r="V1076" s="200">
        <v>0</v>
      </c>
      <c r="W1076" s="34" t="str">
        <f t="shared" si="0"/>
        <v/>
      </c>
      <c r="X1076" s="34" t="str">
        <f t="shared" si="1"/>
        <v/>
      </c>
      <c r="Y1076" s="201">
        <f t="shared" si="40"/>
        <v>0</v>
      </c>
      <c r="Z1076" s="201" t="str">
        <f t="shared" si="39"/>
        <v/>
      </c>
    </row>
    <row r="1077" spans="1:26" ht="14.25" customHeight="1" thickBot="1" x14ac:dyDescent="0.3">
      <c r="A1077" s="132">
        <v>11.94</v>
      </c>
      <c r="B1077" s="40" t="s">
        <v>3760</v>
      </c>
      <c r="C1077" s="51" t="s">
        <v>3761</v>
      </c>
      <c r="D1077" s="131"/>
      <c r="E1077" s="24" t="s">
        <v>3762</v>
      </c>
      <c r="F1077" s="179" t="s">
        <v>3763</v>
      </c>
      <c r="G1077" s="31" t="s">
        <v>110</v>
      </c>
      <c r="H1077" s="126" t="s">
        <v>40</v>
      </c>
      <c r="I1077" s="168" t="s">
        <v>3764</v>
      </c>
      <c r="J1077" s="126" t="s">
        <v>3765</v>
      </c>
      <c r="K1077" s="53">
        <v>66</v>
      </c>
      <c r="L1077" s="53" t="s">
        <v>31</v>
      </c>
      <c r="M1077" s="31" t="s">
        <v>170</v>
      </c>
      <c r="N1077" s="24" t="s">
        <v>129</v>
      </c>
      <c r="O1077" s="24">
        <v>1</v>
      </c>
      <c r="P1077" s="24"/>
      <c r="Q1077" s="31" t="s">
        <v>34</v>
      </c>
      <c r="R1077" s="24" t="s">
        <v>45</v>
      </c>
      <c r="S1077" s="24"/>
      <c r="T1077" s="31" t="s">
        <v>35</v>
      </c>
      <c r="U1077" s="199">
        <v>0</v>
      </c>
      <c r="V1077" s="200">
        <v>0</v>
      </c>
      <c r="W1077" s="34" t="str">
        <f t="shared" si="0"/>
        <v/>
      </c>
      <c r="X1077" s="34" t="str">
        <f t="shared" si="1"/>
        <v/>
      </c>
      <c r="Y1077" s="201">
        <f t="shared" si="40"/>
        <v>0</v>
      </c>
      <c r="Z1077" s="201" t="str">
        <f t="shared" si="39"/>
        <v/>
      </c>
    </row>
    <row r="1078" spans="1:26" ht="14.25" customHeight="1" thickBot="1" x14ac:dyDescent="0.3">
      <c r="A1078" s="24">
        <v>0.15</v>
      </c>
      <c r="B1078" s="40" t="s">
        <v>3766</v>
      </c>
      <c r="C1078" s="24" t="s">
        <v>24</v>
      </c>
      <c r="D1078" s="131"/>
      <c r="E1078" s="24" t="s">
        <v>156</v>
      </c>
      <c r="F1078" s="179" t="s">
        <v>3767</v>
      </c>
      <c r="G1078" s="31" t="s">
        <v>83</v>
      </c>
      <c r="H1078" s="24" t="s">
        <v>84</v>
      </c>
      <c r="I1078" s="56" t="s">
        <v>3768</v>
      </c>
      <c r="J1078" s="36" t="s">
        <v>3769</v>
      </c>
      <c r="K1078" s="30">
        <v>67</v>
      </c>
      <c r="L1078" s="30" t="s">
        <v>31</v>
      </c>
      <c r="M1078" s="31" t="s">
        <v>170</v>
      </c>
      <c r="N1078" s="24" t="s">
        <v>129</v>
      </c>
      <c r="O1078" s="24">
        <v>1</v>
      </c>
      <c r="P1078" s="24"/>
      <c r="Q1078" s="31" t="s">
        <v>34</v>
      </c>
      <c r="R1078" s="24"/>
      <c r="S1078" s="24"/>
      <c r="T1078" s="31" t="s">
        <v>35</v>
      </c>
      <c r="U1078" s="199">
        <v>38400</v>
      </c>
      <c r="V1078" s="200">
        <v>20600</v>
      </c>
      <c r="W1078" s="34">
        <f t="shared" si="0"/>
        <v>55.922330097087382</v>
      </c>
      <c r="X1078" s="34" t="str">
        <f t="shared" si="1"/>
        <v>B</v>
      </c>
      <c r="Y1078" s="201">
        <f t="shared" si="40"/>
        <v>61800</v>
      </c>
      <c r="Z1078" s="201" t="str">
        <f t="shared" si="39"/>
        <v>d</v>
      </c>
    </row>
    <row r="1079" spans="1:26" ht="14.25" customHeight="1" thickBot="1" x14ac:dyDescent="0.3">
      <c r="A1079" s="24">
        <v>0.15</v>
      </c>
      <c r="B1079" s="40" t="s">
        <v>3770</v>
      </c>
      <c r="C1079" s="24" t="s">
        <v>24</v>
      </c>
      <c r="D1079" s="131"/>
      <c r="E1079" s="24" t="s">
        <v>267</v>
      </c>
      <c r="F1079" s="179" t="s">
        <v>3771</v>
      </c>
      <c r="G1079" s="31" t="s">
        <v>83</v>
      </c>
      <c r="H1079" s="51" t="s">
        <v>84</v>
      </c>
      <c r="I1079" s="56" t="s">
        <v>3768</v>
      </c>
      <c r="J1079" s="36" t="s">
        <v>3769</v>
      </c>
      <c r="K1079" s="35">
        <v>67</v>
      </c>
      <c r="L1079" s="35" t="s">
        <v>47</v>
      </c>
      <c r="M1079" s="31" t="s">
        <v>170</v>
      </c>
      <c r="N1079" s="24" t="s">
        <v>129</v>
      </c>
      <c r="O1079" s="24">
        <v>1</v>
      </c>
      <c r="P1079" s="24"/>
      <c r="Q1079" s="31" t="s">
        <v>34</v>
      </c>
      <c r="R1079" s="24"/>
      <c r="S1079" s="24"/>
      <c r="T1079" s="31" t="s">
        <v>35</v>
      </c>
      <c r="U1079" s="199">
        <v>3949</v>
      </c>
      <c r="V1079" s="200">
        <v>2900</v>
      </c>
      <c r="W1079" s="34">
        <f t="shared" si="0"/>
        <v>40.851724137931036</v>
      </c>
      <c r="X1079" s="34" t="str">
        <f t="shared" si="1"/>
        <v>B</v>
      </c>
      <c r="Y1079" s="201">
        <f t="shared" si="40"/>
        <v>8700</v>
      </c>
      <c r="Z1079" s="201" t="str">
        <f t="shared" si="39"/>
        <v>d</v>
      </c>
    </row>
    <row r="1080" spans="1:26" ht="14.25" customHeight="1" thickBot="1" x14ac:dyDescent="0.3">
      <c r="A1080" s="24">
        <v>0.15</v>
      </c>
      <c r="B1080" s="40" t="s">
        <v>491</v>
      </c>
      <c r="C1080" s="24" t="s">
        <v>24</v>
      </c>
      <c r="D1080" s="131"/>
      <c r="E1080" s="36" t="s">
        <v>636</v>
      </c>
      <c r="F1080" s="179" t="s">
        <v>3769</v>
      </c>
      <c r="G1080" s="31" t="s">
        <v>83</v>
      </c>
      <c r="H1080" s="24" t="s">
        <v>84</v>
      </c>
      <c r="I1080" s="56" t="s">
        <v>3768</v>
      </c>
      <c r="J1080" s="36" t="s">
        <v>3769</v>
      </c>
      <c r="K1080" s="35">
        <v>67</v>
      </c>
      <c r="L1080" s="35" t="s">
        <v>48</v>
      </c>
      <c r="M1080" s="31" t="s">
        <v>170</v>
      </c>
      <c r="N1080" s="24" t="s">
        <v>129</v>
      </c>
      <c r="O1080" s="24">
        <v>1</v>
      </c>
      <c r="P1080" s="24"/>
      <c r="Q1080" s="31" t="s">
        <v>34</v>
      </c>
      <c r="R1080" s="24"/>
      <c r="S1080" s="24"/>
      <c r="T1080" s="31" t="s">
        <v>35</v>
      </c>
      <c r="U1080" s="199">
        <v>35200</v>
      </c>
      <c r="V1080" s="200">
        <v>19400</v>
      </c>
      <c r="W1080" s="34">
        <f t="shared" si="0"/>
        <v>54.432989690721648</v>
      </c>
      <c r="X1080" s="34" t="str">
        <f t="shared" si="1"/>
        <v>B</v>
      </c>
      <c r="Y1080" s="201">
        <f t="shared" si="40"/>
        <v>58200</v>
      </c>
      <c r="Z1080" s="201" t="str">
        <f t="shared" si="39"/>
        <v>d</v>
      </c>
    </row>
    <row r="1081" spans="1:26" ht="14.25" customHeight="1" thickBot="1" x14ac:dyDescent="0.3">
      <c r="A1081" s="133">
        <v>47.666666666666664</v>
      </c>
      <c r="B1081" s="24">
        <f>2380/30</f>
        <v>79.333333333333329</v>
      </c>
      <c r="C1081" s="51" t="s">
        <v>24</v>
      </c>
      <c r="D1081" s="131"/>
      <c r="E1081" s="24" t="s">
        <v>1083</v>
      </c>
      <c r="F1081" s="179" t="s">
        <v>3772</v>
      </c>
      <c r="G1081" s="31" t="s">
        <v>69</v>
      </c>
      <c r="H1081" s="51" t="s">
        <v>84</v>
      </c>
      <c r="I1081" s="51"/>
      <c r="J1081" s="51" t="s">
        <v>3773</v>
      </c>
      <c r="K1081" s="36">
        <v>37</v>
      </c>
      <c r="L1081" s="36" t="s">
        <v>31</v>
      </c>
      <c r="M1081" s="31" t="s">
        <v>859</v>
      </c>
      <c r="N1081" s="24">
        <v>2018</v>
      </c>
      <c r="O1081" s="24">
        <v>50</v>
      </c>
      <c r="P1081" s="24" t="s">
        <v>44</v>
      </c>
      <c r="Q1081" s="31" t="s">
        <v>34</v>
      </c>
      <c r="R1081" s="24"/>
      <c r="S1081" s="24" t="s">
        <v>44</v>
      </c>
      <c r="T1081" s="31" t="s">
        <v>35</v>
      </c>
      <c r="U1081" s="199">
        <v>0</v>
      </c>
      <c r="V1081" s="200">
        <v>0</v>
      </c>
      <c r="W1081" s="34" t="str">
        <f t="shared" si="0"/>
        <v/>
      </c>
      <c r="X1081" s="34" t="str">
        <f t="shared" si="1"/>
        <v/>
      </c>
      <c r="Y1081" s="201">
        <f t="shared" si="40"/>
        <v>0</v>
      </c>
      <c r="Z1081" s="201" t="str">
        <f t="shared" si="39"/>
        <v/>
      </c>
    </row>
    <row r="1082" spans="1:26" ht="14.25" customHeight="1" thickBot="1" x14ac:dyDescent="0.3">
      <c r="A1082" s="22">
        <v>95.36666666666666</v>
      </c>
      <c r="B1082" s="24">
        <f>4387/30</f>
        <v>146.23333333333332</v>
      </c>
      <c r="C1082" s="24" t="s">
        <v>24</v>
      </c>
      <c r="D1082" s="131"/>
      <c r="E1082" s="24" t="s">
        <v>1083</v>
      </c>
      <c r="F1082" s="179" t="s">
        <v>3774</v>
      </c>
      <c r="G1082" s="31" t="s">
        <v>69</v>
      </c>
      <c r="H1082" s="24" t="s">
        <v>84</v>
      </c>
      <c r="I1082" s="24"/>
      <c r="J1082" s="24" t="s">
        <v>3775</v>
      </c>
      <c r="K1082" s="36">
        <v>38</v>
      </c>
      <c r="L1082" s="36" t="s">
        <v>31</v>
      </c>
      <c r="M1082" s="31" t="s">
        <v>859</v>
      </c>
      <c r="N1082" s="24">
        <v>2018</v>
      </c>
      <c r="O1082" s="24">
        <v>50</v>
      </c>
      <c r="P1082" s="24" t="s">
        <v>44</v>
      </c>
      <c r="Q1082" s="31" t="s">
        <v>34</v>
      </c>
      <c r="R1082" s="24"/>
      <c r="S1082" s="24" t="s">
        <v>44</v>
      </c>
      <c r="T1082" s="31" t="s">
        <v>35</v>
      </c>
      <c r="U1082" s="199">
        <v>0</v>
      </c>
      <c r="V1082" s="200">
        <v>2800</v>
      </c>
      <c r="W1082" s="34">
        <f t="shared" si="0"/>
        <v>0</v>
      </c>
      <c r="X1082" s="34" t="str">
        <f t="shared" si="1"/>
        <v>A</v>
      </c>
      <c r="Y1082" s="201">
        <f t="shared" si="40"/>
        <v>8400</v>
      </c>
      <c r="Z1082" s="201" t="str">
        <f t="shared" si="39"/>
        <v>d</v>
      </c>
    </row>
    <row r="1083" spans="1:26" ht="14.25" customHeight="1" thickBot="1" x14ac:dyDescent="0.3">
      <c r="A1083" s="40">
        <v>180</v>
      </c>
      <c r="B1083" s="40">
        <v>370</v>
      </c>
      <c r="C1083" s="24" t="s">
        <v>49</v>
      </c>
      <c r="D1083" s="131"/>
      <c r="E1083" s="24" t="s">
        <v>190</v>
      </c>
      <c r="F1083" s="179" t="s">
        <v>3776</v>
      </c>
      <c r="G1083" s="31" t="s">
        <v>192</v>
      </c>
      <c r="H1083" s="24" t="s">
        <v>40</v>
      </c>
      <c r="I1083" s="31" t="s">
        <v>3777</v>
      </c>
      <c r="J1083" s="24" t="s">
        <v>3778</v>
      </c>
      <c r="K1083" s="36">
        <v>93</v>
      </c>
      <c r="L1083" s="36" t="s">
        <v>31</v>
      </c>
      <c r="M1083" s="31" t="s">
        <v>622</v>
      </c>
      <c r="N1083" s="24" t="s">
        <v>33</v>
      </c>
      <c r="O1083" s="24">
        <v>6</v>
      </c>
      <c r="P1083" s="31" t="s">
        <v>623</v>
      </c>
      <c r="Q1083" s="31" t="s">
        <v>34</v>
      </c>
      <c r="R1083" s="24" t="s">
        <v>45</v>
      </c>
      <c r="S1083" s="24"/>
      <c r="T1083" s="31" t="s">
        <v>35</v>
      </c>
      <c r="U1083" s="199">
        <v>0</v>
      </c>
      <c r="V1083" s="200">
        <v>2800</v>
      </c>
      <c r="W1083" s="34">
        <f t="shared" si="0"/>
        <v>0</v>
      </c>
      <c r="X1083" s="34" t="str">
        <f t="shared" si="1"/>
        <v>A</v>
      </c>
      <c r="Y1083" s="201">
        <f t="shared" si="40"/>
        <v>8400</v>
      </c>
      <c r="Z1083" s="201" t="str">
        <f t="shared" si="39"/>
        <v>d</v>
      </c>
    </row>
    <row r="1084" spans="1:26" ht="14.25" customHeight="1" thickBot="1" x14ac:dyDescent="0.3">
      <c r="A1084" s="22">
        <v>1770</v>
      </c>
      <c r="B1084" s="24">
        <v>1820</v>
      </c>
      <c r="C1084" s="24" t="s">
        <v>1691</v>
      </c>
      <c r="D1084" s="131"/>
      <c r="E1084" s="24" t="s">
        <v>866</v>
      </c>
      <c r="F1084" s="179" t="s">
        <v>3779</v>
      </c>
      <c r="G1084" s="31" t="s">
        <v>61</v>
      </c>
      <c r="H1084" s="24" t="s">
        <v>40</v>
      </c>
      <c r="I1084" s="24"/>
      <c r="J1084" s="24" t="s">
        <v>3780</v>
      </c>
      <c r="K1084" s="36">
        <v>39</v>
      </c>
      <c r="L1084" s="36" t="s">
        <v>31</v>
      </c>
      <c r="M1084" s="31" t="s">
        <v>859</v>
      </c>
      <c r="N1084" s="24">
        <v>2018</v>
      </c>
      <c r="O1084" s="24">
        <v>50</v>
      </c>
      <c r="P1084" s="24" t="s">
        <v>44</v>
      </c>
      <c r="Q1084" s="31" t="s">
        <v>34</v>
      </c>
      <c r="R1084" s="24" t="s">
        <v>45</v>
      </c>
      <c r="S1084" s="24" t="s">
        <v>44</v>
      </c>
      <c r="T1084" s="31" t="s">
        <v>35</v>
      </c>
      <c r="U1084" s="199">
        <v>0</v>
      </c>
      <c r="V1084" s="200">
        <v>0</v>
      </c>
      <c r="W1084" s="34" t="str">
        <f t="shared" si="0"/>
        <v/>
      </c>
      <c r="X1084" s="34" t="str">
        <f t="shared" si="1"/>
        <v/>
      </c>
      <c r="Y1084" s="201">
        <f t="shared" si="40"/>
        <v>0</v>
      </c>
      <c r="Z1084" s="201" t="str">
        <f t="shared" si="39"/>
        <v/>
      </c>
    </row>
    <row r="1085" spans="1:26" ht="14.25" customHeight="1" thickBot="1" x14ac:dyDescent="0.3">
      <c r="A1085" s="22">
        <v>7000</v>
      </c>
      <c r="B1085" s="23" t="s">
        <v>296</v>
      </c>
      <c r="C1085" s="24" t="s">
        <v>49</v>
      </c>
      <c r="D1085" s="131"/>
      <c r="E1085" s="25" t="s">
        <v>2423</v>
      </c>
      <c r="F1085" s="178" t="s">
        <v>3781</v>
      </c>
      <c r="G1085" s="31" t="s">
        <v>934</v>
      </c>
      <c r="H1085" s="25" t="s">
        <v>40</v>
      </c>
      <c r="I1085" s="31" t="s">
        <v>3782</v>
      </c>
      <c r="J1085" s="25" t="s">
        <v>3783</v>
      </c>
      <c r="K1085" s="30">
        <v>46</v>
      </c>
      <c r="L1085" s="30" t="s">
        <v>31</v>
      </c>
      <c r="M1085" s="31" t="s">
        <v>43</v>
      </c>
      <c r="N1085" s="24">
        <v>2018</v>
      </c>
      <c r="O1085" s="24">
        <v>51</v>
      </c>
      <c r="P1085" s="24" t="s">
        <v>44</v>
      </c>
      <c r="Q1085" s="31" t="s">
        <v>34</v>
      </c>
      <c r="R1085" s="24" t="s">
        <v>45</v>
      </c>
      <c r="S1085" s="24" t="s">
        <v>44</v>
      </c>
      <c r="T1085" s="31" t="s">
        <v>35</v>
      </c>
      <c r="U1085" s="199">
        <v>3696</v>
      </c>
      <c r="V1085" s="200">
        <v>2800</v>
      </c>
      <c r="W1085" s="34">
        <f t="shared" si="0"/>
        <v>39.6</v>
      </c>
      <c r="X1085" s="34" t="str">
        <f t="shared" si="1"/>
        <v>B</v>
      </c>
      <c r="Y1085" s="201">
        <f t="shared" si="40"/>
        <v>8400</v>
      </c>
      <c r="Z1085" s="201" t="str">
        <f t="shared" si="39"/>
        <v>d</v>
      </c>
    </row>
    <row r="1086" spans="1:26" ht="14.25" customHeight="1" thickBot="1" x14ac:dyDescent="0.3">
      <c r="A1086" s="133">
        <v>7000</v>
      </c>
      <c r="B1086" s="23" t="s">
        <v>296</v>
      </c>
      <c r="C1086" s="24" t="s">
        <v>49</v>
      </c>
      <c r="D1086" s="131"/>
      <c r="E1086" s="25" t="s">
        <v>2423</v>
      </c>
      <c r="F1086" s="178" t="s">
        <v>3781</v>
      </c>
      <c r="G1086" s="31" t="s">
        <v>110</v>
      </c>
      <c r="H1086" s="25" t="s">
        <v>40</v>
      </c>
      <c r="I1086" s="84" t="s">
        <v>3782</v>
      </c>
      <c r="J1086" s="86" t="s">
        <v>3783</v>
      </c>
      <c r="K1086" s="35">
        <v>46</v>
      </c>
      <c r="L1086" s="35" t="s">
        <v>47</v>
      </c>
      <c r="M1086" s="31" t="s">
        <v>43</v>
      </c>
      <c r="N1086" s="24">
        <v>2018</v>
      </c>
      <c r="O1086" s="24">
        <v>51</v>
      </c>
      <c r="P1086" s="24" t="s">
        <v>44</v>
      </c>
      <c r="Q1086" s="31" t="s">
        <v>34</v>
      </c>
      <c r="R1086" s="24" t="s">
        <v>45</v>
      </c>
      <c r="S1086" s="24" t="s">
        <v>44</v>
      </c>
      <c r="T1086" s="31" t="s">
        <v>35</v>
      </c>
      <c r="U1086" s="199">
        <v>0</v>
      </c>
      <c r="V1086" s="200">
        <v>2800</v>
      </c>
      <c r="W1086" s="34">
        <f t="shared" si="0"/>
        <v>0</v>
      </c>
      <c r="X1086" s="34" t="str">
        <f t="shared" si="1"/>
        <v>A</v>
      </c>
      <c r="Y1086" s="201">
        <f t="shared" si="40"/>
        <v>8400</v>
      </c>
      <c r="Z1086" s="201" t="str">
        <f t="shared" si="39"/>
        <v>d</v>
      </c>
    </row>
    <row r="1087" spans="1:26" ht="14.25" customHeight="1" thickBot="1" x14ac:dyDescent="0.3">
      <c r="A1087" s="137">
        <v>0.2989</v>
      </c>
      <c r="B1087" s="109">
        <v>0.46250000000000002</v>
      </c>
      <c r="C1087" s="24" t="s">
        <v>24</v>
      </c>
      <c r="D1087" s="131"/>
      <c r="E1087" s="24" t="s">
        <v>2597</v>
      </c>
      <c r="F1087" s="179" t="s">
        <v>3784</v>
      </c>
      <c r="G1087" s="84" t="s">
        <v>46</v>
      </c>
      <c r="H1087" s="24" t="s">
        <v>28</v>
      </c>
      <c r="I1087" s="84" t="s">
        <v>3785</v>
      </c>
      <c r="J1087" s="51" t="s">
        <v>3786</v>
      </c>
      <c r="K1087" s="36">
        <v>94</v>
      </c>
      <c r="L1087" s="36" t="s">
        <v>31</v>
      </c>
      <c r="M1087" s="31" t="s">
        <v>622</v>
      </c>
      <c r="N1087" s="24" t="s">
        <v>33</v>
      </c>
      <c r="O1087" s="24">
        <v>6</v>
      </c>
      <c r="P1087" s="31" t="s">
        <v>623</v>
      </c>
      <c r="Q1087" s="31" t="s">
        <v>34</v>
      </c>
      <c r="R1087" s="24"/>
      <c r="S1087" s="24"/>
      <c r="T1087" s="31" t="s">
        <v>35</v>
      </c>
      <c r="U1087" s="199">
        <v>7000</v>
      </c>
      <c r="V1087" s="200">
        <v>9000</v>
      </c>
      <c r="W1087" s="34">
        <f t="shared" si="0"/>
        <v>23.333333333333332</v>
      </c>
      <c r="X1087" s="34" t="str">
        <f t="shared" si="1"/>
        <v>A</v>
      </c>
      <c r="Y1087" s="201">
        <f t="shared" si="40"/>
        <v>27000</v>
      </c>
      <c r="Z1087" s="201" t="str">
        <f t="shared" si="39"/>
        <v>d</v>
      </c>
    </row>
    <row r="1088" spans="1:26" ht="14.25" customHeight="1" thickBot="1" x14ac:dyDescent="0.3">
      <c r="A1088" s="138" t="s">
        <v>3787</v>
      </c>
      <c r="B1088" s="23">
        <v>25430</v>
      </c>
      <c r="C1088" s="24"/>
      <c r="D1088" s="131"/>
      <c r="E1088" s="25" t="s">
        <v>813</v>
      </c>
      <c r="F1088" s="178" t="s">
        <v>3788</v>
      </c>
      <c r="G1088" s="31" t="s">
        <v>69</v>
      </c>
      <c r="H1088" s="25" t="s">
        <v>49</v>
      </c>
      <c r="I1088" s="24"/>
      <c r="J1088" s="25" t="s">
        <v>3789</v>
      </c>
      <c r="K1088" s="30">
        <v>47</v>
      </c>
      <c r="L1088" s="30" t="s">
        <v>31</v>
      </c>
      <c r="M1088" s="31" t="s">
        <v>43</v>
      </c>
      <c r="N1088" s="24">
        <v>2018</v>
      </c>
      <c r="O1088" s="24">
        <v>51</v>
      </c>
      <c r="P1088" s="24" t="s">
        <v>44</v>
      </c>
      <c r="Q1088" s="31" t="s">
        <v>34</v>
      </c>
      <c r="R1088" s="24" t="s">
        <v>45</v>
      </c>
      <c r="S1088" s="24" t="s">
        <v>44</v>
      </c>
      <c r="T1088" s="31" t="s">
        <v>35</v>
      </c>
      <c r="U1088" s="199">
        <v>0</v>
      </c>
      <c r="V1088" s="200">
        <v>0</v>
      </c>
      <c r="W1088" s="34" t="str">
        <f t="shared" si="0"/>
        <v/>
      </c>
      <c r="X1088" s="34" t="str">
        <f t="shared" si="1"/>
        <v/>
      </c>
      <c r="Y1088" s="201">
        <f t="shared" si="40"/>
        <v>0</v>
      </c>
      <c r="Z1088" s="201" t="str">
        <f t="shared" si="39"/>
        <v/>
      </c>
    </row>
    <row r="1089" spans="1:26" ht="14.25" customHeight="1" thickBot="1" x14ac:dyDescent="0.3">
      <c r="A1089" s="138" t="s">
        <v>3787</v>
      </c>
      <c r="B1089" s="23">
        <v>25430</v>
      </c>
      <c r="C1089" s="24"/>
      <c r="D1089" s="131"/>
      <c r="E1089" s="25" t="s">
        <v>813</v>
      </c>
      <c r="F1089" s="178" t="s">
        <v>3788</v>
      </c>
      <c r="G1089" s="27" t="s">
        <v>39</v>
      </c>
      <c r="H1089" s="25" t="s">
        <v>49</v>
      </c>
      <c r="I1089" s="24"/>
      <c r="J1089" s="25" t="s">
        <v>3789</v>
      </c>
      <c r="K1089" s="35">
        <v>47</v>
      </c>
      <c r="L1089" s="35" t="s">
        <v>47</v>
      </c>
      <c r="M1089" s="31" t="s">
        <v>43</v>
      </c>
      <c r="N1089" s="24">
        <v>2018</v>
      </c>
      <c r="O1089" s="24">
        <v>51</v>
      </c>
      <c r="P1089" s="24" t="s">
        <v>44</v>
      </c>
      <c r="Q1089" s="31" t="s">
        <v>34</v>
      </c>
      <c r="R1089" s="24" t="s">
        <v>45</v>
      </c>
      <c r="S1089" s="24" t="s">
        <v>44</v>
      </c>
      <c r="T1089" s="31" t="s">
        <v>35</v>
      </c>
      <c r="U1089" s="199">
        <v>0</v>
      </c>
      <c r="V1089" s="200">
        <v>0</v>
      </c>
      <c r="W1089" s="34" t="str">
        <f t="shared" si="0"/>
        <v/>
      </c>
      <c r="X1089" s="34" t="str">
        <f t="shared" si="1"/>
        <v/>
      </c>
      <c r="Y1089" s="201">
        <f t="shared" si="40"/>
        <v>0</v>
      </c>
      <c r="Z1089" s="201" t="str">
        <f t="shared" si="39"/>
        <v/>
      </c>
    </row>
    <row r="1090" spans="1:26" ht="14.25" customHeight="1" thickBot="1" x14ac:dyDescent="0.3">
      <c r="A1090" s="40">
        <v>0.34072741806554763</v>
      </c>
      <c r="B1090" s="24">
        <v>0.41666666666666669</v>
      </c>
      <c r="C1090" s="24" t="s">
        <v>24</v>
      </c>
      <c r="D1090" s="131"/>
      <c r="E1090" s="24" t="s">
        <v>1888</v>
      </c>
      <c r="F1090" s="179" t="s">
        <v>3790</v>
      </c>
      <c r="G1090" s="31" t="s">
        <v>110</v>
      </c>
      <c r="H1090" s="24" t="s">
        <v>28</v>
      </c>
      <c r="I1090" s="31" t="s">
        <v>3791</v>
      </c>
      <c r="J1090" s="24" t="s">
        <v>3792</v>
      </c>
      <c r="K1090" s="36">
        <v>83</v>
      </c>
      <c r="L1090" s="36" t="s">
        <v>31</v>
      </c>
      <c r="M1090" s="31" t="s">
        <v>880</v>
      </c>
      <c r="N1090" s="24" t="s">
        <v>134</v>
      </c>
      <c r="O1090" s="24">
        <v>3</v>
      </c>
      <c r="P1090" s="24"/>
      <c r="Q1090" s="31" t="s">
        <v>66</v>
      </c>
      <c r="R1090" s="24"/>
      <c r="S1090" s="24"/>
      <c r="T1090" s="31" t="s">
        <v>35</v>
      </c>
      <c r="U1090" s="199">
        <v>0</v>
      </c>
      <c r="V1090" s="200">
        <v>5600</v>
      </c>
      <c r="W1090" s="34">
        <f t="shared" si="0"/>
        <v>0</v>
      </c>
      <c r="X1090" s="34" t="str">
        <f t="shared" si="1"/>
        <v>A</v>
      </c>
      <c r="Y1090" s="201">
        <f t="shared" si="40"/>
        <v>16800</v>
      </c>
      <c r="Z1090" s="201" t="str">
        <f t="shared" ref="Z1090:Z1153" si="41">IF($Y1090="","",IF($U1090&lt;$Y1090,"d",""))</f>
        <v>d</v>
      </c>
    </row>
    <row r="1091" spans="1:26" ht="14.25" customHeight="1" thickBot="1" x14ac:dyDescent="0.3">
      <c r="A1091" s="40">
        <v>0.6477272727272726</v>
      </c>
      <c r="B1091" s="24">
        <v>0.79166666666666663</v>
      </c>
      <c r="C1091" s="24" t="s">
        <v>24</v>
      </c>
      <c r="D1091" s="131"/>
      <c r="E1091" s="24" t="s">
        <v>1888</v>
      </c>
      <c r="F1091" s="179" t="s">
        <v>3793</v>
      </c>
      <c r="G1091" s="31" t="s">
        <v>110</v>
      </c>
      <c r="H1091" s="24" t="s">
        <v>28</v>
      </c>
      <c r="I1091" s="31" t="s">
        <v>3794</v>
      </c>
      <c r="J1091" s="24" t="s">
        <v>3795</v>
      </c>
      <c r="K1091" s="36">
        <v>84</v>
      </c>
      <c r="L1091" s="36" t="s">
        <v>31</v>
      </c>
      <c r="M1091" s="31" t="s">
        <v>880</v>
      </c>
      <c r="N1091" s="24" t="s">
        <v>134</v>
      </c>
      <c r="O1091" s="24">
        <v>3</v>
      </c>
      <c r="P1091" s="24"/>
      <c r="Q1091" s="31" t="s">
        <v>66</v>
      </c>
      <c r="R1091" s="24"/>
      <c r="S1091" s="24"/>
      <c r="T1091" s="31" t="s">
        <v>35</v>
      </c>
      <c r="U1091" s="199">
        <v>0</v>
      </c>
      <c r="V1091" s="200">
        <v>22400</v>
      </c>
      <c r="W1091" s="34">
        <f t="shared" si="0"/>
        <v>0</v>
      </c>
      <c r="X1091" s="34" t="str">
        <f t="shared" si="1"/>
        <v>A</v>
      </c>
      <c r="Y1091" s="201">
        <f t="shared" ref="Y1091:Y1154" si="42">IFERROR(($V1091)*3,"")</f>
        <v>67200</v>
      </c>
      <c r="Z1091" s="201" t="str">
        <f t="shared" si="41"/>
        <v>d</v>
      </c>
    </row>
    <row r="1092" spans="1:26" ht="14.25" customHeight="1" thickBot="1" x14ac:dyDescent="0.3">
      <c r="A1092" s="40">
        <v>27.75</v>
      </c>
      <c r="B1092" s="24" t="s">
        <v>3796</v>
      </c>
      <c r="C1092" s="24" t="s">
        <v>669</v>
      </c>
      <c r="D1092" s="131"/>
      <c r="E1092" s="31" t="s">
        <v>670</v>
      </c>
      <c r="F1092" s="179" t="s">
        <v>3797</v>
      </c>
      <c r="G1092" s="31" t="s">
        <v>93</v>
      </c>
      <c r="H1092" s="24" t="s">
        <v>40</v>
      </c>
      <c r="I1092" s="31" t="s">
        <v>3798</v>
      </c>
      <c r="J1092" s="24" t="s">
        <v>3799</v>
      </c>
      <c r="K1092" s="36">
        <v>245</v>
      </c>
      <c r="L1092" s="36" t="s">
        <v>31</v>
      </c>
      <c r="M1092" s="31" t="s">
        <v>838</v>
      </c>
      <c r="N1092" s="24" t="s">
        <v>839</v>
      </c>
      <c r="O1092" s="24">
        <v>3</v>
      </c>
      <c r="P1092" s="24"/>
      <c r="Q1092" s="31" t="s">
        <v>34</v>
      </c>
      <c r="R1092" s="24" t="s">
        <v>45</v>
      </c>
      <c r="S1092" s="24"/>
      <c r="T1092" s="31" t="s">
        <v>35</v>
      </c>
      <c r="U1092" s="199">
        <v>5600</v>
      </c>
      <c r="V1092" s="200">
        <v>0</v>
      </c>
      <c r="W1092" s="34" t="str">
        <f t="shared" si="0"/>
        <v/>
      </c>
      <c r="X1092" s="34" t="str">
        <f t="shared" si="1"/>
        <v/>
      </c>
      <c r="Y1092" s="201">
        <f t="shared" si="42"/>
        <v>0</v>
      </c>
      <c r="Z1092" s="201" t="str">
        <f t="shared" si="41"/>
        <v/>
      </c>
    </row>
    <row r="1093" spans="1:26" ht="14.25" customHeight="1" thickBot="1" x14ac:dyDescent="0.3">
      <c r="A1093" s="40">
        <v>4.1999999999999993</v>
      </c>
      <c r="B1093" s="40">
        <v>4.8499999999999996</v>
      </c>
      <c r="C1093" s="24" t="s">
        <v>561</v>
      </c>
      <c r="D1093" s="131"/>
      <c r="E1093" s="24" t="s">
        <v>1390</v>
      </c>
      <c r="F1093" s="179" t="s">
        <v>3800</v>
      </c>
      <c r="G1093" s="31" t="s">
        <v>69</v>
      </c>
      <c r="H1093" s="24" t="s">
        <v>561</v>
      </c>
      <c r="I1093" s="31" t="s">
        <v>3801</v>
      </c>
      <c r="J1093" s="24" t="s">
        <v>3802</v>
      </c>
      <c r="K1093" s="36">
        <v>708</v>
      </c>
      <c r="L1093" s="36" t="s">
        <v>31</v>
      </c>
      <c r="M1093" s="31" t="s">
        <v>72</v>
      </c>
      <c r="N1093" s="24" t="s">
        <v>33</v>
      </c>
      <c r="O1093" s="24">
        <v>8</v>
      </c>
      <c r="P1093" s="24"/>
      <c r="Q1093" s="31" t="s">
        <v>34</v>
      </c>
      <c r="R1093" s="24"/>
      <c r="S1093" s="24"/>
      <c r="T1093" s="31" t="s">
        <v>35</v>
      </c>
      <c r="U1093" s="199">
        <v>0</v>
      </c>
      <c r="V1093" s="200">
        <v>0</v>
      </c>
      <c r="W1093" s="34" t="str">
        <f t="shared" si="0"/>
        <v/>
      </c>
      <c r="X1093" s="34" t="str">
        <f t="shared" si="1"/>
        <v/>
      </c>
      <c r="Y1093" s="201">
        <f t="shared" si="42"/>
        <v>0</v>
      </c>
      <c r="Z1093" s="201" t="str">
        <f t="shared" si="41"/>
        <v/>
      </c>
    </row>
    <row r="1094" spans="1:26" ht="14.25" customHeight="1" thickBot="1" x14ac:dyDescent="0.3">
      <c r="A1094" s="132">
        <v>1.99</v>
      </c>
      <c r="B1094" s="40">
        <v>3</v>
      </c>
      <c r="C1094" s="24" t="s">
        <v>36</v>
      </c>
      <c r="D1094" s="24"/>
      <c r="E1094" s="36" t="s">
        <v>517</v>
      </c>
      <c r="F1094" s="179" t="s">
        <v>3803</v>
      </c>
      <c r="G1094" s="27" t="s">
        <v>39</v>
      </c>
      <c r="H1094" s="24" t="s">
        <v>40</v>
      </c>
      <c r="I1094" s="31" t="s">
        <v>3804</v>
      </c>
      <c r="J1094" s="24" t="s">
        <v>3805</v>
      </c>
      <c r="K1094" s="36">
        <v>95</v>
      </c>
      <c r="L1094" s="36" t="s">
        <v>31</v>
      </c>
      <c r="M1094" s="31" t="s">
        <v>622</v>
      </c>
      <c r="N1094" s="24" t="s">
        <v>33</v>
      </c>
      <c r="O1094" s="24">
        <v>6</v>
      </c>
      <c r="P1094" s="31" t="s">
        <v>623</v>
      </c>
      <c r="Q1094" s="31" t="s">
        <v>34</v>
      </c>
      <c r="R1094" s="24"/>
      <c r="S1094" s="24"/>
      <c r="T1094" s="31" t="s">
        <v>35</v>
      </c>
      <c r="U1094" s="199">
        <v>2800</v>
      </c>
      <c r="V1094" s="200">
        <v>10920</v>
      </c>
      <c r="W1094" s="34">
        <f t="shared" si="0"/>
        <v>7.6923076923076916</v>
      </c>
      <c r="X1094" s="34" t="str">
        <f t="shared" si="1"/>
        <v>A</v>
      </c>
      <c r="Y1094" s="201">
        <f t="shared" si="42"/>
        <v>32760</v>
      </c>
      <c r="Z1094" s="201" t="str">
        <f t="shared" si="41"/>
        <v>d</v>
      </c>
    </row>
    <row r="1095" spans="1:26" ht="14.25" customHeight="1" thickBot="1" x14ac:dyDescent="0.3">
      <c r="A1095" s="132">
        <v>0.25829999999999997</v>
      </c>
      <c r="B1095" s="41">
        <v>0.4</v>
      </c>
      <c r="C1095" s="24" t="s">
        <v>195</v>
      </c>
      <c r="D1095" s="24"/>
      <c r="E1095" s="24" t="s">
        <v>495</v>
      </c>
      <c r="F1095" s="179" t="s">
        <v>3806</v>
      </c>
      <c r="G1095" s="31" t="s">
        <v>69</v>
      </c>
      <c r="H1095" s="24" t="s">
        <v>28</v>
      </c>
      <c r="I1095" s="31" t="s">
        <v>3807</v>
      </c>
      <c r="J1095" s="24" t="s">
        <v>3808</v>
      </c>
      <c r="K1095" s="30">
        <v>96</v>
      </c>
      <c r="L1095" s="30" t="s">
        <v>31</v>
      </c>
      <c r="M1095" s="31" t="s">
        <v>622</v>
      </c>
      <c r="N1095" s="24" t="s">
        <v>33</v>
      </c>
      <c r="O1095" s="24">
        <v>6</v>
      </c>
      <c r="P1095" s="31" t="s">
        <v>623</v>
      </c>
      <c r="Q1095" s="31" t="s">
        <v>34</v>
      </c>
      <c r="R1095" s="24"/>
      <c r="S1095" s="24"/>
      <c r="T1095" s="31" t="s">
        <v>35</v>
      </c>
      <c r="U1095" s="199">
        <v>0</v>
      </c>
      <c r="V1095" s="200">
        <v>4000</v>
      </c>
      <c r="W1095" s="34">
        <f t="shared" si="0"/>
        <v>0</v>
      </c>
      <c r="X1095" s="34" t="str">
        <f t="shared" si="1"/>
        <v>A</v>
      </c>
      <c r="Y1095" s="201">
        <f t="shared" si="42"/>
        <v>12000</v>
      </c>
      <c r="Z1095" s="201" t="str">
        <f t="shared" si="41"/>
        <v>d</v>
      </c>
    </row>
    <row r="1096" spans="1:26" ht="14.25" customHeight="1" thickBot="1" x14ac:dyDescent="0.3">
      <c r="A1096" s="132">
        <v>0.25829999999999997</v>
      </c>
      <c r="B1096" s="41">
        <v>0.6</v>
      </c>
      <c r="C1096" s="24" t="s">
        <v>195</v>
      </c>
      <c r="D1096" s="24"/>
      <c r="E1096" s="24" t="s">
        <v>2597</v>
      </c>
      <c r="F1096" s="179" t="s">
        <v>3809</v>
      </c>
      <c r="G1096" s="31" t="s">
        <v>46</v>
      </c>
      <c r="H1096" s="24" t="s">
        <v>28</v>
      </c>
      <c r="I1096" s="31" t="s">
        <v>3807</v>
      </c>
      <c r="J1096" s="24" t="s">
        <v>3808</v>
      </c>
      <c r="K1096" s="35">
        <v>96</v>
      </c>
      <c r="L1096" s="35" t="s">
        <v>47</v>
      </c>
      <c r="M1096" s="31" t="s">
        <v>622</v>
      </c>
      <c r="N1096" s="24" t="s">
        <v>33</v>
      </c>
      <c r="O1096" s="24">
        <v>6</v>
      </c>
      <c r="P1096" s="31" t="s">
        <v>623</v>
      </c>
      <c r="Q1096" s="31" t="s">
        <v>34</v>
      </c>
      <c r="R1096" s="24"/>
      <c r="S1096" s="24"/>
      <c r="T1096" s="31" t="s">
        <v>35</v>
      </c>
      <c r="U1096" s="199">
        <v>12220</v>
      </c>
      <c r="V1096" s="200">
        <v>14048</v>
      </c>
      <c r="W1096" s="34">
        <f t="shared" si="0"/>
        <v>26.09624145785877</v>
      </c>
      <c r="X1096" s="34" t="str">
        <f t="shared" si="1"/>
        <v>A</v>
      </c>
      <c r="Y1096" s="201">
        <f t="shared" si="42"/>
        <v>42144</v>
      </c>
      <c r="Z1096" s="201" t="str">
        <f t="shared" si="41"/>
        <v>d</v>
      </c>
    </row>
    <row r="1097" spans="1:26" ht="14.25" customHeight="1" thickBot="1" x14ac:dyDescent="0.3">
      <c r="A1097" s="40">
        <v>6.2250000000000005</v>
      </c>
      <c r="B1097" s="40" t="s">
        <v>283</v>
      </c>
      <c r="C1097" s="24" t="s">
        <v>207</v>
      </c>
      <c r="D1097" s="24"/>
      <c r="E1097" s="24" t="s">
        <v>3810</v>
      </c>
      <c r="F1097" s="179" t="s">
        <v>3811</v>
      </c>
      <c r="G1097" s="31" t="s">
        <v>46</v>
      </c>
      <c r="H1097" s="24" t="s">
        <v>585</v>
      </c>
      <c r="I1097" s="31" t="s">
        <v>3812</v>
      </c>
      <c r="J1097" s="24" t="s">
        <v>3813</v>
      </c>
      <c r="K1097" s="36">
        <v>97</v>
      </c>
      <c r="L1097" s="36" t="s">
        <v>31</v>
      </c>
      <c r="M1097" s="31" t="s">
        <v>622</v>
      </c>
      <c r="N1097" s="24" t="s">
        <v>33</v>
      </c>
      <c r="O1097" s="24">
        <v>6</v>
      </c>
      <c r="P1097" s="31" t="s">
        <v>623</v>
      </c>
      <c r="Q1097" s="31" t="s">
        <v>34</v>
      </c>
      <c r="R1097" s="24"/>
      <c r="S1097" s="24"/>
      <c r="T1097" s="31" t="s">
        <v>35</v>
      </c>
      <c r="U1097" s="199">
        <v>0</v>
      </c>
      <c r="V1097" s="200">
        <v>0</v>
      </c>
      <c r="W1097" s="34" t="str">
        <f t="shared" si="0"/>
        <v/>
      </c>
      <c r="X1097" s="34" t="str">
        <f t="shared" si="1"/>
        <v/>
      </c>
      <c r="Y1097" s="201">
        <f t="shared" si="42"/>
        <v>0</v>
      </c>
      <c r="Z1097" s="201" t="str">
        <f t="shared" si="41"/>
        <v/>
      </c>
    </row>
    <row r="1098" spans="1:26" ht="14.25" customHeight="1" thickBot="1" x14ac:dyDescent="0.3">
      <c r="A1098" s="24">
        <v>21.99</v>
      </c>
      <c r="B1098" s="24"/>
      <c r="C1098" s="24" t="s">
        <v>3814</v>
      </c>
      <c r="D1098" s="131"/>
      <c r="E1098" s="24" t="s">
        <v>3815</v>
      </c>
      <c r="F1098" s="179" t="s">
        <v>3816</v>
      </c>
      <c r="G1098" s="31" t="s">
        <v>46</v>
      </c>
      <c r="H1098" s="24" t="s">
        <v>3817</v>
      </c>
      <c r="I1098" s="31" t="s">
        <v>3818</v>
      </c>
      <c r="J1098" s="24" t="s">
        <v>3819</v>
      </c>
      <c r="K1098" s="36">
        <v>247</v>
      </c>
      <c r="L1098" s="36" t="s">
        <v>31</v>
      </c>
      <c r="M1098" s="31" t="s">
        <v>249</v>
      </c>
      <c r="N1098" s="24" t="s">
        <v>185</v>
      </c>
      <c r="O1098" s="24">
        <v>3</v>
      </c>
      <c r="P1098" s="24"/>
      <c r="Q1098" s="31" t="s">
        <v>66</v>
      </c>
      <c r="R1098" s="24"/>
      <c r="S1098" s="24"/>
      <c r="T1098" s="31" t="s">
        <v>35</v>
      </c>
      <c r="U1098" s="199">
        <v>0</v>
      </c>
      <c r="V1098" s="200">
        <v>0</v>
      </c>
      <c r="W1098" s="34" t="str">
        <f t="shared" si="0"/>
        <v/>
      </c>
      <c r="X1098" s="34" t="str">
        <f t="shared" si="1"/>
        <v/>
      </c>
      <c r="Y1098" s="201">
        <f t="shared" si="42"/>
        <v>0</v>
      </c>
      <c r="Z1098" s="201" t="str">
        <f t="shared" si="41"/>
        <v/>
      </c>
    </row>
    <row r="1099" spans="1:26" ht="14.25" customHeight="1" thickBot="1" x14ac:dyDescent="0.3">
      <c r="A1099" s="40">
        <v>0.19800000000000001</v>
      </c>
      <c r="B1099" s="41">
        <v>0.33750000000000002</v>
      </c>
      <c r="C1099" s="24" t="s">
        <v>195</v>
      </c>
      <c r="D1099" s="131"/>
      <c r="E1099" s="24" t="s">
        <v>495</v>
      </c>
      <c r="F1099" s="179" t="s">
        <v>3806</v>
      </c>
      <c r="G1099" s="31" t="s">
        <v>69</v>
      </c>
      <c r="H1099" s="24" t="s">
        <v>28</v>
      </c>
      <c r="I1099" s="31" t="s">
        <v>3820</v>
      </c>
      <c r="J1099" s="24" t="s">
        <v>3821</v>
      </c>
      <c r="K1099" s="30">
        <v>98</v>
      </c>
      <c r="L1099" s="30" t="s">
        <v>31</v>
      </c>
      <c r="M1099" s="31" t="s">
        <v>622</v>
      </c>
      <c r="N1099" s="24" t="s">
        <v>33</v>
      </c>
      <c r="O1099" s="24">
        <v>6</v>
      </c>
      <c r="P1099" s="31" t="s">
        <v>623</v>
      </c>
      <c r="Q1099" s="31" t="s">
        <v>34</v>
      </c>
      <c r="R1099" s="24"/>
      <c r="S1099" s="24"/>
      <c r="T1099" s="31" t="s">
        <v>35</v>
      </c>
      <c r="U1099" s="199">
        <v>2800</v>
      </c>
      <c r="V1099" s="200">
        <v>6160</v>
      </c>
      <c r="W1099" s="34">
        <f t="shared" si="0"/>
        <v>13.636363636363637</v>
      </c>
      <c r="X1099" s="34" t="str">
        <f t="shared" si="1"/>
        <v>A</v>
      </c>
      <c r="Y1099" s="201">
        <f t="shared" si="42"/>
        <v>18480</v>
      </c>
      <c r="Z1099" s="201" t="str">
        <f t="shared" si="41"/>
        <v>d</v>
      </c>
    </row>
    <row r="1100" spans="1:26" ht="14.25" customHeight="1" thickBot="1" x14ac:dyDescent="0.3">
      <c r="A1100" s="40">
        <v>0.19800000000000001</v>
      </c>
      <c r="B1100" s="41">
        <v>0.36</v>
      </c>
      <c r="C1100" s="24" t="s">
        <v>195</v>
      </c>
      <c r="D1100" s="131"/>
      <c r="E1100" s="24" t="s">
        <v>2597</v>
      </c>
      <c r="F1100" s="179" t="s">
        <v>3822</v>
      </c>
      <c r="G1100" s="31" t="s">
        <v>46</v>
      </c>
      <c r="H1100" s="24" t="s">
        <v>28</v>
      </c>
      <c r="I1100" s="31" t="s">
        <v>3820</v>
      </c>
      <c r="J1100" s="24" t="s">
        <v>3821</v>
      </c>
      <c r="K1100" s="35">
        <v>98</v>
      </c>
      <c r="L1100" s="35" t="s">
        <v>47</v>
      </c>
      <c r="M1100" s="31" t="s">
        <v>622</v>
      </c>
      <c r="N1100" s="24" t="s">
        <v>33</v>
      </c>
      <c r="O1100" s="24">
        <v>6</v>
      </c>
      <c r="P1100" s="31" t="s">
        <v>623</v>
      </c>
      <c r="Q1100" s="31" t="s">
        <v>34</v>
      </c>
      <c r="R1100" s="24"/>
      <c r="S1100" s="24"/>
      <c r="T1100" s="31" t="s">
        <v>35</v>
      </c>
      <c r="U1100" s="199">
        <v>11200</v>
      </c>
      <c r="V1100" s="200">
        <v>12712</v>
      </c>
      <c r="W1100" s="34">
        <f t="shared" si="0"/>
        <v>26.431718061674008</v>
      </c>
      <c r="X1100" s="34" t="str">
        <f t="shared" si="1"/>
        <v>A</v>
      </c>
      <c r="Y1100" s="201">
        <f t="shared" si="42"/>
        <v>38136</v>
      </c>
      <c r="Z1100" s="201" t="str">
        <f t="shared" si="41"/>
        <v>d</v>
      </c>
    </row>
    <row r="1101" spans="1:26" ht="14.25" customHeight="1" thickBot="1" x14ac:dyDescent="0.3">
      <c r="A1101" s="40">
        <v>0.39900000000000002</v>
      </c>
      <c r="B1101" s="41" t="s">
        <v>3823</v>
      </c>
      <c r="C1101" s="24" t="s">
        <v>24</v>
      </c>
      <c r="D1101" s="131"/>
      <c r="E1101" s="24" t="s">
        <v>3824</v>
      </c>
      <c r="F1101" s="179" t="s">
        <v>3825</v>
      </c>
      <c r="G1101" s="31" t="s">
        <v>46</v>
      </c>
      <c r="H1101" s="24" t="s">
        <v>84</v>
      </c>
      <c r="I1101" s="31" t="s">
        <v>3826</v>
      </c>
      <c r="J1101" s="24" t="s">
        <v>3827</v>
      </c>
      <c r="K1101" s="36">
        <v>362</v>
      </c>
      <c r="L1101" s="36" t="s">
        <v>31</v>
      </c>
      <c r="M1101" s="31" t="s">
        <v>87</v>
      </c>
      <c r="N1101" s="24" t="s">
        <v>88</v>
      </c>
      <c r="O1101" s="24">
        <v>3</v>
      </c>
      <c r="P1101" s="24"/>
      <c r="Q1101" s="31" t="s">
        <v>34</v>
      </c>
      <c r="R1101" s="49"/>
      <c r="S1101" s="49"/>
      <c r="T1101" s="31" t="s">
        <v>35</v>
      </c>
      <c r="U1101" s="199">
        <v>29000</v>
      </c>
      <c r="V1101" s="200">
        <v>9000</v>
      </c>
      <c r="W1101" s="34">
        <f t="shared" si="0"/>
        <v>96.666666666666671</v>
      </c>
      <c r="X1101" s="34" t="str">
        <f t="shared" si="1"/>
        <v>C</v>
      </c>
      <c r="Y1101" s="201">
        <f t="shared" si="42"/>
        <v>27000</v>
      </c>
      <c r="Z1101" s="201" t="str">
        <f t="shared" si="41"/>
        <v/>
      </c>
    </row>
    <row r="1102" spans="1:26" ht="14.25" customHeight="1" thickBot="1" x14ac:dyDescent="0.3">
      <c r="A1102" s="40">
        <v>1.44</v>
      </c>
      <c r="B1102" s="41" t="s">
        <v>407</v>
      </c>
      <c r="C1102" s="24" t="s">
        <v>1906</v>
      </c>
      <c r="D1102" s="24"/>
      <c r="E1102" s="24" t="s">
        <v>291</v>
      </c>
      <c r="F1102" s="179" t="s">
        <v>3828</v>
      </c>
      <c r="G1102" s="31" t="s">
        <v>293</v>
      </c>
      <c r="H1102" s="24" t="s">
        <v>40</v>
      </c>
      <c r="I1102" s="31" t="s">
        <v>3826</v>
      </c>
      <c r="J1102" s="24" t="s">
        <v>3829</v>
      </c>
      <c r="K1102" s="36">
        <v>363</v>
      </c>
      <c r="L1102" s="36" t="s">
        <v>31</v>
      </c>
      <c r="M1102" s="31" t="s">
        <v>87</v>
      </c>
      <c r="N1102" s="24" t="s">
        <v>88</v>
      </c>
      <c r="O1102" s="24">
        <v>3</v>
      </c>
      <c r="P1102" s="24"/>
      <c r="Q1102" s="31" t="s">
        <v>34</v>
      </c>
      <c r="R1102" s="49" t="s">
        <v>45</v>
      </c>
      <c r="S1102" s="49"/>
      <c r="T1102" s="31" t="s">
        <v>35</v>
      </c>
      <c r="U1102" s="199">
        <v>50</v>
      </c>
      <c r="V1102" s="200">
        <v>20</v>
      </c>
      <c r="W1102" s="34">
        <f t="shared" si="0"/>
        <v>75</v>
      </c>
      <c r="X1102" s="34" t="str">
        <f t="shared" si="1"/>
        <v>C</v>
      </c>
      <c r="Y1102" s="201">
        <f t="shared" si="42"/>
        <v>60</v>
      </c>
      <c r="Z1102" s="201" t="str">
        <f t="shared" si="41"/>
        <v>d</v>
      </c>
    </row>
    <row r="1103" spans="1:26" ht="14.25" customHeight="1" thickBot="1" x14ac:dyDescent="0.3">
      <c r="A1103" s="132">
        <v>6.2310000000000008</v>
      </c>
      <c r="B1103" s="139">
        <v>6.7</v>
      </c>
      <c r="C1103" s="24" t="s">
        <v>36</v>
      </c>
      <c r="D1103" s="131"/>
      <c r="E1103" s="51" t="s">
        <v>2119</v>
      </c>
      <c r="F1103" s="189" t="s">
        <v>3830</v>
      </c>
      <c r="G1103" s="31" t="s">
        <v>69</v>
      </c>
      <c r="H1103" s="51" t="s">
        <v>40</v>
      </c>
      <c r="I1103" s="84" t="s">
        <v>3831</v>
      </c>
      <c r="J1103" s="51" t="s">
        <v>3832</v>
      </c>
      <c r="K1103" s="36">
        <v>314</v>
      </c>
      <c r="L1103" s="36" t="s">
        <v>31</v>
      </c>
      <c r="M1103" s="84" t="s">
        <v>318</v>
      </c>
      <c r="N1103" s="51" t="s">
        <v>33</v>
      </c>
      <c r="O1103" s="51">
        <v>3</v>
      </c>
      <c r="P1103" s="51"/>
      <c r="Q1103" s="84" t="s">
        <v>34</v>
      </c>
      <c r="R1103" s="140" t="s">
        <v>45</v>
      </c>
      <c r="S1103" s="140"/>
      <c r="T1103" s="31" t="s">
        <v>35</v>
      </c>
      <c r="U1103" s="199">
        <v>0</v>
      </c>
      <c r="V1103" s="200">
        <v>0</v>
      </c>
      <c r="W1103" s="34" t="str">
        <f t="shared" si="0"/>
        <v/>
      </c>
      <c r="X1103" s="34" t="str">
        <f t="shared" si="1"/>
        <v/>
      </c>
      <c r="Y1103" s="201">
        <f t="shared" si="42"/>
        <v>0</v>
      </c>
      <c r="Z1103" s="201" t="str">
        <f t="shared" si="41"/>
        <v/>
      </c>
    </row>
    <row r="1104" spans="1:26" ht="14.25" customHeight="1" thickBot="1" x14ac:dyDescent="0.3">
      <c r="A1104" s="24">
        <v>4.6500000000000004</v>
      </c>
      <c r="B1104" s="24" t="s">
        <v>3833</v>
      </c>
      <c r="C1104" s="24" t="s">
        <v>561</v>
      </c>
      <c r="D1104" s="24"/>
      <c r="E1104" s="24" t="s">
        <v>73</v>
      </c>
      <c r="F1104" s="179" t="s">
        <v>3834</v>
      </c>
      <c r="G1104" s="31" t="s">
        <v>69</v>
      </c>
      <c r="H1104" s="24" t="s">
        <v>561</v>
      </c>
      <c r="I1104" s="31" t="s">
        <v>3835</v>
      </c>
      <c r="J1104" s="24" t="s">
        <v>3836</v>
      </c>
      <c r="K1104" s="36">
        <v>124</v>
      </c>
      <c r="L1104" s="36" t="s">
        <v>31</v>
      </c>
      <c r="M1104" s="31" t="s">
        <v>3837</v>
      </c>
      <c r="N1104" s="24" t="s">
        <v>58</v>
      </c>
      <c r="O1104" s="24">
        <v>1</v>
      </c>
      <c r="P1104" s="24"/>
      <c r="Q1104" s="31" t="s">
        <v>66</v>
      </c>
      <c r="R1104" s="24"/>
      <c r="S1104" s="24"/>
      <c r="T1104" s="31" t="s">
        <v>35</v>
      </c>
      <c r="U1104" s="199">
        <v>0</v>
      </c>
      <c r="V1104" s="200">
        <v>0</v>
      </c>
      <c r="W1104" s="34" t="str">
        <f t="shared" si="0"/>
        <v/>
      </c>
      <c r="X1104" s="34" t="str">
        <f t="shared" si="1"/>
        <v/>
      </c>
      <c r="Y1104" s="201">
        <f t="shared" si="42"/>
        <v>0</v>
      </c>
      <c r="Z1104" s="201" t="str">
        <f t="shared" si="41"/>
        <v/>
      </c>
    </row>
    <row r="1105" spans="1:26" ht="14.25" customHeight="1" thickBot="1" x14ac:dyDescent="0.3">
      <c r="A1105" s="40">
        <v>0.90240000000000009</v>
      </c>
      <c r="B1105" s="24">
        <v>1.02</v>
      </c>
      <c r="C1105" s="24" t="s">
        <v>24</v>
      </c>
      <c r="D1105" s="24"/>
      <c r="E1105" s="24" t="s">
        <v>2239</v>
      </c>
      <c r="F1105" s="179" t="s">
        <v>3838</v>
      </c>
      <c r="G1105" s="31" t="s">
        <v>61</v>
      </c>
      <c r="H1105" s="24" t="s">
        <v>28</v>
      </c>
      <c r="I1105" s="31" t="s">
        <v>3839</v>
      </c>
      <c r="J1105" s="24" t="s">
        <v>3840</v>
      </c>
      <c r="K1105" s="36">
        <v>565</v>
      </c>
      <c r="L1105" s="36" t="s">
        <v>31</v>
      </c>
      <c r="M1105" s="31" t="s">
        <v>1563</v>
      </c>
      <c r="N1105" s="24" t="s">
        <v>78</v>
      </c>
      <c r="O1105" s="24">
        <v>6</v>
      </c>
      <c r="P1105" s="24"/>
      <c r="Q1105" s="31" t="s">
        <v>34</v>
      </c>
      <c r="R1105" s="24"/>
      <c r="S1105" s="24" t="s">
        <v>329</v>
      </c>
      <c r="T1105" s="31" t="s">
        <v>35</v>
      </c>
      <c r="U1105" s="199">
        <v>0</v>
      </c>
      <c r="V1105" s="200">
        <v>0</v>
      </c>
      <c r="W1105" s="34" t="str">
        <f t="shared" si="0"/>
        <v/>
      </c>
      <c r="X1105" s="34" t="str">
        <f t="shared" si="1"/>
        <v/>
      </c>
      <c r="Y1105" s="201">
        <f t="shared" si="42"/>
        <v>0</v>
      </c>
      <c r="Z1105" s="201" t="str">
        <f t="shared" si="41"/>
        <v/>
      </c>
    </row>
    <row r="1106" spans="1:26" ht="14.25" customHeight="1" thickBot="1" x14ac:dyDescent="0.3">
      <c r="A1106" s="40">
        <v>0.37140000000000001</v>
      </c>
      <c r="B1106" s="40" t="s">
        <v>3841</v>
      </c>
      <c r="C1106" s="24" t="s">
        <v>453</v>
      </c>
      <c r="D1106" s="24"/>
      <c r="E1106" s="24" t="s">
        <v>3842</v>
      </c>
      <c r="F1106" s="179" t="s">
        <v>3843</v>
      </c>
      <c r="G1106" s="31" t="s">
        <v>83</v>
      </c>
      <c r="H1106" s="24" t="s">
        <v>84</v>
      </c>
      <c r="I1106" s="31" t="s">
        <v>3844</v>
      </c>
      <c r="J1106" s="24" t="s">
        <v>3845</v>
      </c>
      <c r="K1106" s="36">
        <v>561</v>
      </c>
      <c r="L1106" s="36" t="s">
        <v>31</v>
      </c>
      <c r="M1106" s="31" t="s">
        <v>234</v>
      </c>
      <c r="N1106" s="24" t="s">
        <v>88</v>
      </c>
      <c r="O1106" s="24">
        <v>5</v>
      </c>
      <c r="P1106" s="24"/>
      <c r="Q1106" s="31" t="s">
        <v>34</v>
      </c>
      <c r="R1106" s="24"/>
      <c r="S1106" s="24"/>
      <c r="T1106" s="31" t="s">
        <v>35</v>
      </c>
      <c r="U1106" s="199">
        <v>0</v>
      </c>
      <c r="V1106" s="200">
        <v>0</v>
      </c>
      <c r="W1106" s="34" t="str">
        <f t="shared" si="0"/>
        <v/>
      </c>
      <c r="X1106" s="34" t="str">
        <f t="shared" si="1"/>
        <v/>
      </c>
      <c r="Y1106" s="201">
        <f t="shared" si="42"/>
        <v>0</v>
      </c>
      <c r="Z1106" s="201" t="str">
        <f t="shared" si="41"/>
        <v/>
      </c>
    </row>
    <row r="1107" spans="1:26" ht="14.25" customHeight="1" thickBot="1" x14ac:dyDescent="0.3">
      <c r="A1107" s="40">
        <v>0.62849999999999995</v>
      </c>
      <c r="B1107" s="40" t="s">
        <v>3846</v>
      </c>
      <c r="C1107" s="24" t="s">
        <v>453</v>
      </c>
      <c r="D1107" s="24"/>
      <c r="E1107" s="24" t="s">
        <v>3842</v>
      </c>
      <c r="F1107" s="179" t="s">
        <v>3847</v>
      </c>
      <c r="G1107" s="31" t="s">
        <v>83</v>
      </c>
      <c r="H1107" s="24" t="s">
        <v>84</v>
      </c>
      <c r="I1107" s="31" t="s">
        <v>3848</v>
      </c>
      <c r="J1107" s="24" t="s">
        <v>3849</v>
      </c>
      <c r="K1107" s="36">
        <v>562</v>
      </c>
      <c r="L1107" s="36" t="s">
        <v>31</v>
      </c>
      <c r="M1107" s="31" t="s">
        <v>234</v>
      </c>
      <c r="N1107" s="24" t="s">
        <v>88</v>
      </c>
      <c r="O1107" s="24">
        <v>5</v>
      </c>
      <c r="P1107" s="24"/>
      <c r="Q1107" s="31" t="s">
        <v>34</v>
      </c>
      <c r="R1107" s="24"/>
      <c r="S1107" s="24"/>
      <c r="T1107" s="31" t="s">
        <v>35</v>
      </c>
      <c r="U1107" s="199">
        <v>0</v>
      </c>
      <c r="V1107" s="200">
        <v>0</v>
      </c>
      <c r="W1107" s="34" t="str">
        <f t="shared" si="0"/>
        <v/>
      </c>
      <c r="X1107" s="34" t="str">
        <f t="shared" si="1"/>
        <v/>
      </c>
      <c r="Y1107" s="201">
        <f t="shared" si="42"/>
        <v>0</v>
      </c>
      <c r="Z1107" s="201" t="str">
        <f t="shared" si="41"/>
        <v/>
      </c>
    </row>
    <row r="1108" spans="1:26" ht="14.25" customHeight="1" thickBot="1" x14ac:dyDescent="0.3">
      <c r="A1108" s="40">
        <v>0.48</v>
      </c>
      <c r="B1108" s="40" t="s">
        <v>3850</v>
      </c>
      <c r="C1108" s="24" t="s">
        <v>121</v>
      </c>
      <c r="D1108" s="24"/>
      <c r="E1108" s="24" t="s">
        <v>3851</v>
      </c>
      <c r="F1108" s="179" t="s">
        <v>3852</v>
      </c>
      <c r="G1108" s="31" t="s">
        <v>110</v>
      </c>
      <c r="H1108" s="24" t="s">
        <v>84</v>
      </c>
      <c r="I1108" s="31" t="s">
        <v>3853</v>
      </c>
      <c r="J1108" s="24" t="s">
        <v>3854</v>
      </c>
      <c r="K1108" s="36">
        <v>563</v>
      </c>
      <c r="L1108" s="36" t="s">
        <v>31</v>
      </c>
      <c r="M1108" s="31" t="s">
        <v>234</v>
      </c>
      <c r="N1108" s="24" t="s">
        <v>88</v>
      </c>
      <c r="O1108" s="24">
        <v>5</v>
      </c>
      <c r="P1108" s="24"/>
      <c r="Q1108" s="31" t="s">
        <v>34</v>
      </c>
      <c r="R1108" s="24"/>
      <c r="S1108" s="24"/>
      <c r="T1108" s="31" t="s">
        <v>35</v>
      </c>
      <c r="U1108" s="199">
        <v>68000</v>
      </c>
      <c r="V1108" s="200">
        <v>329750</v>
      </c>
      <c r="W1108" s="34">
        <f t="shared" si="0"/>
        <v>6.1865049279757391</v>
      </c>
      <c r="X1108" s="34" t="str">
        <f t="shared" si="1"/>
        <v>A</v>
      </c>
      <c r="Y1108" s="201">
        <f t="shared" si="42"/>
        <v>989250</v>
      </c>
      <c r="Z1108" s="201" t="str">
        <f t="shared" si="41"/>
        <v>d</v>
      </c>
    </row>
    <row r="1109" spans="1:26" ht="14.25" customHeight="1" thickBot="1" x14ac:dyDescent="0.3">
      <c r="A1109" s="40">
        <v>0.5</v>
      </c>
      <c r="B1109" s="40" t="s">
        <v>3855</v>
      </c>
      <c r="C1109" s="24" t="s">
        <v>121</v>
      </c>
      <c r="D1109" s="24"/>
      <c r="E1109" s="24" t="s">
        <v>3851</v>
      </c>
      <c r="F1109" s="179" t="s">
        <v>3856</v>
      </c>
      <c r="G1109" s="31" t="s">
        <v>110</v>
      </c>
      <c r="H1109" s="24" t="s">
        <v>84</v>
      </c>
      <c r="I1109" s="31" t="s">
        <v>3857</v>
      </c>
      <c r="J1109" s="24" t="s">
        <v>3858</v>
      </c>
      <c r="K1109" s="36">
        <v>564</v>
      </c>
      <c r="L1109" s="36" t="s">
        <v>31</v>
      </c>
      <c r="M1109" s="31" t="s">
        <v>234</v>
      </c>
      <c r="N1109" s="24" t="s">
        <v>88</v>
      </c>
      <c r="O1109" s="24">
        <v>5</v>
      </c>
      <c r="P1109" s="24"/>
      <c r="Q1109" s="31" t="s">
        <v>34</v>
      </c>
      <c r="R1109" s="24"/>
      <c r="S1109" s="24"/>
      <c r="T1109" s="31" t="s">
        <v>35</v>
      </c>
      <c r="U1109" s="199">
        <v>55200</v>
      </c>
      <c r="V1109" s="200">
        <v>254050</v>
      </c>
      <c r="W1109" s="34">
        <f t="shared" si="0"/>
        <v>6.5184018893918525</v>
      </c>
      <c r="X1109" s="34" t="str">
        <f t="shared" si="1"/>
        <v>A</v>
      </c>
      <c r="Y1109" s="201">
        <f t="shared" si="42"/>
        <v>762150</v>
      </c>
      <c r="Z1109" s="201" t="str">
        <f t="shared" si="41"/>
        <v>d</v>
      </c>
    </row>
    <row r="1110" spans="1:26" ht="14.25" customHeight="1" thickBot="1" x14ac:dyDescent="0.3">
      <c r="A1110" s="24">
        <v>0.49</v>
      </c>
      <c r="B1110" s="24" t="s">
        <v>3859</v>
      </c>
      <c r="C1110" s="24" t="s">
        <v>311</v>
      </c>
      <c r="D1110" s="24"/>
      <c r="E1110" s="24" t="s">
        <v>178</v>
      </c>
      <c r="F1110" s="179" t="s">
        <v>3860</v>
      </c>
      <c r="G1110" s="31" t="s">
        <v>180</v>
      </c>
      <c r="H1110" s="24" t="s">
        <v>311</v>
      </c>
      <c r="I1110" s="31" t="s">
        <v>3861</v>
      </c>
      <c r="J1110" s="24" t="s">
        <v>3862</v>
      </c>
      <c r="K1110" s="36">
        <v>133</v>
      </c>
      <c r="L1110" s="36" t="s">
        <v>31</v>
      </c>
      <c r="M1110" s="31" t="s">
        <v>184</v>
      </c>
      <c r="N1110" s="24" t="s">
        <v>185</v>
      </c>
      <c r="O1110" s="24">
        <v>2</v>
      </c>
      <c r="P1110" s="24"/>
      <c r="Q1110" s="31" t="s">
        <v>66</v>
      </c>
      <c r="R1110" s="24"/>
      <c r="S1110" s="24"/>
      <c r="T1110" s="31" t="s">
        <v>35</v>
      </c>
      <c r="U1110" s="199">
        <v>160</v>
      </c>
      <c r="V1110" s="200">
        <v>84</v>
      </c>
      <c r="W1110" s="34">
        <f t="shared" si="0"/>
        <v>57.142857142857139</v>
      </c>
      <c r="X1110" s="34" t="str">
        <f t="shared" si="1"/>
        <v>B</v>
      </c>
      <c r="Y1110" s="201">
        <f t="shared" si="42"/>
        <v>252</v>
      </c>
      <c r="Z1110" s="201" t="str">
        <f t="shared" si="41"/>
        <v>d</v>
      </c>
    </row>
    <row r="1111" spans="1:26" ht="14.25" customHeight="1" thickBot="1" x14ac:dyDescent="0.3">
      <c r="A1111" s="24">
        <v>0.498</v>
      </c>
      <c r="B1111" s="24" t="s">
        <v>3863</v>
      </c>
      <c r="C1111" s="24" t="s">
        <v>115</v>
      </c>
      <c r="D1111" s="24"/>
      <c r="E1111" s="24" t="s">
        <v>178</v>
      </c>
      <c r="F1111" s="179" t="s">
        <v>3860</v>
      </c>
      <c r="G1111" s="31" t="s">
        <v>180</v>
      </c>
      <c r="H1111" s="24" t="s">
        <v>84</v>
      </c>
      <c r="I1111" s="31" t="s">
        <v>3864</v>
      </c>
      <c r="J1111" s="24" t="s">
        <v>3865</v>
      </c>
      <c r="K1111" s="36">
        <v>795</v>
      </c>
      <c r="L1111" s="36" t="s">
        <v>31</v>
      </c>
      <c r="M1111" s="31" t="s">
        <v>306</v>
      </c>
      <c r="N1111" s="24" t="s">
        <v>88</v>
      </c>
      <c r="O1111" s="24">
        <v>7</v>
      </c>
      <c r="P1111" s="24"/>
      <c r="Q1111" s="31" t="s">
        <v>34</v>
      </c>
      <c r="R1111" s="24"/>
      <c r="S1111" s="24"/>
      <c r="T1111" s="31" t="s">
        <v>35</v>
      </c>
      <c r="U1111" s="199">
        <v>200</v>
      </c>
      <c r="V1111" s="200">
        <v>1130</v>
      </c>
      <c r="W1111" s="34">
        <f t="shared" si="0"/>
        <v>5.3097345132743365</v>
      </c>
      <c r="X1111" s="34" t="str">
        <f t="shared" si="1"/>
        <v>A</v>
      </c>
      <c r="Y1111" s="201">
        <f t="shared" si="42"/>
        <v>3390</v>
      </c>
      <c r="Z1111" s="201" t="str">
        <f t="shared" si="41"/>
        <v>d</v>
      </c>
    </row>
    <row r="1112" spans="1:26" ht="14.25" customHeight="1" thickBot="1" x14ac:dyDescent="0.3">
      <c r="A1112" s="40">
        <v>68</v>
      </c>
      <c r="B1112" s="40" t="s">
        <v>3866</v>
      </c>
      <c r="C1112" s="24" t="s">
        <v>90</v>
      </c>
      <c r="D1112" s="24"/>
      <c r="E1112" s="24" t="s">
        <v>450</v>
      </c>
      <c r="F1112" s="179" t="s">
        <v>3867</v>
      </c>
      <c r="G1112" s="31" t="s">
        <v>93</v>
      </c>
      <c r="H1112" s="24" t="s">
        <v>40</v>
      </c>
      <c r="I1112" s="31" t="s">
        <v>3868</v>
      </c>
      <c r="J1112" s="24" t="s">
        <v>3869</v>
      </c>
      <c r="K1112" s="36">
        <v>234</v>
      </c>
      <c r="L1112" s="36" t="s">
        <v>31</v>
      </c>
      <c r="M1112" s="31" t="s">
        <v>128</v>
      </c>
      <c r="N1112" s="24" t="s">
        <v>129</v>
      </c>
      <c r="O1112" s="24">
        <v>2</v>
      </c>
      <c r="P1112" s="24"/>
      <c r="Q1112" s="31" t="s">
        <v>34</v>
      </c>
      <c r="R1112" s="24"/>
      <c r="S1112" s="24"/>
      <c r="T1112" s="31" t="s">
        <v>35</v>
      </c>
      <c r="U1112" s="199">
        <v>0</v>
      </c>
      <c r="V1112" s="200">
        <v>0</v>
      </c>
      <c r="W1112" s="34" t="str">
        <f t="shared" si="0"/>
        <v/>
      </c>
      <c r="X1112" s="34" t="str">
        <f t="shared" si="1"/>
        <v/>
      </c>
      <c r="Y1112" s="201">
        <f t="shared" si="42"/>
        <v>0</v>
      </c>
      <c r="Z1112" s="201" t="str">
        <f t="shared" si="41"/>
        <v/>
      </c>
    </row>
    <row r="1113" spans="1:26" ht="14.25" customHeight="1" thickBot="1" x14ac:dyDescent="0.3">
      <c r="A1113" s="40">
        <v>0.15461111111111109</v>
      </c>
      <c r="B1113" s="41">
        <v>0.30666666666666664</v>
      </c>
      <c r="C1113" s="24" t="s">
        <v>195</v>
      </c>
      <c r="D1113" s="24"/>
      <c r="E1113" s="24" t="s">
        <v>25</v>
      </c>
      <c r="F1113" s="179" t="s">
        <v>3870</v>
      </c>
      <c r="G1113" s="27" t="s">
        <v>39</v>
      </c>
      <c r="H1113" s="24" t="s">
        <v>28</v>
      </c>
      <c r="I1113" s="31" t="s">
        <v>3871</v>
      </c>
      <c r="J1113" s="24" t="s">
        <v>3872</v>
      </c>
      <c r="K1113" s="36">
        <v>100</v>
      </c>
      <c r="L1113" s="36" t="s">
        <v>31</v>
      </c>
      <c r="M1113" s="31" t="s">
        <v>622</v>
      </c>
      <c r="N1113" s="24" t="s">
        <v>33</v>
      </c>
      <c r="O1113" s="24">
        <v>6</v>
      </c>
      <c r="P1113" s="31" t="s">
        <v>623</v>
      </c>
      <c r="Q1113" s="31" t="s">
        <v>34</v>
      </c>
      <c r="R1113" s="24"/>
      <c r="S1113" s="24"/>
      <c r="T1113" s="31" t="s">
        <v>35</v>
      </c>
      <c r="U1113" s="199">
        <v>11550</v>
      </c>
      <c r="V1113" s="200">
        <v>1410</v>
      </c>
      <c r="W1113" s="34">
        <f t="shared" si="0"/>
        <v>245.74468085106386</v>
      </c>
      <c r="X1113" s="34" t="str">
        <f t="shared" si="1"/>
        <v>C</v>
      </c>
      <c r="Y1113" s="201">
        <f t="shared" si="42"/>
        <v>4230</v>
      </c>
      <c r="Z1113" s="201" t="str">
        <f t="shared" si="41"/>
        <v/>
      </c>
    </row>
    <row r="1114" spans="1:26" ht="14.25" customHeight="1" thickBot="1" x14ac:dyDescent="0.3">
      <c r="A1114" s="40">
        <v>0.23160000000000003</v>
      </c>
      <c r="B1114" s="41">
        <v>0.48000000000000004</v>
      </c>
      <c r="C1114" s="24" t="s">
        <v>24</v>
      </c>
      <c r="D1114" s="24"/>
      <c r="E1114" s="24" t="s">
        <v>25</v>
      </c>
      <c r="F1114" s="179" t="s">
        <v>3873</v>
      </c>
      <c r="G1114" s="27" t="s">
        <v>39</v>
      </c>
      <c r="H1114" s="24" t="s">
        <v>28</v>
      </c>
      <c r="I1114" s="31" t="s">
        <v>3874</v>
      </c>
      <c r="J1114" s="24" t="s">
        <v>3875</v>
      </c>
      <c r="K1114" s="36">
        <v>101</v>
      </c>
      <c r="L1114" s="36" t="s">
        <v>31</v>
      </c>
      <c r="M1114" s="31" t="s">
        <v>622</v>
      </c>
      <c r="N1114" s="24" t="s">
        <v>33</v>
      </c>
      <c r="O1114" s="24">
        <v>6</v>
      </c>
      <c r="P1114" s="31" t="s">
        <v>623</v>
      </c>
      <c r="Q1114" s="31" t="s">
        <v>34</v>
      </c>
      <c r="R1114" s="24"/>
      <c r="S1114" s="24"/>
      <c r="T1114" s="31" t="s">
        <v>35</v>
      </c>
      <c r="U1114" s="199">
        <v>16510</v>
      </c>
      <c r="V1114" s="200">
        <v>6260</v>
      </c>
      <c r="W1114" s="34">
        <f t="shared" si="0"/>
        <v>79.121405750798729</v>
      </c>
      <c r="X1114" s="34" t="str">
        <f t="shared" si="1"/>
        <v>C</v>
      </c>
      <c r="Y1114" s="201">
        <f t="shared" si="42"/>
        <v>18780</v>
      </c>
      <c r="Z1114" s="201" t="str">
        <f t="shared" si="41"/>
        <v>d</v>
      </c>
    </row>
    <row r="1115" spans="1:26" ht="14.25" customHeight="1" thickBot="1" x14ac:dyDescent="0.3">
      <c r="A1115" s="40">
        <v>1.5210784313725489</v>
      </c>
      <c r="B1115" s="41">
        <v>2.4166666666666665</v>
      </c>
      <c r="C1115" s="24" t="s">
        <v>36</v>
      </c>
      <c r="D1115" s="24"/>
      <c r="E1115" s="24" t="s">
        <v>104</v>
      </c>
      <c r="F1115" s="179" t="s">
        <v>3876</v>
      </c>
      <c r="G1115" s="31" t="s">
        <v>106</v>
      </c>
      <c r="H1115" s="24" t="s">
        <v>40</v>
      </c>
      <c r="I1115" s="31" t="s">
        <v>3877</v>
      </c>
      <c r="J1115" s="24" t="s">
        <v>3878</v>
      </c>
      <c r="K1115" s="36">
        <v>102</v>
      </c>
      <c r="L1115" s="36" t="s">
        <v>31</v>
      </c>
      <c r="M1115" s="31" t="s">
        <v>622</v>
      </c>
      <c r="N1115" s="24" t="s">
        <v>33</v>
      </c>
      <c r="O1115" s="24">
        <v>6</v>
      </c>
      <c r="P1115" s="31" t="s">
        <v>623</v>
      </c>
      <c r="Q1115" s="31" t="s">
        <v>34</v>
      </c>
      <c r="R1115" s="24"/>
      <c r="S1115" s="24"/>
      <c r="T1115" s="31" t="s">
        <v>35</v>
      </c>
      <c r="U1115" s="199">
        <v>0</v>
      </c>
      <c r="V1115" s="200">
        <v>0</v>
      </c>
      <c r="W1115" s="34" t="str">
        <f t="shared" si="0"/>
        <v/>
      </c>
      <c r="X1115" s="34" t="str">
        <f t="shared" si="1"/>
        <v/>
      </c>
      <c r="Y1115" s="201">
        <f t="shared" si="42"/>
        <v>0</v>
      </c>
      <c r="Z1115" s="201" t="str">
        <f t="shared" si="41"/>
        <v/>
      </c>
    </row>
    <row r="1116" spans="1:26" ht="14.25" customHeight="1" thickBot="1" x14ac:dyDescent="0.3">
      <c r="A1116" s="24">
        <v>11</v>
      </c>
      <c r="B1116" s="24" t="s">
        <v>2030</v>
      </c>
      <c r="C1116" s="24" t="s">
        <v>3879</v>
      </c>
      <c r="D1116" s="24"/>
      <c r="E1116" s="24" t="s">
        <v>1990</v>
      </c>
      <c r="F1116" s="179" t="s">
        <v>3880</v>
      </c>
      <c r="G1116" s="31" t="s">
        <v>46</v>
      </c>
      <c r="H1116" s="24" t="s">
        <v>2906</v>
      </c>
      <c r="I1116" s="31" t="s">
        <v>3881</v>
      </c>
      <c r="J1116" s="24" t="s">
        <v>3882</v>
      </c>
      <c r="K1116" s="36">
        <v>232</v>
      </c>
      <c r="L1116" s="36" t="s">
        <v>31</v>
      </c>
      <c r="M1116" s="31" t="s">
        <v>184</v>
      </c>
      <c r="N1116" s="24" t="s">
        <v>185</v>
      </c>
      <c r="O1116" s="24">
        <v>2</v>
      </c>
      <c r="P1116" s="24"/>
      <c r="Q1116" s="31" t="s">
        <v>66</v>
      </c>
      <c r="R1116" s="24"/>
      <c r="S1116" s="24"/>
      <c r="T1116" s="31" t="s">
        <v>35</v>
      </c>
      <c r="U1116" s="199">
        <v>2704</v>
      </c>
      <c r="V1116" s="200">
        <v>788</v>
      </c>
      <c r="W1116" s="34">
        <f t="shared" si="0"/>
        <v>102.94416243654823</v>
      </c>
      <c r="X1116" s="34" t="str">
        <f t="shared" si="1"/>
        <v>C</v>
      </c>
      <c r="Y1116" s="201">
        <f t="shared" si="42"/>
        <v>2364</v>
      </c>
      <c r="Z1116" s="201" t="str">
        <f t="shared" si="41"/>
        <v/>
      </c>
    </row>
    <row r="1117" spans="1:26" ht="14.25" customHeight="1" thickBot="1" x14ac:dyDescent="0.3">
      <c r="A1117" s="40">
        <v>5.45</v>
      </c>
      <c r="B1117" s="40" t="s">
        <v>400</v>
      </c>
      <c r="C1117" s="24" t="s">
        <v>3883</v>
      </c>
      <c r="D1117" s="24"/>
      <c r="E1117" s="24" t="s">
        <v>940</v>
      </c>
      <c r="F1117" s="179" t="s">
        <v>3884</v>
      </c>
      <c r="G1117" s="31" t="s">
        <v>93</v>
      </c>
      <c r="H1117" s="24" t="s">
        <v>798</v>
      </c>
      <c r="I1117" s="31" t="s">
        <v>3885</v>
      </c>
      <c r="J1117" s="24" t="s">
        <v>3886</v>
      </c>
      <c r="K1117" s="53">
        <v>50</v>
      </c>
      <c r="L1117" s="53" t="s">
        <v>31</v>
      </c>
      <c r="M1117" s="31" t="s">
        <v>170</v>
      </c>
      <c r="N1117" s="24" t="s">
        <v>129</v>
      </c>
      <c r="O1117" s="24">
        <v>1</v>
      </c>
      <c r="P1117" s="24"/>
      <c r="Q1117" s="31" t="s">
        <v>34</v>
      </c>
      <c r="R1117" s="24"/>
      <c r="S1117" s="24"/>
      <c r="T1117" s="31" t="s">
        <v>35</v>
      </c>
      <c r="U1117" s="199">
        <v>0</v>
      </c>
      <c r="V1117" s="200">
        <v>0</v>
      </c>
      <c r="W1117" s="34" t="str">
        <f t="shared" si="0"/>
        <v/>
      </c>
      <c r="X1117" s="34" t="str">
        <f t="shared" si="1"/>
        <v/>
      </c>
      <c r="Y1117" s="201">
        <f t="shared" si="42"/>
        <v>0</v>
      </c>
      <c r="Z1117" s="201" t="str">
        <f t="shared" si="41"/>
        <v/>
      </c>
    </row>
    <row r="1118" spans="1:26" ht="14.25" customHeight="1" thickBot="1" x14ac:dyDescent="0.3">
      <c r="A1118" s="36">
        <v>0.185</v>
      </c>
      <c r="B1118" s="24" t="s">
        <v>3887</v>
      </c>
      <c r="C1118" s="24" t="s">
        <v>24</v>
      </c>
      <c r="D1118" s="24"/>
      <c r="E1118" s="36" t="s">
        <v>517</v>
      </c>
      <c r="F1118" s="179" t="s">
        <v>3888</v>
      </c>
      <c r="G1118" s="31" t="s">
        <v>110</v>
      </c>
      <c r="H1118" s="24" t="s">
        <v>28</v>
      </c>
      <c r="I1118" s="31" t="s">
        <v>3889</v>
      </c>
      <c r="J1118" s="24" t="s">
        <v>3890</v>
      </c>
      <c r="K1118" s="30">
        <v>18</v>
      </c>
      <c r="L1118" s="30" t="s">
        <v>31</v>
      </c>
      <c r="M1118" s="31" t="s">
        <v>255</v>
      </c>
      <c r="N1118" s="24" t="s">
        <v>185</v>
      </c>
      <c r="O1118" s="24">
        <v>1</v>
      </c>
      <c r="P1118" s="24"/>
      <c r="Q1118" s="31" t="s">
        <v>66</v>
      </c>
      <c r="R1118" s="24"/>
      <c r="S1118" s="24"/>
      <c r="T1118" s="31" t="s">
        <v>35</v>
      </c>
      <c r="U1118" s="199">
        <v>1000</v>
      </c>
      <c r="V1118" s="200">
        <v>2000</v>
      </c>
      <c r="W1118" s="34">
        <f t="shared" si="0"/>
        <v>15</v>
      </c>
      <c r="X1118" s="34" t="str">
        <f t="shared" si="1"/>
        <v>A</v>
      </c>
      <c r="Y1118" s="201">
        <f t="shared" si="42"/>
        <v>6000</v>
      </c>
      <c r="Z1118" s="201" t="str">
        <f t="shared" si="41"/>
        <v>d</v>
      </c>
    </row>
    <row r="1119" spans="1:26" ht="14.25" customHeight="1" thickBot="1" x14ac:dyDescent="0.3">
      <c r="A1119" s="36">
        <v>0.185</v>
      </c>
      <c r="B1119" s="24" t="s">
        <v>3891</v>
      </c>
      <c r="C1119" s="24" t="s">
        <v>24</v>
      </c>
      <c r="D1119" s="24"/>
      <c r="E1119" s="24" t="s">
        <v>319</v>
      </c>
      <c r="F1119" s="179" t="s">
        <v>3892</v>
      </c>
      <c r="G1119" s="31" t="s">
        <v>69</v>
      </c>
      <c r="H1119" s="24" t="s">
        <v>28</v>
      </c>
      <c r="I1119" s="31" t="s">
        <v>3889</v>
      </c>
      <c r="J1119" s="24" t="s">
        <v>3890</v>
      </c>
      <c r="K1119" s="35">
        <v>18</v>
      </c>
      <c r="L1119" s="35" t="s">
        <v>47</v>
      </c>
      <c r="M1119" s="31" t="s">
        <v>255</v>
      </c>
      <c r="N1119" s="24" t="s">
        <v>185</v>
      </c>
      <c r="O1119" s="24">
        <v>1</v>
      </c>
      <c r="P1119" s="24"/>
      <c r="Q1119" s="31" t="s">
        <v>66</v>
      </c>
      <c r="R1119" s="24"/>
      <c r="S1119" s="24"/>
      <c r="T1119" s="31" t="s">
        <v>35</v>
      </c>
      <c r="U1119" s="199">
        <v>7080</v>
      </c>
      <c r="V1119" s="200">
        <v>500</v>
      </c>
      <c r="W1119" s="34">
        <f t="shared" si="0"/>
        <v>424.8</v>
      </c>
      <c r="X1119" s="34" t="str">
        <f t="shared" si="1"/>
        <v>C</v>
      </c>
      <c r="Y1119" s="201">
        <f t="shared" si="42"/>
        <v>1500</v>
      </c>
      <c r="Z1119" s="201" t="str">
        <f t="shared" si="41"/>
        <v/>
      </c>
    </row>
    <row r="1120" spans="1:26" ht="14.25" customHeight="1" thickBot="1" x14ac:dyDescent="0.3">
      <c r="A1120" s="40">
        <v>0.37</v>
      </c>
      <c r="B1120" s="40" t="s">
        <v>3893</v>
      </c>
      <c r="C1120" s="24" t="s">
        <v>24</v>
      </c>
      <c r="D1120" s="24"/>
      <c r="E1120" s="24" t="s">
        <v>319</v>
      </c>
      <c r="F1120" s="179" t="s">
        <v>3894</v>
      </c>
      <c r="G1120" s="31" t="s">
        <v>83</v>
      </c>
      <c r="H1120" s="24" t="s">
        <v>84</v>
      </c>
      <c r="I1120" s="31" t="s">
        <v>3895</v>
      </c>
      <c r="J1120" s="24" t="s">
        <v>3896</v>
      </c>
      <c r="K1120" s="30">
        <v>48</v>
      </c>
      <c r="L1120" s="30" t="s">
        <v>31</v>
      </c>
      <c r="M1120" s="31" t="s">
        <v>170</v>
      </c>
      <c r="N1120" s="24" t="s">
        <v>129</v>
      </c>
      <c r="O1120" s="24">
        <v>1</v>
      </c>
      <c r="P1120" s="24"/>
      <c r="Q1120" s="31" t="s">
        <v>34</v>
      </c>
      <c r="R1120" s="24"/>
      <c r="S1120" s="24"/>
      <c r="T1120" s="31" t="s">
        <v>35</v>
      </c>
      <c r="U1120" s="199">
        <v>0</v>
      </c>
      <c r="V1120" s="200">
        <v>0</v>
      </c>
      <c r="W1120" s="34" t="str">
        <f t="shared" si="0"/>
        <v/>
      </c>
      <c r="X1120" s="34" t="str">
        <f t="shared" si="1"/>
        <v/>
      </c>
      <c r="Y1120" s="201">
        <f t="shared" si="42"/>
        <v>0</v>
      </c>
      <c r="Z1120" s="201" t="str">
        <f t="shared" si="41"/>
        <v/>
      </c>
    </row>
    <row r="1121" spans="1:26" ht="14.25" customHeight="1" thickBot="1" x14ac:dyDescent="0.3">
      <c r="A1121" s="40">
        <v>0.37</v>
      </c>
      <c r="B1121" s="40" t="s">
        <v>3897</v>
      </c>
      <c r="C1121" s="24" t="s">
        <v>1935</v>
      </c>
      <c r="D1121" s="24"/>
      <c r="E1121" s="24" t="s">
        <v>940</v>
      </c>
      <c r="F1121" s="179" t="s">
        <v>3898</v>
      </c>
      <c r="G1121" s="31" t="s">
        <v>93</v>
      </c>
      <c r="H1121" s="24" t="s">
        <v>84</v>
      </c>
      <c r="I1121" s="31" t="s">
        <v>3895</v>
      </c>
      <c r="J1121" s="24" t="s">
        <v>3896</v>
      </c>
      <c r="K1121" s="35">
        <v>48</v>
      </c>
      <c r="L1121" s="35" t="s">
        <v>47</v>
      </c>
      <c r="M1121" s="31" t="s">
        <v>170</v>
      </c>
      <c r="N1121" s="24" t="s">
        <v>129</v>
      </c>
      <c r="O1121" s="24">
        <v>1</v>
      </c>
      <c r="P1121" s="24"/>
      <c r="Q1121" s="31" t="s">
        <v>34</v>
      </c>
      <c r="R1121" s="24"/>
      <c r="S1121" s="24"/>
      <c r="T1121" s="31" t="s">
        <v>35</v>
      </c>
      <c r="U1121" s="199">
        <v>0</v>
      </c>
      <c r="V1121" s="200">
        <v>0</v>
      </c>
      <c r="W1121" s="34" t="str">
        <f t="shared" si="0"/>
        <v/>
      </c>
      <c r="X1121" s="34" t="str">
        <f t="shared" si="1"/>
        <v/>
      </c>
      <c r="Y1121" s="201">
        <f t="shared" si="42"/>
        <v>0</v>
      </c>
      <c r="Z1121" s="201" t="str">
        <f t="shared" si="41"/>
        <v/>
      </c>
    </row>
    <row r="1122" spans="1:26" ht="14.25" customHeight="1" thickBot="1" x14ac:dyDescent="0.3">
      <c r="A1122" s="40">
        <v>2.15</v>
      </c>
      <c r="B1122" s="40" t="s">
        <v>3899</v>
      </c>
      <c r="C1122" s="24" t="s">
        <v>155</v>
      </c>
      <c r="D1122" s="24"/>
      <c r="E1122" s="24" t="s">
        <v>3562</v>
      </c>
      <c r="F1122" s="179" t="s">
        <v>3900</v>
      </c>
      <c r="G1122" s="31" t="s">
        <v>83</v>
      </c>
      <c r="H1122" s="24" t="s">
        <v>40</v>
      </c>
      <c r="I1122" s="31" t="s">
        <v>3895</v>
      </c>
      <c r="J1122" s="24" t="s">
        <v>3896</v>
      </c>
      <c r="K1122" s="30">
        <v>49</v>
      </c>
      <c r="L1122" s="30" t="s">
        <v>31</v>
      </c>
      <c r="M1122" s="31" t="s">
        <v>170</v>
      </c>
      <c r="N1122" s="24" t="s">
        <v>129</v>
      </c>
      <c r="O1122" s="24">
        <v>1</v>
      </c>
      <c r="P1122" s="24"/>
      <c r="Q1122" s="31" t="s">
        <v>34</v>
      </c>
      <c r="R1122" s="24"/>
      <c r="S1122" s="24"/>
      <c r="T1122" s="31" t="s">
        <v>35</v>
      </c>
      <c r="U1122" s="199">
        <v>39</v>
      </c>
      <c r="V1122" s="200">
        <v>10</v>
      </c>
      <c r="W1122" s="34">
        <f t="shared" si="0"/>
        <v>117</v>
      </c>
      <c r="X1122" s="34" t="str">
        <f t="shared" si="1"/>
        <v>C</v>
      </c>
      <c r="Y1122" s="201">
        <f t="shared" si="42"/>
        <v>30</v>
      </c>
      <c r="Z1122" s="201" t="str">
        <f t="shared" si="41"/>
        <v/>
      </c>
    </row>
    <row r="1123" spans="1:26" ht="14.25" customHeight="1" thickBot="1" x14ac:dyDescent="0.3">
      <c r="A1123" s="40">
        <v>2.15</v>
      </c>
      <c r="B1123" s="40" t="s">
        <v>1158</v>
      </c>
      <c r="C1123" s="24" t="s">
        <v>3612</v>
      </c>
      <c r="D1123" s="24"/>
      <c r="E1123" s="24" t="s">
        <v>940</v>
      </c>
      <c r="F1123" s="179" t="s">
        <v>3901</v>
      </c>
      <c r="G1123" s="31" t="s">
        <v>93</v>
      </c>
      <c r="H1123" s="24" t="s">
        <v>40</v>
      </c>
      <c r="I1123" s="31" t="s">
        <v>3895</v>
      </c>
      <c r="J1123" s="24" t="s">
        <v>3896</v>
      </c>
      <c r="K1123" s="35">
        <v>49</v>
      </c>
      <c r="L1123" s="35" t="s">
        <v>47</v>
      </c>
      <c r="M1123" s="31" t="s">
        <v>170</v>
      </c>
      <c r="N1123" s="24" t="s">
        <v>129</v>
      </c>
      <c r="O1123" s="24">
        <v>1</v>
      </c>
      <c r="P1123" s="24"/>
      <c r="Q1123" s="31" t="s">
        <v>34</v>
      </c>
      <c r="R1123" s="24"/>
      <c r="S1123" s="24"/>
      <c r="T1123" s="31" t="s">
        <v>35</v>
      </c>
      <c r="U1123" s="199">
        <v>20</v>
      </c>
      <c r="V1123" s="200">
        <v>114</v>
      </c>
      <c r="W1123" s="34">
        <f t="shared" si="0"/>
        <v>5.2631578947368416</v>
      </c>
      <c r="X1123" s="34" t="str">
        <f t="shared" si="1"/>
        <v>A</v>
      </c>
      <c r="Y1123" s="201">
        <f t="shared" si="42"/>
        <v>342</v>
      </c>
      <c r="Z1123" s="201" t="str">
        <f t="shared" si="41"/>
        <v>d</v>
      </c>
    </row>
    <row r="1124" spans="1:26" ht="14.25" customHeight="1" thickBot="1" x14ac:dyDescent="0.3">
      <c r="A1124" s="51">
        <v>0.9</v>
      </c>
      <c r="B1124" s="51" t="s">
        <v>3902</v>
      </c>
      <c r="C1124" s="51" t="s">
        <v>311</v>
      </c>
      <c r="D1124" s="24"/>
      <c r="E1124" s="126" t="s">
        <v>517</v>
      </c>
      <c r="F1124" s="189" t="s">
        <v>3903</v>
      </c>
      <c r="G1124" s="31" t="s">
        <v>110</v>
      </c>
      <c r="H1124" s="51" t="s">
        <v>2515</v>
      </c>
      <c r="I1124" s="84" t="s">
        <v>3895</v>
      </c>
      <c r="J1124" s="51" t="s">
        <v>3904</v>
      </c>
      <c r="K1124" s="36">
        <v>245</v>
      </c>
      <c r="L1124" s="36" t="s">
        <v>31</v>
      </c>
      <c r="M1124" s="84" t="s">
        <v>249</v>
      </c>
      <c r="N1124" s="51" t="s">
        <v>185</v>
      </c>
      <c r="O1124" s="51">
        <v>3</v>
      </c>
      <c r="P1124" s="51"/>
      <c r="Q1124" s="84" t="s">
        <v>66</v>
      </c>
      <c r="R1124" s="51"/>
      <c r="S1124" s="51"/>
      <c r="T1124" s="84" t="s">
        <v>35</v>
      </c>
      <c r="U1124" s="199">
        <v>0</v>
      </c>
      <c r="V1124" s="200">
        <v>0</v>
      </c>
      <c r="W1124" s="34" t="str">
        <f t="shared" si="0"/>
        <v/>
      </c>
      <c r="X1124" s="34" t="str">
        <f t="shared" si="1"/>
        <v/>
      </c>
      <c r="Y1124" s="201">
        <f t="shared" si="42"/>
        <v>0</v>
      </c>
      <c r="Z1124" s="201" t="str">
        <f t="shared" si="41"/>
        <v/>
      </c>
    </row>
    <row r="1125" spans="1:26" ht="14.25" customHeight="1" thickBot="1" x14ac:dyDescent="0.3">
      <c r="A1125" s="40">
        <v>0.33450000000000002</v>
      </c>
      <c r="B1125" s="40">
        <v>0.75</v>
      </c>
      <c r="C1125" s="24" t="s">
        <v>3001</v>
      </c>
      <c r="D1125" s="131"/>
      <c r="E1125" s="24" t="s">
        <v>1026</v>
      </c>
      <c r="F1125" s="179" t="s">
        <v>3905</v>
      </c>
      <c r="G1125" s="31" t="s">
        <v>27</v>
      </c>
      <c r="H1125" s="24" t="s">
        <v>28</v>
      </c>
      <c r="I1125" s="31" t="s">
        <v>3906</v>
      </c>
      <c r="J1125" s="24" t="s">
        <v>3907</v>
      </c>
      <c r="K1125" s="36">
        <v>724</v>
      </c>
      <c r="L1125" s="36" t="s">
        <v>31</v>
      </c>
      <c r="M1125" s="31" t="s">
        <v>72</v>
      </c>
      <c r="N1125" s="24" t="s">
        <v>33</v>
      </c>
      <c r="O1125" s="24">
        <v>8</v>
      </c>
      <c r="P1125" s="24"/>
      <c r="Q1125" s="31" t="s">
        <v>34</v>
      </c>
      <c r="R1125" s="24"/>
      <c r="S1125" s="24"/>
      <c r="T1125" s="31" t="s">
        <v>35</v>
      </c>
      <c r="U1125" s="199">
        <v>3000</v>
      </c>
      <c r="V1125" s="200">
        <v>1900</v>
      </c>
      <c r="W1125" s="34">
        <f t="shared" si="0"/>
        <v>47.368421052631582</v>
      </c>
      <c r="X1125" s="34" t="str">
        <f t="shared" si="1"/>
        <v>B</v>
      </c>
      <c r="Y1125" s="201">
        <f t="shared" si="42"/>
        <v>5700</v>
      </c>
      <c r="Z1125" s="201" t="str">
        <f t="shared" si="41"/>
        <v>d</v>
      </c>
    </row>
    <row r="1126" spans="1:26" ht="14.25" customHeight="1" thickBot="1" x14ac:dyDescent="0.3">
      <c r="A1126" s="40">
        <v>0.89</v>
      </c>
      <c r="B1126" s="40">
        <v>1.1200000000000001</v>
      </c>
      <c r="C1126" s="24" t="s">
        <v>2170</v>
      </c>
      <c r="D1126" s="24"/>
      <c r="E1126" s="24" t="s">
        <v>178</v>
      </c>
      <c r="F1126" s="179" t="s">
        <v>3908</v>
      </c>
      <c r="G1126" s="31" t="s">
        <v>180</v>
      </c>
      <c r="H1126" s="24" t="s">
        <v>40</v>
      </c>
      <c r="I1126" s="31" t="s">
        <v>3909</v>
      </c>
      <c r="J1126" s="24" t="s">
        <v>3910</v>
      </c>
      <c r="K1126" s="36">
        <v>738</v>
      </c>
      <c r="L1126" s="36" t="s">
        <v>31</v>
      </c>
      <c r="M1126" s="31" t="s">
        <v>72</v>
      </c>
      <c r="N1126" s="24" t="s">
        <v>33</v>
      </c>
      <c r="O1126" s="24">
        <v>8</v>
      </c>
      <c r="P1126" s="24"/>
      <c r="Q1126" s="31" t="s">
        <v>34</v>
      </c>
      <c r="R1126" s="24"/>
      <c r="S1126" s="24"/>
      <c r="T1126" s="31" t="s">
        <v>35</v>
      </c>
      <c r="U1126" s="199">
        <v>0</v>
      </c>
      <c r="V1126" s="200">
        <v>5</v>
      </c>
      <c r="W1126" s="34">
        <f t="shared" si="0"/>
        <v>0</v>
      </c>
      <c r="X1126" s="34" t="str">
        <f t="shared" si="1"/>
        <v>A</v>
      </c>
      <c r="Y1126" s="201">
        <f t="shared" si="42"/>
        <v>15</v>
      </c>
      <c r="Z1126" s="201" t="str">
        <f t="shared" si="41"/>
        <v>d</v>
      </c>
    </row>
    <row r="1127" spans="1:26" ht="14.25" customHeight="1" thickBot="1" x14ac:dyDescent="0.3">
      <c r="A1127" s="24">
        <v>4.95</v>
      </c>
      <c r="B1127" s="24" t="s">
        <v>3911</v>
      </c>
      <c r="C1127" s="24" t="s">
        <v>997</v>
      </c>
      <c r="D1127" s="24"/>
      <c r="E1127" s="24" t="s">
        <v>574</v>
      </c>
      <c r="F1127" s="179" t="s">
        <v>3912</v>
      </c>
      <c r="G1127" s="31" t="s">
        <v>69</v>
      </c>
      <c r="H1127" s="24" t="s">
        <v>144</v>
      </c>
      <c r="I1127" s="31" t="s">
        <v>3913</v>
      </c>
      <c r="J1127" s="24" t="s">
        <v>3914</v>
      </c>
      <c r="K1127" s="36">
        <v>181</v>
      </c>
      <c r="L1127" s="36" t="s">
        <v>31</v>
      </c>
      <c r="M1127" s="31" t="s">
        <v>184</v>
      </c>
      <c r="N1127" s="24" t="s">
        <v>185</v>
      </c>
      <c r="O1127" s="24">
        <v>2</v>
      </c>
      <c r="P1127" s="24"/>
      <c r="Q1127" s="31" t="s">
        <v>66</v>
      </c>
      <c r="R1127" s="24"/>
      <c r="S1127" s="24"/>
      <c r="T1127" s="31" t="s">
        <v>35</v>
      </c>
      <c r="U1127" s="199">
        <v>3100</v>
      </c>
      <c r="V1127" s="200">
        <v>990</v>
      </c>
      <c r="W1127" s="34">
        <f t="shared" si="0"/>
        <v>93.939393939393938</v>
      </c>
      <c r="X1127" s="34" t="str">
        <f t="shared" si="1"/>
        <v>C</v>
      </c>
      <c r="Y1127" s="201">
        <f t="shared" si="42"/>
        <v>2970</v>
      </c>
      <c r="Z1127" s="201" t="str">
        <f t="shared" si="41"/>
        <v/>
      </c>
    </row>
    <row r="1128" spans="1:26" ht="14.25" customHeight="1" thickBot="1" x14ac:dyDescent="0.3">
      <c r="A1128" s="40">
        <v>50.7</v>
      </c>
      <c r="B1128" s="40" t="s">
        <v>3915</v>
      </c>
      <c r="C1128" s="24" t="s">
        <v>207</v>
      </c>
      <c r="D1128" s="24"/>
      <c r="E1128" s="24" t="s">
        <v>3916</v>
      </c>
      <c r="F1128" s="179" t="s">
        <v>3917</v>
      </c>
      <c r="G1128" s="27" t="s">
        <v>46</v>
      </c>
      <c r="H1128" s="24" t="s">
        <v>3918</v>
      </c>
      <c r="I1128" s="31" t="s">
        <v>3919</v>
      </c>
      <c r="J1128" s="24" t="s">
        <v>3920</v>
      </c>
      <c r="K1128" s="36">
        <v>530</v>
      </c>
      <c r="L1128" s="36" t="s">
        <v>31</v>
      </c>
      <c r="M1128" s="31" t="s">
        <v>234</v>
      </c>
      <c r="N1128" s="24" t="s">
        <v>88</v>
      </c>
      <c r="O1128" s="24">
        <v>5</v>
      </c>
      <c r="P1128" s="24"/>
      <c r="Q1128" s="31" t="s">
        <v>34</v>
      </c>
      <c r="R1128" s="24"/>
      <c r="S1128" s="24"/>
      <c r="T1128" s="31" t="s">
        <v>35</v>
      </c>
      <c r="U1128" s="199">
        <v>0</v>
      </c>
      <c r="V1128" s="200">
        <v>0</v>
      </c>
      <c r="W1128" s="34" t="str">
        <f t="shared" si="0"/>
        <v/>
      </c>
      <c r="X1128" s="34" t="str">
        <f t="shared" si="1"/>
        <v/>
      </c>
      <c r="Y1128" s="201">
        <f t="shared" si="42"/>
        <v>0</v>
      </c>
      <c r="Z1128" s="201" t="str">
        <f t="shared" si="41"/>
        <v/>
      </c>
    </row>
    <row r="1129" spans="1:26" ht="14.25" customHeight="1" thickBot="1" x14ac:dyDescent="0.3">
      <c r="A1129" s="40">
        <v>156.75</v>
      </c>
      <c r="B1129" s="40" t="s">
        <v>283</v>
      </c>
      <c r="C1129" s="24" t="s">
        <v>2796</v>
      </c>
      <c r="D1129" s="24"/>
      <c r="E1129" s="24" t="s">
        <v>769</v>
      </c>
      <c r="F1129" s="179" t="s">
        <v>3921</v>
      </c>
      <c r="G1129" s="31" t="s">
        <v>771</v>
      </c>
      <c r="H1129" s="24" t="s">
        <v>2798</v>
      </c>
      <c r="I1129" s="31" t="s">
        <v>3922</v>
      </c>
      <c r="J1129" s="24" t="s">
        <v>3923</v>
      </c>
      <c r="K1129" s="36">
        <v>110</v>
      </c>
      <c r="L1129" s="36" t="s">
        <v>31</v>
      </c>
      <c r="M1129" s="31" t="s">
        <v>601</v>
      </c>
      <c r="N1129" s="24" t="s">
        <v>78</v>
      </c>
      <c r="O1129" s="24">
        <v>1</v>
      </c>
      <c r="P1129" s="24"/>
      <c r="Q1129" s="31" t="s">
        <v>66</v>
      </c>
      <c r="R1129" s="24"/>
      <c r="S1129" s="24"/>
      <c r="T1129" s="31" t="s">
        <v>35</v>
      </c>
      <c r="U1129" s="199">
        <v>5480</v>
      </c>
      <c r="V1129" s="200">
        <v>1400</v>
      </c>
      <c r="W1129" s="34">
        <f t="shared" si="0"/>
        <v>117.42857142857143</v>
      </c>
      <c r="X1129" s="34" t="str">
        <f t="shared" si="1"/>
        <v>C</v>
      </c>
      <c r="Y1129" s="201">
        <f t="shared" si="42"/>
        <v>4200</v>
      </c>
      <c r="Z1129" s="201" t="str">
        <f t="shared" si="41"/>
        <v/>
      </c>
    </row>
    <row r="1130" spans="1:26" ht="14.25" customHeight="1" thickBot="1" x14ac:dyDescent="0.3">
      <c r="A1130" s="43">
        <v>19.5</v>
      </c>
      <c r="B1130" s="43" t="s">
        <v>3924</v>
      </c>
      <c r="C1130" s="24" t="s">
        <v>3925</v>
      </c>
      <c r="D1130" s="24"/>
      <c r="E1130" s="24" t="s">
        <v>3926</v>
      </c>
      <c r="F1130" s="179" t="s">
        <v>3927</v>
      </c>
      <c r="G1130" s="31" t="s">
        <v>110</v>
      </c>
      <c r="H1130" s="24" t="s">
        <v>3928</v>
      </c>
      <c r="I1130" s="31" t="s">
        <v>3929</v>
      </c>
      <c r="J1130" s="24" t="s">
        <v>3930</v>
      </c>
      <c r="K1130" s="36">
        <v>458</v>
      </c>
      <c r="L1130" s="36" t="s">
        <v>31</v>
      </c>
      <c r="M1130" s="31" t="s">
        <v>153</v>
      </c>
      <c r="N1130" s="24" t="s">
        <v>88</v>
      </c>
      <c r="O1130" s="24">
        <v>4</v>
      </c>
      <c r="P1130" s="24"/>
      <c r="Q1130" s="31" t="s">
        <v>66</v>
      </c>
      <c r="R1130" s="24"/>
      <c r="S1130" s="24"/>
      <c r="T1130" s="31" t="s">
        <v>35</v>
      </c>
      <c r="U1130" s="199">
        <v>10</v>
      </c>
      <c r="V1130" s="200">
        <v>17</v>
      </c>
      <c r="W1130" s="34">
        <f t="shared" si="0"/>
        <v>17.647058823529413</v>
      </c>
      <c r="X1130" s="34" t="str">
        <f t="shared" si="1"/>
        <v>A</v>
      </c>
      <c r="Y1130" s="201">
        <f t="shared" si="42"/>
        <v>51</v>
      </c>
      <c r="Z1130" s="201" t="str">
        <f t="shared" si="41"/>
        <v>d</v>
      </c>
    </row>
    <row r="1131" spans="1:26" ht="14.25" customHeight="1" thickBot="1" x14ac:dyDescent="0.3">
      <c r="A1131" s="40">
        <v>127.35000000000001</v>
      </c>
      <c r="B1131" s="40" t="s">
        <v>283</v>
      </c>
      <c r="C1131" s="24" t="s">
        <v>2796</v>
      </c>
      <c r="D1131" s="24"/>
      <c r="E1131" s="24" t="s">
        <v>297</v>
      </c>
      <c r="F1131" s="179" t="s">
        <v>3931</v>
      </c>
      <c r="G1131" s="31" t="s">
        <v>110</v>
      </c>
      <c r="H1131" s="24" t="s">
        <v>2798</v>
      </c>
      <c r="I1131" s="31" t="s">
        <v>3932</v>
      </c>
      <c r="J1131" s="24" t="s">
        <v>3933</v>
      </c>
      <c r="K1131" s="36">
        <v>399</v>
      </c>
      <c r="L1131" s="36" t="s">
        <v>31</v>
      </c>
      <c r="M1131" s="31" t="s">
        <v>752</v>
      </c>
      <c r="N1131" s="24" t="s">
        <v>33</v>
      </c>
      <c r="O1131" s="24">
        <v>4</v>
      </c>
      <c r="P1131" s="24"/>
      <c r="Q1131" s="31" t="s">
        <v>34</v>
      </c>
      <c r="R1131" s="24"/>
      <c r="S1131" s="24"/>
      <c r="T1131" s="31" t="s">
        <v>35</v>
      </c>
      <c r="U1131" s="199">
        <v>0</v>
      </c>
      <c r="V1131" s="200">
        <v>0</v>
      </c>
      <c r="W1131" s="34" t="str">
        <f t="shared" si="0"/>
        <v/>
      </c>
      <c r="X1131" s="34" t="str">
        <f t="shared" si="1"/>
        <v/>
      </c>
      <c r="Y1131" s="201">
        <f t="shared" si="42"/>
        <v>0</v>
      </c>
      <c r="Z1131" s="201" t="str">
        <f t="shared" si="41"/>
        <v/>
      </c>
    </row>
    <row r="1132" spans="1:26" ht="14.25" customHeight="1" thickBot="1" x14ac:dyDescent="0.3">
      <c r="A1132" s="40">
        <v>12.6</v>
      </c>
      <c r="B1132" s="45" t="s">
        <v>3934</v>
      </c>
      <c r="C1132" s="24" t="s">
        <v>585</v>
      </c>
      <c r="D1132" s="24"/>
      <c r="E1132" s="24" t="s">
        <v>122</v>
      </c>
      <c r="F1132" s="179" t="s">
        <v>3935</v>
      </c>
      <c r="G1132" s="31" t="s">
        <v>93</v>
      </c>
      <c r="H1132" s="24" t="s">
        <v>2906</v>
      </c>
      <c r="I1132" s="31" t="s">
        <v>3932</v>
      </c>
      <c r="J1132" s="24" t="s">
        <v>3933</v>
      </c>
      <c r="K1132" s="36">
        <v>457</v>
      </c>
      <c r="L1132" s="36" t="s">
        <v>31</v>
      </c>
      <c r="M1132" s="31" t="s">
        <v>153</v>
      </c>
      <c r="N1132" s="24" t="s">
        <v>88</v>
      </c>
      <c r="O1132" s="24">
        <v>4</v>
      </c>
      <c r="P1132" s="24"/>
      <c r="Q1132" s="31" t="s">
        <v>34</v>
      </c>
      <c r="R1132" s="24"/>
      <c r="S1132" s="24"/>
      <c r="T1132" s="31" t="s">
        <v>35</v>
      </c>
      <c r="U1132" s="199">
        <v>0</v>
      </c>
      <c r="V1132" s="200">
        <v>0</v>
      </c>
      <c r="W1132" s="34" t="str">
        <f t="shared" si="0"/>
        <v/>
      </c>
      <c r="X1132" s="34" t="str">
        <f t="shared" si="1"/>
        <v/>
      </c>
      <c r="Y1132" s="201">
        <f t="shared" si="42"/>
        <v>0</v>
      </c>
      <c r="Z1132" s="201" t="str">
        <f t="shared" si="41"/>
        <v/>
      </c>
    </row>
    <row r="1133" spans="1:26" ht="14.25" customHeight="1" thickBot="1" x14ac:dyDescent="0.3">
      <c r="A1133" s="43">
        <v>11.75</v>
      </c>
      <c r="B1133" s="43" t="s">
        <v>3936</v>
      </c>
      <c r="C1133" s="24" t="s">
        <v>3937</v>
      </c>
      <c r="D1133" s="24"/>
      <c r="E1133" s="24" t="s">
        <v>3938</v>
      </c>
      <c r="F1133" s="179" t="s">
        <v>3939</v>
      </c>
      <c r="G1133" s="31" t="s">
        <v>83</v>
      </c>
      <c r="H1133" s="24" t="s">
        <v>3925</v>
      </c>
      <c r="I1133" s="31" t="s">
        <v>3922</v>
      </c>
      <c r="J1133" s="24" t="s">
        <v>3940</v>
      </c>
      <c r="K1133" s="36">
        <v>454</v>
      </c>
      <c r="L1133" s="36" t="s">
        <v>31</v>
      </c>
      <c r="M1133" s="31" t="s">
        <v>153</v>
      </c>
      <c r="N1133" s="24" t="s">
        <v>88</v>
      </c>
      <c r="O1133" s="24">
        <v>4</v>
      </c>
      <c r="P1133" s="24"/>
      <c r="Q1133" s="31" t="s">
        <v>66</v>
      </c>
      <c r="R1133" s="24"/>
      <c r="S1133" s="24"/>
      <c r="T1133" s="31" t="s">
        <v>35</v>
      </c>
      <c r="U1133" s="199">
        <v>58000</v>
      </c>
      <c r="V1133" s="200">
        <v>77800</v>
      </c>
      <c r="W1133" s="34">
        <f t="shared" si="0"/>
        <v>22.365038560411314</v>
      </c>
      <c r="X1133" s="34" t="str">
        <f t="shared" si="1"/>
        <v>A</v>
      </c>
      <c r="Y1133" s="201">
        <f t="shared" si="42"/>
        <v>233400</v>
      </c>
      <c r="Z1133" s="201" t="str">
        <f t="shared" si="41"/>
        <v>d</v>
      </c>
    </row>
    <row r="1134" spans="1:26" ht="14.25" customHeight="1" thickBot="1" x14ac:dyDescent="0.3">
      <c r="A1134" s="36">
        <v>6.4</v>
      </c>
      <c r="B1134" s="24" t="s">
        <v>1901</v>
      </c>
      <c r="C1134" s="24" t="s">
        <v>3941</v>
      </c>
      <c r="D1134" s="24"/>
      <c r="E1134" s="24" t="s">
        <v>574</v>
      </c>
      <c r="F1134" s="179" t="s">
        <v>3942</v>
      </c>
      <c r="G1134" s="31" t="s">
        <v>69</v>
      </c>
      <c r="H1134" s="24" t="s">
        <v>585</v>
      </c>
      <c r="I1134" s="31" t="s">
        <v>3943</v>
      </c>
      <c r="J1134" s="24" t="s">
        <v>3944</v>
      </c>
      <c r="K1134" s="36">
        <v>84</v>
      </c>
      <c r="L1134" s="36" t="s">
        <v>31</v>
      </c>
      <c r="M1134" s="31" t="s">
        <v>255</v>
      </c>
      <c r="N1134" s="24" t="s">
        <v>185</v>
      </c>
      <c r="O1134" s="24">
        <v>1</v>
      </c>
      <c r="P1134" s="24"/>
      <c r="Q1134" s="31" t="s">
        <v>66</v>
      </c>
      <c r="R1134" s="24"/>
      <c r="S1134" s="24"/>
      <c r="T1134" s="31" t="s">
        <v>35</v>
      </c>
      <c r="U1134" s="199">
        <v>0</v>
      </c>
      <c r="V1134" s="200">
        <v>0</v>
      </c>
      <c r="W1134" s="34" t="str">
        <f t="shared" si="0"/>
        <v/>
      </c>
      <c r="X1134" s="34" t="str">
        <f t="shared" si="1"/>
        <v/>
      </c>
      <c r="Y1134" s="201">
        <f t="shared" si="42"/>
        <v>0</v>
      </c>
      <c r="Z1134" s="201" t="str">
        <f t="shared" si="41"/>
        <v/>
      </c>
    </row>
    <row r="1135" spans="1:26" ht="14.25" customHeight="1" thickBot="1" x14ac:dyDescent="0.3">
      <c r="A1135" s="40">
        <v>1.67</v>
      </c>
      <c r="B1135" s="40" t="s">
        <v>3945</v>
      </c>
      <c r="C1135" s="31" t="s">
        <v>1088</v>
      </c>
      <c r="D1135" s="24"/>
      <c r="E1135" s="31" t="s">
        <v>3946</v>
      </c>
      <c r="F1135" s="179" t="s">
        <v>3947</v>
      </c>
      <c r="G1135" s="31" t="s">
        <v>110</v>
      </c>
      <c r="H1135" s="24" t="s">
        <v>84</v>
      </c>
      <c r="I1135" s="31" t="s">
        <v>3948</v>
      </c>
      <c r="J1135" s="24" t="s">
        <v>3949</v>
      </c>
      <c r="K1135" s="36">
        <v>433</v>
      </c>
      <c r="L1135" s="36" t="s">
        <v>31</v>
      </c>
      <c r="M1135" s="31" t="s">
        <v>153</v>
      </c>
      <c r="N1135" s="24" t="s">
        <v>88</v>
      </c>
      <c r="O1135" s="24">
        <v>4</v>
      </c>
      <c r="P1135" s="24"/>
      <c r="Q1135" s="31" t="s">
        <v>34</v>
      </c>
      <c r="R1135" s="24"/>
      <c r="S1135" s="24"/>
      <c r="T1135" s="31" t="s">
        <v>35</v>
      </c>
      <c r="U1135" s="199">
        <v>7200</v>
      </c>
      <c r="V1135" s="200">
        <v>1320</v>
      </c>
      <c r="W1135" s="34">
        <f t="shared" si="0"/>
        <v>163.63636363636363</v>
      </c>
      <c r="X1135" s="34" t="str">
        <f t="shared" si="1"/>
        <v>C</v>
      </c>
      <c r="Y1135" s="201">
        <f t="shared" si="42"/>
        <v>3960</v>
      </c>
      <c r="Z1135" s="201" t="str">
        <f t="shared" si="41"/>
        <v/>
      </c>
    </row>
    <row r="1136" spans="1:26" ht="14.25" customHeight="1" thickBot="1" x14ac:dyDescent="0.3">
      <c r="A1136" s="40">
        <v>8.0249999999999986</v>
      </c>
      <c r="B1136" s="40" t="s">
        <v>283</v>
      </c>
      <c r="C1136" s="24" t="s">
        <v>681</v>
      </c>
      <c r="D1136" s="24"/>
      <c r="E1136" s="24" t="s">
        <v>562</v>
      </c>
      <c r="F1136" s="179" t="s">
        <v>3950</v>
      </c>
      <c r="G1136" s="31" t="s">
        <v>110</v>
      </c>
      <c r="H1136" s="24" t="s">
        <v>681</v>
      </c>
      <c r="I1136" s="31" t="s">
        <v>3951</v>
      </c>
      <c r="J1136" s="24" t="s">
        <v>3952</v>
      </c>
      <c r="K1136" s="36">
        <v>685</v>
      </c>
      <c r="L1136" s="36" t="s">
        <v>31</v>
      </c>
      <c r="M1136" s="31" t="s">
        <v>72</v>
      </c>
      <c r="N1136" s="24" t="s">
        <v>33</v>
      </c>
      <c r="O1136" s="24">
        <v>8</v>
      </c>
      <c r="P1136" s="24"/>
      <c r="Q1136" s="31" t="s">
        <v>34</v>
      </c>
      <c r="R1136" s="24"/>
      <c r="S1136" s="24"/>
      <c r="T1136" s="31" t="s">
        <v>35</v>
      </c>
      <c r="U1136" s="199">
        <v>0</v>
      </c>
      <c r="V1136" s="200">
        <v>0</v>
      </c>
      <c r="W1136" s="34" t="str">
        <f t="shared" si="0"/>
        <v/>
      </c>
      <c r="X1136" s="34" t="str">
        <f t="shared" si="1"/>
        <v/>
      </c>
      <c r="Y1136" s="201">
        <f t="shared" si="42"/>
        <v>0</v>
      </c>
      <c r="Z1136" s="201" t="str">
        <f t="shared" si="41"/>
        <v/>
      </c>
    </row>
    <row r="1137" spans="1:26" ht="14.25" customHeight="1" thickBot="1" x14ac:dyDescent="0.3">
      <c r="A1137" s="40">
        <v>15.5</v>
      </c>
      <c r="B1137" s="40" t="s">
        <v>374</v>
      </c>
      <c r="C1137" s="24" t="s">
        <v>235</v>
      </c>
      <c r="D1137" s="24"/>
      <c r="E1137" s="24" t="s">
        <v>846</v>
      </c>
      <c r="F1137" s="179" t="s">
        <v>3953</v>
      </c>
      <c r="G1137" s="31" t="s">
        <v>93</v>
      </c>
      <c r="H1137" s="24" t="s">
        <v>144</v>
      </c>
      <c r="I1137" s="31" t="s">
        <v>3954</v>
      </c>
      <c r="J1137" s="24" t="s">
        <v>3955</v>
      </c>
      <c r="K1137" s="36">
        <v>434</v>
      </c>
      <c r="L1137" s="36" t="s">
        <v>31</v>
      </c>
      <c r="M1137" s="31" t="s">
        <v>153</v>
      </c>
      <c r="N1137" s="24" t="s">
        <v>88</v>
      </c>
      <c r="O1137" s="24">
        <v>4</v>
      </c>
      <c r="P1137" s="24"/>
      <c r="Q1137" s="31" t="s">
        <v>34</v>
      </c>
      <c r="R1137" s="24"/>
      <c r="S1137" s="24"/>
      <c r="T1137" s="31" t="s">
        <v>35</v>
      </c>
      <c r="U1137" s="199">
        <v>0</v>
      </c>
      <c r="V1137" s="200">
        <v>0</v>
      </c>
      <c r="W1137" s="34" t="str">
        <f t="shared" si="0"/>
        <v/>
      </c>
      <c r="X1137" s="34" t="str">
        <f t="shared" si="1"/>
        <v/>
      </c>
      <c r="Y1137" s="201">
        <f t="shared" si="42"/>
        <v>0</v>
      </c>
      <c r="Z1137" s="201" t="str">
        <f t="shared" si="41"/>
        <v/>
      </c>
    </row>
    <row r="1138" spans="1:26" ht="14.25" customHeight="1" thickBot="1" x14ac:dyDescent="0.3">
      <c r="A1138" s="40">
        <v>9.4</v>
      </c>
      <c r="B1138" s="40" t="s">
        <v>1093</v>
      </c>
      <c r="C1138" s="24" t="s">
        <v>2927</v>
      </c>
      <c r="D1138" s="24"/>
      <c r="E1138" s="24" t="s">
        <v>1544</v>
      </c>
      <c r="F1138" s="179" t="s">
        <v>3956</v>
      </c>
      <c r="G1138" s="31" t="s">
        <v>293</v>
      </c>
      <c r="H1138" s="24" t="s">
        <v>144</v>
      </c>
      <c r="I1138" s="31" t="s">
        <v>3957</v>
      </c>
      <c r="J1138" s="24" t="s">
        <v>3958</v>
      </c>
      <c r="K1138" s="36">
        <v>435</v>
      </c>
      <c r="L1138" s="36" t="s">
        <v>31</v>
      </c>
      <c r="M1138" s="31" t="s">
        <v>153</v>
      </c>
      <c r="N1138" s="24" t="s">
        <v>88</v>
      </c>
      <c r="O1138" s="24">
        <v>4</v>
      </c>
      <c r="P1138" s="24"/>
      <c r="Q1138" s="31" t="s">
        <v>34</v>
      </c>
      <c r="R1138" s="24"/>
      <c r="S1138" s="24"/>
      <c r="T1138" s="31" t="s">
        <v>35</v>
      </c>
      <c r="U1138" s="199">
        <v>11700</v>
      </c>
      <c r="V1138" s="200">
        <v>6600</v>
      </c>
      <c r="W1138" s="34">
        <f t="shared" si="0"/>
        <v>53.18181818181818</v>
      </c>
      <c r="X1138" s="34" t="str">
        <f t="shared" si="1"/>
        <v>B</v>
      </c>
      <c r="Y1138" s="201">
        <f t="shared" si="42"/>
        <v>19800</v>
      </c>
      <c r="Z1138" s="201" t="str">
        <f t="shared" si="41"/>
        <v>d</v>
      </c>
    </row>
    <row r="1139" spans="1:26" ht="14.25" customHeight="1" thickBot="1" x14ac:dyDescent="0.3">
      <c r="A1139" s="36">
        <v>0.22500000000000001</v>
      </c>
      <c r="B1139" s="24" t="s">
        <v>3959</v>
      </c>
      <c r="C1139" s="24" t="s">
        <v>24</v>
      </c>
      <c r="D1139" s="24"/>
      <c r="E1139" s="24" t="s">
        <v>79</v>
      </c>
      <c r="F1139" s="179" t="s">
        <v>3960</v>
      </c>
      <c r="G1139" s="31" t="s">
        <v>69</v>
      </c>
      <c r="H1139" s="24" t="s">
        <v>28</v>
      </c>
      <c r="I1139" s="31" t="s">
        <v>3961</v>
      </c>
      <c r="J1139" s="24" t="s">
        <v>3962</v>
      </c>
      <c r="K1139" s="30">
        <v>104</v>
      </c>
      <c r="L1139" s="30" t="s">
        <v>31</v>
      </c>
      <c r="M1139" s="31" t="s">
        <v>255</v>
      </c>
      <c r="N1139" s="24" t="s">
        <v>185</v>
      </c>
      <c r="O1139" s="24">
        <v>1</v>
      </c>
      <c r="P1139" s="24"/>
      <c r="Q1139" s="31" t="s">
        <v>66</v>
      </c>
      <c r="R1139" s="24"/>
      <c r="S1139" s="24"/>
      <c r="T1139" s="31" t="s">
        <v>35</v>
      </c>
      <c r="U1139" s="199">
        <v>25850</v>
      </c>
      <c r="V1139" s="200">
        <v>33210</v>
      </c>
      <c r="W1139" s="34">
        <f t="shared" si="0"/>
        <v>23.351400180668474</v>
      </c>
      <c r="X1139" s="34" t="str">
        <f t="shared" si="1"/>
        <v>A</v>
      </c>
      <c r="Y1139" s="201">
        <f t="shared" si="42"/>
        <v>99630</v>
      </c>
      <c r="Z1139" s="201" t="str">
        <f t="shared" si="41"/>
        <v>d</v>
      </c>
    </row>
    <row r="1140" spans="1:26" ht="14.25" customHeight="1" thickBot="1" x14ac:dyDescent="0.3">
      <c r="A1140" s="36">
        <v>0.22500000000000001</v>
      </c>
      <c r="B1140" s="24" t="s">
        <v>296</v>
      </c>
      <c r="C1140" s="24" t="s">
        <v>24</v>
      </c>
      <c r="D1140" s="24"/>
      <c r="E1140" s="24" t="s">
        <v>1390</v>
      </c>
      <c r="F1140" s="179" t="s">
        <v>3960</v>
      </c>
      <c r="G1140" s="31" t="s">
        <v>69</v>
      </c>
      <c r="H1140" s="24" t="s">
        <v>28</v>
      </c>
      <c r="I1140" s="31" t="s">
        <v>3961</v>
      </c>
      <c r="J1140" s="24" t="s">
        <v>3962</v>
      </c>
      <c r="K1140" s="35">
        <v>104</v>
      </c>
      <c r="L1140" s="35" t="s">
        <v>47</v>
      </c>
      <c r="M1140" s="31" t="s">
        <v>255</v>
      </c>
      <c r="N1140" s="24" t="s">
        <v>185</v>
      </c>
      <c r="O1140" s="24">
        <v>1</v>
      </c>
      <c r="P1140" s="24"/>
      <c r="Q1140" s="31" t="s">
        <v>66</v>
      </c>
      <c r="R1140" s="24"/>
      <c r="S1140" s="24"/>
      <c r="T1140" s="31" t="s">
        <v>35</v>
      </c>
      <c r="U1140" s="199">
        <v>8000</v>
      </c>
      <c r="V1140" s="200">
        <v>8000</v>
      </c>
      <c r="W1140" s="34">
        <f t="shared" si="0"/>
        <v>30</v>
      </c>
      <c r="X1140" s="34" t="str">
        <f t="shared" si="1"/>
        <v>A</v>
      </c>
      <c r="Y1140" s="201">
        <f t="shared" si="42"/>
        <v>24000</v>
      </c>
      <c r="Z1140" s="201" t="str">
        <f t="shared" si="41"/>
        <v>d</v>
      </c>
    </row>
    <row r="1141" spans="1:26" ht="14.25" customHeight="1" thickBot="1" x14ac:dyDescent="0.3">
      <c r="A1141" s="36">
        <v>0.29770000000000002</v>
      </c>
      <c r="B1141" s="24" t="s">
        <v>535</v>
      </c>
      <c r="C1141" s="24" t="s">
        <v>24</v>
      </c>
      <c r="D1141" s="24"/>
      <c r="E1141" s="24" t="s">
        <v>1725</v>
      </c>
      <c r="F1141" s="179" t="s">
        <v>3963</v>
      </c>
      <c r="G1141" s="31" t="s">
        <v>1727</v>
      </c>
      <c r="H1141" s="24" t="s">
        <v>28</v>
      </c>
      <c r="I1141" s="31" t="s">
        <v>3964</v>
      </c>
      <c r="J1141" s="24" t="s">
        <v>3965</v>
      </c>
      <c r="K1141" s="36">
        <v>103</v>
      </c>
      <c r="L1141" s="36" t="s">
        <v>31</v>
      </c>
      <c r="M1141" s="31" t="s">
        <v>255</v>
      </c>
      <c r="N1141" s="24" t="s">
        <v>185</v>
      </c>
      <c r="O1141" s="24">
        <v>1</v>
      </c>
      <c r="P1141" s="24"/>
      <c r="Q1141" s="31" t="s">
        <v>66</v>
      </c>
      <c r="R1141" s="24"/>
      <c r="S1141" s="24"/>
      <c r="T1141" s="31" t="s">
        <v>35</v>
      </c>
      <c r="U1141" s="199">
        <v>124600</v>
      </c>
      <c r="V1141" s="200">
        <v>144200</v>
      </c>
      <c r="W1141" s="34">
        <f t="shared" si="0"/>
        <v>25.922330097087379</v>
      </c>
      <c r="X1141" s="34" t="str">
        <f t="shared" si="1"/>
        <v>A</v>
      </c>
      <c r="Y1141" s="201">
        <f t="shared" si="42"/>
        <v>432600</v>
      </c>
      <c r="Z1141" s="201" t="str">
        <f t="shared" si="41"/>
        <v>d</v>
      </c>
    </row>
    <row r="1142" spans="1:26" ht="14.25" customHeight="1" thickBot="1" x14ac:dyDescent="0.3">
      <c r="A1142" s="40">
        <v>0.61799999999999999</v>
      </c>
      <c r="B1142" s="40">
        <v>4.2</v>
      </c>
      <c r="C1142" s="24" t="s">
        <v>195</v>
      </c>
      <c r="D1142" s="24"/>
      <c r="E1142" s="24" t="s">
        <v>1990</v>
      </c>
      <c r="F1142" s="179" t="s">
        <v>3966</v>
      </c>
      <c r="G1142" s="31" t="s">
        <v>46</v>
      </c>
      <c r="H1142" s="24" t="s">
        <v>28</v>
      </c>
      <c r="I1142" s="31" t="s">
        <v>3967</v>
      </c>
      <c r="J1142" s="24" t="s">
        <v>3968</v>
      </c>
      <c r="K1142" s="36">
        <v>104</v>
      </c>
      <c r="L1142" s="36" t="s">
        <v>31</v>
      </c>
      <c r="M1142" s="31" t="s">
        <v>622</v>
      </c>
      <c r="N1142" s="24" t="s">
        <v>33</v>
      </c>
      <c r="O1142" s="24">
        <v>6</v>
      </c>
      <c r="P1142" s="31" t="s">
        <v>623</v>
      </c>
      <c r="Q1142" s="31" t="s">
        <v>34</v>
      </c>
      <c r="R1142" s="24"/>
      <c r="S1142" s="24"/>
      <c r="T1142" s="31" t="s">
        <v>35</v>
      </c>
      <c r="U1142" s="199">
        <v>17780</v>
      </c>
      <c r="V1142" s="200">
        <v>11240</v>
      </c>
      <c r="W1142" s="34">
        <f t="shared" si="0"/>
        <v>47.455516014234874</v>
      </c>
      <c r="X1142" s="34" t="str">
        <f t="shared" si="1"/>
        <v>B</v>
      </c>
      <c r="Y1142" s="201">
        <f t="shared" si="42"/>
        <v>33720</v>
      </c>
      <c r="Z1142" s="201" t="str">
        <f t="shared" si="41"/>
        <v>d</v>
      </c>
    </row>
    <row r="1143" spans="1:26" ht="14.25" customHeight="1" thickBot="1" x14ac:dyDescent="0.3">
      <c r="A1143" s="24">
        <v>0.7</v>
      </c>
      <c r="B1143" s="24" t="s">
        <v>3969</v>
      </c>
      <c r="C1143" s="24" t="s">
        <v>195</v>
      </c>
      <c r="D1143" s="24"/>
      <c r="E1143" s="24" t="s">
        <v>2408</v>
      </c>
      <c r="F1143" s="179" t="s">
        <v>3970</v>
      </c>
      <c r="G1143" s="27" t="s">
        <v>39</v>
      </c>
      <c r="H1143" s="24" t="s">
        <v>84</v>
      </c>
      <c r="I1143" s="31" t="s">
        <v>3971</v>
      </c>
      <c r="J1143" s="24" t="s">
        <v>3972</v>
      </c>
      <c r="K1143" s="36">
        <v>210</v>
      </c>
      <c r="L1143" s="36" t="s">
        <v>31</v>
      </c>
      <c r="M1143" s="31" t="s">
        <v>184</v>
      </c>
      <c r="N1143" s="24" t="s">
        <v>185</v>
      </c>
      <c r="O1143" s="24">
        <v>2</v>
      </c>
      <c r="P1143" s="24"/>
      <c r="Q1143" s="31" t="s">
        <v>66</v>
      </c>
      <c r="R1143" s="24"/>
      <c r="S1143" s="24"/>
      <c r="T1143" s="31" t="s">
        <v>35</v>
      </c>
      <c r="U1143" s="199">
        <v>200</v>
      </c>
      <c r="V1143" s="200">
        <v>200</v>
      </c>
      <c r="W1143" s="34">
        <f t="shared" si="0"/>
        <v>30</v>
      </c>
      <c r="X1143" s="34" t="str">
        <f t="shared" si="1"/>
        <v>A</v>
      </c>
      <c r="Y1143" s="201">
        <f t="shared" si="42"/>
        <v>600</v>
      </c>
      <c r="Z1143" s="201" t="str">
        <f t="shared" si="41"/>
        <v>d</v>
      </c>
    </row>
    <row r="1144" spans="1:26" ht="14.25" customHeight="1" thickBot="1" x14ac:dyDescent="0.3">
      <c r="A1144" s="24">
        <v>0.42399999999999999</v>
      </c>
      <c r="B1144" s="24" t="s">
        <v>3973</v>
      </c>
      <c r="C1144" s="24" t="s">
        <v>195</v>
      </c>
      <c r="D1144" s="24"/>
      <c r="E1144" s="24" t="s">
        <v>1990</v>
      </c>
      <c r="F1144" s="179" t="s">
        <v>3974</v>
      </c>
      <c r="G1144" s="31" t="s">
        <v>110</v>
      </c>
      <c r="H1144" s="24" t="s">
        <v>84</v>
      </c>
      <c r="I1144" s="31" t="s">
        <v>3975</v>
      </c>
      <c r="J1144" s="24" t="s">
        <v>3976</v>
      </c>
      <c r="K1144" s="36">
        <v>209</v>
      </c>
      <c r="L1144" s="36" t="s">
        <v>31</v>
      </c>
      <c r="M1144" s="31" t="s">
        <v>184</v>
      </c>
      <c r="N1144" s="24" t="s">
        <v>185</v>
      </c>
      <c r="O1144" s="24">
        <v>2</v>
      </c>
      <c r="P1144" s="24"/>
      <c r="Q1144" s="31" t="s">
        <v>66</v>
      </c>
      <c r="R1144" s="24"/>
      <c r="S1144" s="24"/>
      <c r="T1144" s="31" t="s">
        <v>35</v>
      </c>
      <c r="U1144" s="199">
        <v>0</v>
      </c>
      <c r="V1144" s="200">
        <v>0</v>
      </c>
      <c r="W1144" s="34" t="str">
        <f t="shared" si="0"/>
        <v/>
      </c>
      <c r="X1144" s="34" t="str">
        <f t="shared" si="1"/>
        <v/>
      </c>
      <c r="Y1144" s="201">
        <f t="shared" si="42"/>
        <v>0</v>
      </c>
      <c r="Z1144" s="201" t="str">
        <f t="shared" si="41"/>
        <v/>
      </c>
    </row>
    <row r="1145" spans="1:26" ht="14.25" customHeight="1" thickBot="1" x14ac:dyDescent="0.3">
      <c r="A1145" s="40">
        <v>0.59850000000000003</v>
      </c>
      <c r="B1145" s="41">
        <v>2.4375</v>
      </c>
      <c r="C1145" s="24" t="s">
        <v>195</v>
      </c>
      <c r="D1145" s="24"/>
      <c r="E1145" s="24" t="s">
        <v>3977</v>
      </c>
      <c r="F1145" s="179" t="s">
        <v>3978</v>
      </c>
      <c r="G1145" s="27" t="s">
        <v>39</v>
      </c>
      <c r="H1145" s="24" t="s">
        <v>28</v>
      </c>
      <c r="I1145" s="31" t="s">
        <v>3979</v>
      </c>
      <c r="J1145" s="24" t="s">
        <v>3980</v>
      </c>
      <c r="K1145" s="36">
        <v>105</v>
      </c>
      <c r="L1145" s="36" t="s">
        <v>31</v>
      </c>
      <c r="M1145" s="31" t="s">
        <v>622</v>
      </c>
      <c r="N1145" s="24" t="s">
        <v>33</v>
      </c>
      <c r="O1145" s="24">
        <v>6</v>
      </c>
      <c r="P1145" s="31" t="s">
        <v>623</v>
      </c>
      <c r="Q1145" s="31" t="s">
        <v>34</v>
      </c>
      <c r="R1145" s="24"/>
      <c r="S1145" s="24"/>
      <c r="T1145" s="31" t="s">
        <v>35</v>
      </c>
      <c r="U1145" s="199">
        <v>15600</v>
      </c>
      <c r="V1145" s="200">
        <v>12480</v>
      </c>
      <c r="W1145" s="34">
        <f t="shared" si="0"/>
        <v>37.5</v>
      </c>
      <c r="X1145" s="34" t="str">
        <f t="shared" si="1"/>
        <v>B</v>
      </c>
      <c r="Y1145" s="201">
        <f t="shared" si="42"/>
        <v>37440</v>
      </c>
      <c r="Z1145" s="201" t="str">
        <f t="shared" si="41"/>
        <v>d</v>
      </c>
    </row>
    <row r="1146" spans="1:26" ht="14.25" customHeight="1" thickBot="1" x14ac:dyDescent="0.3">
      <c r="A1146" s="40">
        <v>4.8499999999999996</v>
      </c>
      <c r="B1146" s="41" t="s">
        <v>3981</v>
      </c>
      <c r="C1146" s="24" t="s">
        <v>144</v>
      </c>
      <c r="D1146" s="24"/>
      <c r="E1146" s="24" t="s">
        <v>122</v>
      </c>
      <c r="F1146" s="179" t="s">
        <v>3982</v>
      </c>
      <c r="G1146" s="31" t="s">
        <v>110</v>
      </c>
      <c r="H1146" s="24" t="s">
        <v>144</v>
      </c>
      <c r="I1146" s="31" t="s">
        <v>3983</v>
      </c>
      <c r="J1146" s="24" t="s">
        <v>3984</v>
      </c>
      <c r="K1146" s="36">
        <v>810</v>
      </c>
      <c r="L1146" s="36" t="s">
        <v>31</v>
      </c>
      <c r="M1146" s="31" t="s">
        <v>306</v>
      </c>
      <c r="N1146" s="24" t="s">
        <v>88</v>
      </c>
      <c r="O1146" s="24">
        <v>7</v>
      </c>
      <c r="P1146" s="24"/>
      <c r="Q1146" s="31" t="s">
        <v>34</v>
      </c>
      <c r="R1146" s="24"/>
      <c r="S1146" s="24"/>
      <c r="T1146" s="31" t="s">
        <v>35</v>
      </c>
      <c r="U1146" s="199">
        <v>11450</v>
      </c>
      <c r="V1146" s="200">
        <v>3450</v>
      </c>
      <c r="W1146" s="34">
        <f t="shared" si="0"/>
        <v>99.565217391304344</v>
      </c>
      <c r="X1146" s="34" t="str">
        <f t="shared" si="1"/>
        <v>C</v>
      </c>
      <c r="Y1146" s="201">
        <f t="shared" si="42"/>
        <v>10350</v>
      </c>
      <c r="Z1146" s="201" t="str">
        <f t="shared" si="41"/>
        <v/>
      </c>
    </row>
    <row r="1147" spans="1:26" ht="14.25" customHeight="1" thickBot="1" x14ac:dyDescent="0.3">
      <c r="A1147" s="40">
        <v>6</v>
      </c>
      <c r="B1147" s="41" t="s">
        <v>3985</v>
      </c>
      <c r="C1147" s="24" t="s">
        <v>754</v>
      </c>
      <c r="D1147" s="24"/>
      <c r="E1147" s="24" t="s">
        <v>940</v>
      </c>
      <c r="F1147" s="179" t="s">
        <v>3986</v>
      </c>
      <c r="G1147" s="31" t="s">
        <v>110</v>
      </c>
      <c r="H1147" s="24" t="s">
        <v>3987</v>
      </c>
      <c r="I1147" s="31" t="s">
        <v>3988</v>
      </c>
      <c r="J1147" s="24" t="s">
        <v>3989</v>
      </c>
      <c r="K1147" s="36">
        <v>846</v>
      </c>
      <c r="L1147" s="36" t="s">
        <v>31</v>
      </c>
      <c r="M1147" s="31" t="s">
        <v>306</v>
      </c>
      <c r="N1147" s="24" t="s">
        <v>88</v>
      </c>
      <c r="O1147" s="24">
        <v>7</v>
      </c>
      <c r="P1147" s="24"/>
      <c r="Q1147" s="31" t="s">
        <v>34</v>
      </c>
      <c r="R1147" s="24"/>
      <c r="S1147" s="24"/>
      <c r="T1147" s="31" t="s">
        <v>35</v>
      </c>
      <c r="U1147" s="199">
        <v>93</v>
      </c>
      <c r="V1147" s="200">
        <v>70</v>
      </c>
      <c r="W1147" s="34">
        <f t="shared" si="0"/>
        <v>39.857142857142854</v>
      </c>
      <c r="X1147" s="34" t="str">
        <f t="shared" si="1"/>
        <v>B</v>
      </c>
      <c r="Y1147" s="201">
        <f t="shared" si="42"/>
        <v>210</v>
      </c>
      <c r="Z1147" s="201" t="str">
        <f t="shared" si="41"/>
        <v>d</v>
      </c>
    </row>
    <row r="1148" spans="1:26" ht="14.25" customHeight="1" thickBot="1" x14ac:dyDescent="0.3">
      <c r="A1148" s="40">
        <v>0.85799999999999998</v>
      </c>
      <c r="B1148" s="41" t="s">
        <v>3990</v>
      </c>
      <c r="C1148" s="24" t="s">
        <v>311</v>
      </c>
      <c r="D1148" s="24"/>
      <c r="E1148" s="24" t="s">
        <v>940</v>
      </c>
      <c r="F1148" s="179" t="s">
        <v>3991</v>
      </c>
      <c r="G1148" s="31" t="s">
        <v>110</v>
      </c>
      <c r="H1148" s="24" t="s">
        <v>311</v>
      </c>
      <c r="I1148" s="31" t="s">
        <v>3992</v>
      </c>
      <c r="J1148" s="24" t="s">
        <v>3993</v>
      </c>
      <c r="K1148" s="30">
        <v>847</v>
      </c>
      <c r="L1148" s="30" t="s">
        <v>31</v>
      </c>
      <c r="M1148" s="31" t="s">
        <v>306</v>
      </c>
      <c r="N1148" s="24" t="s">
        <v>88</v>
      </c>
      <c r="O1148" s="24">
        <v>7</v>
      </c>
      <c r="P1148" s="24"/>
      <c r="Q1148" s="31" t="s">
        <v>34</v>
      </c>
      <c r="R1148" s="24"/>
      <c r="S1148" s="24"/>
      <c r="T1148" s="31" t="s">
        <v>35</v>
      </c>
      <c r="U1148" s="199">
        <v>4000</v>
      </c>
      <c r="V1148" s="200">
        <v>0</v>
      </c>
      <c r="W1148" s="34" t="str">
        <f t="shared" si="0"/>
        <v/>
      </c>
      <c r="X1148" s="34" t="str">
        <f t="shared" si="1"/>
        <v/>
      </c>
      <c r="Y1148" s="201">
        <f t="shared" si="42"/>
        <v>0</v>
      </c>
      <c r="Z1148" s="201" t="str">
        <f t="shared" si="41"/>
        <v/>
      </c>
    </row>
    <row r="1149" spans="1:26" ht="14.25" customHeight="1" thickBot="1" x14ac:dyDescent="0.3">
      <c r="A1149" s="40">
        <v>0.85799999999999998</v>
      </c>
      <c r="B1149" s="41" t="s">
        <v>3994</v>
      </c>
      <c r="C1149" s="24" t="s">
        <v>2519</v>
      </c>
      <c r="D1149" s="24"/>
      <c r="E1149" s="36" t="s">
        <v>291</v>
      </c>
      <c r="F1149" s="179" t="s">
        <v>3995</v>
      </c>
      <c r="G1149" s="31" t="s">
        <v>110</v>
      </c>
      <c r="H1149" s="24" t="s">
        <v>311</v>
      </c>
      <c r="I1149" s="31" t="s">
        <v>3992</v>
      </c>
      <c r="J1149" s="24" t="s">
        <v>3993</v>
      </c>
      <c r="K1149" s="35">
        <v>847</v>
      </c>
      <c r="L1149" s="35" t="s">
        <v>47</v>
      </c>
      <c r="M1149" s="31" t="s">
        <v>306</v>
      </c>
      <c r="N1149" s="24" t="s">
        <v>88</v>
      </c>
      <c r="O1149" s="24">
        <v>7</v>
      </c>
      <c r="P1149" s="24"/>
      <c r="Q1149" s="31" t="s">
        <v>34</v>
      </c>
      <c r="R1149" s="24"/>
      <c r="S1149" s="24"/>
      <c r="T1149" s="31" t="s">
        <v>35</v>
      </c>
      <c r="U1149" s="199">
        <v>202</v>
      </c>
      <c r="V1149" s="200">
        <v>30</v>
      </c>
      <c r="W1149" s="34">
        <f t="shared" si="0"/>
        <v>202</v>
      </c>
      <c r="X1149" s="34" t="str">
        <f t="shared" si="1"/>
        <v>C</v>
      </c>
      <c r="Y1149" s="201">
        <f t="shared" si="42"/>
        <v>90</v>
      </c>
      <c r="Z1149" s="201" t="str">
        <f t="shared" si="41"/>
        <v/>
      </c>
    </row>
    <row r="1150" spans="1:26" ht="14.25" customHeight="1" thickBot="1" x14ac:dyDescent="0.3">
      <c r="A1150" s="40">
        <v>0.70005000000000006</v>
      </c>
      <c r="B1150" s="41">
        <v>1.25</v>
      </c>
      <c r="C1150" s="24" t="s">
        <v>311</v>
      </c>
      <c r="D1150" s="24"/>
      <c r="E1150" s="24" t="s">
        <v>1390</v>
      </c>
      <c r="F1150" s="179" t="s">
        <v>3996</v>
      </c>
      <c r="G1150" s="31" t="s">
        <v>69</v>
      </c>
      <c r="H1150" s="24" t="s">
        <v>311</v>
      </c>
      <c r="I1150" s="31" t="s">
        <v>3997</v>
      </c>
      <c r="J1150" s="24" t="s">
        <v>3998</v>
      </c>
      <c r="K1150" s="36">
        <v>680</v>
      </c>
      <c r="L1150" s="36" t="s">
        <v>31</v>
      </c>
      <c r="M1150" s="31" t="s">
        <v>103</v>
      </c>
      <c r="N1150" s="24" t="s">
        <v>33</v>
      </c>
      <c r="O1150" s="24">
        <v>7</v>
      </c>
      <c r="P1150" s="24"/>
      <c r="Q1150" s="31" t="s">
        <v>34</v>
      </c>
      <c r="R1150" s="24"/>
      <c r="S1150" s="24"/>
      <c r="T1150" s="31" t="s">
        <v>35</v>
      </c>
      <c r="U1150" s="199">
        <v>0</v>
      </c>
      <c r="V1150" s="200">
        <v>0</v>
      </c>
      <c r="W1150" s="34" t="str">
        <f t="shared" si="0"/>
        <v/>
      </c>
      <c r="X1150" s="34" t="str">
        <f t="shared" si="1"/>
        <v/>
      </c>
      <c r="Y1150" s="201">
        <f t="shared" si="42"/>
        <v>0</v>
      </c>
      <c r="Z1150" s="201" t="str">
        <f t="shared" si="41"/>
        <v/>
      </c>
    </row>
    <row r="1151" spans="1:26" ht="14.25" customHeight="1" thickBot="1" x14ac:dyDescent="0.3">
      <c r="A1151" s="40">
        <v>7.8</v>
      </c>
      <c r="B1151" s="41" t="s">
        <v>3999</v>
      </c>
      <c r="C1151" s="24" t="s">
        <v>669</v>
      </c>
      <c r="D1151" s="24"/>
      <c r="E1151" s="24" t="s">
        <v>808</v>
      </c>
      <c r="F1151" s="179" t="s">
        <v>4000</v>
      </c>
      <c r="G1151" s="31" t="s">
        <v>110</v>
      </c>
      <c r="H1151" s="24" t="s">
        <v>40</v>
      </c>
      <c r="I1151" s="31" t="s">
        <v>4001</v>
      </c>
      <c r="J1151" s="24" t="s">
        <v>4002</v>
      </c>
      <c r="K1151" s="36">
        <v>580</v>
      </c>
      <c r="L1151" s="36" t="s">
        <v>31</v>
      </c>
      <c r="M1151" s="31" t="s">
        <v>234</v>
      </c>
      <c r="N1151" s="24" t="s">
        <v>88</v>
      </c>
      <c r="O1151" s="24">
        <v>5</v>
      </c>
      <c r="P1151" s="24"/>
      <c r="Q1151" s="31" t="s">
        <v>34</v>
      </c>
      <c r="R1151" s="24"/>
      <c r="S1151" s="24"/>
      <c r="T1151" s="31" t="s">
        <v>35</v>
      </c>
      <c r="U1151" s="199">
        <v>0</v>
      </c>
      <c r="V1151" s="200">
        <v>0</v>
      </c>
      <c r="W1151" s="34" t="str">
        <f t="shared" si="0"/>
        <v/>
      </c>
      <c r="X1151" s="34" t="str">
        <f t="shared" si="1"/>
        <v/>
      </c>
      <c r="Y1151" s="201">
        <f t="shared" si="42"/>
        <v>0</v>
      </c>
      <c r="Z1151" s="201" t="str">
        <f t="shared" si="41"/>
        <v/>
      </c>
    </row>
    <row r="1152" spans="1:26" ht="14.25" customHeight="1" thickBot="1" x14ac:dyDescent="0.3">
      <c r="A1152" s="24">
        <v>3.39</v>
      </c>
      <c r="B1152" s="24"/>
      <c r="C1152" s="24" t="s">
        <v>4003</v>
      </c>
      <c r="D1152" s="24"/>
      <c r="E1152" s="24" t="s">
        <v>808</v>
      </c>
      <c r="F1152" s="179" t="s">
        <v>4004</v>
      </c>
      <c r="G1152" s="27" t="s">
        <v>39</v>
      </c>
      <c r="H1152" s="24" t="s">
        <v>4005</v>
      </c>
      <c r="I1152" s="31" t="s">
        <v>4006</v>
      </c>
      <c r="J1152" s="24" t="s">
        <v>4007</v>
      </c>
      <c r="K1152" s="36">
        <v>327</v>
      </c>
      <c r="L1152" s="36" t="s">
        <v>31</v>
      </c>
      <c r="M1152" s="31" t="s">
        <v>249</v>
      </c>
      <c r="N1152" s="24" t="s">
        <v>185</v>
      </c>
      <c r="O1152" s="24">
        <v>3</v>
      </c>
      <c r="P1152" s="24"/>
      <c r="Q1152" s="31" t="s">
        <v>66</v>
      </c>
      <c r="R1152" s="24"/>
      <c r="S1152" s="24"/>
      <c r="T1152" s="31" t="s">
        <v>35</v>
      </c>
      <c r="U1152" s="199">
        <v>0</v>
      </c>
      <c r="V1152" s="200">
        <v>0</v>
      </c>
      <c r="W1152" s="34" t="str">
        <f t="shared" si="0"/>
        <v/>
      </c>
      <c r="X1152" s="34" t="str">
        <f t="shared" si="1"/>
        <v/>
      </c>
      <c r="Y1152" s="201">
        <f t="shared" si="42"/>
        <v>0</v>
      </c>
      <c r="Z1152" s="201" t="str">
        <f t="shared" si="41"/>
        <v/>
      </c>
    </row>
    <row r="1153" spans="1:26" ht="14.25" customHeight="1" thickBot="1" x14ac:dyDescent="0.3">
      <c r="A1153" s="40">
        <v>1.256</v>
      </c>
      <c r="B1153" s="41" t="s">
        <v>1221</v>
      </c>
      <c r="C1153" s="24" t="s">
        <v>4008</v>
      </c>
      <c r="D1153" s="24"/>
      <c r="E1153" s="24" t="s">
        <v>4009</v>
      </c>
      <c r="F1153" s="179" t="s">
        <v>4010</v>
      </c>
      <c r="G1153" s="31" t="s">
        <v>46</v>
      </c>
      <c r="H1153" s="24" t="s">
        <v>84</v>
      </c>
      <c r="I1153" s="31" t="s">
        <v>4011</v>
      </c>
      <c r="J1153" s="24" t="s">
        <v>4012</v>
      </c>
      <c r="K1153" s="36">
        <v>310</v>
      </c>
      <c r="L1153" s="36" t="s">
        <v>31</v>
      </c>
      <c r="M1153" s="31" t="s">
        <v>87</v>
      </c>
      <c r="N1153" s="24" t="s">
        <v>88</v>
      </c>
      <c r="O1153" s="24">
        <v>3</v>
      </c>
      <c r="P1153" s="24"/>
      <c r="Q1153" s="31" t="s">
        <v>34</v>
      </c>
      <c r="R1153" s="49"/>
      <c r="S1153" s="49"/>
      <c r="T1153" s="31" t="s">
        <v>35</v>
      </c>
      <c r="U1153" s="199">
        <v>60</v>
      </c>
      <c r="V1153" s="200">
        <v>60</v>
      </c>
      <c r="W1153" s="34">
        <f t="shared" si="0"/>
        <v>30</v>
      </c>
      <c r="X1153" s="34" t="str">
        <f t="shared" si="1"/>
        <v>A</v>
      </c>
      <c r="Y1153" s="201">
        <f t="shared" si="42"/>
        <v>180</v>
      </c>
      <c r="Z1153" s="201" t="str">
        <f t="shared" si="41"/>
        <v>d</v>
      </c>
    </row>
    <row r="1154" spans="1:26" ht="14.25" customHeight="1" thickBot="1" x14ac:dyDescent="0.3">
      <c r="A1154" s="40">
        <v>18</v>
      </c>
      <c r="B1154" s="40">
        <v>30</v>
      </c>
      <c r="C1154" s="24" t="s">
        <v>36</v>
      </c>
      <c r="D1154" s="31" t="s">
        <v>818</v>
      </c>
      <c r="E1154" s="24" t="s">
        <v>4013</v>
      </c>
      <c r="F1154" s="179" t="s">
        <v>4014</v>
      </c>
      <c r="G1154" s="31" t="s">
        <v>69</v>
      </c>
      <c r="H1154" s="24" t="s">
        <v>36</v>
      </c>
      <c r="I1154" s="31" t="s">
        <v>4015</v>
      </c>
      <c r="J1154" s="24" t="s">
        <v>4016</v>
      </c>
      <c r="K1154" s="30">
        <v>5</v>
      </c>
      <c r="L1154" s="30" t="s">
        <v>31</v>
      </c>
      <c r="M1154" s="31" t="s">
        <v>175</v>
      </c>
      <c r="N1154" s="24" t="s">
        <v>33</v>
      </c>
      <c r="O1154" s="24">
        <v>1</v>
      </c>
      <c r="P1154" s="24"/>
      <c r="Q1154" s="31" t="s">
        <v>34</v>
      </c>
      <c r="R1154" s="24" t="s">
        <v>45</v>
      </c>
      <c r="S1154" s="24"/>
      <c r="T1154" s="31" t="s">
        <v>35</v>
      </c>
      <c r="U1154" s="199">
        <v>8000</v>
      </c>
      <c r="V1154" s="200">
        <v>0</v>
      </c>
      <c r="W1154" s="34" t="str">
        <f t="shared" si="0"/>
        <v/>
      </c>
      <c r="X1154" s="34" t="str">
        <f t="shared" si="1"/>
        <v/>
      </c>
      <c r="Y1154" s="201">
        <f t="shared" si="42"/>
        <v>0</v>
      </c>
      <c r="Z1154" s="201" t="str">
        <f t="shared" ref="Z1154:Z1217" si="43">IF($Y1154="","",IF($U1154&lt;$Y1154,"d",""))</f>
        <v/>
      </c>
    </row>
    <row r="1155" spans="1:26" ht="14.25" customHeight="1" thickBot="1" x14ac:dyDescent="0.3">
      <c r="A1155" s="40">
        <v>18</v>
      </c>
      <c r="B1155" s="40">
        <v>32</v>
      </c>
      <c r="C1155" s="24" t="s">
        <v>36</v>
      </c>
      <c r="D1155" s="31" t="s">
        <v>818</v>
      </c>
      <c r="E1155" s="24" t="s">
        <v>278</v>
      </c>
      <c r="F1155" s="179" t="s">
        <v>4017</v>
      </c>
      <c r="G1155" s="31" t="s">
        <v>69</v>
      </c>
      <c r="H1155" s="24" t="s">
        <v>36</v>
      </c>
      <c r="I1155" s="31" t="s">
        <v>4015</v>
      </c>
      <c r="J1155" s="24" t="s">
        <v>4016</v>
      </c>
      <c r="K1155" s="35">
        <v>5</v>
      </c>
      <c r="L1155" s="35" t="s">
        <v>47</v>
      </c>
      <c r="M1155" s="31" t="s">
        <v>175</v>
      </c>
      <c r="N1155" s="24" t="s">
        <v>33</v>
      </c>
      <c r="O1155" s="24">
        <v>1</v>
      </c>
      <c r="P1155" s="24"/>
      <c r="Q1155" s="31" t="s">
        <v>34</v>
      </c>
      <c r="R1155" s="24" t="s">
        <v>45</v>
      </c>
      <c r="S1155" s="24"/>
      <c r="T1155" s="31" t="s">
        <v>35</v>
      </c>
      <c r="U1155" s="199">
        <v>58000</v>
      </c>
      <c r="V1155" s="200">
        <v>26200</v>
      </c>
      <c r="W1155" s="34">
        <f t="shared" si="0"/>
        <v>66.412213740458014</v>
      </c>
      <c r="X1155" s="34" t="str">
        <f t="shared" si="1"/>
        <v>C</v>
      </c>
      <c r="Y1155" s="201">
        <f t="shared" ref="Y1155:Y1218" si="44">IFERROR(($V1155)*3,"")</f>
        <v>78600</v>
      </c>
      <c r="Z1155" s="201" t="str">
        <f t="shared" si="43"/>
        <v>d</v>
      </c>
    </row>
    <row r="1156" spans="1:26" ht="14.25" customHeight="1" thickBot="1" x14ac:dyDescent="0.3">
      <c r="A1156" s="40">
        <v>18</v>
      </c>
      <c r="B1156" s="40">
        <v>32</v>
      </c>
      <c r="C1156" s="24" t="s">
        <v>36</v>
      </c>
      <c r="D1156" s="31" t="s">
        <v>818</v>
      </c>
      <c r="E1156" s="24" t="s">
        <v>278</v>
      </c>
      <c r="F1156" s="179" t="s">
        <v>4018</v>
      </c>
      <c r="G1156" s="31" t="s">
        <v>69</v>
      </c>
      <c r="H1156" s="24" t="s">
        <v>36</v>
      </c>
      <c r="I1156" s="31" t="s">
        <v>4015</v>
      </c>
      <c r="J1156" s="24" t="s">
        <v>4016</v>
      </c>
      <c r="K1156" s="35">
        <v>5</v>
      </c>
      <c r="L1156" s="35" t="s">
        <v>48</v>
      </c>
      <c r="M1156" s="31" t="s">
        <v>175</v>
      </c>
      <c r="N1156" s="24" t="s">
        <v>33</v>
      </c>
      <c r="O1156" s="24">
        <v>1</v>
      </c>
      <c r="P1156" s="24"/>
      <c r="Q1156" s="31" t="s">
        <v>34</v>
      </c>
      <c r="R1156" s="24" t="s">
        <v>45</v>
      </c>
      <c r="S1156" s="24"/>
      <c r="T1156" s="31" t="s">
        <v>35</v>
      </c>
      <c r="U1156" s="199">
        <v>6620</v>
      </c>
      <c r="V1156" s="200">
        <v>1000</v>
      </c>
      <c r="W1156" s="34">
        <f t="shared" si="0"/>
        <v>198.6</v>
      </c>
      <c r="X1156" s="34" t="str">
        <f t="shared" si="1"/>
        <v>C</v>
      </c>
      <c r="Y1156" s="201">
        <f t="shared" si="44"/>
        <v>3000</v>
      </c>
      <c r="Z1156" s="201" t="str">
        <f t="shared" si="43"/>
        <v/>
      </c>
    </row>
    <row r="1157" spans="1:26" ht="14.25" customHeight="1" thickBot="1" x14ac:dyDescent="0.3">
      <c r="A1157" s="40">
        <v>18</v>
      </c>
      <c r="B1157" s="40">
        <v>28</v>
      </c>
      <c r="C1157" s="24" t="s">
        <v>36</v>
      </c>
      <c r="D1157" s="31" t="s">
        <v>818</v>
      </c>
      <c r="E1157" s="24" t="s">
        <v>4019</v>
      </c>
      <c r="F1157" s="179" t="s">
        <v>4020</v>
      </c>
      <c r="G1157" s="31" t="s">
        <v>321</v>
      </c>
      <c r="H1157" s="24" t="s">
        <v>36</v>
      </c>
      <c r="I1157" s="31" t="s">
        <v>4015</v>
      </c>
      <c r="J1157" s="24" t="s">
        <v>4016</v>
      </c>
      <c r="K1157" s="35">
        <v>5</v>
      </c>
      <c r="L1157" s="35" t="s">
        <v>425</v>
      </c>
      <c r="M1157" s="31" t="s">
        <v>175</v>
      </c>
      <c r="N1157" s="24" t="s">
        <v>33</v>
      </c>
      <c r="O1157" s="24">
        <v>1</v>
      </c>
      <c r="P1157" s="24"/>
      <c r="Q1157" s="31" t="s">
        <v>34</v>
      </c>
      <c r="R1157" s="24" t="s">
        <v>45</v>
      </c>
      <c r="S1157" s="24"/>
      <c r="T1157" s="31" t="s">
        <v>35</v>
      </c>
      <c r="U1157" s="199">
        <v>51200</v>
      </c>
      <c r="V1157" s="200">
        <v>64000</v>
      </c>
      <c r="W1157" s="34">
        <f t="shared" si="0"/>
        <v>24</v>
      </c>
      <c r="X1157" s="34" t="str">
        <f t="shared" si="1"/>
        <v>A</v>
      </c>
      <c r="Y1157" s="201">
        <f t="shared" si="44"/>
        <v>192000</v>
      </c>
      <c r="Z1157" s="201" t="str">
        <f t="shared" si="43"/>
        <v>d</v>
      </c>
    </row>
    <row r="1158" spans="1:26" ht="14.25" customHeight="1" thickBot="1" x14ac:dyDescent="0.3">
      <c r="A1158" s="40">
        <v>0.09</v>
      </c>
      <c r="B1158" s="45" t="s">
        <v>4021</v>
      </c>
      <c r="C1158" s="24" t="s">
        <v>24</v>
      </c>
      <c r="D1158" s="24"/>
      <c r="E1158" s="24" t="s">
        <v>178</v>
      </c>
      <c r="F1158" s="179" t="s">
        <v>4022</v>
      </c>
      <c r="G1158" s="31" t="s">
        <v>180</v>
      </c>
      <c r="H1158" s="24" t="s">
        <v>84</v>
      </c>
      <c r="I1158" s="31" t="s">
        <v>4023</v>
      </c>
      <c r="J1158" s="24" t="s">
        <v>4024</v>
      </c>
      <c r="K1158" s="36">
        <v>286</v>
      </c>
      <c r="L1158" s="36" t="s">
        <v>31</v>
      </c>
      <c r="M1158" s="31" t="s">
        <v>87</v>
      </c>
      <c r="N1158" s="24" t="s">
        <v>88</v>
      </c>
      <c r="O1158" s="24">
        <v>3</v>
      </c>
      <c r="P1158" s="24"/>
      <c r="Q1158" s="31" t="s">
        <v>34</v>
      </c>
      <c r="R1158" s="49"/>
      <c r="S1158" s="49"/>
      <c r="T1158" s="31" t="s">
        <v>35</v>
      </c>
      <c r="U1158" s="199">
        <v>98800</v>
      </c>
      <c r="V1158" s="200">
        <v>158800</v>
      </c>
      <c r="W1158" s="34">
        <f t="shared" si="0"/>
        <v>18.664987405541563</v>
      </c>
      <c r="X1158" s="34" t="str">
        <f t="shared" si="1"/>
        <v>A</v>
      </c>
      <c r="Y1158" s="201">
        <f t="shared" si="44"/>
        <v>476400</v>
      </c>
      <c r="Z1158" s="201" t="str">
        <f t="shared" si="43"/>
        <v>d</v>
      </c>
    </row>
    <row r="1159" spans="1:26" ht="14.25" customHeight="1" thickBot="1" x14ac:dyDescent="0.3">
      <c r="A1159" s="40">
        <v>0.18</v>
      </c>
      <c r="B1159" s="41" t="s">
        <v>4025</v>
      </c>
      <c r="C1159" s="24" t="s">
        <v>24</v>
      </c>
      <c r="D1159" s="24"/>
      <c r="E1159" s="24" t="s">
        <v>267</v>
      </c>
      <c r="F1159" s="179" t="s">
        <v>4026</v>
      </c>
      <c r="G1159" s="27" t="s">
        <v>83</v>
      </c>
      <c r="H1159" s="24" t="s">
        <v>84</v>
      </c>
      <c r="I1159" s="31" t="s">
        <v>4027</v>
      </c>
      <c r="J1159" s="24" t="s">
        <v>4028</v>
      </c>
      <c r="K1159" s="36">
        <v>287</v>
      </c>
      <c r="L1159" s="36" t="s">
        <v>31</v>
      </c>
      <c r="M1159" s="31" t="s">
        <v>87</v>
      </c>
      <c r="N1159" s="24" t="s">
        <v>88</v>
      </c>
      <c r="O1159" s="24">
        <v>3</v>
      </c>
      <c r="P1159" s="24"/>
      <c r="Q1159" s="31" t="s">
        <v>34</v>
      </c>
      <c r="R1159" s="49"/>
      <c r="S1159" s="49"/>
      <c r="T1159" s="31" t="s">
        <v>35</v>
      </c>
      <c r="U1159" s="199">
        <v>58000</v>
      </c>
      <c r="V1159" s="200">
        <v>76000</v>
      </c>
      <c r="W1159" s="34">
        <f t="shared" si="0"/>
        <v>22.894736842105264</v>
      </c>
      <c r="X1159" s="34" t="str">
        <f t="shared" si="1"/>
        <v>A</v>
      </c>
      <c r="Y1159" s="201">
        <f t="shared" si="44"/>
        <v>228000</v>
      </c>
      <c r="Z1159" s="201" t="str">
        <f t="shared" si="43"/>
        <v>d</v>
      </c>
    </row>
    <row r="1160" spans="1:26" ht="14.25" customHeight="1" thickBot="1" x14ac:dyDescent="0.3">
      <c r="A1160" s="40">
        <v>3.95</v>
      </c>
      <c r="B1160" s="41" t="s">
        <v>4029</v>
      </c>
      <c r="C1160" s="24" t="s">
        <v>669</v>
      </c>
      <c r="D1160" s="24"/>
      <c r="E1160" s="31" t="s">
        <v>670</v>
      </c>
      <c r="F1160" s="179" t="s">
        <v>4030</v>
      </c>
      <c r="G1160" s="31" t="s">
        <v>93</v>
      </c>
      <c r="H1160" s="24" t="s">
        <v>40</v>
      </c>
      <c r="I1160" s="31" t="s">
        <v>4031</v>
      </c>
      <c r="J1160" s="24" t="s">
        <v>4032</v>
      </c>
      <c r="K1160" s="36">
        <v>288</v>
      </c>
      <c r="L1160" s="36" t="s">
        <v>31</v>
      </c>
      <c r="M1160" s="31" t="s">
        <v>87</v>
      </c>
      <c r="N1160" s="24" t="s">
        <v>88</v>
      </c>
      <c r="O1160" s="24">
        <v>3</v>
      </c>
      <c r="P1160" s="24"/>
      <c r="Q1160" s="31" t="s">
        <v>34</v>
      </c>
      <c r="R1160" s="49" t="s">
        <v>45</v>
      </c>
      <c r="S1160" s="49"/>
      <c r="T1160" s="31" t="s">
        <v>35</v>
      </c>
      <c r="U1160" s="199">
        <v>10000</v>
      </c>
      <c r="V1160" s="200">
        <v>2800</v>
      </c>
      <c r="W1160" s="34">
        <f t="shared" si="0"/>
        <v>107.14285714285715</v>
      </c>
      <c r="X1160" s="34" t="str">
        <f t="shared" si="1"/>
        <v>C</v>
      </c>
      <c r="Y1160" s="201">
        <f t="shared" si="44"/>
        <v>8400</v>
      </c>
      <c r="Z1160" s="201" t="str">
        <f t="shared" si="43"/>
        <v/>
      </c>
    </row>
    <row r="1161" spans="1:26" ht="14.25" customHeight="1" thickBot="1" x14ac:dyDescent="0.3">
      <c r="A1161" s="40">
        <v>0.65384615384615374</v>
      </c>
      <c r="B1161" s="24">
        <v>0.85</v>
      </c>
      <c r="C1161" s="24" t="s">
        <v>24</v>
      </c>
      <c r="D1161" s="24"/>
      <c r="E1161" s="24" t="s">
        <v>25</v>
      </c>
      <c r="F1161" s="179" t="s">
        <v>4033</v>
      </c>
      <c r="G1161" s="31" t="s">
        <v>27</v>
      </c>
      <c r="H1161" s="24" t="s">
        <v>28</v>
      </c>
      <c r="I1161" s="31" t="s">
        <v>4034</v>
      </c>
      <c r="J1161" s="24" t="s">
        <v>4035</v>
      </c>
      <c r="K1161" s="36">
        <v>538</v>
      </c>
      <c r="L1161" s="36" t="s">
        <v>31</v>
      </c>
      <c r="M1161" s="31" t="s">
        <v>1730</v>
      </c>
      <c r="N1161" s="24" t="s">
        <v>78</v>
      </c>
      <c r="O1161" s="24">
        <v>5</v>
      </c>
      <c r="P1161" s="24"/>
      <c r="Q1161" s="31" t="s">
        <v>34</v>
      </c>
      <c r="R1161" s="24"/>
      <c r="S1161" s="24"/>
      <c r="T1161" s="31" t="s">
        <v>35</v>
      </c>
      <c r="U1161" s="199">
        <v>30</v>
      </c>
      <c r="V1161" s="200">
        <v>100</v>
      </c>
      <c r="W1161" s="34">
        <f t="shared" si="0"/>
        <v>9</v>
      </c>
      <c r="X1161" s="34" t="str">
        <f t="shared" si="1"/>
        <v>A</v>
      </c>
      <c r="Y1161" s="201">
        <f t="shared" si="44"/>
        <v>300</v>
      </c>
      <c r="Z1161" s="201" t="str">
        <f t="shared" si="43"/>
        <v>d</v>
      </c>
    </row>
    <row r="1162" spans="1:26" ht="14.25" customHeight="1" thickBot="1" x14ac:dyDescent="0.3">
      <c r="A1162" s="40">
        <v>35.04</v>
      </c>
      <c r="B1162" s="40">
        <v>56</v>
      </c>
      <c r="C1162" s="24" t="s">
        <v>1776</v>
      </c>
      <c r="D1162" s="24"/>
      <c r="E1162" s="24" t="s">
        <v>562</v>
      </c>
      <c r="F1162" s="179" t="s">
        <v>4036</v>
      </c>
      <c r="G1162" s="31" t="s">
        <v>46</v>
      </c>
      <c r="H1162" s="24" t="s">
        <v>1776</v>
      </c>
      <c r="I1162" s="31" t="s">
        <v>4037</v>
      </c>
      <c r="J1162" s="24" t="s">
        <v>4038</v>
      </c>
      <c r="K1162" s="36">
        <v>718</v>
      </c>
      <c r="L1162" s="36" t="s">
        <v>31</v>
      </c>
      <c r="M1162" s="31" t="s">
        <v>72</v>
      </c>
      <c r="N1162" s="24" t="s">
        <v>33</v>
      </c>
      <c r="O1162" s="24">
        <v>8</v>
      </c>
      <c r="P1162" s="24"/>
      <c r="Q1162" s="31" t="s">
        <v>34</v>
      </c>
      <c r="R1162" s="24"/>
      <c r="S1162" s="24"/>
      <c r="T1162" s="31" t="s">
        <v>35</v>
      </c>
      <c r="U1162" s="199">
        <v>1028</v>
      </c>
      <c r="V1162" s="200">
        <v>410</v>
      </c>
      <c r="W1162" s="34">
        <f t="shared" si="0"/>
        <v>75.219512195121951</v>
      </c>
      <c r="X1162" s="34" t="str">
        <f t="shared" si="1"/>
        <v>C</v>
      </c>
      <c r="Y1162" s="201">
        <f t="shared" si="44"/>
        <v>1230</v>
      </c>
      <c r="Z1162" s="201" t="str">
        <f t="shared" si="43"/>
        <v>d</v>
      </c>
    </row>
    <row r="1163" spans="1:26" ht="14.25" customHeight="1" thickBot="1" x14ac:dyDescent="0.3">
      <c r="A1163" s="40">
        <v>11.9</v>
      </c>
      <c r="B1163" s="52" t="s">
        <v>4039</v>
      </c>
      <c r="C1163" s="24" t="s">
        <v>2170</v>
      </c>
      <c r="D1163" s="24"/>
      <c r="E1163" s="24" t="s">
        <v>2873</v>
      </c>
      <c r="F1163" s="179" t="s">
        <v>4040</v>
      </c>
      <c r="G1163" s="31" t="s">
        <v>180</v>
      </c>
      <c r="H1163" s="24" t="s">
        <v>40</v>
      </c>
      <c r="I1163" s="31" t="s">
        <v>4041</v>
      </c>
      <c r="J1163" s="24" t="s">
        <v>4042</v>
      </c>
      <c r="K1163" s="36">
        <v>365</v>
      </c>
      <c r="L1163" s="36" t="s">
        <v>31</v>
      </c>
      <c r="M1163" s="31" t="s">
        <v>87</v>
      </c>
      <c r="N1163" s="24" t="s">
        <v>88</v>
      </c>
      <c r="O1163" s="24">
        <v>3</v>
      </c>
      <c r="P1163" s="24"/>
      <c r="Q1163" s="31" t="s">
        <v>34</v>
      </c>
      <c r="R1163" s="49"/>
      <c r="S1163" s="49"/>
      <c r="T1163" s="31" t="s">
        <v>35</v>
      </c>
      <c r="U1163" s="199">
        <v>9000</v>
      </c>
      <c r="V1163" s="200">
        <v>22400</v>
      </c>
      <c r="W1163" s="34">
        <f t="shared" si="0"/>
        <v>12.053571428571429</v>
      </c>
      <c r="X1163" s="34" t="str">
        <f t="shared" si="1"/>
        <v>A</v>
      </c>
      <c r="Y1163" s="201">
        <f t="shared" si="44"/>
        <v>67200</v>
      </c>
      <c r="Z1163" s="201" t="str">
        <f t="shared" si="43"/>
        <v>d</v>
      </c>
    </row>
    <row r="1164" spans="1:26" ht="14.25" customHeight="1" thickBot="1" x14ac:dyDescent="0.3">
      <c r="A1164" s="40">
        <v>0.70799999999999996</v>
      </c>
      <c r="B1164" s="41">
        <v>2.2800000000000002</v>
      </c>
      <c r="C1164" s="24" t="s">
        <v>24</v>
      </c>
      <c r="D1164" s="24"/>
      <c r="E1164" s="24" t="s">
        <v>297</v>
      </c>
      <c r="F1164" s="179" t="s">
        <v>4043</v>
      </c>
      <c r="G1164" s="31" t="s">
        <v>321</v>
      </c>
      <c r="H1164" s="24" t="s">
        <v>28</v>
      </c>
      <c r="I1164" s="31" t="s">
        <v>4044</v>
      </c>
      <c r="J1164" s="24" t="s">
        <v>4045</v>
      </c>
      <c r="K1164" s="36">
        <v>106</v>
      </c>
      <c r="L1164" s="36" t="s">
        <v>31</v>
      </c>
      <c r="M1164" s="31" t="s">
        <v>622</v>
      </c>
      <c r="N1164" s="24" t="s">
        <v>33</v>
      </c>
      <c r="O1164" s="24">
        <v>6</v>
      </c>
      <c r="P1164" s="31" t="s">
        <v>623</v>
      </c>
      <c r="Q1164" s="31" t="s">
        <v>34</v>
      </c>
      <c r="R1164" s="24"/>
      <c r="S1164" s="24" t="s">
        <v>329</v>
      </c>
      <c r="T1164" s="31" t="s">
        <v>35</v>
      </c>
      <c r="U1164" s="199">
        <v>50</v>
      </c>
      <c r="V1164" s="200">
        <v>10</v>
      </c>
      <c r="W1164" s="34">
        <f t="shared" si="0"/>
        <v>150</v>
      </c>
      <c r="X1164" s="34" t="str">
        <f t="shared" si="1"/>
        <v>C</v>
      </c>
      <c r="Y1164" s="201">
        <f t="shared" si="44"/>
        <v>30</v>
      </c>
      <c r="Z1164" s="201" t="str">
        <f t="shared" si="43"/>
        <v/>
      </c>
    </row>
    <row r="1165" spans="1:26" ht="14.25" customHeight="1" thickBot="1" x14ac:dyDescent="0.3">
      <c r="A1165" s="40">
        <v>0.77500000000000002</v>
      </c>
      <c r="B1165" s="41" t="s">
        <v>256</v>
      </c>
      <c r="C1165" s="24" t="s">
        <v>1183</v>
      </c>
      <c r="D1165" s="24"/>
      <c r="E1165" s="24" t="s">
        <v>122</v>
      </c>
      <c r="F1165" s="179" t="s">
        <v>4046</v>
      </c>
      <c r="G1165" s="31" t="s">
        <v>110</v>
      </c>
      <c r="H1165" s="24" t="s">
        <v>84</v>
      </c>
      <c r="I1165" s="31" t="s">
        <v>4047</v>
      </c>
      <c r="J1165" s="24" t="s">
        <v>4048</v>
      </c>
      <c r="K1165" s="36">
        <v>819</v>
      </c>
      <c r="L1165" s="36" t="s">
        <v>31</v>
      </c>
      <c r="M1165" s="31" t="s">
        <v>4049</v>
      </c>
      <c r="N1165" s="24" t="s">
        <v>88</v>
      </c>
      <c r="O1165" s="24">
        <v>7</v>
      </c>
      <c r="P1165" s="24"/>
      <c r="Q1165" s="31" t="s">
        <v>34</v>
      </c>
      <c r="R1165" s="24"/>
      <c r="S1165" s="24"/>
      <c r="T1165" s="31" t="s">
        <v>35</v>
      </c>
      <c r="U1165" s="199">
        <v>0</v>
      </c>
      <c r="V1165" s="200">
        <v>0</v>
      </c>
      <c r="W1165" s="34" t="str">
        <f t="shared" si="0"/>
        <v/>
      </c>
      <c r="X1165" s="34" t="str">
        <f t="shared" si="1"/>
        <v/>
      </c>
      <c r="Y1165" s="201">
        <f t="shared" si="44"/>
        <v>0</v>
      </c>
      <c r="Z1165" s="201" t="str">
        <f t="shared" si="43"/>
        <v/>
      </c>
    </row>
    <row r="1166" spans="1:26" ht="14.25" customHeight="1" thickBot="1" x14ac:dyDescent="0.3">
      <c r="A1166" s="24">
        <v>0.3</v>
      </c>
      <c r="B1166" s="24" t="s">
        <v>4050</v>
      </c>
      <c r="C1166" s="24" t="s">
        <v>24</v>
      </c>
      <c r="D1166" s="24"/>
      <c r="E1166" s="24" t="s">
        <v>1362</v>
      </c>
      <c r="F1166" s="179" t="s">
        <v>4051</v>
      </c>
      <c r="G1166" s="31" t="s">
        <v>69</v>
      </c>
      <c r="H1166" s="24" t="s">
        <v>84</v>
      </c>
      <c r="I1166" s="31" t="s">
        <v>4052</v>
      </c>
      <c r="J1166" s="24" t="s">
        <v>4053</v>
      </c>
      <c r="K1166" s="36">
        <v>307</v>
      </c>
      <c r="L1166" s="36" t="s">
        <v>31</v>
      </c>
      <c r="M1166" s="31" t="s">
        <v>249</v>
      </c>
      <c r="N1166" s="24" t="s">
        <v>185</v>
      </c>
      <c r="O1166" s="24">
        <v>3</v>
      </c>
      <c r="P1166" s="24"/>
      <c r="Q1166" s="31" t="s">
        <v>66</v>
      </c>
      <c r="R1166" s="24"/>
      <c r="S1166" s="24" t="s">
        <v>2161</v>
      </c>
      <c r="T1166" s="31" t="s">
        <v>35</v>
      </c>
      <c r="U1166" s="199">
        <v>924</v>
      </c>
      <c r="V1166" s="200">
        <v>8149</v>
      </c>
      <c r="W1166" s="34">
        <f t="shared" si="0"/>
        <v>3.4016443735427657</v>
      </c>
      <c r="X1166" s="34" t="str">
        <f t="shared" si="1"/>
        <v>A</v>
      </c>
      <c r="Y1166" s="201">
        <f t="shared" si="44"/>
        <v>24447</v>
      </c>
      <c r="Z1166" s="201" t="str">
        <f t="shared" si="43"/>
        <v>d</v>
      </c>
    </row>
    <row r="1167" spans="1:26" ht="14.25" customHeight="1" thickBot="1" x14ac:dyDescent="0.3">
      <c r="A1167" s="43">
        <v>0.99597000000000002</v>
      </c>
      <c r="B1167" s="43" t="s">
        <v>4054</v>
      </c>
      <c r="C1167" s="44" t="s">
        <v>24</v>
      </c>
      <c r="D1167" s="44"/>
      <c r="E1167" s="44" t="s">
        <v>1057</v>
      </c>
      <c r="F1167" s="181" t="s">
        <v>4055</v>
      </c>
      <c r="G1167" s="62" t="s">
        <v>83</v>
      </c>
      <c r="H1167" s="44" t="s">
        <v>84</v>
      </c>
      <c r="I1167" s="62" t="s">
        <v>4056</v>
      </c>
      <c r="J1167" s="44" t="s">
        <v>4057</v>
      </c>
      <c r="K1167" s="53">
        <v>32</v>
      </c>
      <c r="L1167" s="53" t="s">
        <v>31</v>
      </c>
      <c r="M1167" s="62" t="s">
        <v>170</v>
      </c>
      <c r="N1167" s="44" t="s">
        <v>129</v>
      </c>
      <c r="O1167" s="44">
        <v>1</v>
      </c>
      <c r="P1167" s="44"/>
      <c r="Q1167" s="62" t="s">
        <v>34</v>
      </c>
      <c r="R1167" s="44"/>
      <c r="S1167" s="44"/>
      <c r="T1167" s="62" t="s">
        <v>35</v>
      </c>
      <c r="U1167" s="199">
        <v>4000</v>
      </c>
      <c r="V1167" s="200">
        <v>2000</v>
      </c>
      <c r="W1167" s="34">
        <f t="shared" si="0"/>
        <v>60</v>
      </c>
      <c r="X1167" s="34" t="str">
        <f t="shared" si="1"/>
        <v>B</v>
      </c>
      <c r="Y1167" s="201">
        <f t="shared" si="44"/>
        <v>6000</v>
      </c>
      <c r="Z1167" s="201" t="str">
        <f t="shared" si="43"/>
        <v>d</v>
      </c>
    </row>
    <row r="1168" spans="1:26" ht="14.25" customHeight="1" thickBot="1" x14ac:dyDescent="0.3">
      <c r="A1168" s="40">
        <v>0.71999999999999975</v>
      </c>
      <c r="B1168" s="40">
        <v>3.5</v>
      </c>
      <c r="C1168" s="24" t="s">
        <v>24</v>
      </c>
      <c r="D1168" s="24"/>
      <c r="E1168" s="24" t="s">
        <v>591</v>
      </c>
      <c r="F1168" s="179" t="s">
        <v>4058</v>
      </c>
      <c r="G1168" s="27" t="s">
        <v>39</v>
      </c>
      <c r="H1168" s="24" t="s">
        <v>28</v>
      </c>
      <c r="I1168" s="31" t="s">
        <v>4059</v>
      </c>
      <c r="J1168" s="24" t="s">
        <v>4060</v>
      </c>
      <c r="K1168" s="36">
        <v>107</v>
      </c>
      <c r="L1168" s="36" t="s">
        <v>31</v>
      </c>
      <c r="M1168" s="31" t="s">
        <v>622</v>
      </c>
      <c r="N1168" s="24" t="s">
        <v>33</v>
      </c>
      <c r="O1168" s="24">
        <v>6</v>
      </c>
      <c r="P1168" s="31" t="s">
        <v>623</v>
      </c>
      <c r="Q1168" s="31" t="s">
        <v>34</v>
      </c>
      <c r="R1168" s="24"/>
      <c r="S1168" s="24" t="s">
        <v>329</v>
      </c>
      <c r="T1168" s="31" t="s">
        <v>35</v>
      </c>
      <c r="U1168" s="199">
        <v>0</v>
      </c>
      <c r="V1168" s="200">
        <v>0</v>
      </c>
      <c r="W1168" s="34" t="str">
        <f t="shared" si="0"/>
        <v/>
      </c>
      <c r="X1168" s="34" t="str">
        <f t="shared" si="1"/>
        <v/>
      </c>
      <c r="Y1168" s="201">
        <f t="shared" si="44"/>
        <v>0</v>
      </c>
      <c r="Z1168" s="201" t="str">
        <f t="shared" si="43"/>
        <v/>
      </c>
    </row>
    <row r="1169" spans="1:26" ht="14.25" customHeight="1" thickBot="1" x14ac:dyDescent="0.3">
      <c r="A1169" s="40">
        <v>2</v>
      </c>
      <c r="B1169" s="40">
        <v>6</v>
      </c>
      <c r="C1169" s="24" t="s">
        <v>24</v>
      </c>
      <c r="D1169" s="24"/>
      <c r="E1169" s="24" t="s">
        <v>161</v>
      </c>
      <c r="F1169" s="179" t="s">
        <v>4061</v>
      </c>
      <c r="G1169" s="31" t="s">
        <v>69</v>
      </c>
      <c r="H1169" s="24" t="s">
        <v>28</v>
      </c>
      <c r="I1169" s="31" t="s">
        <v>4062</v>
      </c>
      <c r="J1169" s="24" t="s">
        <v>4063</v>
      </c>
      <c r="K1169" s="36">
        <v>108</v>
      </c>
      <c r="L1169" s="36" t="s">
        <v>31</v>
      </c>
      <c r="M1169" s="31" t="s">
        <v>622</v>
      </c>
      <c r="N1169" s="24" t="s">
        <v>33</v>
      </c>
      <c r="O1169" s="24">
        <v>6</v>
      </c>
      <c r="P1169" s="31" t="s">
        <v>623</v>
      </c>
      <c r="Q1169" s="31" t="s">
        <v>34</v>
      </c>
      <c r="R1169" s="24"/>
      <c r="S1169" s="24" t="s">
        <v>329</v>
      </c>
      <c r="T1169" s="31" t="s">
        <v>35</v>
      </c>
      <c r="U1169" s="199">
        <v>0</v>
      </c>
      <c r="V1169" s="200">
        <v>0</v>
      </c>
      <c r="W1169" s="34" t="str">
        <f t="shared" si="0"/>
        <v/>
      </c>
      <c r="X1169" s="34" t="str">
        <f t="shared" si="1"/>
        <v/>
      </c>
      <c r="Y1169" s="201">
        <f t="shared" si="44"/>
        <v>0</v>
      </c>
      <c r="Z1169" s="201" t="str">
        <f t="shared" si="43"/>
        <v/>
      </c>
    </row>
    <row r="1170" spans="1:26" ht="14.25" customHeight="1" thickBot="1" x14ac:dyDescent="0.3">
      <c r="A1170" s="40">
        <v>0.66</v>
      </c>
      <c r="B1170" s="41">
        <v>1.44</v>
      </c>
      <c r="C1170" s="24" t="s">
        <v>24</v>
      </c>
      <c r="D1170" s="24"/>
      <c r="E1170" s="24" t="s">
        <v>161</v>
      </c>
      <c r="F1170" s="179" t="s">
        <v>4061</v>
      </c>
      <c r="G1170" s="31" t="s">
        <v>69</v>
      </c>
      <c r="H1170" s="24" t="s">
        <v>28</v>
      </c>
      <c r="I1170" s="31" t="s">
        <v>4064</v>
      </c>
      <c r="J1170" s="24" t="s">
        <v>4065</v>
      </c>
      <c r="K1170" s="36">
        <v>109</v>
      </c>
      <c r="L1170" s="36" t="s">
        <v>31</v>
      </c>
      <c r="M1170" s="31" t="s">
        <v>622</v>
      </c>
      <c r="N1170" s="24" t="s">
        <v>33</v>
      </c>
      <c r="O1170" s="24">
        <v>6</v>
      </c>
      <c r="P1170" s="31" t="s">
        <v>623</v>
      </c>
      <c r="Q1170" s="31" t="s">
        <v>34</v>
      </c>
      <c r="R1170" s="24"/>
      <c r="S1170" s="24" t="s">
        <v>329</v>
      </c>
      <c r="T1170" s="31" t="s">
        <v>35</v>
      </c>
      <c r="U1170" s="199">
        <v>0</v>
      </c>
      <c r="V1170" s="200">
        <v>0</v>
      </c>
      <c r="W1170" s="34" t="str">
        <f t="shared" si="0"/>
        <v/>
      </c>
      <c r="X1170" s="34" t="str">
        <f t="shared" si="1"/>
        <v/>
      </c>
      <c r="Y1170" s="201">
        <f t="shared" si="44"/>
        <v>0</v>
      </c>
      <c r="Z1170" s="201" t="str">
        <f t="shared" si="43"/>
        <v/>
      </c>
    </row>
    <row r="1171" spans="1:26" ht="14.25" customHeight="1" thickBot="1" x14ac:dyDescent="0.3">
      <c r="A1171" s="24">
        <v>0.89900000000000002</v>
      </c>
      <c r="B1171" s="24"/>
      <c r="C1171" s="24" t="s">
        <v>24</v>
      </c>
      <c r="D1171" s="24"/>
      <c r="E1171" s="24" t="s">
        <v>618</v>
      </c>
      <c r="F1171" s="179" t="s">
        <v>4066</v>
      </c>
      <c r="G1171" s="27" t="s">
        <v>39</v>
      </c>
      <c r="H1171" s="24" t="s">
        <v>84</v>
      </c>
      <c r="I1171" s="31" t="s">
        <v>4067</v>
      </c>
      <c r="J1171" s="24" t="s">
        <v>4068</v>
      </c>
      <c r="K1171" s="36">
        <v>257</v>
      </c>
      <c r="L1171" s="36" t="s">
        <v>31</v>
      </c>
      <c r="M1171" s="31" t="s">
        <v>249</v>
      </c>
      <c r="N1171" s="24" t="s">
        <v>185</v>
      </c>
      <c r="O1171" s="24">
        <v>3</v>
      </c>
      <c r="P1171" s="24"/>
      <c r="Q1171" s="31" t="s">
        <v>66</v>
      </c>
      <c r="R1171" s="24"/>
      <c r="S1171" s="24"/>
      <c r="T1171" s="31" t="s">
        <v>35</v>
      </c>
      <c r="U1171" s="199">
        <v>0</v>
      </c>
      <c r="V1171" s="200">
        <v>0</v>
      </c>
      <c r="W1171" s="34" t="str">
        <f t="shared" si="0"/>
        <v/>
      </c>
      <c r="X1171" s="34" t="str">
        <f t="shared" si="1"/>
        <v/>
      </c>
      <c r="Y1171" s="201">
        <f t="shared" si="44"/>
        <v>0</v>
      </c>
      <c r="Z1171" s="201" t="str">
        <f t="shared" si="43"/>
        <v/>
      </c>
    </row>
    <row r="1172" spans="1:26" ht="14.25" customHeight="1" thickBot="1" x14ac:dyDescent="0.3">
      <c r="A1172" s="24">
        <v>0.95</v>
      </c>
      <c r="B1172" s="24" t="s">
        <v>4069</v>
      </c>
      <c r="C1172" s="24" t="s">
        <v>24</v>
      </c>
      <c r="D1172" s="24"/>
      <c r="E1172" s="24" t="s">
        <v>297</v>
      </c>
      <c r="F1172" s="179" t="s">
        <v>4070</v>
      </c>
      <c r="G1172" s="31" t="s">
        <v>110</v>
      </c>
      <c r="H1172" s="24" t="s">
        <v>84</v>
      </c>
      <c r="I1172" s="31" t="s">
        <v>4071</v>
      </c>
      <c r="J1172" s="24" t="s">
        <v>4072</v>
      </c>
      <c r="K1172" s="36">
        <v>256</v>
      </c>
      <c r="L1172" s="36" t="s">
        <v>31</v>
      </c>
      <c r="M1172" s="31" t="s">
        <v>249</v>
      </c>
      <c r="N1172" s="24" t="s">
        <v>185</v>
      </c>
      <c r="O1172" s="24">
        <v>3</v>
      </c>
      <c r="P1172" s="24"/>
      <c r="Q1172" s="31" t="s">
        <v>66</v>
      </c>
      <c r="R1172" s="24"/>
      <c r="S1172" s="24"/>
      <c r="T1172" s="31" t="s">
        <v>35</v>
      </c>
      <c r="U1172" s="199">
        <v>0</v>
      </c>
      <c r="V1172" s="200">
        <v>0</v>
      </c>
      <c r="W1172" s="34" t="str">
        <f t="shared" si="0"/>
        <v/>
      </c>
      <c r="X1172" s="34" t="str">
        <f t="shared" si="1"/>
        <v/>
      </c>
      <c r="Y1172" s="201">
        <f t="shared" si="44"/>
        <v>0</v>
      </c>
      <c r="Z1172" s="201" t="str">
        <f t="shared" si="43"/>
        <v/>
      </c>
    </row>
    <row r="1173" spans="1:26" ht="14.25" customHeight="1" thickBot="1" x14ac:dyDescent="0.3">
      <c r="A1173" s="24">
        <v>2.8639999999999999</v>
      </c>
      <c r="B1173" s="24" t="s">
        <v>124</v>
      </c>
      <c r="C1173" s="24" t="s">
        <v>24</v>
      </c>
      <c r="D1173" s="24"/>
      <c r="E1173" s="24" t="s">
        <v>1725</v>
      </c>
      <c r="F1173" s="179" t="s">
        <v>4073</v>
      </c>
      <c r="G1173" s="31" t="s">
        <v>1727</v>
      </c>
      <c r="H1173" s="24" t="s">
        <v>84</v>
      </c>
      <c r="I1173" s="31" t="s">
        <v>4074</v>
      </c>
      <c r="J1173" s="24" t="s">
        <v>4075</v>
      </c>
      <c r="K1173" s="36">
        <v>255</v>
      </c>
      <c r="L1173" s="36" t="s">
        <v>31</v>
      </c>
      <c r="M1173" s="31" t="s">
        <v>249</v>
      </c>
      <c r="N1173" s="24" t="s">
        <v>185</v>
      </c>
      <c r="O1173" s="24">
        <v>3</v>
      </c>
      <c r="P1173" s="24"/>
      <c r="Q1173" s="31" t="s">
        <v>66</v>
      </c>
      <c r="R1173" s="24"/>
      <c r="S1173" s="24"/>
      <c r="T1173" s="31" t="s">
        <v>35</v>
      </c>
      <c r="U1173" s="199">
        <v>480</v>
      </c>
      <c r="V1173" s="200">
        <v>120</v>
      </c>
      <c r="W1173" s="34">
        <f t="shared" si="0"/>
        <v>120</v>
      </c>
      <c r="X1173" s="34" t="str">
        <f t="shared" si="1"/>
        <v>C</v>
      </c>
      <c r="Y1173" s="201">
        <f t="shared" si="44"/>
        <v>360</v>
      </c>
      <c r="Z1173" s="201" t="str">
        <f t="shared" si="43"/>
        <v/>
      </c>
    </row>
    <row r="1174" spans="1:26" ht="14.25" customHeight="1" thickBot="1" x14ac:dyDescent="0.3">
      <c r="A1174" s="24">
        <v>1.1990000000000001</v>
      </c>
      <c r="B1174" s="24"/>
      <c r="C1174" s="24" t="s">
        <v>24</v>
      </c>
      <c r="D1174" s="24"/>
      <c r="E1174" s="24" t="s">
        <v>618</v>
      </c>
      <c r="F1174" s="179" t="s">
        <v>4076</v>
      </c>
      <c r="G1174" s="27" t="s">
        <v>39</v>
      </c>
      <c r="H1174" s="24" t="s">
        <v>84</v>
      </c>
      <c r="I1174" s="31" t="s">
        <v>4077</v>
      </c>
      <c r="J1174" s="24" t="s">
        <v>4078</v>
      </c>
      <c r="K1174" s="36">
        <v>254</v>
      </c>
      <c r="L1174" s="36" t="s">
        <v>31</v>
      </c>
      <c r="M1174" s="31" t="s">
        <v>249</v>
      </c>
      <c r="N1174" s="24" t="s">
        <v>185</v>
      </c>
      <c r="O1174" s="24">
        <v>3</v>
      </c>
      <c r="P1174" s="24"/>
      <c r="Q1174" s="31" t="s">
        <v>66</v>
      </c>
      <c r="R1174" s="24"/>
      <c r="S1174" s="24"/>
      <c r="T1174" s="31" t="s">
        <v>35</v>
      </c>
      <c r="U1174" s="199">
        <v>0</v>
      </c>
      <c r="V1174" s="200">
        <v>0</v>
      </c>
      <c r="W1174" s="34" t="str">
        <f t="shared" si="0"/>
        <v/>
      </c>
      <c r="X1174" s="34" t="str">
        <f t="shared" si="1"/>
        <v/>
      </c>
      <c r="Y1174" s="201">
        <f t="shared" si="44"/>
        <v>0</v>
      </c>
      <c r="Z1174" s="201" t="str">
        <f t="shared" si="43"/>
        <v/>
      </c>
    </row>
    <row r="1175" spans="1:26" ht="14.25" customHeight="1" thickBot="1" x14ac:dyDescent="0.3">
      <c r="A1175" s="24">
        <v>2775</v>
      </c>
      <c r="B1175" s="31" t="s">
        <v>4079</v>
      </c>
      <c r="C1175" s="24" t="s">
        <v>49</v>
      </c>
      <c r="D1175" s="24"/>
      <c r="E1175" s="24" t="s">
        <v>1083</v>
      </c>
      <c r="F1175" s="179" t="s">
        <v>4080</v>
      </c>
      <c r="G1175" s="31" t="s">
        <v>110</v>
      </c>
      <c r="H1175" s="24" t="s">
        <v>40</v>
      </c>
      <c r="I1175" s="31" t="s">
        <v>4081</v>
      </c>
      <c r="J1175" s="24" t="s">
        <v>4082</v>
      </c>
      <c r="K1175" s="36">
        <v>258</v>
      </c>
      <c r="L1175" s="36" t="s">
        <v>31</v>
      </c>
      <c r="M1175" s="31" t="s">
        <v>249</v>
      </c>
      <c r="N1175" s="24" t="s">
        <v>185</v>
      </c>
      <c r="O1175" s="24">
        <v>3</v>
      </c>
      <c r="P1175" s="24"/>
      <c r="Q1175" s="31" t="s">
        <v>66</v>
      </c>
      <c r="R1175" s="24"/>
      <c r="S1175" s="24"/>
      <c r="T1175" s="31" t="s">
        <v>35</v>
      </c>
      <c r="U1175" s="199">
        <v>8000</v>
      </c>
      <c r="V1175" s="200">
        <v>2120</v>
      </c>
      <c r="W1175" s="34">
        <f t="shared" si="0"/>
        <v>113.20754716981132</v>
      </c>
      <c r="X1175" s="34" t="str">
        <f t="shared" si="1"/>
        <v>C</v>
      </c>
      <c r="Y1175" s="201">
        <f t="shared" si="44"/>
        <v>6360</v>
      </c>
      <c r="Z1175" s="201" t="str">
        <f t="shared" si="43"/>
        <v/>
      </c>
    </row>
    <row r="1176" spans="1:26" ht="14.25" customHeight="1" thickBot="1" x14ac:dyDescent="0.3">
      <c r="A1176" s="24">
        <v>0.19800000000000001</v>
      </c>
      <c r="B1176" s="24" t="s">
        <v>4083</v>
      </c>
      <c r="C1176" s="24" t="s">
        <v>348</v>
      </c>
      <c r="D1176" s="24"/>
      <c r="E1176" s="24" t="s">
        <v>846</v>
      </c>
      <c r="F1176" s="179" t="s">
        <v>4084</v>
      </c>
      <c r="G1176" s="31" t="s">
        <v>83</v>
      </c>
      <c r="H1176" s="24" t="s">
        <v>84</v>
      </c>
      <c r="I1176" s="31" t="s">
        <v>4085</v>
      </c>
      <c r="J1176" s="24" t="s">
        <v>4086</v>
      </c>
      <c r="K1176" s="36">
        <v>476</v>
      </c>
      <c r="L1176" s="36" t="s">
        <v>31</v>
      </c>
      <c r="M1176" s="31" t="s">
        <v>234</v>
      </c>
      <c r="N1176" s="24" t="s">
        <v>88</v>
      </c>
      <c r="O1176" s="24">
        <v>5</v>
      </c>
      <c r="P1176" s="24"/>
      <c r="Q1176" s="31" t="s">
        <v>34</v>
      </c>
      <c r="R1176" s="24"/>
      <c r="S1176" s="24"/>
      <c r="T1176" s="31" t="s">
        <v>35</v>
      </c>
      <c r="U1176" s="199">
        <v>120000</v>
      </c>
      <c r="V1176" s="200">
        <v>27000</v>
      </c>
      <c r="W1176" s="34">
        <f t="shared" si="0"/>
        <v>133.33333333333334</v>
      </c>
      <c r="X1176" s="34" t="str">
        <f t="shared" si="1"/>
        <v>C</v>
      </c>
      <c r="Y1176" s="201">
        <f t="shared" si="44"/>
        <v>81000</v>
      </c>
      <c r="Z1176" s="201" t="str">
        <f t="shared" si="43"/>
        <v/>
      </c>
    </row>
    <row r="1177" spans="1:26" ht="14.25" customHeight="1" thickBot="1" x14ac:dyDescent="0.3">
      <c r="A1177" s="24">
        <v>0.69899999999999995</v>
      </c>
      <c r="B1177" s="24" t="s">
        <v>4087</v>
      </c>
      <c r="C1177" s="24" t="s">
        <v>4088</v>
      </c>
      <c r="D1177" s="24"/>
      <c r="E1177" s="24" t="s">
        <v>230</v>
      </c>
      <c r="F1177" s="179" t="s">
        <v>4089</v>
      </c>
      <c r="G1177" s="31" t="s">
        <v>100</v>
      </c>
      <c r="H1177" s="24" t="s">
        <v>4090</v>
      </c>
      <c r="I1177" s="31" t="s">
        <v>4085</v>
      </c>
      <c r="J1177" s="24" t="s">
        <v>4091</v>
      </c>
      <c r="K1177" s="30">
        <v>477</v>
      </c>
      <c r="L1177" s="30" t="s">
        <v>31</v>
      </c>
      <c r="M1177" s="31" t="s">
        <v>234</v>
      </c>
      <c r="N1177" s="24" t="s">
        <v>88</v>
      </c>
      <c r="O1177" s="24">
        <v>5</v>
      </c>
      <c r="P1177" s="24"/>
      <c r="Q1177" s="31" t="s">
        <v>34</v>
      </c>
      <c r="R1177" s="24"/>
      <c r="S1177" s="24"/>
      <c r="T1177" s="31" t="s">
        <v>35</v>
      </c>
      <c r="U1177" s="199">
        <v>0</v>
      </c>
      <c r="V1177" s="200">
        <v>0</v>
      </c>
      <c r="W1177" s="34" t="str">
        <f t="shared" si="0"/>
        <v/>
      </c>
      <c r="X1177" s="34" t="str">
        <f t="shared" si="1"/>
        <v/>
      </c>
      <c r="Y1177" s="201">
        <f t="shared" si="44"/>
        <v>0</v>
      </c>
      <c r="Z1177" s="201" t="str">
        <f t="shared" si="43"/>
        <v/>
      </c>
    </row>
    <row r="1178" spans="1:26" ht="14.25" customHeight="1" thickBot="1" x14ac:dyDescent="0.3">
      <c r="A1178" s="24">
        <v>0.69899999999999995</v>
      </c>
      <c r="B1178" s="24" t="s">
        <v>550</v>
      </c>
      <c r="C1178" s="24" t="s">
        <v>4092</v>
      </c>
      <c r="D1178" s="24"/>
      <c r="E1178" s="24" t="s">
        <v>552</v>
      </c>
      <c r="F1178" s="179" t="s">
        <v>4093</v>
      </c>
      <c r="G1178" s="31" t="s">
        <v>110</v>
      </c>
      <c r="H1178" s="24" t="s">
        <v>4090</v>
      </c>
      <c r="I1178" s="31" t="s">
        <v>4085</v>
      </c>
      <c r="J1178" s="24" t="s">
        <v>4091</v>
      </c>
      <c r="K1178" s="35">
        <v>477</v>
      </c>
      <c r="L1178" s="35" t="s">
        <v>47</v>
      </c>
      <c r="M1178" s="31" t="s">
        <v>234</v>
      </c>
      <c r="N1178" s="24" t="s">
        <v>88</v>
      </c>
      <c r="O1178" s="24">
        <v>5</v>
      </c>
      <c r="P1178" s="24"/>
      <c r="Q1178" s="31" t="s">
        <v>34</v>
      </c>
      <c r="R1178" s="24"/>
      <c r="S1178" s="24"/>
      <c r="T1178" s="31" t="s">
        <v>35</v>
      </c>
      <c r="U1178" s="199">
        <v>0</v>
      </c>
      <c r="V1178" s="200">
        <v>0</v>
      </c>
      <c r="W1178" s="34" t="str">
        <f t="shared" si="0"/>
        <v/>
      </c>
      <c r="X1178" s="34" t="str">
        <f t="shared" si="1"/>
        <v/>
      </c>
      <c r="Y1178" s="201">
        <f t="shared" si="44"/>
        <v>0</v>
      </c>
      <c r="Z1178" s="201" t="str">
        <f t="shared" si="43"/>
        <v/>
      </c>
    </row>
    <row r="1179" spans="1:26" ht="14.25" customHeight="1" thickBot="1" x14ac:dyDescent="0.3">
      <c r="A1179" s="24">
        <v>0.85709999999999997</v>
      </c>
      <c r="B1179" s="24" t="s">
        <v>4094</v>
      </c>
      <c r="C1179" s="24" t="s">
        <v>24</v>
      </c>
      <c r="D1179" s="24"/>
      <c r="E1179" s="24" t="s">
        <v>3666</v>
      </c>
      <c r="F1179" s="179" t="s">
        <v>4095</v>
      </c>
      <c r="G1179" s="31" t="s">
        <v>110</v>
      </c>
      <c r="H1179" s="24" t="s">
        <v>84</v>
      </c>
      <c r="I1179" s="31" t="s">
        <v>4096</v>
      </c>
      <c r="J1179" s="24" t="s">
        <v>4097</v>
      </c>
      <c r="K1179" s="36">
        <v>478</v>
      </c>
      <c r="L1179" s="36" t="s">
        <v>31</v>
      </c>
      <c r="M1179" s="31" t="s">
        <v>234</v>
      </c>
      <c r="N1179" s="24" t="s">
        <v>88</v>
      </c>
      <c r="O1179" s="24">
        <v>5</v>
      </c>
      <c r="P1179" s="24"/>
      <c r="Q1179" s="31" t="s">
        <v>34</v>
      </c>
      <c r="R1179" s="24"/>
      <c r="S1179" s="24"/>
      <c r="T1179" s="31" t="s">
        <v>35</v>
      </c>
      <c r="U1179" s="199">
        <v>0</v>
      </c>
      <c r="V1179" s="200">
        <v>0</v>
      </c>
      <c r="W1179" s="34" t="str">
        <f t="shared" si="0"/>
        <v/>
      </c>
      <c r="X1179" s="34" t="str">
        <f t="shared" si="1"/>
        <v/>
      </c>
      <c r="Y1179" s="201">
        <f t="shared" si="44"/>
        <v>0</v>
      </c>
      <c r="Z1179" s="201" t="str">
        <f t="shared" si="43"/>
        <v/>
      </c>
    </row>
    <row r="1180" spans="1:26" ht="14.25" customHeight="1" thickBot="1" x14ac:dyDescent="0.3">
      <c r="A1180" s="24">
        <v>1.57</v>
      </c>
      <c r="B1180" s="24" t="s">
        <v>4098</v>
      </c>
      <c r="C1180" s="24" t="s">
        <v>4099</v>
      </c>
      <c r="D1180" s="24"/>
      <c r="E1180" s="24" t="s">
        <v>230</v>
      </c>
      <c r="F1180" s="179" t="s">
        <v>4089</v>
      </c>
      <c r="G1180" s="31" t="s">
        <v>100</v>
      </c>
      <c r="H1180" s="24" t="s">
        <v>40</v>
      </c>
      <c r="I1180" s="31" t="s">
        <v>4100</v>
      </c>
      <c r="J1180" s="24" t="s">
        <v>4101</v>
      </c>
      <c r="K1180" s="30">
        <v>479</v>
      </c>
      <c r="L1180" s="30" t="s">
        <v>31</v>
      </c>
      <c r="M1180" s="31" t="s">
        <v>234</v>
      </c>
      <c r="N1180" s="24" t="s">
        <v>88</v>
      </c>
      <c r="O1180" s="24">
        <v>5</v>
      </c>
      <c r="P1180" s="24"/>
      <c r="Q1180" s="31" t="s">
        <v>34</v>
      </c>
      <c r="R1180" s="24"/>
      <c r="S1180" s="24"/>
      <c r="T1180" s="31" t="s">
        <v>35</v>
      </c>
      <c r="U1180" s="199">
        <v>0</v>
      </c>
      <c r="V1180" s="200">
        <v>0</v>
      </c>
      <c r="W1180" s="34" t="str">
        <f t="shared" si="0"/>
        <v/>
      </c>
      <c r="X1180" s="34" t="str">
        <f t="shared" si="1"/>
        <v/>
      </c>
      <c r="Y1180" s="201">
        <f t="shared" si="44"/>
        <v>0</v>
      </c>
      <c r="Z1180" s="201" t="str">
        <f t="shared" si="43"/>
        <v/>
      </c>
    </row>
    <row r="1181" spans="1:26" ht="14.25" customHeight="1" thickBot="1" x14ac:dyDescent="0.3">
      <c r="A1181" s="24">
        <v>1.57</v>
      </c>
      <c r="B1181" s="24" t="s">
        <v>2603</v>
      </c>
      <c r="C1181" s="24" t="s">
        <v>2660</v>
      </c>
      <c r="D1181" s="24"/>
      <c r="E1181" s="24" t="s">
        <v>552</v>
      </c>
      <c r="F1181" s="179" t="s">
        <v>4102</v>
      </c>
      <c r="G1181" s="31" t="s">
        <v>110</v>
      </c>
      <c r="H1181" s="24" t="s">
        <v>40</v>
      </c>
      <c r="I1181" s="31" t="s">
        <v>4100</v>
      </c>
      <c r="J1181" s="24" t="s">
        <v>4101</v>
      </c>
      <c r="K1181" s="35">
        <v>479</v>
      </c>
      <c r="L1181" s="35" t="s">
        <v>47</v>
      </c>
      <c r="M1181" s="31" t="s">
        <v>234</v>
      </c>
      <c r="N1181" s="24" t="s">
        <v>88</v>
      </c>
      <c r="O1181" s="24">
        <v>5</v>
      </c>
      <c r="P1181" s="24"/>
      <c r="Q1181" s="31" t="s">
        <v>34</v>
      </c>
      <c r="R1181" s="24" t="s">
        <v>45</v>
      </c>
      <c r="S1181" s="24"/>
      <c r="T1181" s="31" t="s">
        <v>35</v>
      </c>
      <c r="U1181" s="199">
        <v>0</v>
      </c>
      <c r="V1181" s="200">
        <v>0</v>
      </c>
      <c r="W1181" s="34" t="str">
        <f t="shared" si="0"/>
        <v/>
      </c>
      <c r="X1181" s="34" t="str">
        <f t="shared" si="1"/>
        <v/>
      </c>
      <c r="Y1181" s="201">
        <f t="shared" si="44"/>
        <v>0</v>
      </c>
      <c r="Z1181" s="201" t="str">
        <f t="shared" si="43"/>
        <v/>
      </c>
    </row>
    <row r="1182" spans="1:26" ht="14.25" customHeight="1" thickBot="1" x14ac:dyDescent="0.3">
      <c r="A1182" s="40">
        <v>1.57</v>
      </c>
      <c r="B1182" s="40" t="s">
        <v>4103</v>
      </c>
      <c r="C1182" s="24" t="s">
        <v>2444</v>
      </c>
      <c r="D1182" s="24"/>
      <c r="E1182" s="36" t="s">
        <v>178</v>
      </c>
      <c r="F1182" s="179" t="s">
        <v>4104</v>
      </c>
      <c r="G1182" s="31" t="s">
        <v>180</v>
      </c>
      <c r="H1182" s="24" t="s">
        <v>40</v>
      </c>
      <c r="I1182" s="31" t="s">
        <v>4100</v>
      </c>
      <c r="J1182" s="24" t="s">
        <v>4101</v>
      </c>
      <c r="K1182" s="35">
        <v>479</v>
      </c>
      <c r="L1182" s="35" t="s">
        <v>48</v>
      </c>
      <c r="M1182" s="31" t="s">
        <v>234</v>
      </c>
      <c r="N1182" s="24" t="s">
        <v>88</v>
      </c>
      <c r="O1182" s="24">
        <v>5</v>
      </c>
      <c r="P1182" s="24"/>
      <c r="Q1182" s="31" t="s">
        <v>34</v>
      </c>
      <c r="R1182" s="24" t="s">
        <v>45</v>
      </c>
      <c r="S1182" s="24"/>
      <c r="T1182" s="31" t="s">
        <v>35</v>
      </c>
      <c r="U1182" s="199">
        <v>0</v>
      </c>
      <c r="V1182" s="200">
        <v>0</v>
      </c>
      <c r="W1182" s="34" t="str">
        <f t="shared" si="0"/>
        <v/>
      </c>
      <c r="X1182" s="34" t="str">
        <f t="shared" si="1"/>
        <v/>
      </c>
      <c r="Y1182" s="201">
        <f t="shared" si="44"/>
        <v>0</v>
      </c>
      <c r="Z1182" s="201" t="str">
        <f t="shared" si="43"/>
        <v/>
      </c>
    </row>
    <row r="1183" spans="1:26" ht="14.25" customHeight="1" thickBot="1" x14ac:dyDescent="0.3">
      <c r="A1183" s="40">
        <v>1.57</v>
      </c>
      <c r="B1183" s="40" t="s">
        <v>4105</v>
      </c>
      <c r="C1183" s="24" t="s">
        <v>2218</v>
      </c>
      <c r="D1183" s="24"/>
      <c r="E1183" s="24" t="s">
        <v>514</v>
      </c>
      <c r="F1183" s="179" t="s">
        <v>4106</v>
      </c>
      <c r="G1183" s="31" t="s">
        <v>93</v>
      </c>
      <c r="H1183" s="24" t="s">
        <v>40</v>
      </c>
      <c r="I1183" s="31" t="s">
        <v>4100</v>
      </c>
      <c r="J1183" s="24" t="s">
        <v>4101</v>
      </c>
      <c r="K1183" s="35">
        <v>479</v>
      </c>
      <c r="L1183" s="35" t="s">
        <v>425</v>
      </c>
      <c r="M1183" s="31" t="s">
        <v>234</v>
      </c>
      <c r="N1183" s="24" t="s">
        <v>88</v>
      </c>
      <c r="O1183" s="24">
        <v>5</v>
      </c>
      <c r="P1183" s="24"/>
      <c r="Q1183" s="31" t="s">
        <v>34</v>
      </c>
      <c r="R1183" s="24" t="s">
        <v>45</v>
      </c>
      <c r="S1183" s="24"/>
      <c r="T1183" s="31" t="s">
        <v>35</v>
      </c>
      <c r="U1183" s="199">
        <v>0</v>
      </c>
      <c r="V1183" s="200">
        <v>0</v>
      </c>
      <c r="W1183" s="34" t="str">
        <f t="shared" si="0"/>
        <v/>
      </c>
      <c r="X1183" s="34" t="str">
        <f t="shared" si="1"/>
        <v/>
      </c>
      <c r="Y1183" s="201">
        <f t="shared" si="44"/>
        <v>0</v>
      </c>
      <c r="Z1183" s="201" t="str">
        <f t="shared" si="43"/>
        <v/>
      </c>
    </row>
    <row r="1184" spans="1:26" ht="14.25" customHeight="1" thickBot="1" x14ac:dyDescent="0.3">
      <c r="A1184" s="40">
        <v>1.57</v>
      </c>
      <c r="B1184" s="40" t="s">
        <v>4107</v>
      </c>
      <c r="C1184" s="24" t="s">
        <v>2218</v>
      </c>
      <c r="D1184" s="24"/>
      <c r="E1184" s="24" t="s">
        <v>122</v>
      </c>
      <c r="F1184" s="179" t="s">
        <v>4108</v>
      </c>
      <c r="G1184" s="31" t="s">
        <v>93</v>
      </c>
      <c r="H1184" s="24" t="s">
        <v>40</v>
      </c>
      <c r="I1184" s="31" t="s">
        <v>4100</v>
      </c>
      <c r="J1184" s="24" t="s">
        <v>4101</v>
      </c>
      <c r="K1184" s="35">
        <v>479</v>
      </c>
      <c r="L1184" s="35" t="s">
        <v>430</v>
      </c>
      <c r="M1184" s="31" t="s">
        <v>234</v>
      </c>
      <c r="N1184" s="24" t="s">
        <v>88</v>
      </c>
      <c r="O1184" s="24">
        <v>5</v>
      </c>
      <c r="P1184" s="24"/>
      <c r="Q1184" s="31" t="s">
        <v>34</v>
      </c>
      <c r="R1184" s="24" t="s">
        <v>45</v>
      </c>
      <c r="S1184" s="24"/>
      <c r="T1184" s="31" t="s">
        <v>35</v>
      </c>
      <c r="U1184" s="199">
        <v>0</v>
      </c>
      <c r="V1184" s="200">
        <v>0</v>
      </c>
      <c r="W1184" s="34" t="str">
        <f t="shared" si="0"/>
        <v/>
      </c>
      <c r="X1184" s="34" t="str">
        <f t="shared" si="1"/>
        <v/>
      </c>
      <c r="Y1184" s="201">
        <f t="shared" si="44"/>
        <v>0</v>
      </c>
      <c r="Z1184" s="201" t="str">
        <f t="shared" si="43"/>
        <v/>
      </c>
    </row>
    <row r="1185" spans="1:26" ht="14.25" customHeight="1" thickBot="1" x14ac:dyDescent="0.3">
      <c r="A1185" s="40">
        <v>1.57</v>
      </c>
      <c r="B1185" s="40" t="s">
        <v>550</v>
      </c>
      <c r="C1185" s="24" t="s">
        <v>2218</v>
      </c>
      <c r="D1185" s="24"/>
      <c r="E1185" s="24" t="s">
        <v>4109</v>
      </c>
      <c r="F1185" s="179" t="s">
        <v>4110</v>
      </c>
      <c r="G1185" s="31" t="s">
        <v>93</v>
      </c>
      <c r="H1185" s="24" t="s">
        <v>40</v>
      </c>
      <c r="I1185" s="31" t="s">
        <v>4100</v>
      </c>
      <c r="J1185" s="24" t="s">
        <v>4101</v>
      </c>
      <c r="K1185" s="35">
        <v>479</v>
      </c>
      <c r="L1185" s="35" t="s">
        <v>1220</v>
      </c>
      <c r="M1185" s="31" t="s">
        <v>234</v>
      </c>
      <c r="N1185" s="24" t="s">
        <v>88</v>
      </c>
      <c r="O1185" s="24">
        <v>5</v>
      </c>
      <c r="P1185" s="24"/>
      <c r="Q1185" s="31" t="s">
        <v>34</v>
      </c>
      <c r="R1185" s="24" t="s">
        <v>45</v>
      </c>
      <c r="S1185" s="24"/>
      <c r="T1185" s="31" t="s">
        <v>35</v>
      </c>
      <c r="U1185" s="199">
        <v>0</v>
      </c>
      <c r="V1185" s="200">
        <v>0</v>
      </c>
      <c r="W1185" s="34" t="str">
        <f t="shared" si="0"/>
        <v/>
      </c>
      <c r="X1185" s="34" t="str">
        <f t="shared" si="1"/>
        <v/>
      </c>
      <c r="Y1185" s="201">
        <f t="shared" si="44"/>
        <v>0</v>
      </c>
      <c r="Z1185" s="201" t="str">
        <f t="shared" si="43"/>
        <v/>
      </c>
    </row>
    <row r="1186" spans="1:26" ht="14.25" customHeight="1" thickBot="1" x14ac:dyDescent="0.3">
      <c r="A1186" s="40">
        <v>7.8</v>
      </c>
      <c r="B1186" s="40" t="s">
        <v>301</v>
      </c>
      <c r="C1186" s="24" t="s">
        <v>585</v>
      </c>
      <c r="D1186" s="24"/>
      <c r="E1186" s="24" t="s">
        <v>108</v>
      </c>
      <c r="F1186" s="179" t="s">
        <v>4111</v>
      </c>
      <c r="G1186" s="31" t="s">
        <v>93</v>
      </c>
      <c r="H1186" s="24" t="s">
        <v>4112</v>
      </c>
      <c r="I1186" s="31" t="s">
        <v>4113</v>
      </c>
      <c r="J1186" s="24" t="s">
        <v>4114</v>
      </c>
      <c r="K1186" s="36">
        <v>480</v>
      </c>
      <c r="L1186" s="36" t="s">
        <v>31</v>
      </c>
      <c r="M1186" s="31" t="s">
        <v>234</v>
      </c>
      <c r="N1186" s="24" t="s">
        <v>88</v>
      </c>
      <c r="O1186" s="24">
        <v>5</v>
      </c>
      <c r="P1186" s="24"/>
      <c r="Q1186" s="31" t="s">
        <v>34</v>
      </c>
      <c r="R1186" s="24"/>
      <c r="S1186" s="24"/>
      <c r="T1186" s="31" t="s">
        <v>35</v>
      </c>
      <c r="U1186" s="199">
        <v>0</v>
      </c>
      <c r="V1186" s="200">
        <v>0</v>
      </c>
      <c r="W1186" s="34" t="str">
        <f t="shared" si="0"/>
        <v/>
      </c>
      <c r="X1186" s="34" t="str">
        <f t="shared" si="1"/>
        <v/>
      </c>
      <c r="Y1186" s="201">
        <f t="shared" si="44"/>
        <v>0</v>
      </c>
      <c r="Z1186" s="201" t="str">
        <f t="shared" si="43"/>
        <v/>
      </c>
    </row>
    <row r="1187" spans="1:26" ht="14.25" customHeight="1" thickBot="1" x14ac:dyDescent="0.3">
      <c r="A1187" s="40">
        <v>1.53</v>
      </c>
      <c r="B1187" s="41" t="s">
        <v>342</v>
      </c>
      <c r="C1187" s="84" t="s">
        <v>4115</v>
      </c>
      <c r="D1187" s="24"/>
      <c r="E1187" s="31" t="s">
        <v>272</v>
      </c>
      <c r="F1187" s="179" t="s">
        <v>4116</v>
      </c>
      <c r="G1187" s="31" t="s">
        <v>4117</v>
      </c>
      <c r="H1187" s="24" t="s">
        <v>84</v>
      </c>
      <c r="I1187" s="31" t="s">
        <v>4118</v>
      </c>
      <c r="J1187" s="24" t="s">
        <v>4119</v>
      </c>
      <c r="K1187" s="36">
        <v>485</v>
      </c>
      <c r="L1187" s="36" t="s">
        <v>31</v>
      </c>
      <c r="M1187" s="31" t="s">
        <v>234</v>
      </c>
      <c r="N1187" s="24" t="s">
        <v>88</v>
      </c>
      <c r="O1187" s="24">
        <v>5</v>
      </c>
      <c r="P1187" s="24"/>
      <c r="Q1187" s="31" t="s">
        <v>34</v>
      </c>
      <c r="R1187" s="24"/>
      <c r="S1187" s="24"/>
      <c r="T1187" s="31" t="s">
        <v>35</v>
      </c>
      <c r="U1187" s="199">
        <v>0</v>
      </c>
      <c r="V1187" s="200">
        <v>0</v>
      </c>
      <c r="W1187" s="34" t="str">
        <f t="shared" si="0"/>
        <v/>
      </c>
      <c r="X1187" s="34" t="str">
        <f t="shared" si="1"/>
        <v/>
      </c>
      <c r="Y1187" s="201">
        <f t="shared" si="44"/>
        <v>0</v>
      </c>
      <c r="Z1187" s="201" t="str">
        <f t="shared" si="43"/>
        <v/>
      </c>
    </row>
    <row r="1188" spans="1:26" ht="14.25" customHeight="1" thickBot="1" x14ac:dyDescent="0.3">
      <c r="A1188" s="125">
        <v>0.26533333333333331</v>
      </c>
      <c r="B1188" s="142">
        <v>0.26666666666666666</v>
      </c>
      <c r="C1188" s="103" t="s">
        <v>24</v>
      </c>
      <c r="D1188" s="103"/>
      <c r="E1188" s="103" t="s">
        <v>104</v>
      </c>
      <c r="F1188" s="188" t="s">
        <v>4120</v>
      </c>
      <c r="G1188" s="107" t="s">
        <v>106</v>
      </c>
      <c r="H1188" s="103" t="s">
        <v>28</v>
      </c>
      <c r="I1188" s="107" t="s">
        <v>4121</v>
      </c>
      <c r="J1188" s="103" t="s">
        <v>4122</v>
      </c>
      <c r="K1188" s="106">
        <v>110</v>
      </c>
      <c r="L1188" s="106" t="s">
        <v>31</v>
      </c>
      <c r="M1188" s="107" t="s">
        <v>622</v>
      </c>
      <c r="N1188" s="103" t="s">
        <v>33</v>
      </c>
      <c r="O1188" s="103">
        <v>6</v>
      </c>
      <c r="P1188" s="107" t="s">
        <v>623</v>
      </c>
      <c r="Q1188" s="107" t="s">
        <v>34</v>
      </c>
      <c r="R1188" s="103"/>
      <c r="S1188" s="103"/>
      <c r="T1188" s="103"/>
      <c r="U1188" s="199">
        <v>0</v>
      </c>
      <c r="V1188" s="200">
        <v>0</v>
      </c>
      <c r="W1188" s="34" t="str">
        <f t="shared" si="0"/>
        <v/>
      </c>
      <c r="X1188" s="34" t="str">
        <f t="shared" si="1"/>
        <v/>
      </c>
      <c r="Y1188" s="201">
        <f t="shared" si="44"/>
        <v>0</v>
      </c>
      <c r="Z1188" s="201" t="str">
        <f t="shared" si="43"/>
        <v/>
      </c>
    </row>
    <row r="1189" spans="1:26" ht="14.25" customHeight="1" thickBot="1" x14ac:dyDescent="0.3">
      <c r="A1189" s="24">
        <v>5.9</v>
      </c>
      <c r="B1189" s="24"/>
      <c r="C1189" s="24" t="s">
        <v>4123</v>
      </c>
      <c r="D1189" s="24"/>
      <c r="E1189" s="24" t="s">
        <v>808</v>
      </c>
      <c r="F1189" s="179" t="s">
        <v>4124</v>
      </c>
      <c r="G1189" s="27" t="s">
        <v>39</v>
      </c>
      <c r="H1189" s="24" t="s">
        <v>899</v>
      </c>
      <c r="I1189" s="31" t="s">
        <v>4125</v>
      </c>
      <c r="J1189" s="24" t="s">
        <v>4126</v>
      </c>
      <c r="K1189" s="36">
        <v>321</v>
      </c>
      <c r="L1189" s="36" t="s">
        <v>31</v>
      </c>
      <c r="M1189" s="31" t="s">
        <v>249</v>
      </c>
      <c r="N1189" s="24" t="s">
        <v>185</v>
      </c>
      <c r="O1189" s="24">
        <v>3</v>
      </c>
      <c r="P1189" s="24"/>
      <c r="Q1189" s="31" t="s">
        <v>66</v>
      </c>
      <c r="R1189" s="24"/>
      <c r="S1189" s="24"/>
      <c r="T1189" s="31" t="s">
        <v>35</v>
      </c>
      <c r="U1189" s="199">
        <v>0</v>
      </c>
      <c r="V1189" s="200">
        <v>0</v>
      </c>
      <c r="W1189" s="34" t="str">
        <f t="shared" si="0"/>
        <v/>
      </c>
      <c r="X1189" s="34" t="str">
        <f t="shared" si="1"/>
        <v/>
      </c>
      <c r="Y1189" s="201">
        <f t="shared" si="44"/>
        <v>0</v>
      </c>
      <c r="Z1189" s="201" t="str">
        <f t="shared" si="43"/>
        <v/>
      </c>
    </row>
    <row r="1190" spans="1:26" ht="14.25" customHeight="1" thickBot="1" x14ac:dyDescent="0.3">
      <c r="A1190" s="49">
        <v>0.56999999999999995</v>
      </c>
      <c r="B1190" s="24" t="s">
        <v>4127</v>
      </c>
      <c r="C1190" s="24"/>
      <c r="D1190" s="24"/>
      <c r="E1190" s="24" t="s">
        <v>108</v>
      </c>
      <c r="F1190" s="179"/>
      <c r="G1190" s="31" t="s">
        <v>110</v>
      </c>
      <c r="H1190" s="24" t="s">
        <v>84</v>
      </c>
      <c r="I1190" s="31" t="s">
        <v>4128</v>
      </c>
      <c r="J1190" s="24" t="s">
        <v>4129</v>
      </c>
      <c r="K1190" s="30">
        <v>1</v>
      </c>
      <c r="L1190" s="30" t="s">
        <v>31</v>
      </c>
      <c r="M1190" s="31" t="s">
        <v>4130</v>
      </c>
      <c r="N1190" s="24" t="s">
        <v>4131</v>
      </c>
      <c r="O1190" s="24"/>
      <c r="P1190" s="24" t="s">
        <v>4132</v>
      </c>
      <c r="Q1190" s="31" t="s">
        <v>1607</v>
      </c>
      <c r="R1190" s="24"/>
      <c r="S1190" s="24"/>
      <c r="T1190" s="31" t="s">
        <v>35</v>
      </c>
      <c r="U1190" s="199">
        <v>5000</v>
      </c>
      <c r="V1190" s="200">
        <v>2000</v>
      </c>
      <c r="W1190" s="34">
        <f t="shared" si="0"/>
        <v>75</v>
      </c>
      <c r="X1190" s="34" t="str">
        <f t="shared" si="1"/>
        <v>C</v>
      </c>
      <c r="Y1190" s="201">
        <f t="shared" si="44"/>
        <v>6000</v>
      </c>
      <c r="Z1190" s="201" t="str">
        <f t="shared" si="43"/>
        <v>d</v>
      </c>
    </row>
    <row r="1191" spans="1:26" ht="14.25" customHeight="1" thickBot="1" x14ac:dyDescent="0.3">
      <c r="A1191" s="49">
        <v>0.56999999999999995</v>
      </c>
      <c r="B1191" s="24" t="s">
        <v>4133</v>
      </c>
      <c r="C1191" s="24"/>
      <c r="D1191" s="24"/>
      <c r="E1191" s="24" t="s">
        <v>217</v>
      </c>
      <c r="F1191" s="179"/>
      <c r="G1191" s="31" t="s">
        <v>69</v>
      </c>
      <c r="H1191" s="24" t="s">
        <v>84</v>
      </c>
      <c r="I1191" s="31" t="s">
        <v>4128</v>
      </c>
      <c r="J1191" s="24" t="s">
        <v>4129</v>
      </c>
      <c r="K1191" s="35">
        <v>1</v>
      </c>
      <c r="L1191" s="35" t="s">
        <v>47</v>
      </c>
      <c r="M1191" s="31" t="s">
        <v>4130</v>
      </c>
      <c r="N1191" s="24" t="s">
        <v>4131</v>
      </c>
      <c r="O1191" s="24"/>
      <c r="P1191" s="24" t="s">
        <v>4132</v>
      </c>
      <c r="Q1191" s="31" t="s">
        <v>1607</v>
      </c>
      <c r="R1191" s="24"/>
      <c r="S1191" s="24"/>
      <c r="T1191" s="31" t="s">
        <v>35</v>
      </c>
      <c r="U1191" s="199">
        <v>15000</v>
      </c>
      <c r="V1191" s="200">
        <v>24000</v>
      </c>
      <c r="W1191" s="34">
        <f t="shared" si="0"/>
        <v>18.75</v>
      </c>
      <c r="X1191" s="34" t="str">
        <f t="shared" si="1"/>
        <v>A</v>
      </c>
      <c r="Y1191" s="201">
        <f t="shared" si="44"/>
        <v>72000</v>
      </c>
      <c r="Z1191" s="201" t="str">
        <f t="shared" si="43"/>
        <v>d</v>
      </c>
    </row>
    <row r="1192" spans="1:26" ht="14.25" customHeight="1" thickBot="1" x14ac:dyDescent="0.3">
      <c r="A1192" s="49">
        <v>0.56999999999999995</v>
      </c>
      <c r="B1192" s="24" t="s">
        <v>4134</v>
      </c>
      <c r="C1192" s="24"/>
      <c r="D1192" s="24"/>
      <c r="E1192" s="24" t="s">
        <v>291</v>
      </c>
      <c r="F1192" s="179"/>
      <c r="G1192" s="31" t="s">
        <v>106</v>
      </c>
      <c r="H1192" s="24" t="s">
        <v>84</v>
      </c>
      <c r="I1192" s="31" t="s">
        <v>4128</v>
      </c>
      <c r="J1192" s="24" t="s">
        <v>4129</v>
      </c>
      <c r="K1192" s="35">
        <v>1</v>
      </c>
      <c r="L1192" s="35" t="s">
        <v>48</v>
      </c>
      <c r="M1192" s="31" t="s">
        <v>4130</v>
      </c>
      <c r="N1192" s="24" t="s">
        <v>4131</v>
      </c>
      <c r="O1192" s="24"/>
      <c r="P1192" s="24" t="s">
        <v>4132</v>
      </c>
      <c r="Q1192" s="31" t="s">
        <v>1607</v>
      </c>
      <c r="R1192" s="24"/>
      <c r="S1192" s="24"/>
      <c r="T1192" s="31" t="s">
        <v>35</v>
      </c>
      <c r="U1192" s="199">
        <v>40</v>
      </c>
      <c r="V1192" s="200">
        <v>0</v>
      </c>
      <c r="W1192" s="34" t="str">
        <f t="shared" si="0"/>
        <v/>
      </c>
      <c r="X1192" s="34" t="str">
        <f t="shared" si="1"/>
        <v/>
      </c>
      <c r="Y1192" s="201">
        <f t="shared" si="44"/>
        <v>0</v>
      </c>
      <c r="Z1192" s="201" t="str">
        <f t="shared" si="43"/>
        <v/>
      </c>
    </row>
    <row r="1193" spans="1:26" ht="14.25" customHeight="1" thickBot="1" x14ac:dyDescent="0.3">
      <c r="A1193" s="36">
        <v>0.65549999999999997</v>
      </c>
      <c r="B1193" s="24" t="s">
        <v>4135</v>
      </c>
      <c r="C1193" s="24"/>
      <c r="D1193" s="24"/>
      <c r="E1193" s="24" t="s">
        <v>190</v>
      </c>
      <c r="F1193" s="179"/>
      <c r="G1193" s="31" t="s">
        <v>192</v>
      </c>
      <c r="H1193" s="24" t="s">
        <v>84</v>
      </c>
      <c r="I1193" s="31" t="s">
        <v>4128</v>
      </c>
      <c r="J1193" s="24" t="s">
        <v>4129</v>
      </c>
      <c r="K1193" s="35">
        <v>1</v>
      </c>
      <c r="L1193" s="35" t="s">
        <v>425</v>
      </c>
      <c r="M1193" s="31" t="s">
        <v>4130</v>
      </c>
      <c r="N1193" s="24" t="s">
        <v>4131</v>
      </c>
      <c r="O1193" s="24"/>
      <c r="P1193" s="24" t="s">
        <v>4132</v>
      </c>
      <c r="Q1193" s="31" t="s">
        <v>1607</v>
      </c>
      <c r="R1193" s="24"/>
      <c r="S1193" s="24"/>
      <c r="T1193" s="31" t="s">
        <v>35</v>
      </c>
      <c r="U1193" s="199">
        <v>0</v>
      </c>
      <c r="V1193" s="200">
        <v>0</v>
      </c>
      <c r="W1193" s="34" t="str">
        <f t="shared" si="0"/>
        <v/>
      </c>
      <c r="X1193" s="34" t="str">
        <f t="shared" si="1"/>
        <v/>
      </c>
      <c r="Y1193" s="201">
        <f t="shared" si="44"/>
        <v>0</v>
      </c>
      <c r="Z1193" s="201" t="str">
        <f t="shared" si="43"/>
        <v/>
      </c>
    </row>
    <row r="1194" spans="1:26" ht="14.25" customHeight="1" thickBot="1" x14ac:dyDescent="0.3">
      <c r="A1194" s="43">
        <v>0.36239212513484359</v>
      </c>
      <c r="B1194" s="60">
        <v>0.80625000000000002</v>
      </c>
      <c r="C1194" s="24" t="s">
        <v>195</v>
      </c>
      <c r="D1194" s="24"/>
      <c r="E1194" s="24" t="s">
        <v>495</v>
      </c>
      <c r="F1194" s="179" t="s">
        <v>4136</v>
      </c>
      <c r="G1194" s="31" t="s">
        <v>69</v>
      </c>
      <c r="H1194" s="24" t="s">
        <v>28</v>
      </c>
      <c r="I1194" s="31" t="s">
        <v>4137</v>
      </c>
      <c r="J1194" s="24" t="s">
        <v>4138</v>
      </c>
      <c r="K1194" s="36">
        <v>121</v>
      </c>
      <c r="L1194" s="36" t="s">
        <v>31</v>
      </c>
      <c r="M1194" s="31" t="s">
        <v>133</v>
      </c>
      <c r="N1194" s="24" t="s">
        <v>134</v>
      </c>
      <c r="O1194" s="24">
        <v>4</v>
      </c>
      <c r="P1194" s="24"/>
      <c r="Q1194" s="31" t="s">
        <v>66</v>
      </c>
      <c r="R1194" s="24"/>
      <c r="S1194" s="24" t="s">
        <v>2161</v>
      </c>
      <c r="T1194" s="31" t="s">
        <v>35</v>
      </c>
      <c r="U1194" s="199">
        <v>0</v>
      </c>
      <c r="V1194" s="200">
        <v>0</v>
      </c>
      <c r="W1194" s="34" t="str">
        <f t="shared" si="0"/>
        <v/>
      </c>
      <c r="X1194" s="34" t="str">
        <f t="shared" si="1"/>
        <v/>
      </c>
      <c r="Y1194" s="201">
        <f t="shared" si="44"/>
        <v>0</v>
      </c>
      <c r="Z1194" s="201" t="str">
        <f t="shared" si="43"/>
        <v/>
      </c>
    </row>
    <row r="1195" spans="1:26" ht="14.25" customHeight="1" thickBot="1" x14ac:dyDescent="0.3">
      <c r="A1195" s="24">
        <v>6.7</v>
      </c>
      <c r="B1195" s="24" t="s">
        <v>4139</v>
      </c>
      <c r="C1195" s="24" t="s">
        <v>538</v>
      </c>
      <c r="D1195" s="24"/>
      <c r="E1195" s="36" t="s">
        <v>517</v>
      </c>
      <c r="F1195" s="179" t="s">
        <v>4140</v>
      </c>
      <c r="G1195" s="31" t="s">
        <v>110</v>
      </c>
      <c r="H1195" s="24" t="s">
        <v>4141</v>
      </c>
      <c r="I1195" s="31" t="s">
        <v>4142</v>
      </c>
      <c r="J1195" s="24" t="s">
        <v>4143</v>
      </c>
      <c r="K1195" s="36">
        <v>305</v>
      </c>
      <c r="L1195" s="36" t="s">
        <v>31</v>
      </c>
      <c r="M1195" s="31" t="s">
        <v>249</v>
      </c>
      <c r="N1195" s="24" t="s">
        <v>185</v>
      </c>
      <c r="O1195" s="24">
        <v>3</v>
      </c>
      <c r="P1195" s="24"/>
      <c r="Q1195" s="31" t="s">
        <v>66</v>
      </c>
      <c r="R1195" s="24"/>
      <c r="S1195" s="24" t="s">
        <v>2161</v>
      </c>
      <c r="T1195" s="31" t="s">
        <v>35</v>
      </c>
      <c r="U1195" s="199">
        <v>0</v>
      </c>
      <c r="V1195" s="200">
        <v>0</v>
      </c>
      <c r="W1195" s="34" t="str">
        <f t="shared" si="0"/>
        <v/>
      </c>
      <c r="X1195" s="34" t="str">
        <f t="shared" si="1"/>
        <v/>
      </c>
      <c r="Y1195" s="201">
        <f t="shared" si="44"/>
        <v>0</v>
      </c>
      <c r="Z1195" s="201" t="str">
        <f t="shared" si="43"/>
        <v/>
      </c>
    </row>
    <row r="1196" spans="1:26" ht="14.25" customHeight="1" thickBot="1" x14ac:dyDescent="0.3">
      <c r="A1196" s="24">
        <v>0.97</v>
      </c>
      <c r="B1196" s="24" t="s">
        <v>1093</v>
      </c>
      <c r="C1196" s="24" t="s">
        <v>195</v>
      </c>
      <c r="D1196" s="24"/>
      <c r="E1196" s="31" t="s">
        <v>603</v>
      </c>
      <c r="F1196" s="179" t="s">
        <v>4144</v>
      </c>
      <c r="G1196" s="31" t="s">
        <v>110</v>
      </c>
      <c r="H1196" s="24" t="s">
        <v>84</v>
      </c>
      <c r="I1196" s="31" t="s">
        <v>4145</v>
      </c>
      <c r="J1196" s="24" t="s">
        <v>4146</v>
      </c>
      <c r="K1196" s="30">
        <v>304</v>
      </c>
      <c r="L1196" s="30" t="s">
        <v>31</v>
      </c>
      <c r="M1196" s="31" t="s">
        <v>249</v>
      </c>
      <c r="N1196" s="24" t="s">
        <v>185</v>
      </c>
      <c r="O1196" s="24">
        <v>3</v>
      </c>
      <c r="P1196" s="24"/>
      <c r="Q1196" s="31" t="s">
        <v>66</v>
      </c>
      <c r="R1196" s="24"/>
      <c r="S1196" s="24" t="s">
        <v>2161</v>
      </c>
      <c r="T1196" s="31" t="s">
        <v>35</v>
      </c>
      <c r="U1196" s="199">
        <v>0</v>
      </c>
      <c r="V1196" s="200">
        <v>0</v>
      </c>
      <c r="W1196" s="34" t="str">
        <f t="shared" si="0"/>
        <v/>
      </c>
      <c r="X1196" s="34" t="str">
        <f t="shared" si="1"/>
        <v/>
      </c>
      <c r="Y1196" s="201">
        <f t="shared" si="44"/>
        <v>0</v>
      </c>
      <c r="Z1196" s="201" t="str">
        <f t="shared" si="43"/>
        <v/>
      </c>
    </row>
    <row r="1197" spans="1:26" ht="14.25" customHeight="1" thickBot="1" x14ac:dyDescent="0.3">
      <c r="A1197" s="24">
        <v>0.97</v>
      </c>
      <c r="B1197" s="24" t="s">
        <v>4147</v>
      </c>
      <c r="C1197" s="24" t="s">
        <v>195</v>
      </c>
      <c r="D1197" s="24"/>
      <c r="E1197" s="36" t="s">
        <v>517</v>
      </c>
      <c r="F1197" s="179" t="s">
        <v>4148</v>
      </c>
      <c r="G1197" s="31" t="s">
        <v>110</v>
      </c>
      <c r="H1197" s="24" t="s">
        <v>84</v>
      </c>
      <c r="I1197" s="31" t="s">
        <v>4145</v>
      </c>
      <c r="J1197" s="24" t="s">
        <v>4146</v>
      </c>
      <c r="K1197" s="35">
        <v>304</v>
      </c>
      <c r="L1197" s="35" t="s">
        <v>47</v>
      </c>
      <c r="M1197" s="31" t="s">
        <v>249</v>
      </c>
      <c r="N1197" s="24" t="s">
        <v>185</v>
      </c>
      <c r="O1197" s="24">
        <v>3</v>
      </c>
      <c r="P1197" s="24"/>
      <c r="Q1197" s="31" t="s">
        <v>66</v>
      </c>
      <c r="R1197" s="24"/>
      <c r="S1197" s="24" t="s">
        <v>2161</v>
      </c>
      <c r="T1197" s="31" t="s">
        <v>35</v>
      </c>
      <c r="U1197" s="199">
        <v>0</v>
      </c>
      <c r="V1197" s="200">
        <v>0</v>
      </c>
      <c r="W1197" s="34" t="str">
        <f t="shared" si="0"/>
        <v/>
      </c>
      <c r="X1197" s="34" t="str">
        <f t="shared" si="1"/>
        <v/>
      </c>
      <c r="Y1197" s="201">
        <f t="shared" si="44"/>
        <v>0</v>
      </c>
      <c r="Z1197" s="201" t="str">
        <f t="shared" si="43"/>
        <v/>
      </c>
    </row>
    <row r="1198" spans="1:26" ht="14.25" customHeight="1" thickBot="1" x14ac:dyDescent="0.3">
      <c r="A1198" s="24">
        <v>0.95</v>
      </c>
      <c r="B1198" s="24" t="s">
        <v>4149</v>
      </c>
      <c r="C1198" s="24" t="s">
        <v>195</v>
      </c>
      <c r="D1198" s="24"/>
      <c r="E1198" s="36" t="s">
        <v>517</v>
      </c>
      <c r="F1198" s="179" t="s">
        <v>4150</v>
      </c>
      <c r="G1198" s="31" t="s">
        <v>110</v>
      </c>
      <c r="H1198" s="24" t="s">
        <v>84</v>
      </c>
      <c r="I1198" s="31" t="s">
        <v>4151</v>
      </c>
      <c r="J1198" s="24" t="s">
        <v>4152</v>
      </c>
      <c r="K1198" s="36">
        <v>306</v>
      </c>
      <c r="L1198" s="36" t="s">
        <v>31</v>
      </c>
      <c r="M1198" s="31" t="s">
        <v>249</v>
      </c>
      <c r="N1198" s="24" t="s">
        <v>185</v>
      </c>
      <c r="O1198" s="24">
        <v>3</v>
      </c>
      <c r="P1198" s="24"/>
      <c r="Q1198" s="31" t="s">
        <v>66</v>
      </c>
      <c r="R1198" s="24"/>
      <c r="S1198" s="24" t="s">
        <v>2161</v>
      </c>
      <c r="T1198" s="31" t="s">
        <v>35</v>
      </c>
      <c r="U1198" s="199">
        <v>10950</v>
      </c>
      <c r="V1198" s="200">
        <v>16000</v>
      </c>
      <c r="W1198" s="34">
        <f t="shared" si="0"/>
        <v>20.53125</v>
      </c>
      <c r="X1198" s="34" t="str">
        <f t="shared" si="1"/>
        <v>A</v>
      </c>
      <c r="Y1198" s="201">
        <f t="shared" si="44"/>
        <v>48000</v>
      </c>
      <c r="Z1198" s="201" t="str">
        <f t="shared" si="43"/>
        <v>d</v>
      </c>
    </row>
    <row r="1199" spans="1:26" ht="14.25" customHeight="1" thickBot="1" x14ac:dyDescent="0.3">
      <c r="A1199" s="24">
        <v>1.39</v>
      </c>
      <c r="B1199" s="24" t="s">
        <v>4153</v>
      </c>
      <c r="C1199" s="24" t="s">
        <v>115</v>
      </c>
      <c r="D1199" s="24"/>
      <c r="E1199" s="36" t="s">
        <v>4154</v>
      </c>
      <c r="F1199" s="179" t="s">
        <v>4155</v>
      </c>
      <c r="G1199" s="31" t="s">
        <v>46</v>
      </c>
      <c r="H1199" s="24" t="s">
        <v>84</v>
      </c>
      <c r="I1199" s="31" t="s">
        <v>4156</v>
      </c>
      <c r="J1199" s="24" t="s">
        <v>4157</v>
      </c>
      <c r="K1199" s="36">
        <v>193</v>
      </c>
      <c r="L1199" s="36" t="s">
        <v>31</v>
      </c>
      <c r="M1199" s="31" t="s">
        <v>128</v>
      </c>
      <c r="N1199" s="24" t="s">
        <v>129</v>
      </c>
      <c r="O1199" s="24">
        <v>2</v>
      </c>
      <c r="P1199" s="24"/>
      <c r="Q1199" s="31" t="s">
        <v>34</v>
      </c>
      <c r="R1199" s="24"/>
      <c r="S1199" s="24"/>
      <c r="T1199" s="31" t="s">
        <v>35</v>
      </c>
      <c r="U1199" s="199">
        <v>8000</v>
      </c>
      <c r="V1199" s="200">
        <v>18000</v>
      </c>
      <c r="W1199" s="34">
        <f t="shared" si="0"/>
        <v>13.333333333333332</v>
      </c>
      <c r="X1199" s="34" t="str">
        <f t="shared" si="1"/>
        <v>A</v>
      </c>
      <c r="Y1199" s="201">
        <f t="shared" si="44"/>
        <v>54000</v>
      </c>
      <c r="Z1199" s="201" t="str">
        <f t="shared" si="43"/>
        <v>d</v>
      </c>
    </row>
    <row r="1200" spans="1:26" ht="14.25" customHeight="1" thickBot="1" x14ac:dyDescent="0.3">
      <c r="A1200" s="24">
        <v>4.7927</v>
      </c>
      <c r="B1200" s="24" t="s">
        <v>4158</v>
      </c>
      <c r="C1200" s="24" t="s">
        <v>24</v>
      </c>
      <c r="D1200" s="24"/>
      <c r="E1200" s="36" t="s">
        <v>4159</v>
      </c>
      <c r="F1200" s="179" t="s">
        <v>4160</v>
      </c>
      <c r="G1200" s="31" t="s">
        <v>46</v>
      </c>
      <c r="H1200" s="24" t="s">
        <v>84</v>
      </c>
      <c r="I1200" s="31" t="s">
        <v>4161</v>
      </c>
      <c r="J1200" s="24" t="s">
        <v>4162</v>
      </c>
      <c r="K1200" s="36">
        <v>194</v>
      </c>
      <c r="L1200" s="36" t="s">
        <v>31</v>
      </c>
      <c r="M1200" s="31" t="s">
        <v>128</v>
      </c>
      <c r="N1200" s="24" t="s">
        <v>129</v>
      </c>
      <c r="O1200" s="24">
        <v>2</v>
      </c>
      <c r="P1200" s="24"/>
      <c r="Q1200" s="31" t="s">
        <v>34</v>
      </c>
      <c r="R1200" s="24"/>
      <c r="S1200" s="24"/>
      <c r="T1200" s="31" t="s">
        <v>35</v>
      </c>
      <c r="U1200" s="199">
        <v>222000</v>
      </c>
      <c r="V1200" s="200">
        <v>370000</v>
      </c>
      <c r="W1200" s="34">
        <f t="shared" si="0"/>
        <v>18</v>
      </c>
      <c r="X1200" s="34" t="str">
        <f t="shared" si="1"/>
        <v>A</v>
      </c>
      <c r="Y1200" s="201">
        <f t="shared" si="44"/>
        <v>1110000</v>
      </c>
      <c r="Z1200" s="201" t="str">
        <f t="shared" si="43"/>
        <v>d</v>
      </c>
    </row>
    <row r="1201" spans="1:26" ht="14.25" customHeight="1" thickBot="1" x14ac:dyDescent="0.3">
      <c r="A1201" s="40">
        <v>7.875</v>
      </c>
      <c r="B1201" s="40">
        <v>10.5</v>
      </c>
      <c r="C1201" s="24" t="s">
        <v>2671</v>
      </c>
      <c r="D1201" s="24"/>
      <c r="E1201" s="24" t="s">
        <v>495</v>
      </c>
      <c r="F1201" s="179" t="s">
        <v>4163</v>
      </c>
      <c r="G1201" s="31" t="s">
        <v>69</v>
      </c>
      <c r="H1201" s="24" t="s">
        <v>275</v>
      </c>
      <c r="I1201" s="31" t="s">
        <v>4164</v>
      </c>
      <c r="J1201" s="24" t="s">
        <v>4165</v>
      </c>
      <c r="K1201" s="30">
        <v>734</v>
      </c>
      <c r="L1201" s="30" t="s">
        <v>31</v>
      </c>
      <c r="M1201" s="31" t="s">
        <v>72</v>
      </c>
      <c r="N1201" s="24" t="s">
        <v>33</v>
      </c>
      <c r="O1201" s="24">
        <v>8</v>
      </c>
      <c r="P1201" s="24"/>
      <c r="Q1201" s="31" t="s">
        <v>34</v>
      </c>
      <c r="R1201" s="24" t="s">
        <v>45</v>
      </c>
      <c r="S1201" s="24"/>
      <c r="T1201" s="31" t="s">
        <v>35</v>
      </c>
      <c r="U1201" s="199">
        <v>88000</v>
      </c>
      <c r="V1201" s="200">
        <v>50000</v>
      </c>
      <c r="W1201" s="34">
        <f t="shared" si="0"/>
        <v>52.8</v>
      </c>
      <c r="X1201" s="34" t="str">
        <f t="shared" si="1"/>
        <v>B</v>
      </c>
      <c r="Y1201" s="201">
        <f t="shared" si="44"/>
        <v>150000</v>
      </c>
      <c r="Z1201" s="201" t="str">
        <f t="shared" si="43"/>
        <v>d</v>
      </c>
    </row>
    <row r="1202" spans="1:26" ht="14.25" customHeight="1" thickBot="1" x14ac:dyDescent="0.3">
      <c r="A1202" s="40">
        <v>7.875</v>
      </c>
      <c r="B1202" s="40">
        <v>11</v>
      </c>
      <c r="C1202" s="24" t="s">
        <v>2671</v>
      </c>
      <c r="D1202" s="24"/>
      <c r="E1202" s="31" t="s">
        <v>272</v>
      </c>
      <c r="F1202" s="179" t="s">
        <v>4166</v>
      </c>
      <c r="G1202" s="31" t="s">
        <v>274</v>
      </c>
      <c r="H1202" s="24" t="s">
        <v>275</v>
      </c>
      <c r="I1202" s="31" t="s">
        <v>4164</v>
      </c>
      <c r="J1202" s="24" t="s">
        <v>4165</v>
      </c>
      <c r="K1202" s="35">
        <v>734</v>
      </c>
      <c r="L1202" s="35" t="s">
        <v>47</v>
      </c>
      <c r="M1202" s="31" t="s">
        <v>72</v>
      </c>
      <c r="N1202" s="24" t="s">
        <v>33</v>
      </c>
      <c r="O1202" s="24">
        <v>8</v>
      </c>
      <c r="P1202" s="24"/>
      <c r="Q1202" s="31" t="s">
        <v>34</v>
      </c>
      <c r="R1202" s="24" t="s">
        <v>45</v>
      </c>
      <c r="S1202" s="24"/>
      <c r="T1202" s="31" t="s">
        <v>35</v>
      </c>
      <c r="U1202" s="199">
        <v>0</v>
      </c>
      <c r="V1202" s="200">
        <v>0</v>
      </c>
      <c r="W1202" s="34" t="str">
        <f t="shared" si="0"/>
        <v/>
      </c>
      <c r="X1202" s="34" t="str">
        <f t="shared" si="1"/>
        <v/>
      </c>
      <c r="Y1202" s="201">
        <f t="shared" si="44"/>
        <v>0</v>
      </c>
      <c r="Z1202" s="201" t="str">
        <f t="shared" si="43"/>
        <v/>
      </c>
    </row>
    <row r="1203" spans="1:26" ht="14.25" customHeight="1" thickBot="1" x14ac:dyDescent="0.3">
      <c r="A1203" s="40">
        <v>6.9125000000000005</v>
      </c>
      <c r="B1203" s="40">
        <v>10.5</v>
      </c>
      <c r="C1203" s="24" t="s">
        <v>2671</v>
      </c>
      <c r="D1203" s="24"/>
      <c r="E1203" s="24" t="s">
        <v>495</v>
      </c>
      <c r="F1203" s="179" t="s">
        <v>4167</v>
      </c>
      <c r="G1203" s="31" t="s">
        <v>69</v>
      </c>
      <c r="H1203" s="24" t="s">
        <v>275</v>
      </c>
      <c r="I1203" s="31" t="s">
        <v>4168</v>
      </c>
      <c r="J1203" s="24" t="s">
        <v>4169</v>
      </c>
      <c r="K1203" s="30">
        <v>736</v>
      </c>
      <c r="L1203" s="30" t="s">
        <v>31</v>
      </c>
      <c r="M1203" s="31" t="s">
        <v>72</v>
      </c>
      <c r="N1203" s="24" t="s">
        <v>33</v>
      </c>
      <c r="O1203" s="24">
        <v>8</v>
      </c>
      <c r="P1203" s="24"/>
      <c r="Q1203" s="31" t="s">
        <v>34</v>
      </c>
      <c r="R1203" s="24" t="s">
        <v>45</v>
      </c>
      <c r="S1203" s="24"/>
      <c r="T1203" s="31" t="s">
        <v>35</v>
      </c>
      <c r="U1203" s="199">
        <v>3600</v>
      </c>
      <c r="V1203" s="200">
        <v>3950</v>
      </c>
      <c r="W1203" s="34">
        <f t="shared" si="0"/>
        <v>27.341772151898734</v>
      </c>
      <c r="X1203" s="34" t="str">
        <f t="shared" si="1"/>
        <v>A</v>
      </c>
      <c r="Y1203" s="201">
        <f t="shared" si="44"/>
        <v>11850</v>
      </c>
      <c r="Z1203" s="201" t="str">
        <f t="shared" si="43"/>
        <v>d</v>
      </c>
    </row>
    <row r="1204" spans="1:26" ht="14.25" customHeight="1" thickBot="1" x14ac:dyDescent="0.3">
      <c r="A1204" s="40">
        <v>6.9125000000000005</v>
      </c>
      <c r="B1204" s="40" t="s">
        <v>283</v>
      </c>
      <c r="C1204" s="24" t="s">
        <v>2671</v>
      </c>
      <c r="D1204" s="24"/>
      <c r="E1204" s="24" t="s">
        <v>574</v>
      </c>
      <c r="F1204" s="179" t="s">
        <v>4170</v>
      </c>
      <c r="G1204" s="31" t="s">
        <v>69</v>
      </c>
      <c r="H1204" s="24" t="s">
        <v>275</v>
      </c>
      <c r="I1204" s="31" t="s">
        <v>4168</v>
      </c>
      <c r="J1204" s="24" t="s">
        <v>4169</v>
      </c>
      <c r="K1204" s="35">
        <v>736</v>
      </c>
      <c r="L1204" s="35" t="s">
        <v>47</v>
      </c>
      <c r="M1204" s="31" t="s">
        <v>72</v>
      </c>
      <c r="N1204" s="24" t="s">
        <v>33</v>
      </c>
      <c r="O1204" s="24">
        <v>8</v>
      </c>
      <c r="P1204" s="24"/>
      <c r="Q1204" s="31" t="s">
        <v>34</v>
      </c>
      <c r="R1204" s="24" t="s">
        <v>45</v>
      </c>
      <c r="S1204" s="24"/>
      <c r="T1204" s="31" t="s">
        <v>35</v>
      </c>
      <c r="U1204" s="199">
        <v>45600</v>
      </c>
      <c r="V1204" s="200">
        <v>860</v>
      </c>
      <c r="W1204" s="34">
        <f t="shared" si="0"/>
        <v>1590.6976744186047</v>
      </c>
      <c r="X1204" s="34" t="str">
        <f t="shared" si="1"/>
        <v>C</v>
      </c>
      <c r="Y1204" s="201">
        <f t="shared" si="44"/>
        <v>2580</v>
      </c>
      <c r="Z1204" s="201" t="str">
        <f t="shared" si="43"/>
        <v/>
      </c>
    </row>
    <row r="1205" spans="1:26" ht="14.25" customHeight="1" thickBot="1" x14ac:dyDescent="0.3">
      <c r="A1205" s="40">
        <v>6.9125000000000005</v>
      </c>
      <c r="B1205" s="40">
        <v>11.25</v>
      </c>
      <c r="C1205" s="24" t="s">
        <v>2671</v>
      </c>
      <c r="D1205" s="24"/>
      <c r="E1205" s="24" t="s">
        <v>2488</v>
      </c>
      <c r="F1205" s="179" t="s">
        <v>4171</v>
      </c>
      <c r="G1205" s="31" t="s">
        <v>2490</v>
      </c>
      <c r="H1205" s="24" t="s">
        <v>275</v>
      </c>
      <c r="I1205" s="31" t="s">
        <v>4168</v>
      </c>
      <c r="J1205" s="24" t="s">
        <v>4169</v>
      </c>
      <c r="K1205" s="35">
        <v>736</v>
      </c>
      <c r="L1205" s="35" t="s">
        <v>48</v>
      </c>
      <c r="M1205" s="31" t="s">
        <v>72</v>
      </c>
      <c r="N1205" s="24" t="s">
        <v>33</v>
      </c>
      <c r="O1205" s="24">
        <v>8</v>
      </c>
      <c r="P1205" s="24"/>
      <c r="Q1205" s="31" t="s">
        <v>34</v>
      </c>
      <c r="R1205" s="24" t="s">
        <v>45</v>
      </c>
      <c r="S1205" s="24"/>
      <c r="T1205" s="31" t="s">
        <v>35</v>
      </c>
      <c r="U1205" s="199">
        <v>57600</v>
      </c>
      <c r="V1205" s="200">
        <v>89440</v>
      </c>
      <c r="W1205" s="34">
        <f t="shared" si="0"/>
        <v>19.320214669051879</v>
      </c>
      <c r="X1205" s="34" t="str">
        <f t="shared" si="1"/>
        <v>A</v>
      </c>
      <c r="Y1205" s="201">
        <f t="shared" si="44"/>
        <v>268320</v>
      </c>
      <c r="Z1205" s="201" t="str">
        <f t="shared" si="43"/>
        <v>d</v>
      </c>
    </row>
    <row r="1206" spans="1:26" ht="14.25" customHeight="1" thickBot="1" x14ac:dyDescent="0.3">
      <c r="A1206" s="40">
        <v>6.9125000000000005</v>
      </c>
      <c r="B1206" s="40">
        <v>11.25</v>
      </c>
      <c r="C1206" s="24" t="s">
        <v>2671</v>
      </c>
      <c r="D1206" s="24"/>
      <c r="E1206" s="31" t="s">
        <v>272</v>
      </c>
      <c r="F1206" s="179" t="s">
        <v>4171</v>
      </c>
      <c r="G1206" s="31" t="s">
        <v>274</v>
      </c>
      <c r="H1206" s="24" t="s">
        <v>275</v>
      </c>
      <c r="I1206" s="31" t="s">
        <v>4168</v>
      </c>
      <c r="J1206" s="24" t="s">
        <v>4169</v>
      </c>
      <c r="K1206" s="35">
        <v>736</v>
      </c>
      <c r="L1206" s="35" t="s">
        <v>425</v>
      </c>
      <c r="M1206" s="31" t="s">
        <v>72</v>
      </c>
      <c r="N1206" s="24" t="s">
        <v>33</v>
      </c>
      <c r="O1206" s="24">
        <v>8</v>
      </c>
      <c r="P1206" s="24"/>
      <c r="Q1206" s="31" t="s">
        <v>34</v>
      </c>
      <c r="R1206" s="24" t="s">
        <v>45</v>
      </c>
      <c r="S1206" s="24"/>
      <c r="T1206" s="31" t="s">
        <v>35</v>
      </c>
      <c r="U1206" s="199">
        <v>0</v>
      </c>
      <c r="V1206" s="200">
        <v>9600</v>
      </c>
      <c r="W1206" s="34">
        <f t="shared" si="0"/>
        <v>0</v>
      </c>
      <c r="X1206" s="34" t="str">
        <f t="shared" si="1"/>
        <v>A</v>
      </c>
      <c r="Y1206" s="201">
        <f t="shared" si="44"/>
        <v>28800</v>
      </c>
      <c r="Z1206" s="201" t="str">
        <f t="shared" si="43"/>
        <v>d</v>
      </c>
    </row>
    <row r="1207" spans="1:26" ht="14.25" customHeight="1" thickBot="1" x14ac:dyDescent="0.3">
      <c r="A1207" s="40">
        <v>6.9125000000000005</v>
      </c>
      <c r="B1207" s="40">
        <v>9</v>
      </c>
      <c r="C1207" s="24" t="s">
        <v>271</v>
      </c>
      <c r="D1207" s="24"/>
      <c r="E1207" s="24" t="s">
        <v>2500</v>
      </c>
      <c r="F1207" s="179" t="s">
        <v>4172</v>
      </c>
      <c r="G1207" s="24" t="s">
        <v>2502</v>
      </c>
      <c r="H1207" s="24" t="s">
        <v>275</v>
      </c>
      <c r="I1207" s="31" t="s">
        <v>4173</v>
      </c>
      <c r="J1207" s="24" t="s">
        <v>4174</v>
      </c>
      <c r="K1207" s="30">
        <v>735</v>
      </c>
      <c r="L1207" s="30" t="s">
        <v>31</v>
      </c>
      <c r="M1207" s="31" t="s">
        <v>72</v>
      </c>
      <c r="N1207" s="24" t="s">
        <v>33</v>
      </c>
      <c r="O1207" s="24">
        <v>8</v>
      </c>
      <c r="P1207" s="24"/>
      <c r="Q1207" s="31" t="s">
        <v>34</v>
      </c>
      <c r="R1207" s="24" t="s">
        <v>45</v>
      </c>
      <c r="S1207" s="24"/>
      <c r="T1207" s="31" t="s">
        <v>35</v>
      </c>
      <c r="U1207" s="199">
        <v>0</v>
      </c>
      <c r="V1207" s="200">
        <v>0</v>
      </c>
      <c r="W1207" s="34" t="str">
        <f t="shared" si="0"/>
        <v/>
      </c>
      <c r="X1207" s="34" t="str">
        <f t="shared" si="1"/>
        <v/>
      </c>
      <c r="Y1207" s="201">
        <f t="shared" si="44"/>
        <v>0</v>
      </c>
      <c r="Z1207" s="201" t="str">
        <f t="shared" si="43"/>
        <v/>
      </c>
    </row>
    <row r="1208" spans="1:26" ht="14.25" customHeight="1" thickBot="1" x14ac:dyDescent="0.3">
      <c r="A1208" s="40">
        <v>6.9125000000000005</v>
      </c>
      <c r="B1208" s="40">
        <v>11.25</v>
      </c>
      <c r="C1208" s="24" t="s">
        <v>271</v>
      </c>
      <c r="D1208" s="24"/>
      <c r="E1208" s="24" t="s">
        <v>574</v>
      </c>
      <c r="F1208" s="179" t="s">
        <v>4175</v>
      </c>
      <c r="G1208" s="31" t="s">
        <v>69</v>
      </c>
      <c r="H1208" s="24" t="s">
        <v>275</v>
      </c>
      <c r="I1208" s="31" t="s">
        <v>4173</v>
      </c>
      <c r="J1208" s="24" t="s">
        <v>4174</v>
      </c>
      <c r="K1208" s="35">
        <v>735</v>
      </c>
      <c r="L1208" s="35" t="s">
        <v>47</v>
      </c>
      <c r="M1208" s="31" t="s">
        <v>72</v>
      </c>
      <c r="N1208" s="24" t="s">
        <v>33</v>
      </c>
      <c r="O1208" s="24">
        <v>8</v>
      </c>
      <c r="P1208" s="24"/>
      <c r="Q1208" s="31" t="s">
        <v>34</v>
      </c>
      <c r="R1208" s="24" t="s">
        <v>45</v>
      </c>
      <c r="S1208" s="24"/>
      <c r="T1208" s="31" t="s">
        <v>35</v>
      </c>
      <c r="U1208" s="199">
        <v>0</v>
      </c>
      <c r="V1208" s="200">
        <v>0</v>
      </c>
      <c r="W1208" s="34" t="str">
        <f t="shared" si="0"/>
        <v/>
      </c>
      <c r="X1208" s="34" t="str">
        <f t="shared" si="1"/>
        <v/>
      </c>
      <c r="Y1208" s="201">
        <f t="shared" si="44"/>
        <v>0</v>
      </c>
      <c r="Z1208" s="201" t="str">
        <f t="shared" si="43"/>
        <v/>
      </c>
    </row>
    <row r="1209" spans="1:26" ht="14.25" customHeight="1" thickBot="1" x14ac:dyDescent="0.3">
      <c r="A1209" s="40">
        <v>6.9125000000000005</v>
      </c>
      <c r="B1209" s="40">
        <v>11.25</v>
      </c>
      <c r="C1209" s="24" t="s">
        <v>271</v>
      </c>
      <c r="D1209" s="24"/>
      <c r="E1209" s="24" t="s">
        <v>495</v>
      </c>
      <c r="F1209" s="179" t="s">
        <v>4175</v>
      </c>
      <c r="G1209" s="31" t="s">
        <v>69</v>
      </c>
      <c r="H1209" s="24" t="s">
        <v>275</v>
      </c>
      <c r="I1209" s="31" t="s">
        <v>4173</v>
      </c>
      <c r="J1209" s="24" t="s">
        <v>4174</v>
      </c>
      <c r="K1209" s="35">
        <v>735</v>
      </c>
      <c r="L1209" s="35" t="s">
        <v>48</v>
      </c>
      <c r="M1209" s="31" t="s">
        <v>72</v>
      </c>
      <c r="N1209" s="24" t="s">
        <v>33</v>
      </c>
      <c r="O1209" s="24">
        <v>8</v>
      </c>
      <c r="P1209" s="24"/>
      <c r="Q1209" s="31" t="s">
        <v>34</v>
      </c>
      <c r="R1209" s="24" t="s">
        <v>45</v>
      </c>
      <c r="S1209" s="24"/>
      <c r="T1209" s="31" t="s">
        <v>35</v>
      </c>
      <c r="U1209" s="199">
        <v>0</v>
      </c>
      <c r="V1209" s="200">
        <v>0</v>
      </c>
      <c r="W1209" s="34" t="str">
        <f t="shared" si="0"/>
        <v/>
      </c>
      <c r="X1209" s="34" t="str">
        <f t="shared" si="1"/>
        <v/>
      </c>
      <c r="Y1209" s="201">
        <f t="shared" si="44"/>
        <v>0</v>
      </c>
      <c r="Z1209" s="201" t="str">
        <f t="shared" si="43"/>
        <v/>
      </c>
    </row>
    <row r="1210" spans="1:26" ht="14.25" customHeight="1" thickBot="1" x14ac:dyDescent="0.3">
      <c r="A1210" s="40">
        <v>0.36</v>
      </c>
      <c r="B1210" s="41">
        <v>2.1</v>
      </c>
      <c r="C1210" s="24" t="s">
        <v>24</v>
      </c>
      <c r="D1210" s="24"/>
      <c r="E1210" s="24" t="s">
        <v>477</v>
      </c>
      <c r="F1210" s="179" t="s">
        <v>4176</v>
      </c>
      <c r="G1210" s="31" t="s">
        <v>110</v>
      </c>
      <c r="H1210" s="24" t="s">
        <v>28</v>
      </c>
      <c r="I1210" s="31" t="s">
        <v>4177</v>
      </c>
      <c r="J1210" s="24" t="s">
        <v>4178</v>
      </c>
      <c r="K1210" s="36">
        <v>111</v>
      </c>
      <c r="L1210" s="36" t="s">
        <v>31</v>
      </c>
      <c r="M1210" s="31" t="s">
        <v>622</v>
      </c>
      <c r="N1210" s="24" t="s">
        <v>33</v>
      </c>
      <c r="O1210" s="24">
        <v>6</v>
      </c>
      <c r="P1210" s="31" t="s">
        <v>623</v>
      </c>
      <c r="Q1210" s="31" t="s">
        <v>34</v>
      </c>
      <c r="R1210" s="24"/>
      <c r="S1210" s="24"/>
      <c r="T1210" s="31" t="s">
        <v>35</v>
      </c>
      <c r="U1210" s="199">
        <v>3750</v>
      </c>
      <c r="V1210" s="200">
        <v>1350</v>
      </c>
      <c r="W1210" s="34">
        <f t="shared" si="0"/>
        <v>83.333333333333329</v>
      </c>
      <c r="X1210" s="34" t="str">
        <f t="shared" si="1"/>
        <v>C</v>
      </c>
      <c r="Y1210" s="201">
        <f t="shared" si="44"/>
        <v>4050</v>
      </c>
      <c r="Z1210" s="201" t="str">
        <f t="shared" si="43"/>
        <v>d</v>
      </c>
    </row>
    <row r="1211" spans="1:26" ht="14.25" customHeight="1" thickBot="1" x14ac:dyDescent="0.3">
      <c r="A1211" s="40">
        <v>8.44</v>
      </c>
      <c r="B1211" s="41">
        <v>39.75</v>
      </c>
      <c r="C1211" s="24" t="s">
        <v>791</v>
      </c>
      <c r="D1211" s="24"/>
      <c r="E1211" s="24" t="s">
        <v>477</v>
      </c>
      <c r="F1211" s="179" t="s">
        <v>4179</v>
      </c>
      <c r="G1211" s="31" t="s">
        <v>110</v>
      </c>
      <c r="H1211" s="24" t="s">
        <v>791</v>
      </c>
      <c r="I1211" s="31" t="s">
        <v>4180</v>
      </c>
      <c r="J1211" s="24" t="s">
        <v>4181</v>
      </c>
      <c r="K1211" s="30">
        <v>112</v>
      </c>
      <c r="L1211" s="30" t="s">
        <v>31</v>
      </c>
      <c r="M1211" s="31" t="s">
        <v>622</v>
      </c>
      <c r="N1211" s="24" t="s">
        <v>33</v>
      </c>
      <c r="O1211" s="24">
        <v>6</v>
      </c>
      <c r="P1211" s="31" t="s">
        <v>623</v>
      </c>
      <c r="Q1211" s="31" t="s">
        <v>34</v>
      </c>
      <c r="R1211" s="24"/>
      <c r="S1211" s="24"/>
      <c r="T1211" s="31" t="s">
        <v>35</v>
      </c>
      <c r="U1211" s="199">
        <v>846</v>
      </c>
      <c r="V1211" s="200">
        <v>184</v>
      </c>
      <c r="W1211" s="34">
        <f t="shared" si="0"/>
        <v>137.93478260869566</v>
      </c>
      <c r="X1211" s="34" t="str">
        <f t="shared" si="1"/>
        <v>C</v>
      </c>
      <c r="Y1211" s="201">
        <f t="shared" si="44"/>
        <v>552</v>
      </c>
      <c r="Z1211" s="201" t="str">
        <f t="shared" si="43"/>
        <v/>
      </c>
    </row>
    <row r="1212" spans="1:26" ht="14.25" customHeight="1" thickBot="1" x14ac:dyDescent="0.3">
      <c r="A1212" s="40">
        <v>8.44</v>
      </c>
      <c r="B1212" s="40">
        <v>65</v>
      </c>
      <c r="C1212" s="24" t="s">
        <v>791</v>
      </c>
      <c r="D1212" s="24"/>
      <c r="E1212" s="24" t="s">
        <v>808</v>
      </c>
      <c r="F1212" s="179" t="s">
        <v>4182</v>
      </c>
      <c r="G1212" s="27" t="s">
        <v>39</v>
      </c>
      <c r="H1212" s="24" t="s">
        <v>791</v>
      </c>
      <c r="I1212" s="31" t="s">
        <v>4180</v>
      </c>
      <c r="J1212" s="24" t="s">
        <v>4181</v>
      </c>
      <c r="K1212" s="35">
        <v>112</v>
      </c>
      <c r="L1212" s="35" t="s">
        <v>47</v>
      </c>
      <c r="M1212" s="31" t="s">
        <v>622</v>
      </c>
      <c r="N1212" s="24" t="s">
        <v>33</v>
      </c>
      <c r="O1212" s="24">
        <v>6</v>
      </c>
      <c r="P1212" s="31" t="s">
        <v>623</v>
      </c>
      <c r="Q1212" s="31" t="s">
        <v>34</v>
      </c>
      <c r="R1212" s="24"/>
      <c r="S1212" s="24"/>
      <c r="T1212" s="31" t="s">
        <v>35</v>
      </c>
      <c r="U1212" s="199">
        <v>180</v>
      </c>
      <c r="V1212" s="200">
        <v>0</v>
      </c>
      <c r="W1212" s="34" t="str">
        <f t="shared" si="0"/>
        <v/>
      </c>
      <c r="X1212" s="34" t="str">
        <f t="shared" si="1"/>
        <v/>
      </c>
      <c r="Y1212" s="201">
        <f t="shared" si="44"/>
        <v>0</v>
      </c>
      <c r="Z1212" s="201" t="str">
        <f t="shared" si="43"/>
        <v/>
      </c>
    </row>
    <row r="1213" spans="1:26" ht="14.25" customHeight="1" thickBot="1" x14ac:dyDescent="0.3">
      <c r="A1213" s="40">
        <v>0.27773076923076939</v>
      </c>
      <c r="B1213" s="41">
        <v>2.9</v>
      </c>
      <c r="C1213" s="24" t="s">
        <v>24</v>
      </c>
      <c r="D1213" s="24"/>
      <c r="E1213" s="24" t="s">
        <v>178</v>
      </c>
      <c r="F1213" s="179" t="s">
        <v>4183</v>
      </c>
      <c r="G1213" s="31" t="s">
        <v>180</v>
      </c>
      <c r="H1213" s="24" t="s">
        <v>28</v>
      </c>
      <c r="I1213" s="31" t="s">
        <v>4184</v>
      </c>
      <c r="J1213" s="24" t="s">
        <v>4185</v>
      </c>
      <c r="K1213" s="30">
        <v>113</v>
      </c>
      <c r="L1213" s="30" t="s">
        <v>31</v>
      </c>
      <c r="M1213" s="31" t="s">
        <v>622</v>
      </c>
      <c r="N1213" s="24" t="s">
        <v>33</v>
      </c>
      <c r="O1213" s="24">
        <v>6</v>
      </c>
      <c r="P1213" s="31" t="s">
        <v>623</v>
      </c>
      <c r="Q1213" s="31" t="s">
        <v>34</v>
      </c>
      <c r="R1213" s="24"/>
      <c r="S1213" s="24"/>
      <c r="T1213" s="31" t="s">
        <v>35</v>
      </c>
      <c r="U1213" s="199">
        <v>0</v>
      </c>
      <c r="V1213" s="200">
        <v>0</v>
      </c>
      <c r="W1213" s="34" t="str">
        <f t="shared" si="0"/>
        <v/>
      </c>
      <c r="X1213" s="34" t="str">
        <f t="shared" si="1"/>
        <v/>
      </c>
      <c r="Y1213" s="201">
        <f t="shared" si="44"/>
        <v>0</v>
      </c>
      <c r="Z1213" s="201" t="str">
        <f t="shared" si="43"/>
        <v/>
      </c>
    </row>
    <row r="1214" spans="1:26" ht="14.25" customHeight="1" thickBot="1" x14ac:dyDescent="0.3">
      <c r="A1214" s="40">
        <v>0.27773076923076939</v>
      </c>
      <c r="B1214" s="41">
        <v>1.86</v>
      </c>
      <c r="C1214" s="24" t="s">
        <v>24</v>
      </c>
      <c r="D1214" s="24"/>
      <c r="E1214" s="24" t="s">
        <v>297</v>
      </c>
      <c r="F1214" s="179" t="s">
        <v>4186</v>
      </c>
      <c r="G1214" s="31" t="s">
        <v>321</v>
      </c>
      <c r="H1214" s="24" t="s">
        <v>28</v>
      </c>
      <c r="I1214" s="31" t="s">
        <v>4184</v>
      </c>
      <c r="J1214" s="24" t="s">
        <v>4185</v>
      </c>
      <c r="K1214" s="35">
        <v>113</v>
      </c>
      <c r="L1214" s="35" t="s">
        <v>47</v>
      </c>
      <c r="M1214" s="31" t="s">
        <v>622</v>
      </c>
      <c r="N1214" s="24" t="s">
        <v>33</v>
      </c>
      <c r="O1214" s="24">
        <v>6</v>
      </c>
      <c r="P1214" s="31" t="s">
        <v>623</v>
      </c>
      <c r="Q1214" s="31" t="s">
        <v>34</v>
      </c>
      <c r="R1214" s="24"/>
      <c r="S1214" s="24"/>
      <c r="T1214" s="31" t="s">
        <v>35</v>
      </c>
      <c r="U1214" s="199">
        <v>0</v>
      </c>
      <c r="V1214" s="200">
        <v>0</v>
      </c>
      <c r="W1214" s="34" t="str">
        <f t="shared" si="0"/>
        <v/>
      </c>
      <c r="X1214" s="34" t="str">
        <f t="shared" si="1"/>
        <v/>
      </c>
      <c r="Y1214" s="201">
        <f t="shared" si="44"/>
        <v>0</v>
      </c>
      <c r="Z1214" s="201" t="str">
        <f t="shared" si="43"/>
        <v/>
      </c>
    </row>
    <row r="1215" spans="1:26" ht="14.25" customHeight="1" thickBot="1" x14ac:dyDescent="0.3">
      <c r="A1215" s="40">
        <v>0.3173333333333333</v>
      </c>
      <c r="B1215" s="41">
        <v>1.7</v>
      </c>
      <c r="C1215" s="24" t="s">
        <v>24</v>
      </c>
      <c r="D1215" s="24"/>
      <c r="E1215" s="24" t="s">
        <v>808</v>
      </c>
      <c r="F1215" s="179" t="s">
        <v>4187</v>
      </c>
      <c r="G1215" s="27" t="s">
        <v>39</v>
      </c>
      <c r="H1215" s="24" t="s">
        <v>28</v>
      </c>
      <c r="I1215" s="31" t="s">
        <v>4188</v>
      </c>
      <c r="J1215" s="24" t="s">
        <v>4189</v>
      </c>
      <c r="K1215" s="36">
        <v>114</v>
      </c>
      <c r="L1215" s="36" t="s">
        <v>31</v>
      </c>
      <c r="M1215" s="31" t="s">
        <v>622</v>
      </c>
      <c r="N1215" s="24" t="s">
        <v>33</v>
      </c>
      <c r="O1215" s="24">
        <v>6</v>
      </c>
      <c r="P1215" s="31" t="s">
        <v>623</v>
      </c>
      <c r="Q1215" s="31" t="s">
        <v>34</v>
      </c>
      <c r="R1215" s="24"/>
      <c r="S1215" s="24"/>
      <c r="T1215" s="31" t="s">
        <v>35</v>
      </c>
      <c r="U1215" s="199">
        <v>4000</v>
      </c>
      <c r="V1215" s="200">
        <v>2200</v>
      </c>
      <c r="W1215" s="34">
        <f t="shared" si="0"/>
        <v>54.545454545454547</v>
      </c>
      <c r="X1215" s="34" t="str">
        <f t="shared" si="1"/>
        <v>B</v>
      </c>
      <c r="Y1215" s="201">
        <f t="shared" si="44"/>
        <v>6600</v>
      </c>
      <c r="Z1215" s="201" t="str">
        <f t="shared" si="43"/>
        <v>d</v>
      </c>
    </row>
    <row r="1216" spans="1:26" ht="14.25" customHeight="1" thickBot="1" x14ac:dyDescent="0.3">
      <c r="A1216" s="40">
        <v>0.75681818181818206</v>
      </c>
      <c r="B1216" s="41">
        <v>4.625</v>
      </c>
      <c r="C1216" s="24" t="s">
        <v>24</v>
      </c>
      <c r="D1216" s="24"/>
      <c r="E1216" s="24" t="s">
        <v>477</v>
      </c>
      <c r="F1216" s="179" t="s">
        <v>4190</v>
      </c>
      <c r="G1216" s="31" t="s">
        <v>110</v>
      </c>
      <c r="H1216" s="24" t="s">
        <v>28</v>
      </c>
      <c r="I1216" s="31" t="s">
        <v>4191</v>
      </c>
      <c r="J1216" s="24" t="s">
        <v>4192</v>
      </c>
      <c r="K1216" s="36">
        <v>115</v>
      </c>
      <c r="L1216" s="36" t="s">
        <v>31</v>
      </c>
      <c r="M1216" s="31" t="s">
        <v>622</v>
      </c>
      <c r="N1216" s="24" t="s">
        <v>33</v>
      </c>
      <c r="O1216" s="24">
        <v>6</v>
      </c>
      <c r="P1216" s="31" t="s">
        <v>623</v>
      </c>
      <c r="Q1216" s="31" t="s">
        <v>34</v>
      </c>
      <c r="R1216" s="24"/>
      <c r="S1216" s="24"/>
      <c r="T1216" s="31" t="s">
        <v>35</v>
      </c>
      <c r="U1216" s="199">
        <v>0</v>
      </c>
      <c r="V1216" s="200">
        <v>0</v>
      </c>
      <c r="W1216" s="34" t="str">
        <f t="shared" si="0"/>
        <v/>
      </c>
      <c r="X1216" s="34" t="str">
        <f t="shared" si="1"/>
        <v/>
      </c>
      <c r="Y1216" s="201">
        <f t="shared" si="44"/>
        <v>0</v>
      </c>
      <c r="Z1216" s="201" t="str">
        <f t="shared" si="43"/>
        <v/>
      </c>
    </row>
    <row r="1217" spans="1:26" ht="14.25" customHeight="1" thickBot="1" x14ac:dyDescent="0.3">
      <c r="A1217" s="24">
        <v>31268</v>
      </c>
      <c r="B1217" s="24" t="s">
        <v>4193</v>
      </c>
      <c r="C1217" s="24" t="s">
        <v>3605</v>
      </c>
      <c r="D1217" s="24"/>
      <c r="E1217" s="24" t="s">
        <v>3606</v>
      </c>
      <c r="F1217" s="179" t="s">
        <v>4194</v>
      </c>
      <c r="G1217" s="27" t="s">
        <v>83</v>
      </c>
      <c r="H1217" s="24" t="s">
        <v>4195</v>
      </c>
      <c r="I1217" s="31" t="s">
        <v>4196</v>
      </c>
      <c r="J1217" s="24" t="s">
        <v>4197</v>
      </c>
      <c r="K1217" s="30">
        <v>2</v>
      </c>
      <c r="L1217" s="30" t="s">
        <v>31</v>
      </c>
      <c r="M1217" s="31" t="s">
        <v>3610</v>
      </c>
      <c r="N1217" s="24"/>
      <c r="O1217" s="24"/>
      <c r="P1217" s="24"/>
      <c r="Q1217" s="31" t="s">
        <v>34</v>
      </c>
      <c r="R1217" s="24"/>
      <c r="S1217" s="24"/>
      <c r="T1217" s="31" t="s">
        <v>35</v>
      </c>
      <c r="U1217" s="199">
        <v>0</v>
      </c>
      <c r="V1217" s="200">
        <v>0</v>
      </c>
      <c r="W1217" s="34" t="str">
        <f t="shared" si="0"/>
        <v/>
      </c>
      <c r="X1217" s="34" t="str">
        <f t="shared" si="1"/>
        <v/>
      </c>
      <c r="Y1217" s="201">
        <f t="shared" si="44"/>
        <v>0</v>
      </c>
      <c r="Z1217" s="201" t="str">
        <f t="shared" si="43"/>
        <v/>
      </c>
    </row>
    <row r="1218" spans="1:26" ht="14.25" customHeight="1" thickBot="1" x14ac:dyDescent="0.3">
      <c r="A1218" s="24">
        <v>31268</v>
      </c>
      <c r="B1218" s="24" t="s">
        <v>4193</v>
      </c>
      <c r="C1218" s="24" t="s">
        <v>3605</v>
      </c>
      <c r="D1218" s="24"/>
      <c r="E1218" s="24" t="s">
        <v>3606</v>
      </c>
      <c r="F1218" s="179" t="s">
        <v>4194</v>
      </c>
      <c r="G1218" s="27" t="s">
        <v>93</v>
      </c>
      <c r="H1218" s="24" t="s">
        <v>4195</v>
      </c>
      <c r="I1218" s="31" t="s">
        <v>4196</v>
      </c>
      <c r="J1218" s="24" t="s">
        <v>4197</v>
      </c>
      <c r="K1218" s="35">
        <v>2</v>
      </c>
      <c r="L1218" s="35" t="s">
        <v>47</v>
      </c>
      <c r="M1218" s="31" t="s">
        <v>3610</v>
      </c>
      <c r="N1218" s="24"/>
      <c r="O1218" s="24"/>
      <c r="P1218" s="24"/>
      <c r="Q1218" s="31" t="s">
        <v>34</v>
      </c>
      <c r="R1218" s="24"/>
      <c r="S1218" s="24"/>
      <c r="T1218" s="31" t="s">
        <v>35</v>
      </c>
      <c r="U1218" s="199">
        <v>0</v>
      </c>
      <c r="V1218" s="200">
        <v>0</v>
      </c>
      <c r="W1218" s="34" t="str">
        <f t="shared" si="0"/>
        <v/>
      </c>
      <c r="X1218" s="34" t="str">
        <f t="shared" si="1"/>
        <v/>
      </c>
      <c r="Y1218" s="201">
        <f t="shared" si="44"/>
        <v>0</v>
      </c>
      <c r="Z1218" s="201" t="str">
        <f t="shared" ref="Z1218:Z1281" si="45">IF($Y1218="","",IF($U1218&lt;$Y1218,"d",""))</f>
        <v/>
      </c>
    </row>
    <row r="1219" spans="1:26" ht="14.25" customHeight="1" thickBot="1" x14ac:dyDescent="0.3">
      <c r="A1219" s="22">
        <v>1955</v>
      </c>
      <c r="B1219" s="23">
        <f t="shared" ref="B1219:B1220" si="46">4360/2</f>
        <v>2180</v>
      </c>
      <c r="C1219" s="24" t="s">
        <v>49</v>
      </c>
      <c r="D1219" s="31" t="s">
        <v>818</v>
      </c>
      <c r="E1219" s="25" t="s">
        <v>813</v>
      </c>
      <c r="F1219" s="178" t="s">
        <v>4198</v>
      </c>
      <c r="G1219" s="31" t="s">
        <v>69</v>
      </c>
      <c r="H1219" s="25" t="s">
        <v>40</v>
      </c>
      <c r="I1219" s="31" t="s">
        <v>4199</v>
      </c>
      <c r="J1219" s="25" t="s">
        <v>4200</v>
      </c>
      <c r="K1219" s="30">
        <v>48</v>
      </c>
      <c r="L1219" s="30" t="s">
        <v>31</v>
      </c>
      <c r="M1219" s="31" t="s">
        <v>43</v>
      </c>
      <c r="N1219" s="24">
        <v>2018</v>
      </c>
      <c r="O1219" s="24">
        <v>51</v>
      </c>
      <c r="P1219" s="24" t="s">
        <v>44</v>
      </c>
      <c r="Q1219" s="31" t="s">
        <v>34</v>
      </c>
      <c r="R1219" s="24" t="s">
        <v>45</v>
      </c>
      <c r="S1219" s="24" t="s">
        <v>44</v>
      </c>
      <c r="T1219" s="31" t="s">
        <v>35</v>
      </c>
      <c r="U1219" s="199">
        <v>13500</v>
      </c>
      <c r="V1219" s="200">
        <v>32000</v>
      </c>
      <c r="W1219" s="34">
        <f t="shared" si="0"/>
        <v>12.65625</v>
      </c>
      <c r="X1219" s="34" t="str">
        <f t="shared" si="1"/>
        <v>A</v>
      </c>
      <c r="Y1219" s="201">
        <f t="shared" ref="Y1219:Y1282" si="47">IFERROR(($V1219)*3,"")</f>
        <v>96000</v>
      </c>
      <c r="Z1219" s="201" t="str">
        <f t="shared" si="45"/>
        <v>d</v>
      </c>
    </row>
    <row r="1220" spans="1:26" ht="14.25" customHeight="1" thickBot="1" x14ac:dyDescent="0.3">
      <c r="A1220" s="22">
        <v>1955</v>
      </c>
      <c r="B1220" s="23">
        <f t="shared" si="46"/>
        <v>2180</v>
      </c>
      <c r="C1220" s="24" t="s">
        <v>49</v>
      </c>
      <c r="D1220" s="31" t="s">
        <v>818</v>
      </c>
      <c r="E1220" s="25" t="s">
        <v>813</v>
      </c>
      <c r="F1220" s="178" t="s">
        <v>4198</v>
      </c>
      <c r="G1220" s="27" t="s">
        <v>39</v>
      </c>
      <c r="H1220" s="25" t="s">
        <v>40</v>
      </c>
      <c r="I1220" s="31" t="s">
        <v>4199</v>
      </c>
      <c r="J1220" s="25" t="s">
        <v>4200</v>
      </c>
      <c r="K1220" s="35">
        <v>48</v>
      </c>
      <c r="L1220" s="35" t="s">
        <v>47</v>
      </c>
      <c r="M1220" s="31" t="s">
        <v>43</v>
      </c>
      <c r="N1220" s="24">
        <v>2018</v>
      </c>
      <c r="O1220" s="24">
        <v>51</v>
      </c>
      <c r="P1220" s="24" t="s">
        <v>44</v>
      </c>
      <c r="Q1220" s="31" t="s">
        <v>34</v>
      </c>
      <c r="R1220" s="24" t="s">
        <v>45</v>
      </c>
      <c r="S1220" s="24" t="s">
        <v>44</v>
      </c>
      <c r="T1220" s="31" t="s">
        <v>35</v>
      </c>
      <c r="U1220" s="199">
        <v>10000</v>
      </c>
      <c r="V1220" s="200">
        <v>20400</v>
      </c>
      <c r="W1220" s="34">
        <f t="shared" si="0"/>
        <v>14.705882352941176</v>
      </c>
      <c r="X1220" s="34" t="str">
        <f t="shared" si="1"/>
        <v>A</v>
      </c>
      <c r="Y1220" s="201">
        <f t="shared" si="47"/>
        <v>61200</v>
      </c>
      <c r="Z1220" s="201" t="str">
        <f t="shared" si="45"/>
        <v>d</v>
      </c>
    </row>
    <row r="1221" spans="1:26" ht="14.25" customHeight="1" thickBot="1" x14ac:dyDescent="0.3">
      <c r="A1221" s="22">
        <v>0.35</v>
      </c>
      <c r="B1221" s="23" t="s">
        <v>4201</v>
      </c>
      <c r="C1221" s="24" t="s">
        <v>115</v>
      </c>
      <c r="D1221" s="24"/>
      <c r="E1221" s="25" t="s">
        <v>808</v>
      </c>
      <c r="F1221" s="178" t="s">
        <v>4202</v>
      </c>
      <c r="G1221" s="27" t="s">
        <v>110</v>
      </c>
      <c r="H1221" s="25" t="s">
        <v>84</v>
      </c>
      <c r="I1221" s="31" t="s">
        <v>4203</v>
      </c>
      <c r="J1221" s="25" t="s">
        <v>4204</v>
      </c>
      <c r="K1221" s="53">
        <v>335</v>
      </c>
      <c r="L1221" s="53" t="s">
        <v>31</v>
      </c>
      <c r="M1221" s="31" t="s">
        <v>87</v>
      </c>
      <c r="N1221" s="24" t="s">
        <v>88</v>
      </c>
      <c r="O1221" s="24">
        <v>3</v>
      </c>
      <c r="P1221" s="24"/>
      <c r="Q1221" s="31" t="s">
        <v>34</v>
      </c>
      <c r="R1221" s="24"/>
      <c r="S1221" s="24"/>
      <c r="T1221" s="31" t="s">
        <v>35</v>
      </c>
      <c r="U1221" s="199">
        <v>0</v>
      </c>
      <c r="V1221" s="200">
        <v>0</v>
      </c>
      <c r="W1221" s="34" t="str">
        <f t="shared" si="0"/>
        <v/>
      </c>
      <c r="X1221" s="34" t="str">
        <f t="shared" si="1"/>
        <v/>
      </c>
      <c r="Y1221" s="201">
        <f t="shared" si="47"/>
        <v>0</v>
      </c>
      <c r="Z1221" s="201" t="str">
        <f t="shared" si="45"/>
        <v/>
      </c>
    </row>
    <row r="1222" spans="1:26" ht="14.25" customHeight="1" thickBot="1" x14ac:dyDescent="0.3">
      <c r="A1222" s="22">
        <v>0.49</v>
      </c>
      <c r="B1222" s="23" t="s">
        <v>4205</v>
      </c>
      <c r="C1222" s="24" t="s">
        <v>115</v>
      </c>
      <c r="D1222" s="24"/>
      <c r="E1222" s="25" t="s">
        <v>808</v>
      </c>
      <c r="F1222" s="178" t="s">
        <v>4206</v>
      </c>
      <c r="G1222" s="27" t="s">
        <v>110</v>
      </c>
      <c r="H1222" s="25" t="s">
        <v>84</v>
      </c>
      <c r="I1222" s="31" t="s">
        <v>4207</v>
      </c>
      <c r="J1222" s="25" t="s">
        <v>4208</v>
      </c>
      <c r="K1222" s="53">
        <v>336</v>
      </c>
      <c r="L1222" s="53" t="s">
        <v>31</v>
      </c>
      <c r="M1222" s="31" t="s">
        <v>87</v>
      </c>
      <c r="N1222" s="24" t="s">
        <v>88</v>
      </c>
      <c r="O1222" s="24">
        <v>3</v>
      </c>
      <c r="P1222" s="24"/>
      <c r="Q1222" s="31" t="s">
        <v>34</v>
      </c>
      <c r="R1222" s="24"/>
      <c r="S1222" s="24"/>
      <c r="T1222" s="31" t="s">
        <v>35</v>
      </c>
      <c r="U1222" s="199">
        <v>20</v>
      </c>
      <c r="V1222" s="200">
        <v>0</v>
      </c>
      <c r="W1222" s="34" t="str">
        <f t="shared" si="0"/>
        <v/>
      </c>
      <c r="X1222" s="34" t="str">
        <f t="shared" si="1"/>
        <v/>
      </c>
      <c r="Y1222" s="201">
        <f t="shared" si="47"/>
        <v>0</v>
      </c>
      <c r="Z1222" s="201" t="str">
        <f t="shared" si="45"/>
        <v/>
      </c>
    </row>
    <row r="1223" spans="1:26" ht="14.25" customHeight="1" thickBot="1" x14ac:dyDescent="0.3">
      <c r="A1223" s="40">
        <v>25</v>
      </c>
      <c r="B1223" s="41" t="s">
        <v>4209</v>
      </c>
      <c r="C1223" s="24" t="s">
        <v>728</v>
      </c>
      <c r="D1223" s="24"/>
      <c r="E1223" s="36" t="s">
        <v>79</v>
      </c>
      <c r="F1223" s="179" t="s">
        <v>4210</v>
      </c>
      <c r="G1223" s="31" t="s">
        <v>83</v>
      </c>
      <c r="H1223" s="24" t="s">
        <v>4211</v>
      </c>
      <c r="I1223" s="31" t="s">
        <v>4212</v>
      </c>
      <c r="J1223" s="24" t="s">
        <v>4213</v>
      </c>
      <c r="K1223" s="36">
        <v>776</v>
      </c>
      <c r="L1223" s="36" t="s">
        <v>31</v>
      </c>
      <c r="M1223" s="31" t="s">
        <v>306</v>
      </c>
      <c r="N1223" s="24" t="s">
        <v>88</v>
      </c>
      <c r="O1223" s="24">
        <v>7</v>
      </c>
      <c r="P1223" s="24"/>
      <c r="Q1223" s="31" t="s">
        <v>34</v>
      </c>
      <c r="R1223" s="24"/>
      <c r="S1223" s="24"/>
      <c r="T1223" s="31" t="s">
        <v>35</v>
      </c>
      <c r="U1223" s="199">
        <v>558</v>
      </c>
      <c r="V1223" s="200">
        <v>480</v>
      </c>
      <c r="W1223" s="34">
        <f t="shared" si="0"/>
        <v>34.875</v>
      </c>
      <c r="X1223" s="34" t="str">
        <f t="shared" si="1"/>
        <v>B</v>
      </c>
      <c r="Y1223" s="201">
        <f t="shared" si="47"/>
        <v>1440</v>
      </c>
      <c r="Z1223" s="201" t="str">
        <f t="shared" si="45"/>
        <v>d</v>
      </c>
    </row>
    <row r="1224" spans="1:26" ht="14.25" customHeight="1" thickBot="1" x14ac:dyDescent="0.3">
      <c r="A1224" s="40">
        <v>7.8E-2</v>
      </c>
      <c r="B1224" s="41">
        <v>0.23749999999999999</v>
      </c>
      <c r="C1224" s="24" t="s">
        <v>24</v>
      </c>
      <c r="D1224" s="24"/>
      <c r="E1224" s="36" t="s">
        <v>79</v>
      </c>
      <c r="F1224" s="179" t="s">
        <v>4214</v>
      </c>
      <c r="G1224" s="31" t="s">
        <v>69</v>
      </c>
      <c r="H1224" s="24" t="s">
        <v>28</v>
      </c>
      <c r="I1224" s="31" t="s">
        <v>4215</v>
      </c>
      <c r="J1224" s="24" t="s">
        <v>4216</v>
      </c>
      <c r="K1224" s="30">
        <v>616</v>
      </c>
      <c r="L1224" s="30" t="s">
        <v>31</v>
      </c>
      <c r="M1224" s="31" t="s">
        <v>103</v>
      </c>
      <c r="N1224" s="24" t="s">
        <v>33</v>
      </c>
      <c r="O1224" s="24">
        <v>7</v>
      </c>
      <c r="P1224" s="24"/>
      <c r="Q1224" s="31" t="s">
        <v>34</v>
      </c>
      <c r="R1224" s="24"/>
      <c r="S1224" s="24"/>
      <c r="T1224" s="31" t="s">
        <v>35</v>
      </c>
      <c r="U1224" s="199">
        <v>16000</v>
      </c>
      <c r="V1224" s="200">
        <v>6000</v>
      </c>
      <c r="W1224" s="34">
        <f t="shared" si="0"/>
        <v>80</v>
      </c>
      <c r="X1224" s="34" t="str">
        <f t="shared" si="1"/>
        <v>C</v>
      </c>
      <c r="Y1224" s="201">
        <f t="shared" si="47"/>
        <v>18000</v>
      </c>
      <c r="Z1224" s="201" t="str">
        <f t="shared" si="45"/>
        <v>d</v>
      </c>
    </row>
    <row r="1225" spans="1:26" ht="14.25" customHeight="1" thickBot="1" x14ac:dyDescent="0.3">
      <c r="A1225" s="40">
        <v>7.8E-2</v>
      </c>
      <c r="B1225" s="41">
        <v>0.26666666666666666</v>
      </c>
      <c r="C1225" s="24" t="s">
        <v>24</v>
      </c>
      <c r="D1225" s="24"/>
      <c r="E1225" s="24" t="s">
        <v>73</v>
      </c>
      <c r="F1225" s="179" t="s">
        <v>4217</v>
      </c>
      <c r="G1225" s="31" t="s">
        <v>69</v>
      </c>
      <c r="H1225" s="24" t="s">
        <v>28</v>
      </c>
      <c r="I1225" s="31" t="s">
        <v>4215</v>
      </c>
      <c r="J1225" s="24" t="s">
        <v>4216</v>
      </c>
      <c r="K1225" s="35">
        <v>616</v>
      </c>
      <c r="L1225" s="35" t="s">
        <v>47</v>
      </c>
      <c r="M1225" s="31" t="s">
        <v>103</v>
      </c>
      <c r="N1225" s="24" t="s">
        <v>33</v>
      </c>
      <c r="O1225" s="24">
        <v>7</v>
      </c>
      <c r="P1225" s="24"/>
      <c r="Q1225" s="31" t="s">
        <v>34</v>
      </c>
      <c r="R1225" s="24"/>
      <c r="S1225" s="24"/>
      <c r="T1225" s="31" t="s">
        <v>35</v>
      </c>
      <c r="U1225" s="199">
        <v>1960</v>
      </c>
      <c r="V1225" s="200">
        <v>1000</v>
      </c>
      <c r="W1225" s="34">
        <f t="shared" si="0"/>
        <v>58.8</v>
      </c>
      <c r="X1225" s="34" t="str">
        <f t="shared" si="1"/>
        <v>B</v>
      </c>
      <c r="Y1225" s="201">
        <f t="shared" si="47"/>
        <v>3000</v>
      </c>
      <c r="Z1225" s="201" t="str">
        <f t="shared" si="45"/>
        <v>d</v>
      </c>
    </row>
    <row r="1226" spans="1:26" ht="14.25" customHeight="1" thickBot="1" x14ac:dyDescent="0.3">
      <c r="A1226" s="40">
        <v>0.55000000000000004</v>
      </c>
      <c r="B1226" s="41" t="s">
        <v>4218</v>
      </c>
      <c r="C1226" s="24" t="s">
        <v>1102</v>
      </c>
      <c r="D1226" s="24"/>
      <c r="E1226" s="36" t="s">
        <v>940</v>
      </c>
      <c r="F1226" s="179" t="s">
        <v>4219</v>
      </c>
      <c r="G1226" s="31" t="s">
        <v>110</v>
      </c>
      <c r="H1226" s="24" t="s">
        <v>84</v>
      </c>
      <c r="I1226" s="31" t="s">
        <v>4220</v>
      </c>
      <c r="J1226" s="24" t="s">
        <v>4221</v>
      </c>
      <c r="K1226" s="36">
        <v>772</v>
      </c>
      <c r="L1226" s="36" t="s">
        <v>31</v>
      </c>
      <c r="M1226" s="62" t="s">
        <v>306</v>
      </c>
      <c r="N1226" s="44" t="s">
        <v>88</v>
      </c>
      <c r="O1226" s="44">
        <v>7</v>
      </c>
      <c r="P1226" s="24"/>
      <c r="Q1226" s="31" t="s">
        <v>34</v>
      </c>
      <c r="R1226" s="24"/>
      <c r="S1226" s="24"/>
      <c r="T1226" s="31" t="s">
        <v>35</v>
      </c>
      <c r="U1226" s="199">
        <v>0</v>
      </c>
      <c r="V1226" s="200">
        <v>0</v>
      </c>
      <c r="W1226" s="34" t="str">
        <f t="shared" si="0"/>
        <v/>
      </c>
      <c r="X1226" s="34" t="str">
        <f t="shared" si="1"/>
        <v/>
      </c>
      <c r="Y1226" s="201">
        <f t="shared" si="47"/>
        <v>0</v>
      </c>
      <c r="Z1226" s="201" t="str">
        <f t="shared" si="45"/>
        <v/>
      </c>
    </row>
    <row r="1227" spans="1:26" ht="14.25" customHeight="1" thickBot="1" x14ac:dyDescent="0.3">
      <c r="A1227" s="40">
        <v>3.5</v>
      </c>
      <c r="B1227" s="41" t="s">
        <v>1879</v>
      </c>
      <c r="C1227" s="24" t="s">
        <v>4222</v>
      </c>
      <c r="D1227" s="24"/>
      <c r="E1227" s="24" t="s">
        <v>122</v>
      </c>
      <c r="F1227" s="179" t="s">
        <v>4223</v>
      </c>
      <c r="G1227" s="31" t="s">
        <v>110</v>
      </c>
      <c r="H1227" s="24" t="s">
        <v>2906</v>
      </c>
      <c r="I1227" s="31" t="s">
        <v>4224</v>
      </c>
      <c r="J1227" s="24" t="s">
        <v>4225</v>
      </c>
      <c r="K1227" s="36">
        <v>773</v>
      </c>
      <c r="L1227" s="36" t="s">
        <v>31</v>
      </c>
      <c r="M1227" s="62" t="s">
        <v>306</v>
      </c>
      <c r="N1227" s="44" t="s">
        <v>88</v>
      </c>
      <c r="O1227" s="44">
        <v>7</v>
      </c>
      <c r="P1227" s="24"/>
      <c r="Q1227" s="31" t="s">
        <v>34</v>
      </c>
      <c r="R1227" s="24"/>
      <c r="S1227" s="24"/>
      <c r="T1227" s="31" t="s">
        <v>35</v>
      </c>
      <c r="U1227" s="199">
        <v>1100</v>
      </c>
      <c r="V1227" s="200">
        <v>250</v>
      </c>
      <c r="W1227" s="34">
        <f t="shared" si="0"/>
        <v>132</v>
      </c>
      <c r="X1227" s="34" t="str">
        <f t="shared" si="1"/>
        <v>C</v>
      </c>
      <c r="Y1227" s="201">
        <f t="shared" si="47"/>
        <v>750</v>
      </c>
      <c r="Z1227" s="201" t="str">
        <f t="shared" si="45"/>
        <v/>
      </c>
    </row>
    <row r="1228" spans="1:26" ht="14.25" customHeight="1" thickBot="1" x14ac:dyDescent="0.3">
      <c r="A1228" s="40">
        <v>10.85</v>
      </c>
      <c r="B1228" s="41" t="s">
        <v>2030</v>
      </c>
      <c r="C1228" s="24" t="s">
        <v>4226</v>
      </c>
      <c r="D1228" s="24"/>
      <c r="E1228" s="24" t="s">
        <v>1446</v>
      </c>
      <c r="F1228" s="179" t="s">
        <v>4227</v>
      </c>
      <c r="G1228" s="31" t="s">
        <v>93</v>
      </c>
      <c r="H1228" s="24" t="s">
        <v>4211</v>
      </c>
      <c r="I1228" s="31" t="s">
        <v>4228</v>
      </c>
      <c r="J1228" s="24" t="s">
        <v>4229</v>
      </c>
      <c r="K1228" s="36">
        <v>774</v>
      </c>
      <c r="L1228" s="36" t="s">
        <v>31</v>
      </c>
      <c r="M1228" s="62" t="s">
        <v>306</v>
      </c>
      <c r="N1228" s="44" t="s">
        <v>88</v>
      </c>
      <c r="O1228" s="44">
        <v>7</v>
      </c>
      <c r="P1228" s="24"/>
      <c r="Q1228" s="31" t="s">
        <v>34</v>
      </c>
      <c r="R1228" s="24"/>
      <c r="S1228" s="24"/>
      <c r="T1228" s="31" t="s">
        <v>35</v>
      </c>
      <c r="U1228" s="199">
        <v>23082</v>
      </c>
      <c r="V1228" s="200">
        <v>61124</v>
      </c>
      <c r="W1228" s="34">
        <f t="shared" si="0"/>
        <v>11.32877429487599</v>
      </c>
      <c r="X1228" s="34" t="str">
        <f t="shared" si="1"/>
        <v>A</v>
      </c>
      <c r="Y1228" s="201">
        <f t="shared" si="47"/>
        <v>183372</v>
      </c>
      <c r="Z1228" s="201" t="str">
        <f t="shared" si="45"/>
        <v>d</v>
      </c>
    </row>
    <row r="1229" spans="1:26" ht="14.25" customHeight="1" thickBot="1" x14ac:dyDescent="0.3">
      <c r="A1229" s="40">
        <v>4.97</v>
      </c>
      <c r="B1229" s="41" t="s">
        <v>2030</v>
      </c>
      <c r="C1229" s="24" t="s">
        <v>4230</v>
      </c>
      <c r="D1229" s="24"/>
      <c r="E1229" s="24" t="s">
        <v>552</v>
      </c>
      <c r="F1229" s="179" t="s">
        <v>4231</v>
      </c>
      <c r="G1229" s="31" t="s">
        <v>110</v>
      </c>
      <c r="H1229" s="24" t="s">
        <v>4232</v>
      </c>
      <c r="I1229" s="31" t="s">
        <v>4233</v>
      </c>
      <c r="J1229" s="24" t="s">
        <v>4234</v>
      </c>
      <c r="K1229" s="30">
        <v>775</v>
      </c>
      <c r="L1229" s="30" t="s">
        <v>31</v>
      </c>
      <c r="M1229" s="62" t="s">
        <v>306</v>
      </c>
      <c r="N1229" s="44" t="s">
        <v>88</v>
      </c>
      <c r="O1229" s="44">
        <v>7</v>
      </c>
      <c r="P1229" s="24"/>
      <c r="Q1229" s="31" t="s">
        <v>34</v>
      </c>
      <c r="R1229" s="24"/>
      <c r="S1229" s="24"/>
      <c r="T1229" s="31" t="s">
        <v>35</v>
      </c>
      <c r="U1229" s="199">
        <v>79000</v>
      </c>
      <c r="V1229" s="200">
        <v>140000</v>
      </c>
      <c r="W1229" s="34">
        <f t="shared" si="0"/>
        <v>16.928571428571427</v>
      </c>
      <c r="X1229" s="34" t="str">
        <f t="shared" si="1"/>
        <v>A</v>
      </c>
      <c r="Y1229" s="201">
        <f t="shared" si="47"/>
        <v>420000</v>
      </c>
      <c r="Z1229" s="201" t="str">
        <f t="shared" si="45"/>
        <v>d</v>
      </c>
    </row>
    <row r="1230" spans="1:26" ht="14.25" customHeight="1" thickBot="1" x14ac:dyDescent="0.3">
      <c r="A1230" s="40">
        <v>4.97</v>
      </c>
      <c r="B1230" s="41" t="s">
        <v>4235</v>
      </c>
      <c r="C1230" s="24" t="s">
        <v>997</v>
      </c>
      <c r="D1230" s="24"/>
      <c r="E1230" s="36" t="s">
        <v>4236</v>
      </c>
      <c r="F1230" s="179" t="s">
        <v>4237</v>
      </c>
      <c r="G1230" s="31" t="s">
        <v>83</v>
      </c>
      <c r="H1230" s="24" t="s">
        <v>4232</v>
      </c>
      <c r="I1230" s="31" t="s">
        <v>4233</v>
      </c>
      <c r="J1230" s="24" t="s">
        <v>4234</v>
      </c>
      <c r="K1230" s="35">
        <v>775</v>
      </c>
      <c r="L1230" s="35" t="s">
        <v>47</v>
      </c>
      <c r="M1230" s="62" t="s">
        <v>306</v>
      </c>
      <c r="N1230" s="44" t="s">
        <v>88</v>
      </c>
      <c r="O1230" s="44">
        <v>7</v>
      </c>
      <c r="P1230" s="24"/>
      <c r="Q1230" s="31" t="s">
        <v>34</v>
      </c>
      <c r="R1230" s="24"/>
      <c r="S1230" s="24"/>
      <c r="T1230" s="31" t="s">
        <v>35</v>
      </c>
      <c r="U1230" s="199">
        <v>5200</v>
      </c>
      <c r="V1230" s="200">
        <v>3000</v>
      </c>
      <c r="W1230" s="34">
        <f t="shared" si="0"/>
        <v>52</v>
      </c>
      <c r="X1230" s="34" t="str">
        <f t="shared" si="1"/>
        <v>B</v>
      </c>
      <c r="Y1230" s="201">
        <f t="shared" si="47"/>
        <v>9000</v>
      </c>
      <c r="Z1230" s="201" t="str">
        <f t="shared" si="45"/>
        <v>d</v>
      </c>
    </row>
    <row r="1231" spans="1:26" ht="14.25" customHeight="1" thickBot="1" x14ac:dyDescent="0.3">
      <c r="A1231" s="40">
        <v>5.5354838709677434</v>
      </c>
      <c r="B1231" s="40">
        <v>9.75</v>
      </c>
      <c r="C1231" s="24" t="s">
        <v>49</v>
      </c>
      <c r="D1231" s="24"/>
      <c r="E1231" s="24" t="s">
        <v>994</v>
      </c>
      <c r="F1231" s="179" t="s">
        <v>4238</v>
      </c>
      <c r="G1231" s="31" t="s">
        <v>46</v>
      </c>
      <c r="H1231" s="24" t="s">
        <v>573</v>
      </c>
      <c r="I1231" s="31" t="s">
        <v>4239</v>
      </c>
      <c r="J1231" s="24" t="s">
        <v>4240</v>
      </c>
      <c r="K1231" s="36">
        <v>359</v>
      </c>
      <c r="L1231" s="36" t="s">
        <v>31</v>
      </c>
      <c r="M1231" s="31" t="s">
        <v>752</v>
      </c>
      <c r="N1231" s="24" t="s">
        <v>33</v>
      </c>
      <c r="O1231" s="24">
        <v>4</v>
      </c>
      <c r="P1231" s="24"/>
      <c r="Q1231" s="31" t="s">
        <v>34</v>
      </c>
      <c r="R1231" s="24"/>
      <c r="S1231" s="24"/>
      <c r="T1231" s="31" t="s">
        <v>35</v>
      </c>
      <c r="U1231" s="199">
        <v>25000</v>
      </c>
      <c r="V1231" s="200">
        <v>53600</v>
      </c>
      <c r="W1231" s="34">
        <f t="shared" si="0"/>
        <v>13.992537313432836</v>
      </c>
      <c r="X1231" s="34" t="str">
        <f t="shared" si="1"/>
        <v>A</v>
      </c>
      <c r="Y1231" s="201">
        <f t="shared" si="47"/>
        <v>160800</v>
      </c>
      <c r="Z1231" s="201" t="str">
        <f t="shared" si="45"/>
        <v>d</v>
      </c>
    </row>
    <row r="1232" spans="1:26" ht="14.25" customHeight="1" thickBot="1" x14ac:dyDescent="0.3">
      <c r="A1232" s="40">
        <v>0.249</v>
      </c>
      <c r="B1232" s="40" t="s">
        <v>4241</v>
      </c>
      <c r="C1232" s="24" t="s">
        <v>453</v>
      </c>
      <c r="D1232" s="24"/>
      <c r="E1232" s="24" t="s">
        <v>217</v>
      </c>
      <c r="F1232" s="179" t="s">
        <v>4242</v>
      </c>
      <c r="G1232" s="31" t="s">
        <v>83</v>
      </c>
      <c r="H1232" s="24" t="s">
        <v>84</v>
      </c>
      <c r="I1232" s="31" t="s">
        <v>4243</v>
      </c>
      <c r="J1232" s="24" t="s">
        <v>4244</v>
      </c>
      <c r="K1232" s="36">
        <v>506</v>
      </c>
      <c r="L1232" s="36" t="s">
        <v>31</v>
      </c>
      <c r="M1232" s="31" t="s">
        <v>234</v>
      </c>
      <c r="N1232" s="24" t="s">
        <v>88</v>
      </c>
      <c r="O1232" s="24">
        <v>5</v>
      </c>
      <c r="P1232" s="24"/>
      <c r="Q1232" s="31" t="s">
        <v>34</v>
      </c>
      <c r="R1232" s="24"/>
      <c r="S1232" s="24"/>
      <c r="T1232" s="31" t="s">
        <v>35</v>
      </c>
      <c r="U1232" s="199">
        <v>199000</v>
      </c>
      <c r="V1232" s="200">
        <v>30640</v>
      </c>
      <c r="W1232" s="34">
        <f t="shared" si="0"/>
        <v>194.84334203655351</v>
      </c>
      <c r="X1232" s="34" t="str">
        <f t="shared" si="1"/>
        <v>C</v>
      </c>
      <c r="Y1232" s="201">
        <f t="shared" si="47"/>
        <v>91920</v>
      </c>
      <c r="Z1232" s="201" t="str">
        <f t="shared" si="45"/>
        <v/>
      </c>
    </row>
    <row r="1233" spans="1:26" ht="14.25" customHeight="1" thickBot="1" x14ac:dyDescent="0.3">
      <c r="A1233" s="40">
        <v>0.249</v>
      </c>
      <c r="B1233" s="40" t="s">
        <v>4245</v>
      </c>
      <c r="C1233" s="24" t="s">
        <v>453</v>
      </c>
      <c r="D1233" s="24"/>
      <c r="E1233" s="24" t="s">
        <v>505</v>
      </c>
      <c r="F1233" s="179" t="s">
        <v>4246</v>
      </c>
      <c r="G1233" s="31" t="s">
        <v>83</v>
      </c>
      <c r="H1233" s="24" t="s">
        <v>84</v>
      </c>
      <c r="I1233" s="31" t="s">
        <v>4243</v>
      </c>
      <c r="J1233" s="24" t="s">
        <v>4244</v>
      </c>
      <c r="K1233" s="36">
        <v>506</v>
      </c>
      <c r="L1233" s="36" t="s">
        <v>31</v>
      </c>
      <c r="M1233" s="31" t="s">
        <v>234</v>
      </c>
      <c r="N1233" s="24" t="s">
        <v>88</v>
      </c>
      <c r="O1233" s="24">
        <v>5</v>
      </c>
      <c r="P1233" s="24"/>
      <c r="Q1233" s="31" t="s">
        <v>34</v>
      </c>
      <c r="R1233" s="24"/>
      <c r="S1233" s="24"/>
      <c r="T1233" s="31" t="s">
        <v>35</v>
      </c>
      <c r="U1233" s="199">
        <v>338000</v>
      </c>
      <c r="V1233" s="200">
        <v>608000</v>
      </c>
      <c r="W1233" s="34">
        <f t="shared" si="0"/>
        <v>16.67763157894737</v>
      </c>
      <c r="X1233" s="34" t="str">
        <f t="shared" si="1"/>
        <v>A</v>
      </c>
      <c r="Y1233" s="201">
        <f t="shared" si="47"/>
        <v>1824000</v>
      </c>
      <c r="Z1233" s="201" t="str">
        <f t="shared" si="45"/>
        <v>d</v>
      </c>
    </row>
    <row r="1234" spans="1:26" ht="14.25" customHeight="1" thickBot="1" x14ac:dyDescent="0.3">
      <c r="A1234" s="24">
        <v>0.77</v>
      </c>
      <c r="B1234" s="24" t="s">
        <v>4247</v>
      </c>
      <c r="C1234" s="24" t="s">
        <v>24</v>
      </c>
      <c r="D1234" s="24"/>
      <c r="E1234" s="24" t="s">
        <v>702</v>
      </c>
      <c r="F1234" s="179" t="s">
        <v>4248</v>
      </c>
      <c r="G1234" s="27" t="s">
        <v>39</v>
      </c>
      <c r="H1234" s="24" t="s">
        <v>84</v>
      </c>
      <c r="I1234" s="31" t="s">
        <v>4249</v>
      </c>
      <c r="J1234" s="24" t="s">
        <v>4250</v>
      </c>
      <c r="K1234" s="36">
        <v>212</v>
      </c>
      <c r="L1234" s="36" t="s">
        <v>31</v>
      </c>
      <c r="M1234" s="31" t="s">
        <v>184</v>
      </c>
      <c r="N1234" s="24" t="s">
        <v>185</v>
      </c>
      <c r="O1234" s="24">
        <v>2</v>
      </c>
      <c r="P1234" s="24"/>
      <c r="Q1234" s="31" t="s">
        <v>66</v>
      </c>
      <c r="R1234" s="24"/>
      <c r="S1234" s="24" t="s">
        <v>329</v>
      </c>
      <c r="T1234" s="31" t="s">
        <v>35</v>
      </c>
      <c r="U1234" s="199">
        <v>0</v>
      </c>
      <c r="V1234" s="200">
        <v>200</v>
      </c>
      <c r="W1234" s="34">
        <f t="shared" si="0"/>
        <v>0</v>
      </c>
      <c r="X1234" s="34" t="str">
        <f t="shared" si="1"/>
        <v>A</v>
      </c>
      <c r="Y1234" s="201">
        <f t="shared" si="47"/>
        <v>600</v>
      </c>
      <c r="Z1234" s="201" t="str">
        <f t="shared" si="45"/>
        <v>d</v>
      </c>
    </row>
    <row r="1235" spans="1:26" ht="14.25" customHeight="1" thickBot="1" x14ac:dyDescent="0.3">
      <c r="A1235" s="40">
        <v>0.3322222222222222</v>
      </c>
      <c r="B1235" s="41">
        <v>2</v>
      </c>
      <c r="C1235" s="24" t="s">
        <v>24</v>
      </c>
      <c r="D1235" s="24"/>
      <c r="E1235" s="24" t="s">
        <v>618</v>
      </c>
      <c r="F1235" s="179" t="s">
        <v>4251</v>
      </c>
      <c r="G1235" s="27" t="s">
        <v>39</v>
      </c>
      <c r="H1235" s="24" t="s">
        <v>28</v>
      </c>
      <c r="I1235" s="31" t="s">
        <v>4252</v>
      </c>
      <c r="J1235" s="24" t="s">
        <v>4253</v>
      </c>
      <c r="K1235" s="36">
        <v>116</v>
      </c>
      <c r="L1235" s="36" t="s">
        <v>31</v>
      </c>
      <c r="M1235" s="31" t="s">
        <v>622</v>
      </c>
      <c r="N1235" s="24" t="s">
        <v>33</v>
      </c>
      <c r="O1235" s="24">
        <v>6</v>
      </c>
      <c r="P1235" s="31" t="s">
        <v>623</v>
      </c>
      <c r="Q1235" s="31" t="s">
        <v>34</v>
      </c>
      <c r="R1235" s="24"/>
      <c r="S1235" s="24" t="s">
        <v>329</v>
      </c>
      <c r="T1235" s="31" t="s">
        <v>35</v>
      </c>
      <c r="U1235" s="199">
        <v>2000</v>
      </c>
      <c r="V1235" s="200">
        <v>3800</v>
      </c>
      <c r="W1235" s="34">
        <f t="shared" si="0"/>
        <v>15.789473684210526</v>
      </c>
      <c r="X1235" s="34" t="str">
        <f t="shared" si="1"/>
        <v>A</v>
      </c>
      <c r="Y1235" s="201">
        <f t="shared" si="47"/>
        <v>11400</v>
      </c>
      <c r="Z1235" s="201" t="str">
        <f t="shared" si="45"/>
        <v>d</v>
      </c>
    </row>
    <row r="1236" spans="1:26" ht="14.25" customHeight="1" thickBot="1" x14ac:dyDescent="0.3">
      <c r="A1236" s="41">
        <v>1260</v>
      </c>
      <c r="B1236" s="89" t="s">
        <v>491</v>
      </c>
      <c r="C1236" s="24" t="s">
        <v>4254</v>
      </c>
      <c r="D1236" s="24"/>
      <c r="E1236" s="24" t="s">
        <v>4255</v>
      </c>
      <c r="F1236" s="183" t="s">
        <v>4256</v>
      </c>
      <c r="G1236" s="31" t="s">
        <v>1784</v>
      </c>
      <c r="H1236" s="89" t="s">
        <v>207</v>
      </c>
      <c r="I1236" s="82" t="s">
        <v>4257</v>
      </c>
      <c r="J1236" s="89" t="s">
        <v>4258</v>
      </c>
      <c r="K1236" s="36">
        <v>4</v>
      </c>
      <c r="L1236" s="36" t="s">
        <v>31</v>
      </c>
      <c r="M1236" s="82" t="s">
        <v>170</v>
      </c>
      <c r="N1236" s="24" t="s">
        <v>129</v>
      </c>
      <c r="O1236" s="24">
        <v>1</v>
      </c>
      <c r="P1236" s="24"/>
      <c r="Q1236" s="31" t="s">
        <v>34</v>
      </c>
      <c r="R1236" s="24"/>
      <c r="S1236" s="24"/>
      <c r="T1236" s="31" t="s">
        <v>35</v>
      </c>
      <c r="U1236" s="199">
        <v>0</v>
      </c>
      <c r="V1236" s="200">
        <v>0</v>
      </c>
      <c r="W1236" s="34" t="str">
        <f t="shared" si="0"/>
        <v/>
      </c>
      <c r="X1236" s="34" t="str">
        <f t="shared" si="1"/>
        <v/>
      </c>
      <c r="Y1236" s="201">
        <f t="shared" si="47"/>
        <v>0</v>
      </c>
      <c r="Z1236" s="201" t="str">
        <f t="shared" si="45"/>
        <v/>
      </c>
    </row>
    <row r="1237" spans="1:26" ht="14.25" customHeight="1" thickBot="1" x14ac:dyDescent="0.3">
      <c r="A1237" s="23">
        <v>21.6</v>
      </c>
      <c r="B1237" s="24">
        <v>28.2</v>
      </c>
      <c r="C1237" s="24" t="s">
        <v>2788</v>
      </c>
      <c r="D1237" s="24"/>
      <c r="E1237" s="24" t="s">
        <v>2484</v>
      </c>
      <c r="F1237" s="179" t="s">
        <v>4259</v>
      </c>
      <c r="G1237" s="31" t="s">
        <v>110</v>
      </c>
      <c r="H1237" s="31" t="s">
        <v>2791</v>
      </c>
      <c r="I1237" s="31" t="s">
        <v>4260</v>
      </c>
      <c r="J1237" s="24" t="s">
        <v>4261</v>
      </c>
      <c r="K1237" s="36">
        <v>3</v>
      </c>
      <c r="L1237" s="36" t="s">
        <v>31</v>
      </c>
      <c r="M1237" s="31" t="s">
        <v>2794</v>
      </c>
      <c r="N1237" s="24" t="s">
        <v>839</v>
      </c>
      <c r="O1237" s="24"/>
      <c r="P1237" s="24" t="s">
        <v>2795</v>
      </c>
      <c r="Q1237" s="31" t="s">
        <v>1607</v>
      </c>
      <c r="R1237" s="24"/>
      <c r="S1237" s="24" t="s">
        <v>2625</v>
      </c>
      <c r="T1237" s="31" t="s">
        <v>35</v>
      </c>
      <c r="U1237" s="199">
        <v>1675</v>
      </c>
      <c r="V1237" s="200">
        <v>1100</v>
      </c>
      <c r="W1237" s="34">
        <f t="shared" si="0"/>
        <v>45.68181818181818</v>
      </c>
      <c r="X1237" s="34" t="str">
        <f t="shared" si="1"/>
        <v>B</v>
      </c>
      <c r="Y1237" s="201">
        <f t="shared" si="47"/>
        <v>3300</v>
      </c>
      <c r="Z1237" s="201" t="str">
        <f t="shared" si="45"/>
        <v>d</v>
      </c>
    </row>
    <row r="1238" spans="1:26" ht="14.25" customHeight="1" thickBot="1" x14ac:dyDescent="0.3">
      <c r="A1238" s="23">
        <v>1.49</v>
      </c>
      <c r="B1238" s="24" t="s">
        <v>4262</v>
      </c>
      <c r="C1238" s="24" t="s">
        <v>348</v>
      </c>
      <c r="D1238" s="24"/>
      <c r="E1238" s="31" t="s">
        <v>4263</v>
      </c>
      <c r="F1238" s="179" t="s">
        <v>4264</v>
      </c>
      <c r="G1238" s="31" t="s">
        <v>110</v>
      </c>
      <c r="H1238" s="24" t="s">
        <v>84</v>
      </c>
      <c r="I1238" s="31" t="s">
        <v>4265</v>
      </c>
      <c r="J1238" s="24" t="s">
        <v>4266</v>
      </c>
      <c r="K1238" s="36">
        <v>309</v>
      </c>
      <c r="L1238" s="36" t="s">
        <v>31</v>
      </c>
      <c r="M1238" s="31" t="s">
        <v>87</v>
      </c>
      <c r="N1238" s="24" t="s">
        <v>88</v>
      </c>
      <c r="O1238" s="24">
        <v>3</v>
      </c>
      <c r="P1238" s="24"/>
      <c r="Q1238" s="31" t="s">
        <v>34</v>
      </c>
      <c r="R1238" s="24"/>
      <c r="S1238" s="24"/>
      <c r="T1238" s="31" t="s">
        <v>35</v>
      </c>
      <c r="U1238" s="199">
        <v>78000</v>
      </c>
      <c r="V1238" s="200">
        <v>32660</v>
      </c>
      <c r="W1238" s="34">
        <f t="shared" si="0"/>
        <v>71.647274954072259</v>
      </c>
      <c r="X1238" s="34" t="str">
        <f t="shared" si="1"/>
        <v>C</v>
      </c>
      <c r="Y1238" s="201">
        <f t="shared" si="47"/>
        <v>97980</v>
      </c>
      <c r="Z1238" s="201" t="str">
        <f t="shared" si="45"/>
        <v>d</v>
      </c>
    </row>
    <row r="1239" spans="1:26" ht="14.25" customHeight="1" thickBot="1" x14ac:dyDescent="0.3">
      <c r="A1239" s="43">
        <v>4.75</v>
      </c>
      <c r="B1239" s="43" t="s">
        <v>4267</v>
      </c>
      <c r="C1239" s="44" t="s">
        <v>4268</v>
      </c>
      <c r="D1239" s="44"/>
      <c r="E1239" s="44" t="s">
        <v>846</v>
      </c>
      <c r="F1239" s="181" t="s">
        <v>4269</v>
      </c>
      <c r="G1239" s="62" t="s">
        <v>110</v>
      </c>
      <c r="H1239" s="44" t="s">
        <v>692</v>
      </c>
      <c r="I1239" s="62" t="s">
        <v>4270</v>
      </c>
      <c r="J1239" s="44" t="s">
        <v>4271</v>
      </c>
      <c r="K1239" s="53">
        <v>388</v>
      </c>
      <c r="L1239" s="53" t="s">
        <v>31</v>
      </c>
      <c r="M1239" s="62" t="s">
        <v>153</v>
      </c>
      <c r="N1239" s="44" t="s">
        <v>88</v>
      </c>
      <c r="O1239" s="44">
        <v>4</v>
      </c>
      <c r="P1239" s="24"/>
      <c r="Q1239" s="31" t="s">
        <v>34</v>
      </c>
      <c r="R1239" s="24"/>
      <c r="S1239" s="24"/>
      <c r="T1239" s="31" t="s">
        <v>35</v>
      </c>
      <c r="U1239" s="199">
        <v>67400</v>
      </c>
      <c r="V1239" s="200">
        <v>162352</v>
      </c>
      <c r="W1239" s="34">
        <f t="shared" si="0"/>
        <v>12.454420025623335</v>
      </c>
      <c r="X1239" s="34" t="str">
        <f t="shared" si="1"/>
        <v>A</v>
      </c>
      <c r="Y1239" s="201">
        <f t="shared" si="47"/>
        <v>487056</v>
      </c>
      <c r="Z1239" s="201" t="str">
        <f t="shared" si="45"/>
        <v>d</v>
      </c>
    </row>
    <row r="1240" spans="1:26" ht="14.25" customHeight="1" thickBot="1" x14ac:dyDescent="0.3">
      <c r="A1240" s="24">
        <v>0.745</v>
      </c>
      <c r="B1240" s="24" t="s">
        <v>550</v>
      </c>
      <c r="C1240" s="24" t="s">
        <v>97</v>
      </c>
      <c r="D1240" s="24"/>
      <c r="E1240" s="24" t="s">
        <v>122</v>
      </c>
      <c r="F1240" s="179" t="s">
        <v>4272</v>
      </c>
      <c r="G1240" s="27" t="s">
        <v>110</v>
      </c>
      <c r="H1240" s="24" t="s">
        <v>97</v>
      </c>
      <c r="I1240" s="31" t="s">
        <v>4273</v>
      </c>
      <c r="J1240" s="24" t="s">
        <v>4274</v>
      </c>
      <c r="K1240" s="30">
        <v>225</v>
      </c>
      <c r="L1240" s="30" t="s">
        <v>31</v>
      </c>
      <c r="M1240" s="31" t="s">
        <v>128</v>
      </c>
      <c r="N1240" s="24" t="s">
        <v>129</v>
      </c>
      <c r="O1240" s="24">
        <v>2</v>
      </c>
      <c r="P1240" s="24"/>
      <c r="Q1240" s="31" t="s">
        <v>34</v>
      </c>
      <c r="R1240" s="24"/>
      <c r="S1240" s="24"/>
      <c r="T1240" s="31" t="s">
        <v>35</v>
      </c>
      <c r="U1240" s="199">
        <v>441355</v>
      </c>
      <c r="V1240" s="200">
        <v>60500</v>
      </c>
      <c r="W1240" s="34">
        <f t="shared" si="0"/>
        <v>218.85371900826448</v>
      </c>
      <c r="X1240" s="34" t="str">
        <f t="shared" si="1"/>
        <v>C</v>
      </c>
      <c r="Y1240" s="201">
        <f t="shared" si="47"/>
        <v>181500</v>
      </c>
      <c r="Z1240" s="201" t="str">
        <f t="shared" si="45"/>
        <v/>
      </c>
    </row>
    <row r="1241" spans="1:26" ht="14.25" customHeight="1" thickBot="1" x14ac:dyDescent="0.3">
      <c r="A1241" s="24">
        <v>0.745</v>
      </c>
      <c r="B1241" s="24" t="s">
        <v>1093</v>
      </c>
      <c r="C1241" s="24" t="s">
        <v>97</v>
      </c>
      <c r="D1241" s="24"/>
      <c r="E1241" s="31" t="s">
        <v>603</v>
      </c>
      <c r="F1241" s="179" t="s">
        <v>4275</v>
      </c>
      <c r="G1241" s="27" t="s">
        <v>110</v>
      </c>
      <c r="H1241" s="24" t="s">
        <v>97</v>
      </c>
      <c r="I1241" s="31" t="s">
        <v>4273</v>
      </c>
      <c r="J1241" s="24" t="s">
        <v>4274</v>
      </c>
      <c r="K1241" s="35">
        <v>225</v>
      </c>
      <c r="L1241" s="35" t="s">
        <v>47</v>
      </c>
      <c r="M1241" s="31" t="s">
        <v>128</v>
      </c>
      <c r="N1241" s="24" t="s">
        <v>129</v>
      </c>
      <c r="O1241" s="24">
        <v>2</v>
      </c>
      <c r="P1241" s="24"/>
      <c r="Q1241" s="31" t="s">
        <v>34</v>
      </c>
      <c r="R1241" s="24"/>
      <c r="S1241" s="24"/>
      <c r="T1241" s="31" t="s">
        <v>35</v>
      </c>
      <c r="U1241" s="199">
        <v>13500</v>
      </c>
      <c r="V1241" s="200">
        <v>0</v>
      </c>
      <c r="W1241" s="34" t="str">
        <f t="shared" si="0"/>
        <v/>
      </c>
      <c r="X1241" s="34" t="str">
        <f t="shared" si="1"/>
        <v/>
      </c>
      <c r="Y1241" s="201">
        <f t="shared" si="47"/>
        <v>0</v>
      </c>
      <c r="Z1241" s="201" t="str">
        <f t="shared" si="45"/>
        <v/>
      </c>
    </row>
    <row r="1242" spans="1:26" ht="14.25" customHeight="1" thickBot="1" x14ac:dyDescent="0.3">
      <c r="A1242" s="24">
        <v>0.29499999999999998</v>
      </c>
      <c r="B1242" s="24" t="s">
        <v>4276</v>
      </c>
      <c r="C1242" s="24" t="s">
        <v>24</v>
      </c>
      <c r="D1242" s="24"/>
      <c r="E1242" s="31" t="s">
        <v>887</v>
      </c>
      <c r="F1242" s="179" t="s">
        <v>4277</v>
      </c>
      <c r="G1242" s="31" t="s">
        <v>110</v>
      </c>
      <c r="H1242" s="24" t="s">
        <v>84</v>
      </c>
      <c r="I1242" s="31" t="s">
        <v>4273</v>
      </c>
      <c r="J1242" s="24" t="s">
        <v>4278</v>
      </c>
      <c r="K1242" s="36">
        <v>331</v>
      </c>
      <c r="L1242" s="36" t="s">
        <v>31</v>
      </c>
      <c r="M1242" s="31" t="s">
        <v>249</v>
      </c>
      <c r="N1242" s="24" t="s">
        <v>185</v>
      </c>
      <c r="O1242" s="24">
        <v>3</v>
      </c>
      <c r="P1242" s="24"/>
      <c r="Q1242" s="31" t="s">
        <v>66</v>
      </c>
      <c r="R1242" s="24"/>
      <c r="S1242" s="24"/>
      <c r="T1242" s="31" t="s">
        <v>35</v>
      </c>
      <c r="U1242" s="199">
        <v>23300</v>
      </c>
      <c r="V1242" s="200">
        <v>100000</v>
      </c>
      <c r="W1242" s="34">
        <f t="shared" si="0"/>
        <v>6.99</v>
      </c>
      <c r="X1242" s="34" t="str">
        <f t="shared" si="1"/>
        <v>A</v>
      </c>
      <c r="Y1242" s="201">
        <f t="shared" si="47"/>
        <v>300000</v>
      </c>
      <c r="Z1242" s="201" t="str">
        <f t="shared" si="45"/>
        <v>d</v>
      </c>
    </row>
    <row r="1243" spans="1:26" ht="14.25" customHeight="1" thickBot="1" x14ac:dyDescent="0.3">
      <c r="A1243" s="109">
        <v>2.7143090476968301</v>
      </c>
      <c r="B1243" s="40">
        <v>4.2857142857142856</v>
      </c>
      <c r="C1243" s="24" t="s">
        <v>24</v>
      </c>
      <c r="D1243" s="24"/>
      <c r="E1243" s="24" t="s">
        <v>4279</v>
      </c>
      <c r="F1243" s="179" t="s">
        <v>4280</v>
      </c>
      <c r="G1243" s="31" t="s">
        <v>61</v>
      </c>
      <c r="H1243" s="24" t="s">
        <v>28</v>
      </c>
      <c r="I1243" s="31" t="s">
        <v>4281</v>
      </c>
      <c r="J1243" s="24" t="s">
        <v>4282</v>
      </c>
      <c r="K1243" s="36">
        <v>74</v>
      </c>
      <c r="L1243" s="36" t="s">
        <v>31</v>
      </c>
      <c r="M1243" s="31" t="s">
        <v>601</v>
      </c>
      <c r="N1243" s="24" t="s">
        <v>78</v>
      </c>
      <c r="O1243" s="24">
        <v>1</v>
      </c>
      <c r="P1243" s="24"/>
      <c r="Q1243" s="31" t="s">
        <v>66</v>
      </c>
      <c r="R1243" s="24"/>
      <c r="S1243" s="24"/>
      <c r="T1243" s="31" t="s">
        <v>35</v>
      </c>
      <c r="U1243" s="199">
        <v>8400</v>
      </c>
      <c r="V1243" s="200">
        <v>2000</v>
      </c>
      <c r="W1243" s="34">
        <f t="shared" si="0"/>
        <v>126</v>
      </c>
      <c r="X1243" s="34" t="str">
        <f t="shared" si="1"/>
        <v>C</v>
      </c>
      <c r="Y1243" s="201">
        <f t="shared" si="47"/>
        <v>6000</v>
      </c>
      <c r="Z1243" s="201" t="str">
        <f t="shared" si="45"/>
        <v/>
      </c>
    </row>
    <row r="1244" spans="1:26" ht="14.25" customHeight="1" thickBot="1" x14ac:dyDescent="0.3">
      <c r="A1244" s="36">
        <v>2.8</v>
      </c>
      <c r="B1244" s="24" t="s">
        <v>4283</v>
      </c>
      <c r="C1244" s="24" t="s">
        <v>24</v>
      </c>
      <c r="D1244" s="24"/>
      <c r="E1244" s="24" t="s">
        <v>291</v>
      </c>
      <c r="F1244" s="179" t="s">
        <v>4284</v>
      </c>
      <c r="G1244" s="31" t="s">
        <v>293</v>
      </c>
      <c r="H1244" s="24" t="s">
        <v>28</v>
      </c>
      <c r="I1244" s="31" t="s">
        <v>4285</v>
      </c>
      <c r="J1244" s="24" t="s">
        <v>4286</v>
      </c>
      <c r="K1244" s="36">
        <v>69</v>
      </c>
      <c r="L1244" s="36" t="s">
        <v>31</v>
      </c>
      <c r="M1244" s="31" t="s">
        <v>255</v>
      </c>
      <c r="N1244" s="24" t="s">
        <v>185</v>
      </c>
      <c r="O1244" s="24">
        <v>1</v>
      </c>
      <c r="P1244" s="24"/>
      <c r="Q1244" s="31" t="s">
        <v>66</v>
      </c>
      <c r="R1244" s="24"/>
      <c r="S1244" s="24"/>
      <c r="T1244" s="31" t="s">
        <v>35</v>
      </c>
      <c r="U1244" s="199">
        <v>0</v>
      </c>
      <c r="V1244" s="200">
        <v>0</v>
      </c>
      <c r="W1244" s="34" t="str">
        <f t="shared" si="0"/>
        <v/>
      </c>
      <c r="X1244" s="34" t="str">
        <f t="shared" si="1"/>
        <v/>
      </c>
      <c r="Y1244" s="201">
        <f t="shared" si="47"/>
        <v>0</v>
      </c>
      <c r="Z1244" s="201" t="str">
        <f t="shared" si="45"/>
        <v/>
      </c>
    </row>
    <row r="1245" spans="1:26" ht="14.25" customHeight="1" thickBot="1" x14ac:dyDescent="0.3">
      <c r="A1245" s="36">
        <v>11.95</v>
      </c>
      <c r="B1245" s="24" t="s">
        <v>4287</v>
      </c>
      <c r="C1245" s="24" t="s">
        <v>4288</v>
      </c>
      <c r="D1245" s="24"/>
      <c r="E1245" s="31" t="s">
        <v>603</v>
      </c>
      <c r="F1245" s="179" t="s">
        <v>4289</v>
      </c>
      <c r="G1245" s="31" t="s">
        <v>46</v>
      </c>
      <c r="H1245" s="24" t="s">
        <v>207</v>
      </c>
      <c r="I1245" s="31" t="s">
        <v>4290</v>
      </c>
      <c r="J1245" s="24" t="s">
        <v>4291</v>
      </c>
      <c r="K1245" s="36">
        <v>484</v>
      </c>
      <c r="L1245" s="36" t="s">
        <v>31</v>
      </c>
      <c r="M1245" s="31" t="s">
        <v>234</v>
      </c>
      <c r="N1245" s="24" t="s">
        <v>88</v>
      </c>
      <c r="O1245" s="24">
        <v>5</v>
      </c>
      <c r="P1245" s="24"/>
      <c r="Q1245" s="31" t="s">
        <v>34</v>
      </c>
      <c r="R1245" s="24"/>
      <c r="S1245" s="24"/>
      <c r="T1245" s="31" t="s">
        <v>35</v>
      </c>
      <c r="U1245" s="199">
        <v>0</v>
      </c>
      <c r="V1245" s="200">
        <v>0</v>
      </c>
      <c r="W1245" s="34" t="str">
        <f t="shared" si="0"/>
        <v/>
      </c>
      <c r="X1245" s="34" t="str">
        <f t="shared" si="1"/>
        <v/>
      </c>
      <c r="Y1245" s="201">
        <f t="shared" si="47"/>
        <v>0</v>
      </c>
      <c r="Z1245" s="201" t="str">
        <f t="shared" si="45"/>
        <v/>
      </c>
    </row>
    <row r="1246" spans="1:26" ht="14.25" customHeight="1" thickBot="1" x14ac:dyDescent="0.3">
      <c r="A1246" s="40">
        <v>4.4250000000000007</v>
      </c>
      <c r="B1246" s="40">
        <v>7.5</v>
      </c>
      <c r="C1246" s="24" t="s">
        <v>4292</v>
      </c>
      <c r="D1246" s="24"/>
      <c r="E1246" s="31" t="s">
        <v>272</v>
      </c>
      <c r="F1246" s="179" t="s">
        <v>4293</v>
      </c>
      <c r="G1246" s="31" t="s">
        <v>274</v>
      </c>
      <c r="H1246" s="24" t="s">
        <v>40</v>
      </c>
      <c r="I1246" s="31" t="s">
        <v>4294</v>
      </c>
      <c r="J1246" s="24" t="s">
        <v>4295</v>
      </c>
      <c r="K1246" s="36">
        <v>733</v>
      </c>
      <c r="L1246" s="36" t="s">
        <v>31</v>
      </c>
      <c r="M1246" s="31" t="s">
        <v>72</v>
      </c>
      <c r="N1246" s="24" t="s">
        <v>33</v>
      </c>
      <c r="O1246" s="24">
        <v>8</v>
      </c>
      <c r="P1246" s="24"/>
      <c r="Q1246" s="31" t="s">
        <v>34</v>
      </c>
      <c r="R1246" s="24" t="s">
        <v>45</v>
      </c>
      <c r="S1246" s="24"/>
      <c r="T1246" s="31" t="s">
        <v>35</v>
      </c>
      <c r="U1246" s="199">
        <v>10</v>
      </c>
      <c r="V1246" s="200">
        <v>0</v>
      </c>
      <c r="W1246" s="34" t="str">
        <f t="shared" si="0"/>
        <v/>
      </c>
      <c r="X1246" s="34" t="str">
        <f t="shared" si="1"/>
        <v/>
      </c>
      <c r="Y1246" s="201">
        <f t="shared" si="47"/>
        <v>0</v>
      </c>
      <c r="Z1246" s="201" t="str">
        <f t="shared" si="45"/>
        <v/>
      </c>
    </row>
    <row r="1247" spans="1:26" ht="14.25" customHeight="1" thickBot="1" x14ac:dyDescent="0.3">
      <c r="A1247" s="40">
        <v>0.6</v>
      </c>
      <c r="B1247" s="41" t="s">
        <v>4296</v>
      </c>
      <c r="C1247" s="24" t="s">
        <v>4297</v>
      </c>
      <c r="D1247" s="24"/>
      <c r="E1247" s="31" t="s">
        <v>4298</v>
      </c>
      <c r="F1247" s="179" t="s">
        <v>4299</v>
      </c>
      <c r="G1247" s="31" t="s">
        <v>110</v>
      </c>
      <c r="H1247" s="24" t="s">
        <v>111</v>
      </c>
      <c r="I1247" s="31" t="s">
        <v>4300</v>
      </c>
      <c r="J1247" s="24" t="s">
        <v>4301</v>
      </c>
      <c r="K1247" s="36">
        <v>824</v>
      </c>
      <c r="L1247" s="36" t="s">
        <v>31</v>
      </c>
      <c r="M1247" s="31" t="s">
        <v>306</v>
      </c>
      <c r="N1247" s="24" t="s">
        <v>88</v>
      </c>
      <c r="O1247" s="24">
        <v>7</v>
      </c>
      <c r="P1247" s="24"/>
      <c r="Q1247" s="31" t="s">
        <v>34</v>
      </c>
      <c r="R1247" s="24"/>
      <c r="S1247" s="24"/>
      <c r="T1247" s="31" t="s">
        <v>35</v>
      </c>
      <c r="U1247" s="199">
        <v>190</v>
      </c>
      <c r="V1247" s="200">
        <v>50</v>
      </c>
      <c r="W1247" s="34">
        <f t="shared" si="0"/>
        <v>114</v>
      </c>
      <c r="X1247" s="34" t="str">
        <f t="shared" si="1"/>
        <v>C</v>
      </c>
      <c r="Y1247" s="201">
        <f t="shared" si="47"/>
        <v>150</v>
      </c>
      <c r="Z1247" s="201" t="str">
        <f t="shared" si="45"/>
        <v/>
      </c>
    </row>
    <row r="1248" spans="1:26" ht="14.25" customHeight="1" thickBot="1" x14ac:dyDescent="0.3">
      <c r="A1248" s="43">
        <v>5.0750000000000002</v>
      </c>
      <c r="B1248" s="125">
        <v>11.25</v>
      </c>
      <c r="C1248" s="24" t="s">
        <v>4302</v>
      </c>
      <c r="D1248" s="24"/>
      <c r="E1248" s="31" t="s">
        <v>4303</v>
      </c>
      <c r="F1248" s="179" t="s">
        <v>4304</v>
      </c>
      <c r="G1248" s="27" t="s">
        <v>39</v>
      </c>
      <c r="H1248" s="24" t="s">
        <v>2671</v>
      </c>
      <c r="I1248" s="31" t="s">
        <v>4305</v>
      </c>
      <c r="J1248" s="24" t="s">
        <v>4304</v>
      </c>
      <c r="K1248" s="36">
        <v>177</v>
      </c>
      <c r="L1248" s="36" t="s">
        <v>31</v>
      </c>
      <c r="M1248" s="31" t="s">
        <v>133</v>
      </c>
      <c r="N1248" s="24" t="s">
        <v>134</v>
      </c>
      <c r="O1248" s="24">
        <v>4</v>
      </c>
      <c r="P1248" s="24"/>
      <c r="Q1248" s="31" t="s">
        <v>66</v>
      </c>
      <c r="R1248" s="24"/>
      <c r="S1248" s="24"/>
      <c r="T1248" s="31" t="s">
        <v>35</v>
      </c>
      <c r="U1248" s="199">
        <v>0</v>
      </c>
      <c r="V1248" s="200">
        <v>0</v>
      </c>
      <c r="W1248" s="34" t="str">
        <f t="shared" si="0"/>
        <v/>
      </c>
      <c r="X1248" s="34" t="str">
        <f t="shared" si="1"/>
        <v/>
      </c>
      <c r="Y1248" s="201">
        <f t="shared" si="47"/>
        <v>0</v>
      </c>
      <c r="Z1248" s="201" t="str">
        <f t="shared" si="45"/>
        <v/>
      </c>
    </row>
    <row r="1249" spans="1:26" ht="14.25" customHeight="1" thickBot="1" x14ac:dyDescent="0.3">
      <c r="A1249" s="40">
        <v>4.95</v>
      </c>
      <c r="B1249" s="24" t="s">
        <v>4306</v>
      </c>
      <c r="C1249" s="24" t="s">
        <v>1870</v>
      </c>
      <c r="D1249" s="24"/>
      <c r="E1249" s="24" t="s">
        <v>3511</v>
      </c>
      <c r="F1249" s="179" t="s">
        <v>4307</v>
      </c>
      <c r="G1249" s="31" t="s">
        <v>83</v>
      </c>
      <c r="H1249" s="24" t="s">
        <v>4308</v>
      </c>
      <c r="I1249" s="31" t="s">
        <v>4309</v>
      </c>
      <c r="J1249" s="24" t="s">
        <v>4310</v>
      </c>
      <c r="K1249" s="53">
        <v>518</v>
      </c>
      <c r="L1249" s="53" t="s">
        <v>31</v>
      </c>
      <c r="M1249" s="31" t="s">
        <v>234</v>
      </c>
      <c r="N1249" s="24" t="s">
        <v>88</v>
      </c>
      <c r="O1249" s="24">
        <v>5</v>
      </c>
      <c r="P1249" s="24"/>
      <c r="Q1249" s="31" t="s">
        <v>34</v>
      </c>
      <c r="R1249" s="24"/>
      <c r="S1249" s="24"/>
      <c r="T1249" s="31" t="s">
        <v>35</v>
      </c>
      <c r="U1249" s="199">
        <v>0</v>
      </c>
      <c r="V1249" s="200">
        <v>0</v>
      </c>
      <c r="W1249" s="34" t="str">
        <f t="shared" si="0"/>
        <v/>
      </c>
      <c r="X1249" s="34" t="str">
        <f t="shared" si="1"/>
        <v/>
      </c>
      <c r="Y1249" s="201">
        <f t="shared" si="47"/>
        <v>0</v>
      </c>
      <c r="Z1249" s="201" t="str">
        <f t="shared" si="45"/>
        <v/>
      </c>
    </row>
    <row r="1250" spans="1:26" ht="14.25" customHeight="1" thickBot="1" x14ac:dyDescent="0.3">
      <c r="A1250" s="40">
        <v>3.7</v>
      </c>
      <c r="B1250" s="24" t="s">
        <v>4311</v>
      </c>
      <c r="C1250" s="24" t="s">
        <v>244</v>
      </c>
      <c r="D1250" s="24"/>
      <c r="E1250" s="24" t="s">
        <v>122</v>
      </c>
      <c r="F1250" s="179" t="s">
        <v>4312</v>
      </c>
      <c r="G1250" s="31" t="s">
        <v>93</v>
      </c>
      <c r="H1250" s="24" t="s">
        <v>246</v>
      </c>
      <c r="I1250" s="31" t="s">
        <v>4313</v>
      </c>
      <c r="J1250" s="24" t="s">
        <v>4314</v>
      </c>
      <c r="K1250" s="53">
        <v>519</v>
      </c>
      <c r="L1250" s="53" t="s">
        <v>31</v>
      </c>
      <c r="M1250" s="31" t="s">
        <v>234</v>
      </c>
      <c r="N1250" s="24" t="s">
        <v>88</v>
      </c>
      <c r="O1250" s="24">
        <v>5</v>
      </c>
      <c r="P1250" s="24"/>
      <c r="Q1250" s="31" t="s">
        <v>34</v>
      </c>
      <c r="R1250" s="24"/>
      <c r="S1250" s="24"/>
      <c r="T1250" s="31" t="s">
        <v>35</v>
      </c>
      <c r="U1250" s="199">
        <v>0</v>
      </c>
      <c r="V1250" s="200">
        <v>0</v>
      </c>
      <c r="W1250" s="34" t="str">
        <f t="shared" si="0"/>
        <v/>
      </c>
      <c r="X1250" s="34" t="str">
        <f t="shared" si="1"/>
        <v/>
      </c>
      <c r="Y1250" s="201">
        <f t="shared" si="47"/>
        <v>0</v>
      </c>
      <c r="Z1250" s="201" t="str">
        <f t="shared" si="45"/>
        <v/>
      </c>
    </row>
    <row r="1251" spans="1:26" ht="14.25" customHeight="1" thickBot="1" x14ac:dyDescent="0.3">
      <c r="A1251" s="40">
        <v>0.55000000000000004</v>
      </c>
      <c r="B1251" s="41">
        <v>1.1000000000000001</v>
      </c>
      <c r="C1251" s="24" t="s">
        <v>24</v>
      </c>
      <c r="D1251" s="24"/>
      <c r="E1251" s="24" t="s">
        <v>1167</v>
      </c>
      <c r="F1251" s="179" t="s">
        <v>4315</v>
      </c>
      <c r="G1251" s="31" t="s">
        <v>934</v>
      </c>
      <c r="H1251" s="24" t="s">
        <v>4316</v>
      </c>
      <c r="I1251" s="31" t="s">
        <v>4317</v>
      </c>
      <c r="J1251" s="24" t="s">
        <v>4318</v>
      </c>
      <c r="K1251" s="36">
        <v>118</v>
      </c>
      <c r="L1251" s="36" t="s">
        <v>31</v>
      </c>
      <c r="M1251" s="31" t="s">
        <v>622</v>
      </c>
      <c r="N1251" s="24" t="s">
        <v>33</v>
      </c>
      <c r="O1251" s="24">
        <v>6</v>
      </c>
      <c r="P1251" s="31" t="s">
        <v>623</v>
      </c>
      <c r="Q1251" s="31" t="s">
        <v>34</v>
      </c>
      <c r="R1251" s="24"/>
      <c r="S1251" s="24"/>
      <c r="T1251" s="31" t="s">
        <v>35</v>
      </c>
      <c r="U1251" s="199">
        <v>2000</v>
      </c>
      <c r="V1251" s="200">
        <v>14000</v>
      </c>
      <c r="W1251" s="34">
        <f t="shared" si="0"/>
        <v>4.2857142857142856</v>
      </c>
      <c r="X1251" s="34" t="str">
        <f t="shared" si="1"/>
        <v>A</v>
      </c>
      <c r="Y1251" s="201">
        <f t="shared" si="47"/>
        <v>42000</v>
      </c>
      <c r="Z1251" s="201" t="str">
        <f t="shared" si="45"/>
        <v>d</v>
      </c>
    </row>
    <row r="1252" spans="1:26" ht="14.25" customHeight="1" thickBot="1" x14ac:dyDescent="0.3">
      <c r="A1252" s="40">
        <v>7.7880000000000003</v>
      </c>
      <c r="B1252" s="41">
        <v>12</v>
      </c>
      <c r="C1252" s="24" t="s">
        <v>4319</v>
      </c>
      <c r="D1252" s="24"/>
      <c r="E1252" s="24" t="s">
        <v>477</v>
      </c>
      <c r="F1252" s="179" t="s">
        <v>4320</v>
      </c>
      <c r="G1252" s="27" t="s">
        <v>39</v>
      </c>
      <c r="H1252" s="24" t="s">
        <v>4319</v>
      </c>
      <c r="I1252" s="31" t="s">
        <v>4321</v>
      </c>
      <c r="J1252" s="24" t="s">
        <v>4322</v>
      </c>
      <c r="K1252" s="36">
        <v>119</v>
      </c>
      <c r="L1252" s="36" t="s">
        <v>31</v>
      </c>
      <c r="M1252" s="31" t="s">
        <v>622</v>
      </c>
      <c r="N1252" s="24" t="s">
        <v>33</v>
      </c>
      <c r="O1252" s="24">
        <v>6</v>
      </c>
      <c r="P1252" s="31" t="s">
        <v>623</v>
      </c>
      <c r="Q1252" s="31" t="s">
        <v>34</v>
      </c>
      <c r="R1252" s="24"/>
      <c r="S1252" s="24"/>
      <c r="T1252" s="31" t="s">
        <v>35</v>
      </c>
      <c r="U1252" s="199">
        <v>895</v>
      </c>
      <c r="V1252" s="200">
        <v>300</v>
      </c>
      <c r="W1252" s="34">
        <f t="shared" si="0"/>
        <v>89.5</v>
      </c>
      <c r="X1252" s="34" t="str">
        <f t="shared" si="1"/>
        <v>C</v>
      </c>
      <c r="Y1252" s="201">
        <f t="shared" si="47"/>
        <v>900</v>
      </c>
      <c r="Z1252" s="201" t="str">
        <f t="shared" si="45"/>
        <v>d</v>
      </c>
    </row>
    <row r="1253" spans="1:26" ht="14.25" customHeight="1" thickBot="1" x14ac:dyDescent="0.3">
      <c r="A1253" s="113">
        <v>430</v>
      </c>
      <c r="B1253" s="83"/>
      <c r="C1253" s="24" t="s">
        <v>24</v>
      </c>
      <c r="D1253" s="24"/>
      <c r="E1253" s="83" t="s">
        <v>4323</v>
      </c>
      <c r="F1253" s="187" t="s">
        <v>4324</v>
      </c>
      <c r="G1253" s="83" t="s">
        <v>4323</v>
      </c>
      <c r="H1253" s="83" t="s">
        <v>4325</v>
      </c>
      <c r="I1253" s="116" t="s">
        <v>4326</v>
      </c>
      <c r="J1253" s="83" t="s">
        <v>4327</v>
      </c>
      <c r="K1253" s="120">
        <v>1</v>
      </c>
      <c r="L1253" s="37" t="s">
        <v>31</v>
      </c>
      <c r="M1253" s="31" t="s">
        <v>4328</v>
      </c>
      <c r="N1253" s="24" t="s">
        <v>839</v>
      </c>
      <c r="O1253" s="24"/>
      <c r="P1253" s="24" t="s">
        <v>4329</v>
      </c>
      <c r="Q1253" s="31" t="s">
        <v>1607</v>
      </c>
      <c r="R1253" s="24"/>
      <c r="S1253" s="24"/>
      <c r="T1253" s="31" t="s">
        <v>35</v>
      </c>
      <c r="U1253" s="199">
        <v>0</v>
      </c>
      <c r="V1253" s="200">
        <v>0</v>
      </c>
      <c r="W1253" s="34" t="str">
        <f t="shared" si="0"/>
        <v/>
      </c>
      <c r="X1253" s="34" t="str">
        <f t="shared" si="1"/>
        <v/>
      </c>
      <c r="Y1253" s="201">
        <f t="shared" si="47"/>
        <v>0</v>
      </c>
      <c r="Z1253" s="201" t="str">
        <f t="shared" si="45"/>
        <v/>
      </c>
    </row>
    <row r="1254" spans="1:26" ht="14.25" customHeight="1" thickBot="1" x14ac:dyDescent="0.3">
      <c r="A1254" s="113">
        <v>430</v>
      </c>
      <c r="B1254" s="83"/>
      <c r="C1254" s="24" t="s">
        <v>24</v>
      </c>
      <c r="D1254" s="24"/>
      <c r="E1254" s="83" t="s">
        <v>4330</v>
      </c>
      <c r="F1254" s="187" t="s">
        <v>4331</v>
      </c>
      <c r="G1254" s="83" t="s">
        <v>4332</v>
      </c>
      <c r="H1254" s="83" t="s">
        <v>4325</v>
      </c>
      <c r="I1254" s="116" t="s">
        <v>4326</v>
      </c>
      <c r="J1254" s="83" t="s">
        <v>4327</v>
      </c>
      <c r="K1254" s="121">
        <v>1</v>
      </c>
      <c r="L1254" s="42" t="s">
        <v>47</v>
      </c>
      <c r="M1254" s="31" t="s">
        <v>4328</v>
      </c>
      <c r="N1254" s="24" t="s">
        <v>839</v>
      </c>
      <c r="O1254" s="24"/>
      <c r="P1254" s="24" t="s">
        <v>4329</v>
      </c>
      <c r="Q1254" s="31" t="s">
        <v>1607</v>
      </c>
      <c r="R1254" s="24"/>
      <c r="S1254" s="24"/>
      <c r="T1254" s="31" t="s">
        <v>35</v>
      </c>
      <c r="U1254" s="199">
        <v>0</v>
      </c>
      <c r="V1254" s="200">
        <v>0</v>
      </c>
      <c r="W1254" s="34" t="str">
        <f t="shared" si="0"/>
        <v/>
      </c>
      <c r="X1254" s="34" t="str">
        <f t="shared" si="1"/>
        <v/>
      </c>
      <c r="Y1254" s="201">
        <f t="shared" si="47"/>
        <v>0</v>
      </c>
      <c r="Z1254" s="201" t="str">
        <f t="shared" si="45"/>
        <v/>
      </c>
    </row>
    <row r="1255" spans="1:26" ht="14.25" customHeight="1" thickBot="1" x14ac:dyDescent="0.3">
      <c r="A1255" s="113">
        <v>430</v>
      </c>
      <c r="B1255" s="83"/>
      <c r="C1255" s="24" t="s">
        <v>24</v>
      </c>
      <c r="D1255" s="24"/>
      <c r="E1255" s="116" t="s">
        <v>4333</v>
      </c>
      <c r="F1255" s="187" t="s">
        <v>4334</v>
      </c>
      <c r="G1255" s="31" t="s">
        <v>110</v>
      </c>
      <c r="H1255" s="83" t="s">
        <v>4325</v>
      </c>
      <c r="I1255" s="116" t="s">
        <v>4326</v>
      </c>
      <c r="J1255" s="83" t="s">
        <v>4327</v>
      </c>
      <c r="K1255" s="121">
        <v>1</v>
      </c>
      <c r="L1255" s="42" t="s">
        <v>48</v>
      </c>
      <c r="M1255" s="31" t="s">
        <v>4328</v>
      </c>
      <c r="N1255" s="24" t="s">
        <v>839</v>
      </c>
      <c r="O1255" s="24"/>
      <c r="P1255" s="24" t="s">
        <v>4329</v>
      </c>
      <c r="Q1255" s="31" t="s">
        <v>1607</v>
      </c>
      <c r="R1255" s="24"/>
      <c r="S1255" s="24"/>
      <c r="T1255" s="31" t="s">
        <v>35</v>
      </c>
      <c r="U1255" s="199">
        <v>0</v>
      </c>
      <c r="V1255" s="200">
        <v>0</v>
      </c>
      <c r="W1255" s="34" t="str">
        <f t="shared" si="0"/>
        <v/>
      </c>
      <c r="X1255" s="34" t="str">
        <f t="shared" si="1"/>
        <v/>
      </c>
      <c r="Y1255" s="201">
        <f t="shared" si="47"/>
        <v>0</v>
      </c>
      <c r="Z1255" s="201" t="str">
        <f t="shared" si="45"/>
        <v/>
      </c>
    </row>
    <row r="1256" spans="1:26" ht="14.25" customHeight="1" thickBot="1" x14ac:dyDescent="0.3">
      <c r="A1256" s="113">
        <v>430</v>
      </c>
      <c r="B1256" s="83" t="s">
        <v>4335</v>
      </c>
      <c r="C1256" s="24" t="s">
        <v>24</v>
      </c>
      <c r="D1256" s="24"/>
      <c r="E1256" s="116" t="s">
        <v>3946</v>
      </c>
      <c r="F1256" s="187" t="s">
        <v>4336</v>
      </c>
      <c r="G1256" s="116" t="s">
        <v>3946</v>
      </c>
      <c r="H1256" s="83" t="s">
        <v>4325</v>
      </c>
      <c r="I1256" s="116" t="s">
        <v>4326</v>
      </c>
      <c r="J1256" s="83" t="s">
        <v>4327</v>
      </c>
      <c r="K1256" s="121">
        <v>1</v>
      </c>
      <c r="L1256" s="42" t="s">
        <v>425</v>
      </c>
      <c r="M1256" s="31" t="s">
        <v>4328</v>
      </c>
      <c r="N1256" s="24" t="s">
        <v>839</v>
      </c>
      <c r="O1256" s="24"/>
      <c r="P1256" s="24" t="s">
        <v>4329</v>
      </c>
      <c r="Q1256" s="31" t="s">
        <v>1607</v>
      </c>
      <c r="R1256" s="24"/>
      <c r="S1256" s="24"/>
      <c r="T1256" s="31" t="s">
        <v>35</v>
      </c>
      <c r="U1256" s="199">
        <v>0</v>
      </c>
      <c r="V1256" s="200">
        <v>0</v>
      </c>
      <c r="W1256" s="34" t="str">
        <f t="shared" si="0"/>
        <v/>
      </c>
      <c r="X1256" s="34" t="str">
        <f t="shared" si="1"/>
        <v/>
      </c>
      <c r="Y1256" s="201">
        <f t="shared" si="47"/>
        <v>0</v>
      </c>
      <c r="Z1256" s="201" t="str">
        <f t="shared" si="45"/>
        <v/>
      </c>
    </row>
    <row r="1257" spans="1:26" ht="14.25" customHeight="1" thickBot="1" x14ac:dyDescent="0.3">
      <c r="A1257" s="113">
        <v>430</v>
      </c>
      <c r="B1257" s="83" t="s">
        <v>4335</v>
      </c>
      <c r="C1257" s="24" t="s">
        <v>24</v>
      </c>
      <c r="D1257" s="24"/>
      <c r="E1257" s="24" t="s">
        <v>1544</v>
      </c>
      <c r="F1257" s="187" t="s">
        <v>4337</v>
      </c>
      <c r="G1257" s="31" t="s">
        <v>1289</v>
      </c>
      <c r="H1257" s="83" t="s">
        <v>4325</v>
      </c>
      <c r="I1257" s="116" t="s">
        <v>4326</v>
      </c>
      <c r="J1257" s="83" t="s">
        <v>4327</v>
      </c>
      <c r="K1257" s="121">
        <v>1</v>
      </c>
      <c r="L1257" s="42" t="s">
        <v>430</v>
      </c>
      <c r="M1257" s="31" t="s">
        <v>4328</v>
      </c>
      <c r="N1257" s="24" t="s">
        <v>839</v>
      </c>
      <c r="O1257" s="24"/>
      <c r="P1257" s="24" t="s">
        <v>4329</v>
      </c>
      <c r="Q1257" s="31" t="s">
        <v>1607</v>
      </c>
      <c r="R1257" s="24"/>
      <c r="S1257" s="24"/>
      <c r="T1257" s="31" t="s">
        <v>35</v>
      </c>
      <c r="U1257" s="199">
        <v>0</v>
      </c>
      <c r="V1257" s="200">
        <v>0</v>
      </c>
      <c r="W1257" s="34" t="str">
        <f t="shared" si="0"/>
        <v/>
      </c>
      <c r="X1257" s="34" t="str">
        <f t="shared" si="1"/>
        <v/>
      </c>
      <c r="Y1257" s="201">
        <f t="shared" si="47"/>
        <v>0</v>
      </c>
      <c r="Z1257" s="201" t="str">
        <f t="shared" si="45"/>
        <v/>
      </c>
    </row>
    <row r="1258" spans="1:26" ht="14.25" customHeight="1" thickBot="1" x14ac:dyDescent="0.3">
      <c r="A1258" s="113">
        <v>430</v>
      </c>
      <c r="B1258" s="83"/>
      <c r="C1258" s="24" t="s">
        <v>24</v>
      </c>
      <c r="D1258" s="24"/>
      <c r="E1258" s="83" t="s">
        <v>4338</v>
      </c>
      <c r="F1258" s="187" t="s">
        <v>4339</v>
      </c>
      <c r="G1258" s="31" t="s">
        <v>69</v>
      </c>
      <c r="H1258" s="83" t="s">
        <v>4325</v>
      </c>
      <c r="I1258" s="116" t="s">
        <v>4326</v>
      </c>
      <c r="J1258" s="83" t="s">
        <v>4327</v>
      </c>
      <c r="K1258" s="121">
        <v>1</v>
      </c>
      <c r="L1258" s="42" t="s">
        <v>1220</v>
      </c>
      <c r="M1258" s="31" t="s">
        <v>4328</v>
      </c>
      <c r="N1258" s="24" t="s">
        <v>839</v>
      </c>
      <c r="O1258" s="24"/>
      <c r="P1258" s="24" t="s">
        <v>4329</v>
      </c>
      <c r="Q1258" s="31" t="s">
        <v>1607</v>
      </c>
      <c r="R1258" s="24"/>
      <c r="S1258" s="24"/>
      <c r="T1258" s="31" t="s">
        <v>35</v>
      </c>
      <c r="U1258" s="199">
        <v>0</v>
      </c>
      <c r="V1258" s="200">
        <v>0</v>
      </c>
      <c r="W1258" s="34" t="str">
        <f t="shared" si="0"/>
        <v/>
      </c>
      <c r="X1258" s="34" t="str">
        <f t="shared" si="1"/>
        <v/>
      </c>
      <c r="Y1258" s="201">
        <f t="shared" si="47"/>
        <v>0</v>
      </c>
      <c r="Z1258" s="201" t="str">
        <f t="shared" si="45"/>
        <v/>
      </c>
    </row>
    <row r="1259" spans="1:26" ht="14.25" customHeight="1" thickBot="1" x14ac:dyDescent="0.3">
      <c r="A1259" s="113">
        <v>430</v>
      </c>
      <c r="B1259" s="83"/>
      <c r="C1259" s="24" t="s">
        <v>195</v>
      </c>
      <c r="D1259" s="24"/>
      <c r="E1259" s="24" t="s">
        <v>808</v>
      </c>
      <c r="F1259" s="187" t="s">
        <v>4340</v>
      </c>
      <c r="G1259" s="116" t="s">
        <v>46</v>
      </c>
      <c r="H1259" s="83" t="s">
        <v>4325</v>
      </c>
      <c r="I1259" s="116" t="s">
        <v>4326</v>
      </c>
      <c r="J1259" s="83" t="s">
        <v>4327</v>
      </c>
      <c r="K1259" s="121">
        <v>1</v>
      </c>
      <c r="L1259" s="42" t="s">
        <v>1721</v>
      </c>
      <c r="M1259" s="31" t="s">
        <v>4328</v>
      </c>
      <c r="N1259" s="24" t="s">
        <v>839</v>
      </c>
      <c r="O1259" s="24"/>
      <c r="P1259" s="24" t="s">
        <v>4329</v>
      </c>
      <c r="Q1259" s="31" t="s">
        <v>1607</v>
      </c>
      <c r="R1259" s="24"/>
      <c r="S1259" s="24"/>
      <c r="T1259" s="31" t="s">
        <v>35</v>
      </c>
      <c r="U1259" s="199">
        <v>0</v>
      </c>
      <c r="V1259" s="200">
        <v>0</v>
      </c>
      <c r="W1259" s="34" t="str">
        <f t="shared" si="0"/>
        <v/>
      </c>
      <c r="X1259" s="34" t="str">
        <f t="shared" si="1"/>
        <v/>
      </c>
      <c r="Y1259" s="201">
        <f t="shared" si="47"/>
        <v>0</v>
      </c>
      <c r="Z1259" s="201" t="str">
        <f t="shared" si="45"/>
        <v/>
      </c>
    </row>
    <row r="1260" spans="1:26" ht="14.25" customHeight="1" thickBot="1" x14ac:dyDescent="0.3">
      <c r="A1260" s="113">
        <v>430</v>
      </c>
      <c r="B1260" s="83"/>
      <c r="C1260" s="24" t="s">
        <v>24</v>
      </c>
      <c r="D1260" s="24"/>
      <c r="E1260" s="83" t="s">
        <v>130</v>
      </c>
      <c r="F1260" s="187" t="s">
        <v>4341</v>
      </c>
      <c r="G1260" s="116" t="s">
        <v>46</v>
      </c>
      <c r="H1260" s="83" t="s">
        <v>4325</v>
      </c>
      <c r="I1260" s="116" t="s">
        <v>4326</v>
      </c>
      <c r="J1260" s="83" t="s">
        <v>4327</v>
      </c>
      <c r="K1260" s="121">
        <v>1</v>
      </c>
      <c r="L1260" s="42" t="s">
        <v>1724</v>
      </c>
      <c r="M1260" s="31" t="s">
        <v>4328</v>
      </c>
      <c r="N1260" s="24" t="s">
        <v>839</v>
      </c>
      <c r="O1260" s="24"/>
      <c r="P1260" s="24" t="s">
        <v>4329</v>
      </c>
      <c r="Q1260" s="31" t="s">
        <v>1607</v>
      </c>
      <c r="R1260" s="24"/>
      <c r="S1260" s="24"/>
      <c r="T1260" s="31" t="s">
        <v>35</v>
      </c>
      <c r="U1260" s="199">
        <v>0</v>
      </c>
      <c r="V1260" s="200">
        <v>0</v>
      </c>
      <c r="W1260" s="34" t="str">
        <f t="shared" si="0"/>
        <v/>
      </c>
      <c r="X1260" s="34" t="str">
        <f t="shared" si="1"/>
        <v/>
      </c>
      <c r="Y1260" s="201">
        <f t="shared" si="47"/>
        <v>0</v>
      </c>
      <c r="Z1260" s="201" t="str">
        <f t="shared" si="45"/>
        <v/>
      </c>
    </row>
    <row r="1261" spans="1:26" ht="14.25" customHeight="1" thickBot="1" x14ac:dyDescent="0.3">
      <c r="A1261" s="113">
        <v>430</v>
      </c>
      <c r="B1261" s="83"/>
      <c r="C1261" s="24" t="s">
        <v>28</v>
      </c>
      <c r="D1261" s="24"/>
      <c r="E1261" s="24" t="s">
        <v>786</v>
      </c>
      <c r="F1261" s="187" t="s">
        <v>4342</v>
      </c>
      <c r="G1261" s="116" t="s">
        <v>4343</v>
      </c>
      <c r="H1261" s="83" t="s">
        <v>4325</v>
      </c>
      <c r="I1261" s="116" t="s">
        <v>4326</v>
      </c>
      <c r="J1261" s="83" t="s">
        <v>4327</v>
      </c>
      <c r="K1261" s="121">
        <v>1</v>
      </c>
      <c r="L1261" s="42" t="s">
        <v>4344</v>
      </c>
      <c r="M1261" s="31" t="s">
        <v>4328</v>
      </c>
      <c r="N1261" s="24" t="s">
        <v>839</v>
      </c>
      <c r="O1261" s="24"/>
      <c r="P1261" s="24" t="s">
        <v>4329</v>
      </c>
      <c r="Q1261" s="31" t="s">
        <v>1607</v>
      </c>
      <c r="R1261" s="24"/>
      <c r="S1261" s="24"/>
      <c r="T1261" s="31" t="s">
        <v>35</v>
      </c>
      <c r="U1261" s="199">
        <v>0</v>
      </c>
      <c r="V1261" s="200">
        <v>0</v>
      </c>
      <c r="W1261" s="34" t="str">
        <f t="shared" si="0"/>
        <v/>
      </c>
      <c r="X1261" s="34" t="str">
        <f t="shared" si="1"/>
        <v/>
      </c>
      <c r="Y1261" s="201">
        <f t="shared" si="47"/>
        <v>0</v>
      </c>
      <c r="Z1261" s="201" t="str">
        <f t="shared" si="45"/>
        <v/>
      </c>
    </row>
    <row r="1262" spans="1:26" ht="14.25" customHeight="1" thickBot="1" x14ac:dyDescent="0.3">
      <c r="A1262" s="113">
        <v>430</v>
      </c>
      <c r="B1262" s="83"/>
      <c r="C1262" s="24" t="s">
        <v>24</v>
      </c>
      <c r="D1262" s="24"/>
      <c r="E1262" s="83" t="s">
        <v>4345</v>
      </c>
      <c r="F1262" s="187" t="s">
        <v>4346</v>
      </c>
      <c r="G1262" s="116" t="s">
        <v>180</v>
      </c>
      <c r="H1262" s="83" t="s">
        <v>4325</v>
      </c>
      <c r="I1262" s="116" t="s">
        <v>4326</v>
      </c>
      <c r="J1262" s="83" t="s">
        <v>4327</v>
      </c>
      <c r="K1262" s="121">
        <v>1</v>
      </c>
      <c r="L1262" s="42" t="s">
        <v>4347</v>
      </c>
      <c r="M1262" s="31" t="s">
        <v>4328</v>
      </c>
      <c r="N1262" s="24" t="s">
        <v>839</v>
      </c>
      <c r="O1262" s="24"/>
      <c r="P1262" s="24" t="s">
        <v>4329</v>
      </c>
      <c r="Q1262" s="31" t="s">
        <v>1607</v>
      </c>
      <c r="R1262" s="24"/>
      <c r="S1262" s="24"/>
      <c r="T1262" s="31" t="s">
        <v>35</v>
      </c>
      <c r="U1262" s="199">
        <v>15400</v>
      </c>
      <c r="V1262" s="200">
        <v>12000</v>
      </c>
      <c r="W1262" s="34">
        <f t="shared" si="0"/>
        <v>38.5</v>
      </c>
      <c r="X1262" s="34" t="str">
        <f t="shared" si="1"/>
        <v>B</v>
      </c>
      <c r="Y1262" s="201">
        <f t="shared" si="47"/>
        <v>36000</v>
      </c>
      <c r="Z1262" s="201" t="str">
        <f t="shared" si="45"/>
        <v>d</v>
      </c>
    </row>
    <row r="1263" spans="1:26" ht="14.25" customHeight="1" thickBot="1" x14ac:dyDescent="0.3">
      <c r="A1263" s="113">
        <v>430</v>
      </c>
      <c r="B1263" s="83" t="s">
        <v>4348</v>
      </c>
      <c r="C1263" s="24" t="s">
        <v>24</v>
      </c>
      <c r="D1263" s="24"/>
      <c r="E1263" s="24" t="s">
        <v>1640</v>
      </c>
      <c r="F1263" s="187" t="s">
        <v>4349</v>
      </c>
      <c r="G1263" s="116" t="s">
        <v>1714</v>
      </c>
      <c r="H1263" s="83" t="s">
        <v>4325</v>
      </c>
      <c r="I1263" s="116" t="s">
        <v>4326</v>
      </c>
      <c r="J1263" s="83" t="s">
        <v>4327</v>
      </c>
      <c r="K1263" s="121">
        <v>1</v>
      </c>
      <c r="L1263" s="42" t="s">
        <v>4350</v>
      </c>
      <c r="M1263" s="31" t="s">
        <v>4328</v>
      </c>
      <c r="N1263" s="24" t="s">
        <v>839</v>
      </c>
      <c r="O1263" s="24"/>
      <c r="P1263" s="24" t="s">
        <v>4329</v>
      </c>
      <c r="Q1263" s="31" t="s">
        <v>1607</v>
      </c>
      <c r="R1263" s="24"/>
      <c r="S1263" s="24"/>
      <c r="T1263" s="31" t="s">
        <v>35</v>
      </c>
      <c r="U1263" s="199">
        <v>0</v>
      </c>
      <c r="V1263" s="200">
        <v>0</v>
      </c>
      <c r="W1263" s="34" t="str">
        <f t="shared" si="0"/>
        <v/>
      </c>
      <c r="X1263" s="34" t="str">
        <f t="shared" si="1"/>
        <v/>
      </c>
      <c r="Y1263" s="201">
        <f t="shared" si="47"/>
        <v>0</v>
      </c>
      <c r="Z1263" s="201" t="str">
        <f t="shared" si="45"/>
        <v/>
      </c>
    </row>
    <row r="1264" spans="1:26" ht="14.25" customHeight="1" thickBot="1" x14ac:dyDescent="0.3">
      <c r="A1264" s="113">
        <v>430</v>
      </c>
      <c r="B1264" s="83"/>
      <c r="C1264" s="24" t="s">
        <v>24</v>
      </c>
      <c r="D1264" s="24"/>
      <c r="E1264" s="24" t="s">
        <v>2981</v>
      </c>
      <c r="F1264" s="187" t="s">
        <v>4351</v>
      </c>
      <c r="G1264" s="31" t="s">
        <v>27</v>
      </c>
      <c r="H1264" s="83" t="s">
        <v>4325</v>
      </c>
      <c r="I1264" s="116" t="s">
        <v>4326</v>
      </c>
      <c r="J1264" s="83" t="s">
        <v>4327</v>
      </c>
      <c r="K1264" s="121">
        <v>1</v>
      </c>
      <c r="L1264" s="42" t="s">
        <v>4352</v>
      </c>
      <c r="M1264" s="31" t="s">
        <v>4328</v>
      </c>
      <c r="N1264" s="24" t="s">
        <v>839</v>
      </c>
      <c r="O1264" s="24"/>
      <c r="P1264" s="24" t="s">
        <v>4329</v>
      </c>
      <c r="Q1264" s="31" t="s">
        <v>1607</v>
      </c>
      <c r="R1264" s="24"/>
      <c r="S1264" s="24"/>
      <c r="T1264" s="31" t="s">
        <v>35</v>
      </c>
      <c r="U1264" s="199">
        <v>0</v>
      </c>
      <c r="V1264" s="200">
        <v>0</v>
      </c>
      <c r="W1264" s="34" t="str">
        <f t="shared" si="0"/>
        <v/>
      </c>
      <c r="X1264" s="34" t="str">
        <f t="shared" si="1"/>
        <v/>
      </c>
      <c r="Y1264" s="201">
        <f t="shared" si="47"/>
        <v>0</v>
      </c>
      <c r="Z1264" s="201" t="str">
        <f t="shared" si="45"/>
        <v/>
      </c>
    </row>
    <row r="1265" spans="1:26" ht="14.25" customHeight="1" thickBot="1" x14ac:dyDescent="0.3">
      <c r="A1265" s="113">
        <v>430</v>
      </c>
      <c r="B1265" s="83"/>
      <c r="C1265" s="24" t="s">
        <v>24</v>
      </c>
      <c r="D1265" s="24"/>
      <c r="E1265" s="116" t="s">
        <v>1719</v>
      </c>
      <c r="F1265" s="187" t="s">
        <v>4353</v>
      </c>
      <c r="G1265" s="116" t="s">
        <v>1719</v>
      </c>
      <c r="H1265" s="83" t="s">
        <v>4325</v>
      </c>
      <c r="I1265" s="116" t="s">
        <v>4326</v>
      </c>
      <c r="J1265" s="83" t="s">
        <v>4327</v>
      </c>
      <c r="K1265" s="121">
        <v>1</v>
      </c>
      <c r="L1265" s="42" t="s">
        <v>4354</v>
      </c>
      <c r="M1265" s="31" t="s">
        <v>4328</v>
      </c>
      <c r="N1265" s="24" t="s">
        <v>839</v>
      </c>
      <c r="O1265" s="24"/>
      <c r="P1265" s="24" t="s">
        <v>4329</v>
      </c>
      <c r="Q1265" s="31" t="s">
        <v>1607</v>
      </c>
      <c r="R1265" s="24"/>
      <c r="S1265" s="24"/>
      <c r="T1265" s="31" t="s">
        <v>35</v>
      </c>
      <c r="U1265" s="199">
        <v>0</v>
      </c>
      <c r="V1265" s="200">
        <v>0</v>
      </c>
      <c r="W1265" s="34" t="str">
        <f t="shared" si="0"/>
        <v/>
      </c>
      <c r="X1265" s="34" t="str">
        <f t="shared" si="1"/>
        <v/>
      </c>
      <c r="Y1265" s="201">
        <f t="shared" si="47"/>
        <v>0</v>
      </c>
      <c r="Z1265" s="201" t="str">
        <f t="shared" si="45"/>
        <v/>
      </c>
    </row>
    <row r="1266" spans="1:26" ht="14.25" customHeight="1" thickBot="1" x14ac:dyDescent="0.3">
      <c r="A1266" s="113">
        <v>430</v>
      </c>
      <c r="B1266" s="83" t="s">
        <v>4335</v>
      </c>
      <c r="C1266" s="24" t="s">
        <v>24</v>
      </c>
      <c r="D1266" s="24"/>
      <c r="E1266" s="83" t="s">
        <v>4355</v>
      </c>
      <c r="F1266" s="187" t="s">
        <v>4356</v>
      </c>
      <c r="G1266" s="116" t="s">
        <v>4357</v>
      </c>
      <c r="H1266" s="83" t="s">
        <v>4325</v>
      </c>
      <c r="I1266" s="116" t="s">
        <v>4326</v>
      </c>
      <c r="J1266" s="83" t="s">
        <v>4327</v>
      </c>
      <c r="K1266" s="121">
        <v>1</v>
      </c>
      <c r="L1266" s="42" t="s">
        <v>4358</v>
      </c>
      <c r="M1266" s="31" t="s">
        <v>4328</v>
      </c>
      <c r="N1266" s="24" t="s">
        <v>839</v>
      </c>
      <c r="O1266" s="24"/>
      <c r="P1266" s="24" t="s">
        <v>4329</v>
      </c>
      <c r="Q1266" s="31" t="s">
        <v>1607</v>
      </c>
      <c r="R1266" s="24"/>
      <c r="S1266" s="24"/>
      <c r="T1266" s="31" t="s">
        <v>35</v>
      </c>
      <c r="U1266" s="199">
        <v>0</v>
      </c>
      <c r="V1266" s="200">
        <v>0</v>
      </c>
      <c r="W1266" s="34" t="str">
        <f t="shared" si="0"/>
        <v/>
      </c>
      <c r="X1266" s="34" t="str">
        <f t="shared" si="1"/>
        <v/>
      </c>
      <c r="Y1266" s="201">
        <f t="shared" si="47"/>
        <v>0</v>
      </c>
      <c r="Z1266" s="201" t="str">
        <f t="shared" si="45"/>
        <v/>
      </c>
    </row>
    <row r="1267" spans="1:26" ht="14.25" customHeight="1" thickBot="1" x14ac:dyDescent="0.3">
      <c r="A1267" s="113">
        <v>430</v>
      </c>
      <c r="B1267" s="83"/>
      <c r="C1267" s="24" t="s">
        <v>24</v>
      </c>
      <c r="D1267" s="24"/>
      <c r="E1267" s="83" t="s">
        <v>1138</v>
      </c>
      <c r="F1267" s="187" t="s">
        <v>4359</v>
      </c>
      <c r="G1267" s="31" t="s">
        <v>934</v>
      </c>
      <c r="H1267" s="83" t="s">
        <v>4325</v>
      </c>
      <c r="I1267" s="116" t="s">
        <v>4326</v>
      </c>
      <c r="J1267" s="83" t="s">
        <v>4327</v>
      </c>
      <c r="K1267" s="121">
        <v>1</v>
      </c>
      <c r="L1267" s="42" t="s">
        <v>4360</v>
      </c>
      <c r="M1267" s="31" t="s">
        <v>4328</v>
      </c>
      <c r="N1267" s="24" t="s">
        <v>839</v>
      </c>
      <c r="O1267" s="24"/>
      <c r="P1267" s="24" t="s">
        <v>4329</v>
      </c>
      <c r="Q1267" s="31" t="s">
        <v>1607</v>
      </c>
      <c r="R1267" s="24"/>
      <c r="S1267" s="24"/>
      <c r="T1267" s="31" t="s">
        <v>35</v>
      </c>
      <c r="U1267" s="199">
        <v>0</v>
      </c>
      <c r="V1267" s="200">
        <v>0</v>
      </c>
      <c r="W1267" s="34" t="str">
        <f t="shared" si="0"/>
        <v/>
      </c>
      <c r="X1267" s="34" t="str">
        <f t="shared" si="1"/>
        <v/>
      </c>
      <c r="Y1267" s="201">
        <f t="shared" si="47"/>
        <v>0</v>
      </c>
      <c r="Z1267" s="201" t="str">
        <f t="shared" si="45"/>
        <v/>
      </c>
    </row>
    <row r="1268" spans="1:26" ht="14.25" customHeight="1" thickBot="1" x14ac:dyDescent="0.3">
      <c r="A1268" s="113">
        <v>430</v>
      </c>
      <c r="B1268" s="83" t="s">
        <v>4361</v>
      </c>
      <c r="C1268" s="24" t="s">
        <v>24</v>
      </c>
      <c r="D1268" s="24"/>
      <c r="E1268" s="83" t="s">
        <v>104</v>
      </c>
      <c r="F1268" s="187" t="s">
        <v>4362</v>
      </c>
      <c r="G1268" s="116" t="s">
        <v>106</v>
      </c>
      <c r="H1268" s="83" t="s">
        <v>4325</v>
      </c>
      <c r="I1268" s="116" t="s">
        <v>4326</v>
      </c>
      <c r="J1268" s="83" t="s">
        <v>4327</v>
      </c>
      <c r="K1268" s="121">
        <v>1</v>
      </c>
      <c r="L1268" s="42" t="s">
        <v>4363</v>
      </c>
      <c r="M1268" s="31" t="s">
        <v>4328</v>
      </c>
      <c r="N1268" s="24" t="s">
        <v>839</v>
      </c>
      <c r="O1268" s="24"/>
      <c r="P1268" s="24" t="s">
        <v>4329</v>
      </c>
      <c r="Q1268" s="31" t="s">
        <v>1607</v>
      </c>
      <c r="R1268" s="24"/>
      <c r="S1268" s="24"/>
      <c r="T1268" s="31" t="s">
        <v>35</v>
      </c>
      <c r="U1268" s="199">
        <v>0</v>
      </c>
      <c r="V1268" s="200">
        <v>0</v>
      </c>
      <c r="W1268" s="34" t="str">
        <f t="shared" si="0"/>
        <v/>
      </c>
      <c r="X1268" s="34" t="str">
        <f t="shared" si="1"/>
        <v/>
      </c>
      <c r="Y1268" s="201">
        <f t="shared" si="47"/>
        <v>0</v>
      </c>
      <c r="Z1268" s="201" t="str">
        <f t="shared" si="45"/>
        <v/>
      </c>
    </row>
    <row r="1269" spans="1:26" ht="14.25" customHeight="1" thickBot="1" x14ac:dyDescent="0.3">
      <c r="A1269" s="113">
        <v>430</v>
      </c>
      <c r="B1269" s="83" t="s">
        <v>4335</v>
      </c>
      <c r="C1269" s="24" t="s">
        <v>24</v>
      </c>
      <c r="D1269" s="24"/>
      <c r="E1269" s="24" t="s">
        <v>4364</v>
      </c>
      <c r="F1269" s="187" t="s">
        <v>4365</v>
      </c>
      <c r="G1269" s="27" t="s">
        <v>39</v>
      </c>
      <c r="H1269" s="83" t="s">
        <v>4325</v>
      </c>
      <c r="I1269" s="116" t="s">
        <v>4326</v>
      </c>
      <c r="J1269" s="83" t="s">
        <v>4327</v>
      </c>
      <c r="K1269" s="121">
        <v>1</v>
      </c>
      <c r="L1269" s="42" t="s">
        <v>4366</v>
      </c>
      <c r="M1269" s="31" t="s">
        <v>4328</v>
      </c>
      <c r="N1269" s="24" t="s">
        <v>839</v>
      </c>
      <c r="O1269" s="24"/>
      <c r="P1269" s="24" t="s">
        <v>4329</v>
      </c>
      <c r="Q1269" s="31" t="s">
        <v>1607</v>
      </c>
      <c r="R1269" s="24"/>
      <c r="S1269" s="24"/>
      <c r="T1269" s="31" t="s">
        <v>35</v>
      </c>
      <c r="U1269" s="199">
        <v>0</v>
      </c>
      <c r="V1269" s="200">
        <v>0</v>
      </c>
      <c r="W1269" s="34" t="str">
        <f t="shared" si="0"/>
        <v/>
      </c>
      <c r="X1269" s="34" t="str">
        <f t="shared" si="1"/>
        <v/>
      </c>
      <c r="Y1269" s="201">
        <f t="shared" si="47"/>
        <v>0</v>
      </c>
      <c r="Z1269" s="201" t="str">
        <f t="shared" si="45"/>
        <v/>
      </c>
    </row>
    <row r="1270" spans="1:26" ht="14.25" customHeight="1" thickBot="1" x14ac:dyDescent="0.3">
      <c r="A1270" s="113">
        <v>430</v>
      </c>
      <c r="B1270" s="83" t="s">
        <v>4335</v>
      </c>
      <c r="C1270" s="24" t="s">
        <v>24</v>
      </c>
      <c r="D1270" s="24"/>
      <c r="E1270" s="31" t="s">
        <v>603</v>
      </c>
      <c r="F1270" s="187" t="s">
        <v>4367</v>
      </c>
      <c r="G1270" s="27" t="s">
        <v>39</v>
      </c>
      <c r="H1270" s="83" t="s">
        <v>4325</v>
      </c>
      <c r="I1270" s="116" t="s">
        <v>4326</v>
      </c>
      <c r="J1270" s="83" t="s">
        <v>4327</v>
      </c>
      <c r="K1270" s="121">
        <v>1</v>
      </c>
      <c r="L1270" s="42" t="s">
        <v>4368</v>
      </c>
      <c r="M1270" s="31" t="s">
        <v>4328</v>
      </c>
      <c r="N1270" s="24" t="s">
        <v>839</v>
      </c>
      <c r="O1270" s="24"/>
      <c r="P1270" s="24" t="s">
        <v>4329</v>
      </c>
      <c r="Q1270" s="31" t="s">
        <v>1607</v>
      </c>
      <c r="R1270" s="24"/>
      <c r="S1270" s="24"/>
      <c r="T1270" s="31" t="s">
        <v>35</v>
      </c>
      <c r="U1270" s="199">
        <v>0</v>
      </c>
      <c r="V1270" s="200">
        <v>0</v>
      </c>
      <c r="W1270" s="34" t="str">
        <f t="shared" si="0"/>
        <v/>
      </c>
      <c r="X1270" s="34" t="str">
        <f t="shared" si="1"/>
        <v/>
      </c>
      <c r="Y1270" s="201">
        <f t="shared" si="47"/>
        <v>0</v>
      </c>
      <c r="Z1270" s="201" t="str">
        <f t="shared" si="45"/>
        <v/>
      </c>
    </row>
    <row r="1271" spans="1:26" ht="14.25" customHeight="1" thickBot="1" x14ac:dyDescent="0.3">
      <c r="A1271" s="113">
        <v>430</v>
      </c>
      <c r="B1271" s="83" t="s">
        <v>4335</v>
      </c>
      <c r="C1271" s="24" t="s">
        <v>24</v>
      </c>
      <c r="D1271" s="24"/>
      <c r="E1271" s="83" t="s">
        <v>1132</v>
      </c>
      <c r="F1271" s="187" t="s">
        <v>4369</v>
      </c>
      <c r="G1271" s="27" t="s">
        <v>39</v>
      </c>
      <c r="H1271" s="83" t="s">
        <v>4325</v>
      </c>
      <c r="I1271" s="116" t="s">
        <v>4326</v>
      </c>
      <c r="J1271" s="83" t="s">
        <v>4327</v>
      </c>
      <c r="K1271" s="121">
        <v>1</v>
      </c>
      <c r="L1271" s="42" t="s">
        <v>4370</v>
      </c>
      <c r="M1271" s="31" t="s">
        <v>4328</v>
      </c>
      <c r="N1271" s="24" t="s">
        <v>839</v>
      </c>
      <c r="O1271" s="24"/>
      <c r="P1271" s="24" t="s">
        <v>4329</v>
      </c>
      <c r="Q1271" s="31" t="s">
        <v>1607</v>
      </c>
      <c r="R1271" s="24"/>
      <c r="S1271" s="24"/>
      <c r="T1271" s="31" t="s">
        <v>35</v>
      </c>
      <c r="U1271" s="199">
        <v>0</v>
      </c>
      <c r="V1271" s="200">
        <v>0</v>
      </c>
      <c r="W1271" s="34" t="str">
        <f t="shared" si="0"/>
        <v/>
      </c>
      <c r="X1271" s="34" t="str">
        <f t="shared" si="1"/>
        <v/>
      </c>
      <c r="Y1271" s="201">
        <f t="shared" si="47"/>
        <v>0</v>
      </c>
      <c r="Z1271" s="201" t="str">
        <f t="shared" si="45"/>
        <v/>
      </c>
    </row>
    <row r="1272" spans="1:26" ht="14.25" customHeight="1" thickBot="1" x14ac:dyDescent="0.3">
      <c r="A1272" s="113">
        <v>430</v>
      </c>
      <c r="B1272" s="83" t="s">
        <v>4335</v>
      </c>
      <c r="C1272" s="24" t="s">
        <v>24</v>
      </c>
      <c r="D1272" s="24"/>
      <c r="E1272" s="83" t="s">
        <v>1701</v>
      </c>
      <c r="F1272" s="187" t="s">
        <v>4371</v>
      </c>
      <c r="G1272" s="27" t="s">
        <v>39</v>
      </c>
      <c r="H1272" s="83" t="s">
        <v>4325</v>
      </c>
      <c r="I1272" s="116" t="s">
        <v>4326</v>
      </c>
      <c r="J1272" s="83" t="s">
        <v>4327</v>
      </c>
      <c r="K1272" s="121">
        <v>1</v>
      </c>
      <c r="L1272" s="42" t="s">
        <v>4372</v>
      </c>
      <c r="M1272" s="31" t="s">
        <v>4328</v>
      </c>
      <c r="N1272" s="24" t="s">
        <v>839</v>
      </c>
      <c r="O1272" s="24"/>
      <c r="P1272" s="24" t="s">
        <v>4329</v>
      </c>
      <c r="Q1272" s="31" t="s">
        <v>1607</v>
      </c>
      <c r="R1272" s="24"/>
      <c r="S1272" s="24"/>
      <c r="T1272" s="31" t="s">
        <v>35</v>
      </c>
      <c r="U1272" s="199">
        <v>0</v>
      </c>
      <c r="V1272" s="200">
        <v>0</v>
      </c>
      <c r="W1272" s="34" t="str">
        <f t="shared" si="0"/>
        <v/>
      </c>
      <c r="X1272" s="34" t="str">
        <f t="shared" si="1"/>
        <v/>
      </c>
      <c r="Y1272" s="201">
        <f t="shared" si="47"/>
        <v>0</v>
      </c>
      <c r="Z1272" s="201" t="str">
        <f t="shared" si="45"/>
        <v/>
      </c>
    </row>
    <row r="1273" spans="1:26" ht="14.25" customHeight="1" thickBot="1" x14ac:dyDescent="0.3">
      <c r="A1273" s="113">
        <v>430</v>
      </c>
      <c r="B1273" s="83" t="s">
        <v>4335</v>
      </c>
      <c r="C1273" s="24" t="s">
        <v>24</v>
      </c>
      <c r="D1273" s="24"/>
      <c r="E1273" s="116" t="s">
        <v>4373</v>
      </c>
      <c r="F1273" s="187" t="s">
        <v>4374</v>
      </c>
      <c r="G1273" s="116" t="s">
        <v>4375</v>
      </c>
      <c r="H1273" s="83" t="s">
        <v>4325</v>
      </c>
      <c r="I1273" s="116" t="s">
        <v>4326</v>
      </c>
      <c r="J1273" s="83" t="s">
        <v>4327</v>
      </c>
      <c r="K1273" s="121">
        <v>1</v>
      </c>
      <c r="L1273" s="42" t="s">
        <v>4376</v>
      </c>
      <c r="M1273" s="31" t="s">
        <v>4328</v>
      </c>
      <c r="N1273" s="24" t="s">
        <v>839</v>
      </c>
      <c r="O1273" s="24"/>
      <c r="P1273" s="24" t="s">
        <v>4329</v>
      </c>
      <c r="Q1273" s="31" t="s">
        <v>1607</v>
      </c>
      <c r="R1273" s="24"/>
      <c r="S1273" s="24"/>
      <c r="T1273" s="31" t="s">
        <v>35</v>
      </c>
      <c r="U1273" s="199">
        <v>0</v>
      </c>
      <c r="V1273" s="200">
        <v>0</v>
      </c>
      <c r="W1273" s="34" t="str">
        <f t="shared" si="0"/>
        <v/>
      </c>
      <c r="X1273" s="34" t="str">
        <f t="shared" si="1"/>
        <v/>
      </c>
      <c r="Y1273" s="201">
        <f t="shared" si="47"/>
        <v>0</v>
      </c>
      <c r="Z1273" s="201" t="str">
        <f t="shared" si="45"/>
        <v/>
      </c>
    </row>
    <row r="1274" spans="1:26" ht="14.25" customHeight="1" thickBot="1" x14ac:dyDescent="0.3">
      <c r="A1274" s="113">
        <v>430</v>
      </c>
      <c r="B1274" s="83"/>
      <c r="C1274" s="24" t="s">
        <v>24</v>
      </c>
      <c r="D1274" s="24"/>
      <c r="E1274" s="24" t="s">
        <v>108</v>
      </c>
      <c r="F1274" s="187" t="s">
        <v>4377</v>
      </c>
      <c r="G1274" s="116" t="s">
        <v>460</v>
      </c>
      <c r="H1274" s="83" t="s">
        <v>4325</v>
      </c>
      <c r="I1274" s="116" t="s">
        <v>4326</v>
      </c>
      <c r="J1274" s="83" t="s">
        <v>4327</v>
      </c>
      <c r="K1274" s="121">
        <v>1</v>
      </c>
      <c r="L1274" s="42" t="s">
        <v>4378</v>
      </c>
      <c r="M1274" s="31" t="s">
        <v>4328</v>
      </c>
      <c r="N1274" s="24" t="s">
        <v>839</v>
      </c>
      <c r="O1274" s="24"/>
      <c r="P1274" s="24" t="s">
        <v>4329</v>
      </c>
      <c r="Q1274" s="31" t="s">
        <v>1607</v>
      </c>
      <c r="R1274" s="24"/>
      <c r="S1274" s="24"/>
      <c r="T1274" s="31" t="s">
        <v>35</v>
      </c>
      <c r="U1274" s="199">
        <v>0</v>
      </c>
      <c r="V1274" s="200">
        <v>0</v>
      </c>
      <c r="W1274" s="34" t="str">
        <f t="shared" si="0"/>
        <v/>
      </c>
      <c r="X1274" s="34" t="str">
        <f t="shared" si="1"/>
        <v/>
      </c>
      <c r="Y1274" s="201">
        <f t="shared" si="47"/>
        <v>0</v>
      </c>
      <c r="Z1274" s="201" t="str">
        <f t="shared" si="45"/>
        <v/>
      </c>
    </row>
    <row r="1275" spans="1:26" ht="14.25" customHeight="1" thickBot="1" x14ac:dyDescent="0.3">
      <c r="A1275" s="113">
        <v>1.385</v>
      </c>
      <c r="B1275" s="83" t="s">
        <v>4379</v>
      </c>
      <c r="C1275" s="24" t="s">
        <v>1183</v>
      </c>
      <c r="D1275" s="24"/>
      <c r="E1275" s="24" t="s">
        <v>808</v>
      </c>
      <c r="F1275" s="187" t="s">
        <v>4380</v>
      </c>
      <c r="G1275" s="116" t="s">
        <v>110</v>
      </c>
      <c r="H1275" s="83" t="s">
        <v>84</v>
      </c>
      <c r="I1275" s="116" t="s">
        <v>4381</v>
      </c>
      <c r="J1275" s="83" t="s">
        <v>4382</v>
      </c>
      <c r="K1275" s="144">
        <v>544</v>
      </c>
      <c r="L1275" s="44" t="s">
        <v>31</v>
      </c>
      <c r="M1275" s="31" t="s">
        <v>234</v>
      </c>
      <c r="N1275" s="24" t="s">
        <v>88</v>
      </c>
      <c r="O1275" s="24">
        <v>5</v>
      </c>
      <c r="P1275" s="24"/>
      <c r="Q1275" s="31" t="s">
        <v>34</v>
      </c>
      <c r="R1275" s="24"/>
      <c r="S1275" s="24"/>
      <c r="T1275" s="31" t="s">
        <v>35</v>
      </c>
      <c r="U1275" s="199">
        <v>0</v>
      </c>
      <c r="V1275" s="200">
        <v>0</v>
      </c>
      <c r="W1275" s="34" t="str">
        <f t="shared" si="0"/>
        <v/>
      </c>
      <c r="X1275" s="34" t="str">
        <f t="shared" si="1"/>
        <v/>
      </c>
      <c r="Y1275" s="201">
        <f t="shared" si="47"/>
        <v>0</v>
      </c>
      <c r="Z1275" s="201" t="str">
        <f t="shared" si="45"/>
        <v/>
      </c>
    </row>
    <row r="1276" spans="1:26" ht="14.25" customHeight="1" thickBot="1" x14ac:dyDescent="0.3">
      <c r="A1276" s="43">
        <v>0.83399999999999985</v>
      </c>
      <c r="B1276" s="43">
        <v>1.45</v>
      </c>
      <c r="C1276" s="24" t="s">
        <v>24</v>
      </c>
      <c r="D1276" s="24"/>
      <c r="E1276" s="24" t="s">
        <v>702</v>
      </c>
      <c r="F1276" s="179" t="s">
        <v>4383</v>
      </c>
      <c r="G1276" s="31" t="s">
        <v>110</v>
      </c>
      <c r="H1276" s="24" t="s">
        <v>28</v>
      </c>
      <c r="I1276" s="31" t="s">
        <v>4384</v>
      </c>
      <c r="J1276" s="24" t="s">
        <v>4385</v>
      </c>
      <c r="K1276" s="30">
        <v>158</v>
      </c>
      <c r="L1276" s="30" t="s">
        <v>31</v>
      </c>
      <c r="M1276" s="31" t="s">
        <v>119</v>
      </c>
      <c r="N1276" s="24" t="s">
        <v>33</v>
      </c>
      <c r="O1276" s="24">
        <v>2</v>
      </c>
      <c r="P1276" s="24"/>
      <c r="Q1276" s="31" t="s">
        <v>34</v>
      </c>
      <c r="R1276" s="24"/>
      <c r="S1276" s="24"/>
      <c r="T1276" s="31" t="s">
        <v>35</v>
      </c>
      <c r="U1276" s="199">
        <v>0</v>
      </c>
      <c r="V1276" s="200">
        <v>0</v>
      </c>
      <c r="W1276" s="34" t="str">
        <f t="shared" si="0"/>
        <v/>
      </c>
      <c r="X1276" s="34" t="str">
        <f t="shared" si="1"/>
        <v/>
      </c>
      <c r="Y1276" s="201">
        <f t="shared" si="47"/>
        <v>0</v>
      </c>
      <c r="Z1276" s="201" t="str">
        <f t="shared" si="45"/>
        <v/>
      </c>
    </row>
    <row r="1277" spans="1:26" ht="14.25" customHeight="1" thickBot="1" x14ac:dyDescent="0.3">
      <c r="A1277" s="43">
        <v>0.83399999999999985</v>
      </c>
      <c r="B1277" s="60">
        <v>0.97499999999999998</v>
      </c>
      <c r="C1277" s="24" t="s">
        <v>24</v>
      </c>
      <c r="D1277" s="24"/>
      <c r="E1277" s="36" t="s">
        <v>517</v>
      </c>
      <c r="F1277" s="179" t="s">
        <v>4386</v>
      </c>
      <c r="G1277" s="27" t="s">
        <v>39</v>
      </c>
      <c r="H1277" s="24" t="s">
        <v>28</v>
      </c>
      <c r="I1277" s="31" t="s">
        <v>4384</v>
      </c>
      <c r="J1277" s="24" t="s">
        <v>4385</v>
      </c>
      <c r="K1277" s="35">
        <v>158</v>
      </c>
      <c r="L1277" s="35" t="s">
        <v>47</v>
      </c>
      <c r="M1277" s="31" t="s">
        <v>119</v>
      </c>
      <c r="N1277" s="24" t="s">
        <v>33</v>
      </c>
      <c r="O1277" s="24">
        <v>2</v>
      </c>
      <c r="P1277" s="24"/>
      <c r="Q1277" s="31" t="s">
        <v>34</v>
      </c>
      <c r="R1277" s="24"/>
      <c r="S1277" s="24"/>
      <c r="T1277" s="31" t="s">
        <v>35</v>
      </c>
      <c r="U1277" s="199">
        <v>0</v>
      </c>
      <c r="V1277" s="200">
        <v>0</v>
      </c>
      <c r="W1277" s="34" t="str">
        <f t="shared" si="0"/>
        <v/>
      </c>
      <c r="X1277" s="34" t="str">
        <f t="shared" si="1"/>
        <v/>
      </c>
      <c r="Y1277" s="201">
        <f t="shared" si="47"/>
        <v>0</v>
      </c>
      <c r="Z1277" s="201" t="str">
        <f t="shared" si="45"/>
        <v/>
      </c>
    </row>
    <row r="1278" spans="1:26" ht="14.25" customHeight="1" thickBot="1" x14ac:dyDescent="0.3">
      <c r="A1278" s="43">
        <v>1.68</v>
      </c>
      <c r="B1278" s="43">
        <v>2.9</v>
      </c>
      <c r="C1278" s="24" t="s">
        <v>24</v>
      </c>
      <c r="D1278" s="24"/>
      <c r="E1278" s="24" t="s">
        <v>477</v>
      </c>
      <c r="F1278" s="179" t="s">
        <v>4387</v>
      </c>
      <c r="G1278" s="31" t="s">
        <v>110</v>
      </c>
      <c r="H1278" s="24" t="s">
        <v>28</v>
      </c>
      <c r="I1278" s="31" t="s">
        <v>4388</v>
      </c>
      <c r="J1278" s="24" t="s">
        <v>4389</v>
      </c>
      <c r="K1278" s="30">
        <v>159</v>
      </c>
      <c r="L1278" s="30" t="s">
        <v>31</v>
      </c>
      <c r="M1278" s="31" t="s">
        <v>119</v>
      </c>
      <c r="N1278" s="24" t="s">
        <v>33</v>
      </c>
      <c r="O1278" s="24">
        <v>2</v>
      </c>
      <c r="P1278" s="24"/>
      <c r="Q1278" s="31" t="s">
        <v>34</v>
      </c>
      <c r="R1278" s="24"/>
      <c r="S1278" s="24"/>
      <c r="T1278" s="31" t="s">
        <v>35</v>
      </c>
      <c r="U1278" s="199">
        <v>0</v>
      </c>
      <c r="V1278" s="200">
        <v>0</v>
      </c>
      <c r="W1278" s="34" t="str">
        <f t="shared" si="0"/>
        <v/>
      </c>
      <c r="X1278" s="34" t="str">
        <f t="shared" si="1"/>
        <v/>
      </c>
      <c r="Y1278" s="201">
        <f t="shared" si="47"/>
        <v>0</v>
      </c>
      <c r="Z1278" s="201" t="str">
        <f t="shared" si="45"/>
        <v/>
      </c>
    </row>
    <row r="1279" spans="1:26" ht="14.25" customHeight="1" thickBot="1" x14ac:dyDescent="0.3">
      <c r="A1279" s="43">
        <v>1.68</v>
      </c>
      <c r="B1279" s="43">
        <v>2.9</v>
      </c>
      <c r="C1279" s="24" t="s">
        <v>24</v>
      </c>
      <c r="D1279" s="24"/>
      <c r="E1279" s="24" t="s">
        <v>702</v>
      </c>
      <c r="F1279" s="179" t="s">
        <v>4390</v>
      </c>
      <c r="G1279" s="31" t="s">
        <v>110</v>
      </c>
      <c r="H1279" s="24" t="s">
        <v>28</v>
      </c>
      <c r="I1279" s="31" t="s">
        <v>4388</v>
      </c>
      <c r="J1279" s="24" t="s">
        <v>4389</v>
      </c>
      <c r="K1279" s="35">
        <v>159</v>
      </c>
      <c r="L1279" s="35" t="s">
        <v>47</v>
      </c>
      <c r="M1279" s="31" t="s">
        <v>119</v>
      </c>
      <c r="N1279" s="24" t="s">
        <v>33</v>
      </c>
      <c r="O1279" s="24">
        <v>2</v>
      </c>
      <c r="P1279" s="24"/>
      <c r="Q1279" s="31" t="s">
        <v>34</v>
      </c>
      <c r="R1279" s="24"/>
      <c r="S1279" s="24"/>
      <c r="T1279" s="31" t="s">
        <v>35</v>
      </c>
      <c r="U1279" s="199">
        <v>0</v>
      </c>
      <c r="V1279" s="200">
        <v>0</v>
      </c>
      <c r="W1279" s="34" t="str">
        <f t="shared" si="0"/>
        <v/>
      </c>
      <c r="X1279" s="34" t="str">
        <f t="shared" si="1"/>
        <v/>
      </c>
      <c r="Y1279" s="201">
        <f t="shared" si="47"/>
        <v>0</v>
      </c>
      <c r="Z1279" s="201" t="str">
        <f t="shared" si="45"/>
        <v/>
      </c>
    </row>
    <row r="1280" spans="1:26" ht="14.25" customHeight="1" thickBot="1" x14ac:dyDescent="0.3">
      <c r="A1280" s="43">
        <v>1.68</v>
      </c>
      <c r="B1280" s="60">
        <v>2.04</v>
      </c>
      <c r="C1280" s="24" t="s">
        <v>24</v>
      </c>
      <c r="D1280" s="24"/>
      <c r="E1280" s="24" t="s">
        <v>297</v>
      </c>
      <c r="F1280" s="179" t="s">
        <v>4391</v>
      </c>
      <c r="G1280" s="31" t="s">
        <v>321</v>
      </c>
      <c r="H1280" s="24" t="s">
        <v>28</v>
      </c>
      <c r="I1280" s="31" t="s">
        <v>4388</v>
      </c>
      <c r="J1280" s="24" t="s">
        <v>4389</v>
      </c>
      <c r="K1280" s="35">
        <v>159</v>
      </c>
      <c r="L1280" s="35" t="s">
        <v>48</v>
      </c>
      <c r="M1280" s="31" t="s">
        <v>119</v>
      </c>
      <c r="N1280" s="24" t="s">
        <v>33</v>
      </c>
      <c r="O1280" s="24">
        <v>2</v>
      </c>
      <c r="P1280" s="24"/>
      <c r="Q1280" s="31" t="s">
        <v>34</v>
      </c>
      <c r="R1280" s="24"/>
      <c r="S1280" s="24"/>
      <c r="T1280" s="31" t="s">
        <v>35</v>
      </c>
      <c r="U1280" s="199">
        <v>0</v>
      </c>
      <c r="V1280" s="200">
        <v>0</v>
      </c>
      <c r="W1280" s="34" t="str">
        <f t="shared" si="0"/>
        <v/>
      </c>
      <c r="X1280" s="34" t="str">
        <f t="shared" si="1"/>
        <v/>
      </c>
      <c r="Y1280" s="201">
        <f t="shared" si="47"/>
        <v>0</v>
      </c>
      <c r="Z1280" s="201" t="str">
        <f t="shared" si="45"/>
        <v/>
      </c>
    </row>
    <row r="1281" spans="1:26" ht="14.25" customHeight="1" thickBot="1" x14ac:dyDescent="0.3">
      <c r="A1281" s="43">
        <v>1.68</v>
      </c>
      <c r="B1281" s="60">
        <v>2.04</v>
      </c>
      <c r="C1281" s="24" t="s">
        <v>24</v>
      </c>
      <c r="D1281" s="24"/>
      <c r="E1281" s="36" t="s">
        <v>517</v>
      </c>
      <c r="F1281" s="179" t="s">
        <v>4392</v>
      </c>
      <c r="G1281" s="27" t="s">
        <v>39</v>
      </c>
      <c r="H1281" s="24" t="s">
        <v>28</v>
      </c>
      <c r="I1281" s="31" t="s">
        <v>4388</v>
      </c>
      <c r="J1281" s="24" t="s">
        <v>4389</v>
      </c>
      <c r="K1281" s="35">
        <v>159</v>
      </c>
      <c r="L1281" s="35" t="s">
        <v>425</v>
      </c>
      <c r="M1281" s="31" t="s">
        <v>119</v>
      </c>
      <c r="N1281" s="24" t="s">
        <v>33</v>
      </c>
      <c r="O1281" s="24">
        <v>2</v>
      </c>
      <c r="P1281" s="24"/>
      <c r="Q1281" s="31" t="s">
        <v>34</v>
      </c>
      <c r="R1281" s="24"/>
      <c r="S1281" s="24"/>
      <c r="T1281" s="31" t="s">
        <v>35</v>
      </c>
      <c r="U1281" s="199">
        <v>0</v>
      </c>
      <c r="V1281" s="200">
        <v>0</v>
      </c>
      <c r="W1281" s="34" t="str">
        <f t="shared" si="0"/>
        <v/>
      </c>
      <c r="X1281" s="34" t="str">
        <f t="shared" si="1"/>
        <v/>
      </c>
      <c r="Y1281" s="201">
        <f t="shared" si="47"/>
        <v>0</v>
      </c>
      <c r="Z1281" s="201" t="str">
        <f t="shared" si="45"/>
        <v/>
      </c>
    </row>
    <row r="1282" spans="1:26" ht="14.25" customHeight="1" thickBot="1" x14ac:dyDescent="0.3">
      <c r="A1282" s="40">
        <v>0.3</v>
      </c>
      <c r="B1282" s="41" t="s">
        <v>4393</v>
      </c>
      <c r="C1282" s="24" t="s">
        <v>24</v>
      </c>
      <c r="D1282" s="24"/>
      <c r="E1282" s="24" t="s">
        <v>267</v>
      </c>
      <c r="F1282" s="179" t="s">
        <v>4394</v>
      </c>
      <c r="G1282" s="27" t="s">
        <v>83</v>
      </c>
      <c r="H1282" s="24" t="s">
        <v>84</v>
      </c>
      <c r="I1282" s="31" t="s">
        <v>4395</v>
      </c>
      <c r="J1282" s="24" t="s">
        <v>4396</v>
      </c>
      <c r="K1282" s="36">
        <v>317</v>
      </c>
      <c r="L1282" s="36" t="s">
        <v>31</v>
      </c>
      <c r="M1282" s="31" t="s">
        <v>87</v>
      </c>
      <c r="N1282" s="24" t="s">
        <v>88</v>
      </c>
      <c r="O1282" s="24">
        <v>3</v>
      </c>
      <c r="P1282" s="24"/>
      <c r="Q1282" s="31" t="s">
        <v>34</v>
      </c>
      <c r="R1282" s="49"/>
      <c r="S1282" s="49"/>
      <c r="T1282" s="31" t="s">
        <v>35</v>
      </c>
      <c r="U1282" s="199">
        <v>4000</v>
      </c>
      <c r="V1282" s="200">
        <v>8000</v>
      </c>
      <c r="W1282" s="34">
        <f t="shared" si="0"/>
        <v>15</v>
      </c>
      <c r="X1282" s="34" t="str">
        <f t="shared" si="1"/>
        <v>A</v>
      </c>
      <c r="Y1282" s="201">
        <f t="shared" si="47"/>
        <v>24000</v>
      </c>
      <c r="Z1282" s="201" t="str">
        <f t="shared" ref="Z1282:Z1345" si="48">IF($Y1282="","",IF($U1282&lt;$Y1282,"d",""))</f>
        <v>d</v>
      </c>
    </row>
    <row r="1283" spans="1:26" ht="14.25" customHeight="1" thickBot="1" x14ac:dyDescent="0.3">
      <c r="A1283" s="40">
        <v>0.82499999999999996</v>
      </c>
      <c r="B1283" s="41" t="s">
        <v>4397</v>
      </c>
      <c r="C1283" s="24" t="s">
        <v>24</v>
      </c>
      <c r="D1283" s="24"/>
      <c r="E1283" s="24" t="s">
        <v>267</v>
      </c>
      <c r="F1283" s="179" t="s">
        <v>4394</v>
      </c>
      <c r="G1283" s="27" t="s">
        <v>83</v>
      </c>
      <c r="H1283" s="24" t="s">
        <v>84</v>
      </c>
      <c r="I1283" s="31" t="s">
        <v>4398</v>
      </c>
      <c r="J1283" s="24" t="s">
        <v>4399</v>
      </c>
      <c r="K1283" s="36">
        <v>318</v>
      </c>
      <c r="L1283" s="36" t="s">
        <v>31</v>
      </c>
      <c r="M1283" s="31" t="s">
        <v>87</v>
      </c>
      <c r="N1283" s="24" t="s">
        <v>88</v>
      </c>
      <c r="O1283" s="24">
        <v>3</v>
      </c>
      <c r="P1283" s="24"/>
      <c r="Q1283" s="31" t="s">
        <v>34</v>
      </c>
      <c r="R1283" s="49"/>
      <c r="S1283" s="49"/>
      <c r="T1283" s="31" t="s">
        <v>35</v>
      </c>
      <c r="U1283" s="199">
        <v>8000</v>
      </c>
      <c r="V1283" s="200">
        <v>9000</v>
      </c>
      <c r="W1283" s="34">
        <f t="shared" si="0"/>
        <v>26.666666666666664</v>
      </c>
      <c r="X1283" s="34" t="str">
        <f t="shared" si="1"/>
        <v>A</v>
      </c>
      <c r="Y1283" s="201">
        <f t="shared" ref="Y1283:Y1346" si="49">IFERROR(($V1283)*3,"")</f>
        <v>27000</v>
      </c>
      <c r="Z1283" s="201" t="str">
        <f t="shared" si="48"/>
        <v>d</v>
      </c>
    </row>
    <row r="1284" spans="1:26" ht="14.25" customHeight="1" thickBot="1" x14ac:dyDescent="0.3">
      <c r="A1284" s="36">
        <v>370</v>
      </c>
      <c r="B1284" s="24" t="s">
        <v>4400</v>
      </c>
      <c r="C1284" s="24" t="s">
        <v>90</v>
      </c>
      <c r="D1284" s="24"/>
      <c r="E1284" s="24" t="s">
        <v>98</v>
      </c>
      <c r="F1284" s="179" t="s">
        <v>4401</v>
      </c>
      <c r="G1284" s="31" t="s">
        <v>100</v>
      </c>
      <c r="H1284" s="24" t="s">
        <v>40</v>
      </c>
      <c r="I1284" s="31" t="s">
        <v>4402</v>
      </c>
      <c r="J1284" s="24" t="s">
        <v>4403</v>
      </c>
      <c r="K1284" s="36">
        <v>1</v>
      </c>
      <c r="L1284" s="36" t="s">
        <v>31</v>
      </c>
      <c r="M1284" s="31" t="s">
        <v>4404</v>
      </c>
      <c r="N1284" s="24" t="s">
        <v>185</v>
      </c>
      <c r="O1284" s="24"/>
      <c r="P1284" s="24" t="s">
        <v>4405</v>
      </c>
      <c r="Q1284" s="31" t="s">
        <v>34</v>
      </c>
      <c r="R1284" s="24" t="s">
        <v>45</v>
      </c>
      <c r="S1284" s="24" t="s">
        <v>229</v>
      </c>
      <c r="T1284" s="31" t="s">
        <v>35</v>
      </c>
      <c r="U1284" s="199">
        <v>0</v>
      </c>
      <c r="V1284" s="200">
        <v>0</v>
      </c>
      <c r="W1284" s="34" t="str">
        <f t="shared" si="0"/>
        <v/>
      </c>
      <c r="X1284" s="34" t="str">
        <f t="shared" si="1"/>
        <v/>
      </c>
      <c r="Y1284" s="201">
        <f t="shared" si="49"/>
        <v>0</v>
      </c>
      <c r="Z1284" s="201" t="str">
        <f t="shared" si="48"/>
        <v/>
      </c>
    </row>
    <row r="1285" spans="1:26" ht="14.25" customHeight="1" thickBot="1" x14ac:dyDescent="0.3">
      <c r="A1285" s="40">
        <v>4.4850000000000003</v>
      </c>
      <c r="B1285" s="41">
        <v>5</v>
      </c>
      <c r="C1285" s="24" t="s">
        <v>393</v>
      </c>
      <c r="D1285" s="24"/>
      <c r="E1285" s="24" t="s">
        <v>574</v>
      </c>
      <c r="F1285" s="179" t="s">
        <v>4406</v>
      </c>
      <c r="G1285" s="31" t="s">
        <v>69</v>
      </c>
      <c r="H1285" s="24" t="s">
        <v>393</v>
      </c>
      <c r="I1285" s="31" t="s">
        <v>4407</v>
      </c>
      <c r="J1285" s="24" t="s">
        <v>4408</v>
      </c>
      <c r="K1285" s="36">
        <v>206</v>
      </c>
      <c r="L1285" s="36" t="s">
        <v>31</v>
      </c>
      <c r="M1285" s="31" t="s">
        <v>119</v>
      </c>
      <c r="N1285" s="24" t="s">
        <v>33</v>
      </c>
      <c r="O1285" s="24">
        <v>2</v>
      </c>
      <c r="P1285" s="24"/>
      <c r="Q1285" s="31" t="s">
        <v>34</v>
      </c>
      <c r="R1285" s="24"/>
      <c r="S1285" s="24" t="s">
        <v>2161</v>
      </c>
      <c r="T1285" s="31" t="s">
        <v>35</v>
      </c>
      <c r="U1285" s="199">
        <v>0</v>
      </c>
      <c r="V1285" s="200">
        <v>0</v>
      </c>
      <c r="W1285" s="34" t="str">
        <f t="shared" si="0"/>
        <v/>
      </c>
      <c r="X1285" s="34" t="str">
        <f t="shared" si="1"/>
        <v/>
      </c>
      <c r="Y1285" s="201">
        <f t="shared" si="49"/>
        <v>0</v>
      </c>
      <c r="Z1285" s="201" t="str">
        <f t="shared" si="48"/>
        <v/>
      </c>
    </row>
    <row r="1286" spans="1:26" ht="14.25" customHeight="1" thickBot="1" x14ac:dyDescent="0.3">
      <c r="A1286" s="24">
        <v>4.8</v>
      </c>
      <c r="B1286" s="24" t="s">
        <v>4409</v>
      </c>
      <c r="C1286" s="24" t="s">
        <v>585</v>
      </c>
      <c r="D1286" s="24"/>
      <c r="E1286" s="36" t="s">
        <v>517</v>
      </c>
      <c r="F1286" s="179" t="s">
        <v>4410</v>
      </c>
      <c r="G1286" s="31" t="s">
        <v>110</v>
      </c>
      <c r="H1286" s="24" t="s">
        <v>2906</v>
      </c>
      <c r="I1286" s="31" t="s">
        <v>4411</v>
      </c>
      <c r="J1286" s="24" t="s">
        <v>4412</v>
      </c>
      <c r="K1286" s="36">
        <v>300</v>
      </c>
      <c r="L1286" s="36" t="s">
        <v>31</v>
      </c>
      <c r="M1286" s="31" t="s">
        <v>249</v>
      </c>
      <c r="N1286" s="24" t="s">
        <v>185</v>
      </c>
      <c r="O1286" s="24">
        <v>3</v>
      </c>
      <c r="P1286" s="24"/>
      <c r="Q1286" s="31" t="s">
        <v>66</v>
      </c>
      <c r="R1286" s="24"/>
      <c r="S1286" s="24"/>
      <c r="T1286" s="31" t="s">
        <v>35</v>
      </c>
      <c r="U1286" s="199">
        <v>0</v>
      </c>
      <c r="V1286" s="200">
        <v>0</v>
      </c>
      <c r="W1286" s="34" t="str">
        <f t="shared" si="0"/>
        <v/>
      </c>
      <c r="X1286" s="34" t="str">
        <f t="shared" si="1"/>
        <v/>
      </c>
      <c r="Y1286" s="201">
        <f t="shared" si="49"/>
        <v>0</v>
      </c>
      <c r="Z1286" s="201" t="str">
        <f t="shared" si="48"/>
        <v/>
      </c>
    </row>
    <row r="1287" spans="1:26" ht="14.25" customHeight="1" thickBot="1" x14ac:dyDescent="0.3">
      <c r="A1287" s="24">
        <v>0.189</v>
      </c>
      <c r="B1287" s="24"/>
      <c r="C1287" s="24" t="s">
        <v>24</v>
      </c>
      <c r="D1287" s="24"/>
      <c r="E1287" s="24" t="s">
        <v>297</v>
      </c>
      <c r="F1287" s="179" t="s">
        <v>4413</v>
      </c>
      <c r="G1287" s="27" t="s">
        <v>39</v>
      </c>
      <c r="H1287" s="24" t="s">
        <v>84</v>
      </c>
      <c r="I1287" s="31" t="s">
        <v>4414</v>
      </c>
      <c r="J1287" s="24" t="s">
        <v>4415</v>
      </c>
      <c r="K1287" s="36">
        <v>301</v>
      </c>
      <c r="L1287" s="36" t="s">
        <v>31</v>
      </c>
      <c r="M1287" s="31" t="s">
        <v>249</v>
      </c>
      <c r="N1287" s="24" t="s">
        <v>185</v>
      </c>
      <c r="O1287" s="24">
        <v>3</v>
      </c>
      <c r="P1287" s="24"/>
      <c r="Q1287" s="31" t="s">
        <v>66</v>
      </c>
      <c r="R1287" s="24"/>
      <c r="S1287" s="24"/>
      <c r="T1287" s="31" t="s">
        <v>35</v>
      </c>
      <c r="U1287" s="199">
        <v>0</v>
      </c>
      <c r="V1287" s="200">
        <v>5000</v>
      </c>
      <c r="W1287" s="34">
        <f t="shared" si="0"/>
        <v>0</v>
      </c>
      <c r="X1287" s="34" t="str">
        <f t="shared" si="1"/>
        <v>A</v>
      </c>
      <c r="Y1287" s="201">
        <f t="shared" si="49"/>
        <v>15000</v>
      </c>
      <c r="Z1287" s="201" t="str">
        <f t="shared" si="48"/>
        <v>d</v>
      </c>
    </row>
    <row r="1288" spans="1:26" ht="14.25" customHeight="1" thickBot="1" x14ac:dyDescent="0.3">
      <c r="A1288" s="40">
        <v>0.3158653846153846</v>
      </c>
      <c r="B1288" s="41">
        <v>0.6</v>
      </c>
      <c r="C1288" s="24" t="s">
        <v>24</v>
      </c>
      <c r="D1288" s="24"/>
      <c r="E1288" s="24" t="s">
        <v>495</v>
      </c>
      <c r="F1288" s="179" t="s">
        <v>4416</v>
      </c>
      <c r="G1288" s="31" t="s">
        <v>69</v>
      </c>
      <c r="H1288" s="24" t="s">
        <v>28</v>
      </c>
      <c r="I1288" s="31" t="s">
        <v>4417</v>
      </c>
      <c r="J1288" s="24" t="s">
        <v>4418</v>
      </c>
      <c r="K1288" s="36">
        <v>179</v>
      </c>
      <c r="L1288" s="36" t="s">
        <v>31</v>
      </c>
      <c r="M1288" s="31" t="s">
        <v>119</v>
      </c>
      <c r="N1288" s="24" t="s">
        <v>33</v>
      </c>
      <c r="O1288" s="24">
        <v>2</v>
      </c>
      <c r="P1288" s="24"/>
      <c r="Q1288" s="31" t="s">
        <v>34</v>
      </c>
      <c r="R1288" s="24"/>
      <c r="S1288" s="24"/>
      <c r="T1288" s="31" t="s">
        <v>35</v>
      </c>
      <c r="U1288" s="199">
        <v>0</v>
      </c>
      <c r="V1288" s="200">
        <v>0</v>
      </c>
      <c r="W1288" s="34" t="str">
        <f t="shared" si="0"/>
        <v/>
      </c>
      <c r="X1288" s="34" t="str">
        <f t="shared" si="1"/>
        <v/>
      </c>
      <c r="Y1288" s="201">
        <f t="shared" si="49"/>
        <v>0</v>
      </c>
      <c r="Z1288" s="201" t="str">
        <f t="shared" si="48"/>
        <v/>
      </c>
    </row>
    <row r="1289" spans="1:26" ht="14.25" customHeight="1" thickBot="1" x14ac:dyDescent="0.3">
      <c r="A1289" s="40">
        <v>0.94</v>
      </c>
      <c r="B1289" s="40" t="s">
        <v>4419</v>
      </c>
      <c r="C1289" s="24" t="s">
        <v>24</v>
      </c>
      <c r="D1289" s="24"/>
      <c r="E1289" s="24" t="s">
        <v>4420</v>
      </c>
      <c r="F1289" s="179" t="s">
        <v>4421</v>
      </c>
      <c r="G1289" s="31" t="s">
        <v>46</v>
      </c>
      <c r="H1289" s="24" t="s">
        <v>84</v>
      </c>
      <c r="I1289" s="31" t="s">
        <v>4422</v>
      </c>
      <c r="J1289" s="24" t="s">
        <v>4423</v>
      </c>
      <c r="K1289" s="36">
        <v>502</v>
      </c>
      <c r="L1289" s="36" t="s">
        <v>31</v>
      </c>
      <c r="M1289" s="31" t="s">
        <v>234</v>
      </c>
      <c r="N1289" s="24" t="s">
        <v>88</v>
      </c>
      <c r="O1289" s="24">
        <v>5</v>
      </c>
      <c r="P1289" s="24"/>
      <c r="Q1289" s="31" t="s">
        <v>34</v>
      </c>
      <c r="R1289" s="24"/>
      <c r="S1289" s="24"/>
      <c r="T1289" s="31" t="s">
        <v>35</v>
      </c>
      <c r="U1289" s="199">
        <v>0</v>
      </c>
      <c r="V1289" s="200">
        <v>0</v>
      </c>
      <c r="W1289" s="34" t="str">
        <f t="shared" si="0"/>
        <v/>
      </c>
      <c r="X1289" s="34" t="str">
        <f t="shared" si="1"/>
        <v/>
      </c>
      <c r="Y1289" s="201">
        <f t="shared" si="49"/>
        <v>0</v>
      </c>
      <c r="Z1289" s="201" t="str">
        <f t="shared" si="48"/>
        <v/>
      </c>
    </row>
    <row r="1290" spans="1:26" ht="14.25" customHeight="1" thickBot="1" x14ac:dyDescent="0.3">
      <c r="A1290" s="40">
        <v>0.54666666666666675</v>
      </c>
      <c r="B1290" s="41">
        <v>0.8</v>
      </c>
      <c r="C1290" s="24" t="s">
        <v>24</v>
      </c>
      <c r="D1290" s="24"/>
      <c r="E1290" s="24" t="s">
        <v>477</v>
      </c>
      <c r="F1290" s="179" t="s">
        <v>4424</v>
      </c>
      <c r="G1290" s="31" t="s">
        <v>110</v>
      </c>
      <c r="H1290" s="24" t="s">
        <v>28</v>
      </c>
      <c r="I1290" s="31" t="s">
        <v>4425</v>
      </c>
      <c r="J1290" s="24" t="s">
        <v>4426</v>
      </c>
      <c r="K1290" s="36">
        <v>120</v>
      </c>
      <c r="L1290" s="36" t="s">
        <v>31</v>
      </c>
      <c r="M1290" s="31" t="s">
        <v>622</v>
      </c>
      <c r="N1290" s="24" t="s">
        <v>33</v>
      </c>
      <c r="O1290" s="24">
        <v>6</v>
      </c>
      <c r="P1290" s="31" t="s">
        <v>623</v>
      </c>
      <c r="Q1290" s="31" t="s">
        <v>34</v>
      </c>
      <c r="R1290" s="24"/>
      <c r="S1290" s="24" t="s">
        <v>329</v>
      </c>
      <c r="T1290" s="31" t="s">
        <v>35</v>
      </c>
      <c r="U1290" s="199">
        <v>0</v>
      </c>
      <c r="V1290" s="200">
        <v>0</v>
      </c>
      <c r="W1290" s="34" t="str">
        <f t="shared" si="0"/>
        <v/>
      </c>
      <c r="X1290" s="34" t="str">
        <f t="shared" si="1"/>
        <v/>
      </c>
      <c r="Y1290" s="201">
        <f t="shared" si="49"/>
        <v>0</v>
      </c>
      <c r="Z1290" s="201" t="str">
        <f t="shared" si="48"/>
        <v/>
      </c>
    </row>
    <row r="1291" spans="1:26" ht="14.25" customHeight="1" thickBot="1" x14ac:dyDescent="0.3">
      <c r="A1291" s="40">
        <v>0.2</v>
      </c>
      <c r="B1291" s="41">
        <v>0.26666666666666666</v>
      </c>
      <c r="C1291" s="24" t="s">
        <v>24</v>
      </c>
      <c r="D1291" s="24"/>
      <c r="E1291" s="24" t="s">
        <v>477</v>
      </c>
      <c r="F1291" s="179" t="s">
        <v>4427</v>
      </c>
      <c r="G1291" s="31" t="s">
        <v>110</v>
      </c>
      <c r="H1291" s="24" t="s">
        <v>28</v>
      </c>
      <c r="I1291" s="31" t="s">
        <v>4428</v>
      </c>
      <c r="J1291" s="24" t="s">
        <v>4429</v>
      </c>
      <c r="K1291" s="36">
        <v>121</v>
      </c>
      <c r="L1291" s="36" t="s">
        <v>31</v>
      </c>
      <c r="M1291" s="31" t="s">
        <v>622</v>
      </c>
      <c r="N1291" s="24" t="s">
        <v>33</v>
      </c>
      <c r="O1291" s="24">
        <v>6</v>
      </c>
      <c r="P1291" s="31" t="s">
        <v>623</v>
      </c>
      <c r="Q1291" s="31" t="s">
        <v>34</v>
      </c>
      <c r="R1291" s="24"/>
      <c r="S1291" s="24" t="s">
        <v>329</v>
      </c>
      <c r="T1291" s="31" t="s">
        <v>35</v>
      </c>
      <c r="U1291" s="199">
        <v>0</v>
      </c>
      <c r="V1291" s="200">
        <v>0</v>
      </c>
      <c r="W1291" s="34" t="str">
        <f t="shared" si="0"/>
        <v/>
      </c>
      <c r="X1291" s="34" t="str">
        <f t="shared" si="1"/>
        <v/>
      </c>
      <c r="Y1291" s="201">
        <f t="shared" si="49"/>
        <v>0</v>
      </c>
      <c r="Z1291" s="201" t="str">
        <f t="shared" si="48"/>
        <v/>
      </c>
    </row>
    <row r="1292" spans="1:26" ht="14.25" customHeight="1" thickBot="1" x14ac:dyDescent="0.3">
      <c r="A1292" s="40">
        <v>0.47</v>
      </c>
      <c r="B1292" s="41" t="s">
        <v>4430</v>
      </c>
      <c r="C1292" s="24" t="s">
        <v>115</v>
      </c>
      <c r="D1292" s="24"/>
      <c r="E1292" s="24" t="s">
        <v>1212</v>
      </c>
      <c r="F1292" s="179" t="s">
        <v>4431</v>
      </c>
      <c r="G1292" s="31" t="s">
        <v>110</v>
      </c>
      <c r="H1292" s="24" t="s">
        <v>84</v>
      </c>
      <c r="I1292" s="31" t="s">
        <v>4432</v>
      </c>
      <c r="J1292" s="24" t="s">
        <v>4433</v>
      </c>
      <c r="K1292" s="30">
        <v>510</v>
      </c>
      <c r="L1292" s="30" t="s">
        <v>31</v>
      </c>
      <c r="M1292" s="31" t="s">
        <v>234</v>
      </c>
      <c r="N1292" s="24" t="s">
        <v>88</v>
      </c>
      <c r="O1292" s="24">
        <v>5</v>
      </c>
      <c r="P1292" s="24"/>
      <c r="Q1292" s="31" t="s">
        <v>34</v>
      </c>
      <c r="R1292" s="24"/>
      <c r="S1292" s="24"/>
      <c r="T1292" s="31" t="s">
        <v>35</v>
      </c>
      <c r="U1292" s="199">
        <v>0</v>
      </c>
      <c r="V1292" s="200">
        <v>0</v>
      </c>
      <c r="W1292" s="34" t="str">
        <f t="shared" si="0"/>
        <v/>
      </c>
      <c r="X1292" s="34" t="str">
        <f t="shared" si="1"/>
        <v/>
      </c>
      <c r="Y1292" s="201">
        <f t="shared" si="49"/>
        <v>0</v>
      </c>
      <c r="Z1292" s="201" t="str">
        <f t="shared" si="48"/>
        <v/>
      </c>
    </row>
    <row r="1293" spans="1:26" ht="14.25" customHeight="1" thickBot="1" x14ac:dyDescent="0.3">
      <c r="A1293" s="40">
        <v>0.47</v>
      </c>
      <c r="B1293" s="41" t="s">
        <v>4434</v>
      </c>
      <c r="C1293" s="24" t="s">
        <v>24</v>
      </c>
      <c r="D1293" s="24"/>
      <c r="E1293" s="24" t="s">
        <v>4435</v>
      </c>
      <c r="F1293" s="179"/>
      <c r="G1293" s="31" t="s">
        <v>93</v>
      </c>
      <c r="H1293" s="24" t="s">
        <v>84</v>
      </c>
      <c r="I1293" s="31" t="s">
        <v>4432</v>
      </c>
      <c r="J1293" s="24" t="s">
        <v>4433</v>
      </c>
      <c r="K1293" s="35">
        <v>510</v>
      </c>
      <c r="L1293" s="35" t="s">
        <v>47</v>
      </c>
      <c r="M1293" s="31" t="s">
        <v>234</v>
      </c>
      <c r="N1293" s="24" t="s">
        <v>88</v>
      </c>
      <c r="O1293" s="24">
        <v>5</v>
      </c>
      <c r="P1293" s="24"/>
      <c r="Q1293" s="31" t="s">
        <v>34</v>
      </c>
      <c r="R1293" s="24"/>
      <c r="S1293" s="24"/>
      <c r="T1293" s="31" t="s">
        <v>35</v>
      </c>
      <c r="U1293" s="199">
        <v>0</v>
      </c>
      <c r="V1293" s="200">
        <v>0</v>
      </c>
      <c r="W1293" s="34" t="str">
        <f t="shared" si="0"/>
        <v/>
      </c>
      <c r="X1293" s="34" t="str">
        <f t="shared" si="1"/>
        <v/>
      </c>
      <c r="Y1293" s="201">
        <f t="shared" si="49"/>
        <v>0</v>
      </c>
      <c r="Z1293" s="201" t="str">
        <f t="shared" si="48"/>
        <v/>
      </c>
    </row>
    <row r="1294" spans="1:26" ht="14.25" customHeight="1" thickBot="1" x14ac:dyDescent="0.3">
      <c r="A1294" s="36">
        <v>7.2</v>
      </c>
      <c r="B1294" s="24" t="s">
        <v>4436</v>
      </c>
      <c r="C1294" s="24" t="s">
        <v>24</v>
      </c>
      <c r="D1294" s="24"/>
      <c r="E1294" s="24" t="s">
        <v>792</v>
      </c>
      <c r="F1294" s="179" t="s">
        <v>4437</v>
      </c>
      <c r="G1294" s="31" t="s">
        <v>110</v>
      </c>
      <c r="H1294" s="24" t="s">
        <v>28</v>
      </c>
      <c r="I1294" s="31" t="s">
        <v>4438</v>
      </c>
      <c r="J1294" s="24" t="s">
        <v>4439</v>
      </c>
      <c r="K1294" s="36">
        <v>25</v>
      </c>
      <c r="L1294" s="36" t="s">
        <v>31</v>
      </c>
      <c r="M1294" s="31" t="s">
        <v>255</v>
      </c>
      <c r="N1294" s="24" t="s">
        <v>185</v>
      </c>
      <c r="O1294" s="24">
        <v>1</v>
      </c>
      <c r="P1294" s="24"/>
      <c r="Q1294" s="31" t="s">
        <v>66</v>
      </c>
      <c r="R1294" s="24"/>
      <c r="S1294" s="24"/>
      <c r="T1294" s="31" t="s">
        <v>35</v>
      </c>
      <c r="U1294" s="199">
        <v>0</v>
      </c>
      <c r="V1294" s="200">
        <v>0</v>
      </c>
      <c r="W1294" s="34" t="str">
        <f t="shared" si="0"/>
        <v/>
      </c>
      <c r="X1294" s="34" t="str">
        <f t="shared" si="1"/>
        <v/>
      </c>
      <c r="Y1294" s="201">
        <f t="shared" si="49"/>
        <v>0</v>
      </c>
      <c r="Z1294" s="201" t="str">
        <f t="shared" si="48"/>
        <v/>
      </c>
    </row>
    <row r="1295" spans="1:26" ht="14.25" customHeight="1" thickBot="1" x14ac:dyDescent="0.3">
      <c r="A1295" s="36">
        <v>3.2250000000000001</v>
      </c>
      <c r="B1295" s="24" t="s">
        <v>4440</v>
      </c>
      <c r="C1295" s="24" t="s">
        <v>115</v>
      </c>
      <c r="D1295" s="24"/>
      <c r="E1295" s="24" t="s">
        <v>4154</v>
      </c>
      <c r="F1295" s="179" t="s">
        <v>4441</v>
      </c>
      <c r="G1295" s="31" t="s">
        <v>46</v>
      </c>
      <c r="H1295" s="24" t="s">
        <v>84</v>
      </c>
      <c r="I1295" s="31" t="s">
        <v>4442</v>
      </c>
      <c r="J1295" s="24" t="s">
        <v>4443</v>
      </c>
      <c r="K1295" s="36">
        <v>36</v>
      </c>
      <c r="L1295" s="36" t="s">
        <v>31</v>
      </c>
      <c r="M1295" s="31" t="s">
        <v>170</v>
      </c>
      <c r="N1295" s="24" t="s">
        <v>129</v>
      </c>
      <c r="O1295" s="24">
        <v>1</v>
      </c>
      <c r="P1295" s="24"/>
      <c r="Q1295" s="31" t="s">
        <v>34</v>
      </c>
      <c r="R1295" s="24"/>
      <c r="S1295" s="24"/>
      <c r="T1295" s="31" t="s">
        <v>35</v>
      </c>
      <c r="U1295" s="199">
        <v>0</v>
      </c>
      <c r="V1295" s="200">
        <v>0</v>
      </c>
      <c r="W1295" s="34" t="str">
        <f t="shared" si="0"/>
        <v/>
      </c>
      <c r="X1295" s="34" t="str">
        <f t="shared" si="1"/>
        <v/>
      </c>
      <c r="Y1295" s="201">
        <f t="shared" si="49"/>
        <v>0</v>
      </c>
      <c r="Z1295" s="201" t="str">
        <f t="shared" si="48"/>
        <v/>
      </c>
    </row>
    <row r="1296" spans="1:26" ht="14.25" customHeight="1" thickBot="1" x14ac:dyDescent="0.3">
      <c r="A1296" s="22">
        <v>72.36</v>
      </c>
      <c r="B1296" s="24">
        <f>5750/28</f>
        <v>205.35714285714286</v>
      </c>
      <c r="C1296" s="24" t="s">
        <v>24</v>
      </c>
      <c r="D1296" s="24"/>
      <c r="E1296" s="24" t="s">
        <v>608</v>
      </c>
      <c r="F1296" s="179" t="s">
        <v>4444</v>
      </c>
      <c r="G1296" s="31" t="s">
        <v>610</v>
      </c>
      <c r="H1296" s="24" t="s">
        <v>84</v>
      </c>
      <c r="I1296" s="24"/>
      <c r="J1296" s="24" t="s">
        <v>4445</v>
      </c>
      <c r="K1296" s="36">
        <v>41</v>
      </c>
      <c r="L1296" s="36" t="s">
        <v>31</v>
      </c>
      <c r="M1296" s="31" t="s">
        <v>859</v>
      </c>
      <c r="N1296" s="24">
        <v>2018</v>
      </c>
      <c r="O1296" s="24">
        <v>50</v>
      </c>
      <c r="P1296" s="24" t="s">
        <v>44</v>
      </c>
      <c r="Q1296" s="31" t="s">
        <v>34</v>
      </c>
      <c r="R1296" s="24" t="s">
        <v>45</v>
      </c>
      <c r="S1296" s="24" t="s">
        <v>44</v>
      </c>
      <c r="T1296" s="31" t="s">
        <v>35</v>
      </c>
      <c r="U1296" s="199">
        <v>0</v>
      </c>
      <c r="V1296" s="200">
        <v>0</v>
      </c>
      <c r="W1296" s="34" t="str">
        <f t="shared" si="0"/>
        <v/>
      </c>
      <c r="X1296" s="34" t="str">
        <f t="shared" si="1"/>
        <v/>
      </c>
      <c r="Y1296" s="201">
        <f t="shared" si="49"/>
        <v>0</v>
      </c>
      <c r="Z1296" s="201" t="str">
        <f t="shared" si="48"/>
        <v/>
      </c>
    </row>
    <row r="1297" spans="1:26" ht="14.25" customHeight="1" thickBot="1" x14ac:dyDescent="0.3">
      <c r="A1297" s="22">
        <v>289.43</v>
      </c>
      <c r="B1297" s="24">
        <f>20400/28</f>
        <v>728.57142857142856</v>
      </c>
      <c r="C1297" s="24" t="s">
        <v>24</v>
      </c>
      <c r="D1297" s="24"/>
      <c r="E1297" s="24" t="s">
        <v>608</v>
      </c>
      <c r="F1297" s="179" t="s">
        <v>4446</v>
      </c>
      <c r="G1297" s="31" t="s">
        <v>610</v>
      </c>
      <c r="H1297" s="24" t="s">
        <v>84</v>
      </c>
      <c r="I1297" s="24"/>
      <c r="J1297" s="24" t="s">
        <v>4447</v>
      </c>
      <c r="K1297" s="36">
        <v>42</v>
      </c>
      <c r="L1297" s="36" t="s">
        <v>31</v>
      </c>
      <c r="M1297" s="31" t="s">
        <v>859</v>
      </c>
      <c r="N1297" s="24">
        <v>2018</v>
      </c>
      <c r="O1297" s="24">
        <v>50</v>
      </c>
      <c r="P1297" s="24" t="s">
        <v>44</v>
      </c>
      <c r="Q1297" s="31" t="s">
        <v>34</v>
      </c>
      <c r="R1297" s="24" t="s">
        <v>45</v>
      </c>
      <c r="S1297" s="24" t="s">
        <v>44</v>
      </c>
      <c r="T1297" s="31" t="s">
        <v>35</v>
      </c>
      <c r="U1297" s="199">
        <v>0</v>
      </c>
      <c r="V1297" s="200">
        <v>0</v>
      </c>
      <c r="W1297" s="34" t="str">
        <f t="shared" si="0"/>
        <v/>
      </c>
      <c r="X1297" s="34" t="str">
        <f t="shared" si="1"/>
        <v/>
      </c>
      <c r="Y1297" s="201">
        <f t="shared" si="49"/>
        <v>0</v>
      </c>
      <c r="Z1297" s="201" t="str">
        <f t="shared" si="48"/>
        <v/>
      </c>
    </row>
    <row r="1298" spans="1:26" ht="14.25" customHeight="1" thickBot="1" x14ac:dyDescent="0.3">
      <c r="A1298" s="24">
        <v>6.75</v>
      </c>
      <c r="B1298" s="24" t="s">
        <v>4448</v>
      </c>
      <c r="C1298" s="24" t="s">
        <v>3612</v>
      </c>
      <c r="D1298" s="24"/>
      <c r="E1298" s="24" t="s">
        <v>1715</v>
      </c>
      <c r="F1298" s="179" t="s">
        <v>4449</v>
      </c>
      <c r="G1298" s="31" t="s">
        <v>27</v>
      </c>
      <c r="H1298" s="24" t="s">
        <v>40</v>
      </c>
      <c r="I1298" s="31" t="s">
        <v>4450</v>
      </c>
      <c r="J1298" s="24" t="s">
        <v>4451</v>
      </c>
      <c r="K1298" s="36">
        <v>141</v>
      </c>
      <c r="L1298" s="36" t="s">
        <v>31</v>
      </c>
      <c r="M1298" s="31" t="s">
        <v>184</v>
      </c>
      <c r="N1298" s="24" t="s">
        <v>185</v>
      </c>
      <c r="O1298" s="24">
        <v>2</v>
      </c>
      <c r="P1298" s="24"/>
      <c r="Q1298" s="31" t="s">
        <v>66</v>
      </c>
      <c r="R1298" s="24"/>
      <c r="S1298" s="24"/>
      <c r="T1298" s="31" t="s">
        <v>35</v>
      </c>
      <c r="U1298" s="199">
        <v>0</v>
      </c>
      <c r="V1298" s="200">
        <v>0</v>
      </c>
      <c r="W1298" s="34" t="str">
        <f t="shared" si="0"/>
        <v/>
      </c>
      <c r="X1298" s="34" t="str">
        <f t="shared" si="1"/>
        <v/>
      </c>
      <c r="Y1298" s="201">
        <f t="shared" si="49"/>
        <v>0</v>
      </c>
      <c r="Z1298" s="201" t="str">
        <f t="shared" si="48"/>
        <v/>
      </c>
    </row>
    <row r="1299" spans="1:26" ht="14.25" customHeight="1" thickBot="1" x14ac:dyDescent="0.3">
      <c r="A1299" s="24">
        <v>5.6269999999999998</v>
      </c>
      <c r="B1299" s="24" t="s">
        <v>4452</v>
      </c>
      <c r="C1299" s="24" t="s">
        <v>3612</v>
      </c>
      <c r="D1299" s="24"/>
      <c r="E1299" s="24" t="s">
        <v>1715</v>
      </c>
      <c r="F1299" s="179" t="s">
        <v>4453</v>
      </c>
      <c r="G1299" s="31" t="s">
        <v>27</v>
      </c>
      <c r="H1299" s="24" t="s">
        <v>40</v>
      </c>
      <c r="I1299" s="31" t="s">
        <v>4454</v>
      </c>
      <c r="J1299" s="24" t="s">
        <v>4455</v>
      </c>
      <c r="K1299" s="36">
        <v>142</v>
      </c>
      <c r="L1299" s="36" t="s">
        <v>31</v>
      </c>
      <c r="M1299" s="31" t="s">
        <v>184</v>
      </c>
      <c r="N1299" s="24" t="s">
        <v>185</v>
      </c>
      <c r="O1299" s="24">
        <v>2</v>
      </c>
      <c r="P1299" s="24"/>
      <c r="Q1299" s="31" t="s">
        <v>66</v>
      </c>
      <c r="R1299" s="24"/>
      <c r="S1299" s="24"/>
      <c r="T1299" s="31" t="s">
        <v>35</v>
      </c>
      <c r="U1299" s="199">
        <v>150</v>
      </c>
      <c r="V1299" s="200">
        <v>10</v>
      </c>
      <c r="W1299" s="34">
        <f t="shared" si="0"/>
        <v>450</v>
      </c>
      <c r="X1299" s="34" t="str">
        <f t="shared" si="1"/>
        <v>C</v>
      </c>
      <c r="Y1299" s="201">
        <f t="shared" si="49"/>
        <v>30</v>
      </c>
      <c r="Z1299" s="201" t="str">
        <f t="shared" si="48"/>
        <v/>
      </c>
    </row>
    <row r="1300" spans="1:26" ht="14.25" customHeight="1" thickBot="1" x14ac:dyDescent="0.3">
      <c r="A1300" s="36">
        <v>4.5999999999999996</v>
      </c>
      <c r="B1300" s="24" t="s">
        <v>4456</v>
      </c>
      <c r="C1300" s="24" t="s">
        <v>36</v>
      </c>
      <c r="D1300" s="24"/>
      <c r="E1300" s="24" t="s">
        <v>1390</v>
      </c>
      <c r="F1300" s="179" t="s">
        <v>4457</v>
      </c>
      <c r="G1300" s="31" t="s">
        <v>69</v>
      </c>
      <c r="H1300" s="24" t="s">
        <v>40</v>
      </c>
      <c r="I1300" s="31" t="s">
        <v>4458</v>
      </c>
      <c r="J1300" s="24" t="s">
        <v>4459</v>
      </c>
      <c r="K1300" s="36">
        <v>8</v>
      </c>
      <c r="L1300" s="36" t="s">
        <v>31</v>
      </c>
      <c r="M1300" s="31" t="s">
        <v>255</v>
      </c>
      <c r="N1300" s="24" t="s">
        <v>185</v>
      </c>
      <c r="O1300" s="24">
        <v>1</v>
      </c>
      <c r="P1300" s="24"/>
      <c r="Q1300" s="31" t="s">
        <v>66</v>
      </c>
      <c r="R1300" s="24"/>
      <c r="S1300" s="24"/>
      <c r="T1300" s="31" t="s">
        <v>35</v>
      </c>
      <c r="U1300" s="199">
        <v>0</v>
      </c>
      <c r="V1300" s="200">
        <v>0</v>
      </c>
      <c r="W1300" s="34" t="str">
        <f t="shared" si="0"/>
        <v/>
      </c>
      <c r="X1300" s="34" t="str">
        <f t="shared" si="1"/>
        <v/>
      </c>
      <c r="Y1300" s="201">
        <f t="shared" si="49"/>
        <v>0</v>
      </c>
      <c r="Z1300" s="201" t="str">
        <f t="shared" si="48"/>
        <v/>
      </c>
    </row>
    <row r="1301" spans="1:26" ht="14.25" customHeight="1" thickBot="1" x14ac:dyDescent="0.3">
      <c r="A1301" s="24">
        <v>5.7</v>
      </c>
      <c r="B1301" s="24"/>
      <c r="C1301" s="24" t="s">
        <v>4460</v>
      </c>
      <c r="D1301" s="24"/>
      <c r="E1301" s="24" t="s">
        <v>297</v>
      </c>
      <c r="F1301" s="179" t="s">
        <v>4461</v>
      </c>
      <c r="G1301" s="27" t="s">
        <v>39</v>
      </c>
      <c r="H1301" s="24" t="s">
        <v>144</v>
      </c>
      <c r="I1301" s="31" t="s">
        <v>4462</v>
      </c>
      <c r="J1301" s="24" t="s">
        <v>4463</v>
      </c>
      <c r="K1301" s="36">
        <v>343</v>
      </c>
      <c r="L1301" s="36" t="s">
        <v>31</v>
      </c>
      <c r="M1301" s="31" t="s">
        <v>249</v>
      </c>
      <c r="N1301" s="24" t="s">
        <v>185</v>
      </c>
      <c r="O1301" s="24">
        <v>3</v>
      </c>
      <c r="P1301" s="24"/>
      <c r="Q1301" s="31" t="s">
        <v>66</v>
      </c>
      <c r="R1301" s="24"/>
      <c r="S1301" s="24"/>
      <c r="T1301" s="31" t="s">
        <v>35</v>
      </c>
      <c r="U1301" s="199">
        <v>0</v>
      </c>
      <c r="V1301" s="200">
        <v>0</v>
      </c>
      <c r="W1301" s="34" t="str">
        <f t="shared" si="0"/>
        <v/>
      </c>
      <c r="X1301" s="34" t="str">
        <f t="shared" si="1"/>
        <v/>
      </c>
      <c r="Y1301" s="201">
        <f t="shared" si="49"/>
        <v>0</v>
      </c>
      <c r="Z1301" s="201" t="str">
        <f t="shared" si="48"/>
        <v/>
      </c>
    </row>
    <row r="1302" spans="1:26" ht="14.25" customHeight="1" thickBot="1" x14ac:dyDescent="0.3">
      <c r="A1302" s="36">
        <v>10.34</v>
      </c>
      <c r="B1302" s="24" t="s">
        <v>1158</v>
      </c>
      <c r="C1302" s="24" t="s">
        <v>235</v>
      </c>
      <c r="D1302" s="24"/>
      <c r="E1302" s="24" t="s">
        <v>1725</v>
      </c>
      <c r="F1302" s="179" t="s">
        <v>4464</v>
      </c>
      <c r="G1302" s="31" t="s">
        <v>1727</v>
      </c>
      <c r="H1302" s="24" t="s">
        <v>235</v>
      </c>
      <c r="I1302" s="31" t="s">
        <v>4465</v>
      </c>
      <c r="J1302" s="24" t="s">
        <v>4466</v>
      </c>
      <c r="K1302" s="36">
        <v>26</v>
      </c>
      <c r="L1302" s="36" t="s">
        <v>31</v>
      </c>
      <c r="M1302" s="31" t="s">
        <v>255</v>
      </c>
      <c r="N1302" s="24" t="s">
        <v>185</v>
      </c>
      <c r="O1302" s="24">
        <v>1</v>
      </c>
      <c r="P1302" s="24"/>
      <c r="Q1302" s="31" t="s">
        <v>66</v>
      </c>
      <c r="R1302" s="24"/>
      <c r="S1302" s="24"/>
      <c r="T1302" s="31" t="s">
        <v>35</v>
      </c>
      <c r="U1302" s="199">
        <v>0</v>
      </c>
      <c r="V1302" s="200">
        <v>0</v>
      </c>
      <c r="W1302" s="34" t="str">
        <f t="shared" si="0"/>
        <v/>
      </c>
      <c r="X1302" s="34" t="str">
        <f t="shared" si="1"/>
        <v/>
      </c>
      <c r="Y1302" s="201">
        <f t="shared" si="49"/>
        <v>0</v>
      </c>
      <c r="Z1302" s="201" t="str">
        <f t="shared" si="48"/>
        <v/>
      </c>
    </row>
    <row r="1303" spans="1:26" ht="14.25" customHeight="1" thickBot="1" x14ac:dyDescent="0.3">
      <c r="A1303" s="24">
        <v>4.95</v>
      </c>
      <c r="B1303" s="24" t="s">
        <v>4467</v>
      </c>
      <c r="C1303" s="24" t="s">
        <v>141</v>
      </c>
      <c r="D1303" s="24"/>
      <c r="E1303" s="36" t="s">
        <v>517</v>
      </c>
      <c r="F1303" s="179" t="s">
        <v>4468</v>
      </c>
      <c r="G1303" s="31" t="s">
        <v>110</v>
      </c>
      <c r="H1303" s="24" t="s">
        <v>144</v>
      </c>
      <c r="I1303" s="31" t="s">
        <v>4469</v>
      </c>
      <c r="J1303" s="24" t="s">
        <v>4470</v>
      </c>
      <c r="K1303" s="36">
        <v>345</v>
      </c>
      <c r="L1303" s="36" t="s">
        <v>31</v>
      </c>
      <c r="M1303" s="31" t="s">
        <v>249</v>
      </c>
      <c r="N1303" s="24" t="s">
        <v>185</v>
      </c>
      <c r="O1303" s="24">
        <v>3</v>
      </c>
      <c r="P1303" s="24"/>
      <c r="Q1303" s="31" t="s">
        <v>66</v>
      </c>
      <c r="R1303" s="24"/>
      <c r="S1303" s="24"/>
      <c r="T1303" s="31" t="s">
        <v>35</v>
      </c>
      <c r="U1303" s="199">
        <v>2350</v>
      </c>
      <c r="V1303" s="200">
        <v>1200</v>
      </c>
      <c r="W1303" s="34">
        <f t="shared" si="0"/>
        <v>58.75</v>
      </c>
      <c r="X1303" s="34" t="str">
        <f t="shared" si="1"/>
        <v>B</v>
      </c>
      <c r="Y1303" s="201">
        <f t="shared" si="49"/>
        <v>3600</v>
      </c>
      <c r="Z1303" s="201" t="str">
        <f t="shared" si="48"/>
        <v>d</v>
      </c>
    </row>
    <row r="1304" spans="1:26" ht="14.25" customHeight="1" thickBot="1" x14ac:dyDescent="0.3">
      <c r="A1304" s="40">
        <v>5.97</v>
      </c>
      <c r="B1304" s="40" t="s">
        <v>442</v>
      </c>
      <c r="C1304" s="24" t="s">
        <v>235</v>
      </c>
      <c r="D1304" s="24"/>
      <c r="E1304" s="24" t="s">
        <v>122</v>
      </c>
      <c r="F1304" s="179" t="s">
        <v>4471</v>
      </c>
      <c r="G1304" s="31" t="s">
        <v>93</v>
      </c>
      <c r="H1304" s="24" t="s">
        <v>144</v>
      </c>
      <c r="I1304" s="31" t="s">
        <v>4472</v>
      </c>
      <c r="J1304" s="24" t="s">
        <v>4473</v>
      </c>
      <c r="K1304" s="36">
        <v>822</v>
      </c>
      <c r="L1304" s="36" t="s">
        <v>31</v>
      </c>
      <c r="M1304" s="31" t="s">
        <v>306</v>
      </c>
      <c r="N1304" s="24" t="s">
        <v>88</v>
      </c>
      <c r="O1304" s="24">
        <v>7</v>
      </c>
      <c r="P1304" s="24"/>
      <c r="Q1304" s="31" t="s">
        <v>34</v>
      </c>
      <c r="R1304" s="24"/>
      <c r="S1304" s="24"/>
      <c r="T1304" s="31" t="s">
        <v>35</v>
      </c>
      <c r="U1304" s="199">
        <v>0</v>
      </c>
      <c r="V1304" s="200">
        <v>35</v>
      </c>
      <c r="W1304" s="34">
        <f t="shared" si="0"/>
        <v>0</v>
      </c>
      <c r="X1304" s="34" t="str">
        <f t="shared" si="1"/>
        <v>A</v>
      </c>
      <c r="Y1304" s="201">
        <f t="shared" si="49"/>
        <v>105</v>
      </c>
      <c r="Z1304" s="201" t="str">
        <f t="shared" si="48"/>
        <v>d</v>
      </c>
    </row>
    <row r="1305" spans="1:26" ht="14.25" customHeight="1" thickBot="1" x14ac:dyDescent="0.3">
      <c r="A1305" s="40">
        <v>4.403225806451613</v>
      </c>
      <c r="B1305" s="40">
        <v>9.75</v>
      </c>
      <c r="C1305" s="24" t="s">
        <v>235</v>
      </c>
      <c r="D1305" s="24"/>
      <c r="E1305" s="24" t="s">
        <v>1167</v>
      </c>
      <c r="F1305" s="179" t="s">
        <v>4474</v>
      </c>
      <c r="G1305" s="31" t="s">
        <v>934</v>
      </c>
      <c r="H1305" s="24" t="s">
        <v>235</v>
      </c>
      <c r="I1305" s="31" t="s">
        <v>4475</v>
      </c>
      <c r="J1305" s="24" t="s">
        <v>4476</v>
      </c>
      <c r="K1305" s="36">
        <v>755</v>
      </c>
      <c r="L1305" s="36" t="s">
        <v>31</v>
      </c>
      <c r="M1305" s="31" t="s">
        <v>72</v>
      </c>
      <c r="N1305" s="24" t="s">
        <v>33</v>
      </c>
      <c r="O1305" s="24">
        <v>8</v>
      </c>
      <c r="P1305" s="24"/>
      <c r="Q1305" s="31" t="s">
        <v>34</v>
      </c>
      <c r="R1305" s="24"/>
      <c r="S1305" s="24"/>
      <c r="T1305" s="31" t="s">
        <v>35</v>
      </c>
      <c r="U1305" s="199">
        <v>400</v>
      </c>
      <c r="V1305" s="200">
        <v>2100</v>
      </c>
      <c r="W1305" s="34">
        <f t="shared" si="0"/>
        <v>5.7142857142857135</v>
      </c>
      <c r="X1305" s="34" t="str">
        <f t="shared" si="1"/>
        <v>A</v>
      </c>
      <c r="Y1305" s="201">
        <f t="shared" si="49"/>
        <v>6300</v>
      </c>
      <c r="Z1305" s="201" t="str">
        <f t="shared" si="48"/>
        <v>d</v>
      </c>
    </row>
    <row r="1306" spans="1:26" ht="14.25" customHeight="1" thickBot="1" x14ac:dyDescent="0.3">
      <c r="A1306" s="40">
        <v>0.3</v>
      </c>
      <c r="B1306" s="45" t="s">
        <v>4477</v>
      </c>
      <c r="C1306" s="24" t="s">
        <v>115</v>
      </c>
      <c r="D1306" s="24"/>
      <c r="E1306" s="24" t="s">
        <v>98</v>
      </c>
      <c r="F1306" s="179" t="s">
        <v>4478</v>
      </c>
      <c r="G1306" s="31" t="s">
        <v>100</v>
      </c>
      <c r="H1306" s="24" t="s">
        <v>84</v>
      </c>
      <c r="I1306" s="31" t="s">
        <v>4479</v>
      </c>
      <c r="J1306" s="24" t="s">
        <v>4480</v>
      </c>
      <c r="K1306" s="36">
        <v>804</v>
      </c>
      <c r="L1306" s="36" t="s">
        <v>31</v>
      </c>
      <c r="M1306" s="31" t="s">
        <v>306</v>
      </c>
      <c r="N1306" s="24" t="s">
        <v>88</v>
      </c>
      <c r="O1306" s="24">
        <v>7</v>
      </c>
      <c r="P1306" s="24"/>
      <c r="Q1306" s="31" t="s">
        <v>34</v>
      </c>
      <c r="R1306" s="24"/>
      <c r="S1306" s="24"/>
      <c r="T1306" s="31" t="s">
        <v>35</v>
      </c>
      <c r="U1306" s="199">
        <v>0</v>
      </c>
      <c r="V1306" s="200">
        <v>0</v>
      </c>
      <c r="W1306" s="34" t="str">
        <f t="shared" si="0"/>
        <v/>
      </c>
      <c r="X1306" s="34" t="str">
        <f t="shared" si="1"/>
        <v/>
      </c>
      <c r="Y1306" s="201">
        <f t="shared" si="49"/>
        <v>0</v>
      </c>
      <c r="Z1306" s="201" t="str">
        <f t="shared" si="48"/>
        <v/>
      </c>
    </row>
    <row r="1307" spans="1:26" ht="14.25" customHeight="1" thickBot="1" x14ac:dyDescent="0.3">
      <c r="A1307" s="40">
        <v>0.5</v>
      </c>
      <c r="B1307" s="40" t="s">
        <v>4481</v>
      </c>
      <c r="C1307" s="24"/>
      <c r="D1307" s="24"/>
      <c r="E1307" s="36" t="s">
        <v>505</v>
      </c>
      <c r="F1307" s="179" t="s">
        <v>4482</v>
      </c>
      <c r="G1307" s="31" t="s">
        <v>83</v>
      </c>
      <c r="H1307" s="24" t="s">
        <v>84</v>
      </c>
      <c r="I1307" s="31" t="s">
        <v>4483</v>
      </c>
      <c r="J1307" s="24" t="s">
        <v>4484</v>
      </c>
      <c r="K1307" s="30">
        <v>35</v>
      </c>
      <c r="L1307" s="30" t="s">
        <v>31</v>
      </c>
      <c r="M1307" s="31" t="s">
        <v>170</v>
      </c>
      <c r="N1307" s="24" t="s">
        <v>129</v>
      </c>
      <c r="O1307" s="24">
        <v>1</v>
      </c>
      <c r="P1307" s="24"/>
      <c r="Q1307" s="31" t="s">
        <v>34</v>
      </c>
      <c r="R1307" s="24"/>
      <c r="S1307" s="24"/>
      <c r="T1307" s="31" t="s">
        <v>35</v>
      </c>
      <c r="U1307" s="199">
        <v>0</v>
      </c>
      <c r="V1307" s="200">
        <v>0</v>
      </c>
      <c r="W1307" s="34" t="str">
        <f t="shared" si="0"/>
        <v/>
      </c>
      <c r="X1307" s="34" t="str">
        <f t="shared" si="1"/>
        <v/>
      </c>
      <c r="Y1307" s="201">
        <f t="shared" si="49"/>
        <v>0</v>
      </c>
      <c r="Z1307" s="201" t="str">
        <f t="shared" si="48"/>
        <v/>
      </c>
    </row>
    <row r="1308" spans="1:26" ht="14.25" customHeight="1" thickBot="1" x14ac:dyDescent="0.3">
      <c r="A1308" s="40">
        <v>0.5</v>
      </c>
      <c r="B1308" s="40" t="s">
        <v>4485</v>
      </c>
      <c r="C1308" s="24" t="s">
        <v>24</v>
      </c>
      <c r="D1308" s="24"/>
      <c r="E1308" s="36" t="s">
        <v>79</v>
      </c>
      <c r="F1308" s="179" t="s">
        <v>4486</v>
      </c>
      <c r="G1308" s="31" t="s">
        <v>83</v>
      </c>
      <c r="H1308" s="24" t="s">
        <v>84</v>
      </c>
      <c r="I1308" s="31" t="s">
        <v>4483</v>
      </c>
      <c r="J1308" s="24" t="s">
        <v>4484</v>
      </c>
      <c r="K1308" s="35">
        <v>35</v>
      </c>
      <c r="L1308" s="35" t="s">
        <v>47</v>
      </c>
      <c r="M1308" s="31" t="s">
        <v>170</v>
      </c>
      <c r="N1308" s="24" t="s">
        <v>129</v>
      </c>
      <c r="O1308" s="24">
        <v>1</v>
      </c>
      <c r="P1308" s="24"/>
      <c r="Q1308" s="31" t="s">
        <v>34</v>
      </c>
      <c r="R1308" s="24"/>
      <c r="S1308" s="24"/>
      <c r="T1308" s="31" t="s">
        <v>35</v>
      </c>
      <c r="U1308" s="199">
        <v>0</v>
      </c>
      <c r="V1308" s="200">
        <v>0</v>
      </c>
      <c r="W1308" s="34" t="str">
        <f t="shared" si="0"/>
        <v/>
      </c>
      <c r="X1308" s="34" t="str">
        <f t="shared" si="1"/>
        <v/>
      </c>
      <c r="Y1308" s="201">
        <f t="shared" si="49"/>
        <v>0</v>
      </c>
      <c r="Z1308" s="201" t="str">
        <f t="shared" si="48"/>
        <v/>
      </c>
    </row>
    <row r="1309" spans="1:26" ht="14.25" customHeight="1" thickBot="1" x14ac:dyDescent="0.3">
      <c r="A1309" s="40">
        <v>0.08</v>
      </c>
      <c r="B1309" s="40" t="s">
        <v>283</v>
      </c>
      <c r="C1309" s="24" t="s">
        <v>24</v>
      </c>
      <c r="D1309" s="24"/>
      <c r="E1309" s="24" t="s">
        <v>67</v>
      </c>
      <c r="F1309" s="179" t="s">
        <v>4487</v>
      </c>
      <c r="G1309" s="31" t="s">
        <v>69</v>
      </c>
      <c r="H1309" s="24" t="s">
        <v>28</v>
      </c>
      <c r="I1309" s="31" t="s">
        <v>4488</v>
      </c>
      <c r="J1309" s="24" t="s">
        <v>4489</v>
      </c>
      <c r="K1309" s="36">
        <v>760</v>
      </c>
      <c r="L1309" s="36" t="s">
        <v>31</v>
      </c>
      <c r="M1309" s="31" t="s">
        <v>72</v>
      </c>
      <c r="N1309" s="24" t="s">
        <v>33</v>
      </c>
      <c r="O1309" s="24">
        <v>8</v>
      </c>
      <c r="P1309" s="24"/>
      <c r="Q1309" s="31" t="s">
        <v>34</v>
      </c>
      <c r="R1309" s="24"/>
      <c r="S1309" s="24"/>
      <c r="T1309" s="31" t="s">
        <v>35</v>
      </c>
      <c r="U1309" s="199">
        <v>14000</v>
      </c>
      <c r="V1309" s="200">
        <v>7000</v>
      </c>
      <c r="W1309" s="34">
        <f t="shared" si="0"/>
        <v>60</v>
      </c>
      <c r="X1309" s="34" t="str">
        <f t="shared" si="1"/>
        <v>B</v>
      </c>
      <c r="Y1309" s="201">
        <f t="shared" si="49"/>
        <v>21000</v>
      </c>
      <c r="Z1309" s="201" t="str">
        <f t="shared" si="48"/>
        <v>d</v>
      </c>
    </row>
    <row r="1310" spans="1:26" ht="14.25" customHeight="1" thickBot="1" x14ac:dyDescent="0.3">
      <c r="A1310" s="40">
        <v>0.96</v>
      </c>
      <c r="B1310" s="41" t="s">
        <v>4490</v>
      </c>
      <c r="C1310" s="24"/>
      <c r="D1310" s="24"/>
      <c r="E1310" s="31" t="s">
        <v>3316</v>
      </c>
      <c r="F1310" s="179" t="s">
        <v>4491</v>
      </c>
      <c r="G1310" s="31" t="s">
        <v>27</v>
      </c>
      <c r="H1310" s="24" t="s">
        <v>84</v>
      </c>
      <c r="I1310" s="31" t="s">
        <v>4492</v>
      </c>
      <c r="J1310" s="24" t="s">
        <v>4493</v>
      </c>
      <c r="K1310" s="53">
        <v>291</v>
      </c>
      <c r="L1310" s="53" t="s">
        <v>31</v>
      </c>
      <c r="M1310" s="31" t="s">
        <v>87</v>
      </c>
      <c r="N1310" s="24" t="s">
        <v>88</v>
      </c>
      <c r="O1310" s="24">
        <v>3</v>
      </c>
      <c r="P1310" s="24"/>
      <c r="Q1310" s="31" t="s">
        <v>34</v>
      </c>
      <c r="R1310" s="49"/>
      <c r="S1310" s="49"/>
      <c r="T1310" s="31" t="s">
        <v>35</v>
      </c>
      <c r="U1310" s="199">
        <v>0</v>
      </c>
      <c r="V1310" s="200">
        <v>0</v>
      </c>
      <c r="W1310" s="34" t="str">
        <f t="shared" si="0"/>
        <v/>
      </c>
      <c r="X1310" s="34" t="str">
        <f t="shared" si="1"/>
        <v/>
      </c>
      <c r="Y1310" s="201">
        <f t="shared" si="49"/>
        <v>0</v>
      </c>
      <c r="Z1310" s="201" t="str">
        <f t="shared" si="48"/>
        <v/>
      </c>
    </row>
    <row r="1311" spans="1:26" ht="14.25" customHeight="1" thickBot="1" x14ac:dyDescent="0.3">
      <c r="A1311" s="40">
        <v>0.26800000000000002</v>
      </c>
      <c r="B1311" s="52" t="s">
        <v>4494</v>
      </c>
      <c r="C1311" s="24" t="s">
        <v>24</v>
      </c>
      <c r="D1311" s="24"/>
      <c r="E1311" s="24" t="s">
        <v>178</v>
      </c>
      <c r="F1311" s="179" t="s">
        <v>4495</v>
      </c>
      <c r="G1311" s="31" t="s">
        <v>180</v>
      </c>
      <c r="H1311" s="24" t="s">
        <v>84</v>
      </c>
      <c r="I1311" s="31" t="s">
        <v>4496</v>
      </c>
      <c r="J1311" s="24" t="s">
        <v>4497</v>
      </c>
      <c r="K1311" s="53">
        <v>292</v>
      </c>
      <c r="L1311" s="53" t="s">
        <v>31</v>
      </c>
      <c r="M1311" s="31" t="s">
        <v>87</v>
      </c>
      <c r="N1311" s="24" t="s">
        <v>88</v>
      </c>
      <c r="O1311" s="24">
        <v>3</v>
      </c>
      <c r="P1311" s="24"/>
      <c r="Q1311" s="31" t="s">
        <v>34</v>
      </c>
      <c r="R1311" s="49"/>
      <c r="S1311" s="49"/>
      <c r="T1311" s="31" t="s">
        <v>35</v>
      </c>
      <c r="U1311" s="199">
        <v>0</v>
      </c>
      <c r="V1311" s="200">
        <v>0</v>
      </c>
      <c r="W1311" s="34" t="str">
        <f t="shared" si="0"/>
        <v/>
      </c>
      <c r="X1311" s="34" t="str">
        <f t="shared" si="1"/>
        <v/>
      </c>
      <c r="Y1311" s="201">
        <f t="shared" si="49"/>
        <v>0</v>
      </c>
      <c r="Z1311" s="201" t="str">
        <f t="shared" si="48"/>
        <v/>
      </c>
    </row>
    <row r="1312" spans="1:26" ht="14.25" customHeight="1" thickBot="1" x14ac:dyDescent="0.3">
      <c r="A1312" s="40">
        <v>20.65</v>
      </c>
      <c r="B1312" s="41">
        <v>21.7</v>
      </c>
      <c r="C1312" s="24" t="s">
        <v>195</v>
      </c>
      <c r="D1312" s="24"/>
      <c r="E1312" s="24" t="s">
        <v>4498</v>
      </c>
      <c r="F1312" s="179" t="s">
        <v>4499</v>
      </c>
      <c r="G1312" s="31" t="s">
        <v>69</v>
      </c>
      <c r="H1312" s="24" t="s">
        <v>28</v>
      </c>
      <c r="I1312" s="31" t="s">
        <v>4500</v>
      </c>
      <c r="J1312" s="24" t="s">
        <v>4501</v>
      </c>
      <c r="K1312" s="36">
        <v>122</v>
      </c>
      <c r="L1312" s="36" t="s">
        <v>31</v>
      </c>
      <c r="M1312" s="31" t="s">
        <v>622</v>
      </c>
      <c r="N1312" s="24" t="s">
        <v>33</v>
      </c>
      <c r="O1312" s="24">
        <v>6</v>
      </c>
      <c r="P1312" s="31" t="s">
        <v>623</v>
      </c>
      <c r="Q1312" s="31" t="s">
        <v>34</v>
      </c>
      <c r="R1312" s="24"/>
      <c r="S1312" s="24"/>
      <c r="T1312" s="31" t="s">
        <v>35</v>
      </c>
      <c r="U1312" s="199">
        <v>3900</v>
      </c>
      <c r="V1312" s="200">
        <v>1600</v>
      </c>
      <c r="W1312" s="34">
        <f t="shared" si="0"/>
        <v>73.125</v>
      </c>
      <c r="X1312" s="34" t="str">
        <f t="shared" si="1"/>
        <v>C</v>
      </c>
      <c r="Y1312" s="201">
        <f t="shared" si="49"/>
        <v>4800</v>
      </c>
      <c r="Z1312" s="201" t="str">
        <f t="shared" si="48"/>
        <v>d</v>
      </c>
    </row>
    <row r="1313" spans="1:26" ht="14.25" customHeight="1" thickBot="1" x14ac:dyDescent="0.3">
      <c r="A1313" s="22">
        <v>0.45</v>
      </c>
      <c r="B1313" s="24" t="s">
        <v>296</v>
      </c>
      <c r="C1313" s="24" t="s">
        <v>24</v>
      </c>
      <c r="D1313" s="31" t="s">
        <v>171</v>
      </c>
      <c r="E1313" s="36" t="s">
        <v>517</v>
      </c>
      <c r="F1313" s="179" t="s">
        <v>4502</v>
      </c>
      <c r="G1313" s="31" t="s">
        <v>110</v>
      </c>
      <c r="H1313" s="24" t="s">
        <v>84</v>
      </c>
      <c r="I1313" s="31" t="s">
        <v>4503</v>
      </c>
      <c r="J1313" s="25" t="s">
        <v>4504</v>
      </c>
      <c r="K1313" s="30">
        <v>49</v>
      </c>
      <c r="L1313" s="30" t="s">
        <v>31</v>
      </c>
      <c r="M1313" s="31" t="s">
        <v>43</v>
      </c>
      <c r="N1313" s="24">
        <v>2018</v>
      </c>
      <c r="O1313" s="24">
        <v>51</v>
      </c>
      <c r="P1313" s="24" t="s">
        <v>44</v>
      </c>
      <c r="Q1313" s="31" t="s">
        <v>34</v>
      </c>
      <c r="R1313" s="24"/>
      <c r="S1313" s="24" t="s">
        <v>44</v>
      </c>
      <c r="T1313" s="31" t="s">
        <v>35</v>
      </c>
      <c r="U1313" s="199">
        <v>3000</v>
      </c>
      <c r="V1313" s="200">
        <v>1600</v>
      </c>
      <c r="W1313" s="34">
        <f t="shared" si="0"/>
        <v>56.25</v>
      </c>
      <c r="X1313" s="34" t="str">
        <f t="shared" si="1"/>
        <v>B</v>
      </c>
      <c r="Y1313" s="201">
        <f t="shared" si="49"/>
        <v>4800</v>
      </c>
      <c r="Z1313" s="201" t="str">
        <f t="shared" si="48"/>
        <v>d</v>
      </c>
    </row>
    <row r="1314" spans="1:26" ht="14.25" customHeight="1" thickBot="1" x14ac:dyDescent="0.3">
      <c r="A1314" s="22">
        <v>0.45</v>
      </c>
      <c r="B1314" s="24" t="s">
        <v>4505</v>
      </c>
      <c r="C1314" s="24"/>
      <c r="D1314" s="24"/>
      <c r="E1314" s="31" t="s">
        <v>903</v>
      </c>
      <c r="F1314" s="179" t="s">
        <v>4506</v>
      </c>
      <c r="G1314" s="31" t="s">
        <v>293</v>
      </c>
      <c r="H1314" s="24" t="s">
        <v>84</v>
      </c>
      <c r="I1314" s="31" t="s">
        <v>4503</v>
      </c>
      <c r="J1314" s="25" t="s">
        <v>4504</v>
      </c>
      <c r="K1314" s="35">
        <v>49</v>
      </c>
      <c r="L1314" s="35" t="s">
        <v>47</v>
      </c>
      <c r="M1314" s="31" t="s">
        <v>43</v>
      </c>
      <c r="N1314" s="24">
        <v>2018</v>
      </c>
      <c r="O1314" s="24">
        <v>51</v>
      </c>
      <c r="P1314" s="24" t="s">
        <v>44</v>
      </c>
      <c r="Q1314" s="31" t="s">
        <v>34</v>
      </c>
      <c r="R1314" s="24"/>
      <c r="S1314" s="24" t="s">
        <v>44</v>
      </c>
      <c r="T1314" s="31" t="s">
        <v>35</v>
      </c>
      <c r="U1314" s="199">
        <v>0</v>
      </c>
      <c r="V1314" s="200">
        <v>0</v>
      </c>
      <c r="W1314" s="34" t="str">
        <f t="shared" si="0"/>
        <v/>
      </c>
      <c r="X1314" s="34" t="str">
        <f t="shared" si="1"/>
        <v/>
      </c>
      <c r="Y1314" s="201">
        <f t="shared" si="49"/>
        <v>0</v>
      </c>
      <c r="Z1314" s="201" t="str">
        <f t="shared" si="48"/>
        <v/>
      </c>
    </row>
    <row r="1315" spans="1:26" ht="14.25" customHeight="1" thickBot="1" x14ac:dyDescent="0.3">
      <c r="A1315" s="36">
        <v>0.69799999999999995</v>
      </c>
      <c r="B1315" s="24" t="s">
        <v>4507</v>
      </c>
      <c r="C1315" s="24" t="s">
        <v>195</v>
      </c>
      <c r="D1315" s="24"/>
      <c r="E1315" s="24" t="s">
        <v>808</v>
      </c>
      <c r="F1315" s="179" t="s">
        <v>4508</v>
      </c>
      <c r="G1315" s="27" t="s">
        <v>39</v>
      </c>
      <c r="H1315" s="24" t="s">
        <v>28</v>
      </c>
      <c r="I1315" s="31" t="s">
        <v>4509</v>
      </c>
      <c r="J1315" s="24" t="s">
        <v>4510</v>
      </c>
      <c r="K1315" s="36">
        <v>67</v>
      </c>
      <c r="L1315" s="36" t="s">
        <v>31</v>
      </c>
      <c r="M1315" s="31" t="s">
        <v>255</v>
      </c>
      <c r="N1315" s="24" t="s">
        <v>185</v>
      </c>
      <c r="O1315" s="24">
        <v>1</v>
      </c>
      <c r="P1315" s="24"/>
      <c r="Q1315" s="31" t="s">
        <v>66</v>
      </c>
      <c r="R1315" s="24"/>
      <c r="S1315" s="24"/>
      <c r="T1315" s="31" t="s">
        <v>35</v>
      </c>
      <c r="U1315" s="199">
        <v>21900</v>
      </c>
      <c r="V1315" s="200">
        <v>14900</v>
      </c>
      <c r="W1315" s="34">
        <f t="shared" si="0"/>
        <v>44.09395973154362</v>
      </c>
      <c r="X1315" s="34" t="str">
        <f t="shared" si="1"/>
        <v>B</v>
      </c>
      <c r="Y1315" s="201">
        <f t="shared" si="49"/>
        <v>44700</v>
      </c>
      <c r="Z1315" s="201" t="str">
        <f t="shared" si="48"/>
        <v>d</v>
      </c>
    </row>
    <row r="1316" spans="1:26" ht="14.25" customHeight="1" thickBot="1" x14ac:dyDescent="0.3">
      <c r="A1316" s="36">
        <v>6.59</v>
      </c>
      <c r="B1316" s="24" t="s">
        <v>535</v>
      </c>
      <c r="C1316" s="24" t="s">
        <v>747</v>
      </c>
      <c r="D1316" s="24"/>
      <c r="E1316" s="24" t="s">
        <v>841</v>
      </c>
      <c r="F1316" s="179" t="s">
        <v>4511</v>
      </c>
      <c r="G1316" s="27" t="s">
        <v>93</v>
      </c>
      <c r="H1316" s="24" t="s">
        <v>899</v>
      </c>
      <c r="I1316" s="31" t="s">
        <v>4512</v>
      </c>
      <c r="J1316" s="24" t="s">
        <v>4513</v>
      </c>
      <c r="K1316" s="36">
        <v>421</v>
      </c>
      <c r="L1316" s="36" t="s">
        <v>31</v>
      </c>
      <c r="M1316" s="31" t="s">
        <v>153</v>
      </c>
      <c r="N1316" s="24" t="s">
        <v>88</v>
      </c>
      <c r="O1316" s="24">
        <v>4</v>
      </c>
      <c r="P1316" s="24"/>
      <c r="Q1316" s="31" t="s">
        <v>34</v>
      </c>
      <c r="R1316" s="24"/>
      <c r="S1316" s="24"/>
      <c r="T1316" s="31" t="s">
        <v>35</v>
      </c>
      <c r="U1316" s="199">
        <v>0</v>
      </c>
      <c r="V1316" s="200">
        <v>0</v>
      </c>
      <c r="W1316" s="34" t="str">
        <f t="shared" si="0"/>
        <v/>
      </c>
      <c r="X1316" s="34" t="str">
        <f t="shared" si="1"/>
        <v/>
      </c>
      <c r="Y1316" s="201">
        <f t="shared" si="49"/>
        <v>0</v>
      </c>
      <c r="Z1316" s="201" t="str">
        <f t="shared" si="48"/>
        <v/>
      </c>
    </row>
    <row r="1317" spans="1:26" ht="14.25" customHeight="1" thickBot="1" x14ac:dyDescent="0.3">
      <c r="A1317" s="40">
        <v>20.483000000000001</v>
      </c>
      <c r="B1317" s="40">
        <v>23.215</v>
      </c>
      <c r="C1317" s="24" t="s">
        <v>195</v>
      </c>
      <c r="D1317" s="24"/>
      <c r="E1317" s="24" t="s">
        <v>4514</v>
      </c>
      <c r="F1317" s="179" t="s">
        <v>4515</v>
      </c>
      <c r="G1317" s="31" t="s">
        <v>69</v>
      </c>
      <c r="H1317" s="24" t="s">
        <v>28</v>
      </c>
      <c r="I1317" s="31" t="s">
        <v>4516</v>
      </c>
      <c r="J1317" s="24" t="s">
        <v>4517</v>
      </c>
      <c r="K1317" s="36">
        <v>832</v>
      </c>
      <c r="L1317" s="36" t="s">
        <v>31</v>
      </c>
      <c r="M1317" s="31" t="s">
        <v>4518</v>
      </c>
      <c r="N1317" s="24" t="s">
        <v>58</v>
      </c>
      <c r="O1317" s="24">
        <v>8</v>
      </c>
      <c r="P1317" s="24" t="s">
        <v>44</v>
      </c>
      <c r="Q1317" s="31" t="s">
        <v>34</v>
      </c>
      <c r="R1317" s="24"/>
      <c r="S1317" s="24" t="s">
        <v>44</v>
      </c>
      <c r="T1317" s="31" t="s">
        <v>35</v>
      </c>
      <c r="U1317" s="199">
        <v>0</v>
      </c>
      <c r="V1317" s="200">
        <v>0</v>
      </c>
      <c r="W1317" s="34" t="str">
        <f t="shared" si="0"/>
        <v/>
      </c>
      <c r="X1317" s="34" t="str">
        <f t="shared" si="1"/>
        <v/>
      </c>
      <c r="Y1317" s="201">
        <f t="shared" si="49"/>
        <v>0</v>
      </c>
      <c r="Z1317" s="201" t="str">
        <f t="shared" si="48"/>
        <v/>
      </c>
    </row>
    <row r="1318" spans="1:26" ht="14.25" customHeight="1" thickBot="1" x14ac:dyDescent="0.3">
      <c r="A1318" s="22">
        <v>549.79999999999995</v>
      </c>
      <c r="B1318" s="24">
        <f>3199/5</f>
        <v>639.79999999999995</v>
      </c>
      <c r="C1318" s="24" t="s">
        <v>195</v>
      </c>
      <c r="D1318" s="24"/>
      <c r="E1318" s="24" t="s">
        <v>4519</v>
      </c>
      <c r="F1318" s="179" t="s">
        <v>4520</v>
      </c>
      <c r="G1318" s="31" t="s">
        <v>69</v>
      </c>
      <c r="H1318" s="24" t="s">
        <v>84</v>
      </c>
      <c r="I1318" s="31" t="s">
        <v>4521</v>
      </c>
      <c r="J1318" s="24" t="s">
        <v>4522</v>
      </c>
      <c r="K1318" s="36">
        <v>43</v>
      </c>
      <c r="L1318" s="36" t="s">
        <v>31</v>
      </c>
      <c r="M1318" s="31" t="s">
        <v>859</v>
      </c>
      <c r="N1318" s="24">
        <v>2018</v>
      </c>
      <c r="O1318" s="31" t="s">
        <v>860</v>
      </c>
      <c r="P1318" s="24" t="s">
        <v>44</v>
      </c>
      <c r="Q1318" s="31" t="s">
        <v>34</v>
      </c>
      <c r="R1318" s="24"/>
      <c r="S1318" s="24" t="s">
        <v>44</v>
      </c>
      <c r="T1318" s="31" t="s">
        <v>35</v>
      </c>
      <c r="U1318" s="199">
        <v>0</v>
      </c>
      <c r="V1318" s="200">
        <v>0</v>
      </c>
      <c r="W1318" s="34" t="str">
        <f t="shared" si="0"/>
        <v/>
      </c>
      <c r="X1318" s="34" t="str">
        <f t="shared" si="1"/>
        <v/>
      </c>
      <c r="Y1318" s="201">
        <f t="shared" si="49"/>
        <v>0</v>
      </c>
      <c r="Z1318" s="201" t="str">
        <f t="shared" si="48"/>
        <v/>
      </c>
    </row>
    <row r="1319" spans="1:26" ht="14.25" customHeight="1" thickBot="1" x14ac:dyDescent="0.3">
      <c r="A1319" s="22">
        <v>1366</v>
      </c>
      <c r="B1319" s="24">
        <f>7280/5</f>
        <v>1456</v>
      </c>
      <c r="C1319" s="24" t="s">
        <v>195</v>
      </c>
      <c r="D1319" s="24"/>
      <c r="E1319" s="24" t="s">
        <v>4519</v>
      </c>
      <c r="F1319" s="179" t="s">
        <v>4523</v>
      </c>
      <c r="G1319" s="31" t="s">
        <v>69</v>
      </c>
      <c r="H1319" s="24" t="s">
        <v>84</v>
      </c>
      <c r="I1319" s="31" t="s">
        <v>4524</v>
      </c>
      <c r="J1319" s="24" t="s">
        <v>4525</v>
      </c>
      <c r="K1319" s="36">
        <v>44</v>
      </c>
      <c r="L1319" s="36" t="s">
        <v>31</v>
      </c>
      <c r="M1319" s="31" t="s">
        <v>859</v>
      </c>
      <c r="N1319" s="24">
        <v>2018</v>
      </c>
      <c r="O1319" s="31" t="s">
        <v>860</v>
      </c>
      <c r="P1319" s="24" t="s">
        <v>44</v>
      </c>
      <c r="Q1319" s="31" t="s">
        <v>34</v>
      </c>
      <c r="R1319" s="24"/>
      <c r="S1319" s="24" t="s">
        <v>44</v>
      </c>
      <c r="T1319" s="31" t="s">
        <v>35</v>
      </c>
      <c r="U1319" s="199">
        <v>0</v>
      </c>
      <c r="V1319" s="200">
        <v>0</v>
      </c>
      <c r="W1319" s="34" t="str">
        <f t="shared" si="0"/>
        <v/>
      </c>
      <c r="X1319" s="34" t="str">
        <f t="shared" si="1"/>
        <v/>
      </c>
      <c r="Y1319" s="201">
        <f t="shared" si="49"/>
        <v>0</v>
      </c>
      <c r="Z1319" s="201" t="str">
        <f t="shared" si="48"/>
        <v/>
      </c>
    </row>
    <row r="1320" spans="1:26" ht="14.25" customHeight="1" thickBot="1" x14ac:dyDescent="0.3">
      <c r="A1320" s="40">
        <v>5.3</v>
      </c>
      <c r="B1320" s="41" t="s">
        <v>4526</v>
      </c>
      <c r="C1320" s="24" t="s">
        <v>882</v>
      </c>
      <c r="D1320" s="24"/>
      <c r="E1320" s="24" t="s">
        <v>2092</v>
      </c>
      <c r="F1320" s="179" t="s">
        <v>4527</v>
      </c>
      <c r="G1320" s="31" t="s">
        <v>293</v>
      </c>
      <c r="H1320" s="24" t="s">
        <v>84</v>
      </c>
      <c r="I1320" s="31" t="s">
        <v>4528</v>
      </c>
      <c r="J1320" s="24" t="s">
        <v>4529</v>
      </c>
      <c r="K1320" s="36">
        <v>214</v>
      </c>
      <c r="L1320" s="36" t="s">
        <v>31</v>
      </c>
      <c r="M1320" s="31" t="s">
        <v>128</v>
      </c>
      <c r="N1320" s="24" t="s">
        <v>129</v>
      </c>
      <c r="O1320" s="24">
        <v>2</v>
      </c>
      <c r="P1320" s="24"/>
      <c r="Q1320" s="31" t="s">
        <v>34</v>
      </c>
      <c r="R1320" s="24"/>
      <c r="S1320" s="24"/>
      <c r="T1320" s="31" t="s">
        <v>35</v>
      </c>
      <c r="U1320" s="199">
        <v>0</v>
      </c>
      <c r="V1320" s="200">
        <v>0</v>
      </c>
      <c r="W1320" s="34" t="str">
        <f t="shared" si="0"/>
        <v/>
      </c>
      <c r="X1320" s="34" t="str">
        <f t="shared" si="1"/>
        <v/>
      </c>
      <c r="Y1320" s="201">
        <f t="shared" si="49"/>
        <v>0</v>
      </c>
      <c r="Z1320" s="201" t="str">
        <f t="shared" si="48"/>
        <v/>
      </c>
    </row>
    <row r="1321" spans="1:26" ht="14.25" customHeight="1" thickBot="1" x14ac:dyDescent="0.3">
      <c r="A1321" s="40">
        <v>2.4700000000000002</v>
      </c>
      <c r="B1321" s="40" t="s">
        <v>550</v>
      </c>
      <c r="C1321" s="24" t="s">
        <v>1548</v>
      </c>
      <c r="D1321" s="24"/>
      <c r="E1321" s="24" t="s">
        <v>841</v>
      </c>
      <c r="F1321" s="179" t="s">
        <v>4530</v>
      </c>
      <c r="G1321" s="31" t="s">
        <v>110</v>
      </c>
      <c r="H1321" s="24" t="s">
        <v>899</v>
      </c>
      <c r="I1321" s="31" t="s">
        <v>4531</v>
      </c>
      <c r="J1321" s="24" t="s">
        <v>4532</v>
      </c>
      <c r="K1321" s="36">
        <v>382</v>
      </c>
      <c r="L1321" s="36" t="s">
        <v>31</v>
      </c>
      <c r="M1321" s="31" t="s">
        <v>153</v>
      </c>
      <c r="N1321" s="24" t="s">
        <v>88</v>
      </c>
      <c r="O1321" s="24">
        <v>4</v>
      </c>
      <c r="P1321" s="24"/>
      <c r="Q1321" s="31" t="s">
        <v>34</v>
      </c>
      <c r="R1321" s="24"/>
      <c r="S1321" s="24"/>
      <c r="T1321" s="31" t="s">
        <v>35</v>
      </c>
      <c r="U1321" s="199">
        <v>0</v>
      </c>
      <c r="V1321" s="200">
        <v>0</v>
      </c>
      <c r="W1321" s="34" t="str">
        <f t="shared" si="0"/>
        <v/>
      </c>
      <c r="X1321" s="34" t="str">
        <f t="shared" si="1"/>
        <v/>
      </c>
      <c r="Y1321" s="201">
        <f t="shared" si="49"/>
        <v>0</v>
      </c>
      <c r="Z1321" s="201" t="str">
        <f t="shared" si="48"/>
        <v/>
      </c>
    </row>
    <row r="1322" spans="1:26" ht="14.25" customHeight="1" thickBot="1" x14ac:dyDescent="0.3">
      <c r="A1322" s="40">
        <v>3.3600000000000003</v>
      </c>
      <c r="B1322" s="41">
        <v>6.75</v>
      </c>
      <c r="C1322" s="24" t="s">
        <v>4533</v>
      </c>
      <c r="D1322" s="24"/>
      <c r="E1322" s="24" t="s">
        <v>98</v>
      </c>
      <c r="F1322" s="179" t="s">
        <v>4534</v>
      </c>
      <c r="G1322" s="31" t="s">
        <v>100</v>
      </c>
      <c r="H1322" s="24" t="s">
        <v>585</v>
      </c>
      <c r="I1322" s="31" t="s">
        <v>4535</v>
      </c>
      <c r="J1322" s="24" t="s">
        <v>4536</v>
      </c>
      <c r="K1322" s="36">
        <v>622</v>
      </c>
      <c r="L1322" s="36" t="s">
        <v>31</v>
      </c>
      <c r="M1322" s="31" t="s">
        <v>103</v>
      </c>
      <c r="N1322" s="24" t="s">
        <v>33</v>
      </c>
      <c r="O1322" s="24">
        <v>7</v>
      </c>
      <c r="P1322" s="24"/>
      <c r="Q1322" s="31" t="s">
        <v>34</v>
      </c>
      <c r="R1322" s="24"/>
      <c r="S1322" s="24"/>
      <c r="T1322" s="31" t="s">
        <v>35</v>
      </c>
      <c r="U1322" s="199">
        <v>400</v>
      </c>
      <c r="V1322" s="200">
        <v>80</v>
      </c>
      <c r="W1322" s="34">
        <f t="shared" si="0"/>
        <v>150</v>
      </c>
      <c r="X1322" s="34" t="str">
        <f t="shared" si="1"/>
        <v>C</v>
      </c>
      <c r="Y1322" s="201">
        <f t="shared" si="49"/>
        <v>240</v>
      </c>
      <c r="Z1322" s="201" t="str">
        <f t="shared" si="48"/>
        <v/>
      </c>
    </row>
    <row r="1323" spans="1:26" ht="14.25" customHeight="1" thickBot="1" x14ac:dyDescent="0.3">
      <c r="A1323" s="24">
        <v>0.185</v>
      </c>
      <c r="B1323" s="24" t="s">
        <v>400</v>
      </c>
      <c r="C1323" s="24" t="s">
        <v>24</v>
      </c>
      <c r="D1323" s="24"/>
      <c r="E1323" s="24" t="s">
        <v>98</v>
      </c>
      <c r="F1323" s="179" t="s">
        <v>4534</v>
      </c>
      <c r="G1323" s="31" t="s">
        <v>100</v>
      </c>
      <c r="H1323" s="24" t="s">
        <v>84</v>
      </c>
      <c r="I1323" s="31" t="s">
        <v>4537</v>
      </c>
      <c r="J1323" s="24" t="s">
        <v>4538</v>
      </c>
      <c r="K1323" s="36">
        <v>278</v>
      </c>
      <c r="L1323" s="36" t="s">
        <v>31</v>
      </c>
      <c r="M1323" s="31" t="s">
        <v>249</v>
      </c>
      <c r="N1323" s="24" t="s">
        <v>185</v>
      </c>
      <c r="O1323" s="24">
        <v>3</v>
      </c>
      <c r="P1323" s="24"/>
      <c r="Q1323" s="31" t="s">
        <v>66</v>
      </c>
      <c r="R1323" s="24"/>
      <c r="S1323" s="24"/>
      <c r="T1323" s="31" t="s">
        <v>35</v>
      </c>
      <c r="U1323" s="199">
        <v>68000</v>
      </c>
      <c r="V1323" s="200">
        <v>17500</v>
      </c>
      <c r="W1323" s="34">
        <f t="shared" si="0"/>
        <v>116.57142857142857</v>
      </c>
      <c r="X1323" s="34" t="str">
        <f t="shared" si="1"/>
        <v>C</v>
      </c>
      <c r="Y1323" s="201">
        <f t="shared" si="49"/>
        <v>52500</v>
      </c>
      <c r="Z1323" s="201" t="str">
        <f t="shared" si="48"/>
        <v/>
      </c>
    </row>
    <row r="1324" spans="1:26" ht="14.25" customHeight="1" thickBot="1" x14ac:dyDescent="0.3">
      <c r="A1324" s="40">
        <v>7.3500000000000005</v>
      </c>
      <c r="B1324" s="24">
        <v>12</v>
      </c>
      <c r="C1324" s="24" t="s">
        <v>2604</v>
      </c>
      <c r="D1324" s="24"/>
      <c r="E1324" s="24" t="s">
        <v>67</v>
      </c>
      <c r="F1324" s="179" t="s">
        <v>4539</v>
      </c>
      <c r="G1324" s="31" t="s">
        <v>69</v>
      </c>
      <c r="H1324" s="24" t="s">
        <v>40</v>
      </c>
      <c r="I1324" s="31" t="s">
        <v>4540</v>
      </c>
      <c r="J1324" s="24" t="s">
        <v>4541</v>
      </c>
      <c r="K1324" s="36">
        <v>542</v>
      </c>
      <c r="L1324" s="36" t="s">
        <v>31</v>
      </c>
      <c r="M1324" s="31" t="s">
        <v>1730</v>
      </c>
      <c r="N1324" s="24" t="s">
        <v>78</v>
      </c>
      <c r="O1324" s="24">
        <v>5</v>
      </c>
      <c r="P1324" s="24"/>
      <c r="Q1324" s="31" t="s">
        <v>34</v>
      </c>
      <c r="R1324" s="24"/>
      <c r="S1324" s="24"/>
      <c r="T1324" s="31" t="s">
        <v>35</v>
      </c>
      <c r="U1324" s="199">
        <v>52</v>
      </c>
      <c r="V1324" s="200">
        <v>30</v>
      </c>
      <c r="W1324" s="34">
        <f t="shared" si="0"/>
        <v>52</v>
      </c>
      <c r="X1324" s="34" t="str">
        <f t="shared" si="1"/>
        <v>B</v>
      </c>
      <c r="Y1324" s="201">
        <f t="shared" si="49"/>
        <v>90</v>
      </c>
      <c r="Z1324" s="201" t="str">
        <f t="shared" si="48"/>
        <v>d</v>
      </c>
    </row>
    <row r="1325" spans="1:26" ht="14.25" customHeight="1" thickBot="1" x14ac:dyDescent="0.3">
      <c r="A1325" s="40">
        <v>18.600000000000001</v>
      </c>
      <c r="B1325" s="24" t="s">
        <v>4542</v>
      </c>
      <c r="C1325" s="24" t="s">
        <v>36</v>
      </c>
      <c r="D1325" s="24"/>
      <c r="E1325" s="24" t="s">
        <v>1083</v>
      </c>
      <c r="F1325" s="179" t="s">
        <v>4543</v>
      </c>
      <c r="G1325" s="31" t="s">
        <v>110</v>
      </c>
      <c r="H1325" s="24" t="s">
        <v>40</v>
      </c>
      <c r="I1325" s="31" t="s">
        <v>4544</v>
      </c>
      <c r="J1325" s="24" t="s">
        <v>4545</v>
      </c>
      <c r="K1325" s="36">
        <v>377</v>
      </c>
      <c r="L1325" s="36" t="s">
        <v>31</v>
      </c>
      <c r="M1325" s="31" t="s">
        <v>982</v>
      </c>
      <c r="N1325" s="24" t="s">
        <v>58</v>
      </c>
      <c r="O1325" s="24">
        <v>4</v>
      </c>
      <c r="P1325" s="24"/>
      <c r="Q1325" s="31" t="s">
        <v>34</v>
      </c>
      <c r="R1325" s="24"/>
      <c r="S1325" s="24"/>
      <c r="T1325" s="31" t="s">
        <v>35</v>
      </c>
      <c r="U1325" s="199">
        <v>0</v>
      </c>
      <c r="V1325" s="200">
        <v>50</v>
      </c>
      <c r="W1325" s="34">
        <f t="shared" si="0"/>
        <v>0</v>
      </c>
      <c r="X1325" s="34" t="str">
        <f t="shared" si="1"/>
        <v>A</v>
      </c>
      <c r="Y1325" s="201">
        <f t="shared" si="49"/>
        <v>150</v>
      </c>
      <c r="Z1325" s="201" t="str">
        <f t="shared" si="48"/>
        <v>d</v>
      </c>
    </row>
    <row r="1326" spans="1:26" ht="14.25" customHeight="1" thickBot="1" x14ac:dyDescent="0.3">
      <c r="A1326" s="40">
        <v>2.5499999999999998</v>
      </c>
      <c r="B1326" s="40" t="s">
        <v>2418</v>
      </c>
      <c r="C1326" s="24" t="s">
        <v>747</v>
      </c>
      <c r="D1326" s="24"/>
      <c r="E1326" s="24" t="s">
        <v>122</v>
      </c>
      <c r="F1326" s="179" t="s">
        <v>4546</v>
      </c>
      <c r="G1326" s="31" t="s">
        <v>110</v>
      </c>
      <c r="H1326" s="24" t="s">
        <v>899</v>
      </c>
      <c r="I1326" s="31" t="s">
        <v>4547</v>
      </c>
      <c r="J1326" s="24" t="s">
        <v>4548</v>
      </c>
      <c r="K1326" s="36">
        <v>392</v>
      </c>
      <c r="L1326" s="36" t="s">
        <v>31</v>
      </c>
      <c r="M1326" s="31" t="s">
        <v>153</v>
      </c>
      <c r="N1326" s="24" t="s">
        <v>88</v>
      </c>
      <c r="O1326" s="24">
        <v>4</v>
      </c>
      <c r="P1326" s="24"/>
      <c r="Q1326" s="31" t="s">
        <v>34</v>
      </c>
      <c r="R1326" s="24"/>
      <c r="S1326" s="24"/>
      <c r="T1326" s="31" t="s">
        <v>35</v>
      </c>
      <c r="U1326" s="199">
        <v>125</v>
      </c>
      <c r="V1326" s="200">
        <v>0</v>
      </c>
      <c r="W1326" s="34" t="str">
        <f t="shared" si="0"/>
        <v/>
      </c>
      <c r="X1326" s="34" t="str">
        <f t="shared" si="1"/>
        <v/>
      </c>
      <c r="Y1326" s="201">
        <f t="shared" si="49"/>
        <v>0</v>
      </c>
      <c r="Z1326" s="201" t="str">
        <f t="shared" si="48"/>
        <v/>
      </c>
    </row>
    <row r="1327" spans="1:26" ht="14.25" customHeight="1" thickBot="1" x14ac:dyDescent="0.3">
      <c r="A1327" s="40">
        <v>0.23499999999999999</v>
      </c>
      <c r="B1327" s="24">
        <v>0.3</v>
      </c>
      <c r="C1327" s="24" t="s">
        <v>195</v>
      </c>
      <c r="D1327" s="24"/>
      <c r="E1327" s="24" t="s">
        <v>98</v>
      </c>
      <c r="F1327" s="179" t="s">
        <v>4549</v>
      </c>
      <c r="G1327" s="31" t="s">
        <v>100</v>
      </c>
      <c r="H1327" s="24" t="s">
        <v>28</v>
      </c>
      <c r="I1327" s="31" t="s">
        <v>4550</v>
      </c>
      <c r="J1327" s="24" t="s">
        <v>4551</v>
      </c>
      <c r="K1327" s="36">
        <v>98</v>
      </c>
      <c r="L1327" s="36" t="s">
        <v>31</v>
      </c>
      <c r="M1327" s="31" t="s">
        <v>880</v>
      </c>
      <c r="N1327" s="24" t="s">
        <v>134</v>
      </c>
      <c r="O1327" s="24">
        <v>3</v>
      </c>
      <c r="P1327" s="24"/>
      <c r="Q1327" s="31" t="s">
        <v>66</v>
      </c>
      <c r="R1327" s="24"/>
      <c r="S1327" s="24"/>
      <c r="T1327" s="31" t="s">
        <v>35</v>
      </c>
      <c r="U1327" s="199">
        <v>0</v>
      </c>
      <c r="V1327" s="200">
        <v>200</v>
      </c>
      <c r="W1327" s="34">
        <f t="shared" si="0"/>
        <v>0</v>
      </c>
      <c r="X1327" s="34" t="str">
        <f t="shared" si="1"/>
        <v>A</v>
      </c>
      <c r="Y1327" s="201">
        <f t="shared" si="49"/>
        <v>600</v>
      </c>
      <c r="Z1327" s="201" t="str">
        <f t="shared" si="48"/>
        <v>d</v>
      </c>
    </row>
    <row r="1328" spans="1:26" ht="14.25" customHeight="1" thickBot="1" x14ac:dyDescent="0.3">
      <c r="A1328" s="24">
        <v>4.0999999999999996</v>
      </c>
      <c r="B1328" s="24" t="s">
        <v>4552</v>
      </c>
      <c r="C1328" s="24" t="s">
        <v>997</v>
      </c>
      <c r="D1328" s="24"/>
      <c r="E1328" s="24" t="s">
        <v>73</v>
      </c>
      <c r="F1328" s="179" t="s">
        <v>4553</v>
      </c>
      <c r="G1328" s="31" t="s">
        <v>69</v>
      </c>
      <c r="H1328" s="24" t="s">
        <v>4554</v>
      </c>
      <c r="I1328" s="31" t="s">
        <v>4555</v>
      </c>
      <c r="J1328" s="24" t="s">
        <v>4556</v>
      </c>
      <c r="K1328" s="36">
        <v>272</v>
      </c>
      <c r="L1328" s="36" t="s">
        <v>31</v>
      </c>
      <c r="M1328" s="31" t="s">
        <v>249</v>
      </c>
      <c r="N1328" s="24" t="s">
        <v>185</v>
      </c>
      <c r="O1328" s="24">
        <v>3</v>
      </c>
      <c r="P1328" s="24"/>
      <c r="Q1328" s="31" t="s">
        <v>66</v>
      </c>
      <c r="R1328" s="24"/>
      <c r="S1328" s="24"/>
      <c r="T1328" s="31" t="s">
        <v>35</v>
      </c>
      <c r="U1328" s="199">
        <v>0</v>
      </c>
      <c r="V1328" s="200">
        <v>0</v>
      </c>
      <c r="W1328" s="34" t="str">
        <f t="shared" si="0"/>
        <v/>
      </c>
      <c r="X1328" s="34" t="str">
        <f t="shared" si="1"/>
        <v/>
      </c>
      <c r="Y1328" s="201">
        <f t="shared" si="49"/>
        <v>0</v>
      </c>
      <c r="Z1328" s="201" t="str">
        <f t="shared" si="48"/>
        <v/>
      </c>
    </row>
    <row r="1329" spans="1:26" ht="14.25" customHeight="1" thickBot="1" x14ac:dyDescent="0.3">
      <c r="A1329" s="40">
        <v>11.28</v>
      </c>
      <c r="B1329" s="24">
        <v>16.5</v>
      </c>
      <c r="C1329" s="24" t="s">
        <v>4557</v>
      </c>
      <c r="D1329" s="24"/>
      <c r="E1329" s="24" t="s">
        <v>4558</v>
      </c>
      <c r="F1329" s="179" t="s">
        <v>4559</v>
      </c>
      <c r="G1329" s="31" t="s">
        <v>61</v>
      </c>
      <c r="H1329" s="24" t="s">
        <v>244</v>
      </c>
      <c r="I1329" s="31" t="s">
        <v>4560</v>
      </c>
      <c r="J1329" s="24" t="s">
        <v>4561</v>
      </c>
      <c r="K1329" s="36">
        <v>48</v>
      </c>
      <c r="L1329" s="36" t="s">
        <v>31</v>
      </c>
      <c r="M1329" s="31" t="s">
        <v>880</v>
      </c>
      <c r="N1329" s="24" t="s">
        <v>134</v>
      </c>
      <c r="O1329" s="24">
        <v>3</v>
      </c>
      <c r="P1329" s="24"/>
      <c r="Q1329" s="31" t="s">
        <v>66</v>
      </c>
      <c r="R1329" s="24"/>
      <c r="S1329" s="24"/>
      <c r="T1329" s="31" t="s">
        <v>35</v>
      </c>
      <c r="U1329" s="199">
        <v>0</v>
      </c>
      <c r="V1329" s="200">
        <v>0</v>
      </c>
      <c r="W1329" s="34" t="str">
        <f t="shared" si="0"/>
        <v/>
      </c>
      <c r="X1329" s="34" t="str">
        <f t="shared" si="1"/>
        <v/>
      </c>
      <c r="Y1329" s="201">
        <f t="shared" si="49"/>
        <v>0</v>
      </c>
      <c r="Z1329" s="201" t="str">
        <f t="shared" si="48"/>
        <v/>
      </c>
    </row>
    <row r="1330" spans="1:26" ht="14.25" customHeight="1" thickBot="1" x14ac:dyDescent="0.3">
      <c r="A1330" s="24">
        <v>0.8</v>
      </c>
      <c r="B1330" s="24" t="s">
        <v>4562</v>
      </c>
      <c r="C1330" s="24" t="s">
        <v>24</v>
      </c>
      <c r="D1330" s="24"/>
      <c r="E1330" s="24" t="s">
        <v>786</v>
      </c>
      <c r="F1330" s="179" t="s">
        <v>4563</v>
      </c>
      <c r="G1330" s="31" t="s">
        <v>110</v>
      </c>
      <c r="H1330" s="24" t="s">
        <v>84</v>
      </c>
      <c r="I1330" s="31" t="s">
        <v>4564</v>
      </c>
      <c r="J1330" s="24" t="s">
        <v>4565</v>
      </c>
      <c r="K1330" s="30">
        <v>194</v>
      </c>
      <c r="L1330" s="30" t="s">
        <v>31</v>
      </c>
      <c r="M1330" s="31" t="s">
        <v>184</v>
      </c>
      <c r="N1330" s="24" t="s">
        <v>185</v>
      </c>
      <c r="O1330" s="24">
        <v>2</v>
      </c>
      <c r="P1330" s="24"/>
      <c r="Q1330" s="31" t="s">
        <v>66</v>
      </c>
      <c r="R1330" s="24"/>
      <c r="S1330" s="24"/>
      <c r="T1330" s="31" t="s">
        <v>35</v>
      </c>
      <c r="U1330" s="199">
        <v>7000</v>
      </c>
      <c r="V1330" s="200">
        <v>0</v>
      </c>
      <c r="W1330" s="34" t="str">
        <f t="shared" si="0"/>
        <v/>
      </c>
      <c r="X1330" s="34" t="str">
        <f t="shared" si="1"/>
        <v/>
      </c>
      <c r="Y1330" s="201">
        <f t="shared" si="49"/>
        <v>0</v>
      </c>
      <c r="Z1330" s="201" t="str">
        <f t="shared" si="48"/>
        <v/>
      </c>
    </row>
    <row r="1331" spans="1:26" ht="14.25" customHeight="1" thickBot="1" x14ac:dyDescent="0.3">
      <c r="A1331" s="24">
        <v>0.8</v>
      </c>
      <c r="B1331" s="24" t="s">
        <v>4566</v>
      </c>
      <c r="C1331" s="24" t="s">
        <v>24</v>
      </c>
      <c r="D1331" s="24"/>
      <c r="E1331" s="24" t="s">
        <v>4567</v>
      </c>
      <c r="F1331" s="179" t="s">
        <v>4568</v>
      </c>
      <c r="G1331" s="31" t="s">
        <v>69</v>
      </c>
      <c r="H1331" s="24" t="s">
        <v>84</v>
      </c>
      <c r="I1331" s="31" t="s">
        <v>4564</v>
      </c>
      <c r="J1331" s="24" t="s">
        <v>4565</v>
      </c>
      <c r="K1331" s="35">
        <v>194</v>
      </c>
      <c r="L1331" s="35" t="s">
        <v>47</v>
      </c>
      <c r="M1331" s="31" t="s">
        <v>184</v>
      </c>
      <c r="N1331" s="24" t="s">
        <v>185</v>
      </c>
      <c r="O1331" s="24">
        <v>2</v>
      </c>
      <c r="P1331" s="24"/>
      <c r="Q1331" s="31" t="s">
        <v>66</v>
      </c>
      <c r="R1331" s="24"/>
      <c r="S1331" s="24"/>
      <c r="T1331" s="31" t="s">
        <v>35</v>
      </c>
      <c r="U1331" s="199">
        <v>1000</v>
      </c>
      <c r="V1331" s="200">
        <v>3000</v>
      </c>
      <c r="W1331" s="34">
        <f t="shared" si="0"/>
        <v>10</v>
      </c>
      <c r="X1331" s="34" t="str">
        <f t="shared" si="1"/>
        <v>A</v>
      </c>
      <c r="Y1331" s="201">
        <f t="shared" si="49"/>
        <v>9000</v>
      </c>
      <c r="Z1331" s="201" t="str">
        <f t="shared" si="48"/>
        <v>d</v>
      </c>
    </row>
    <row r="1332" spans="1:26" ht="14.25" customHeight="1" thickBot="1" x14ac:dyDescent="0.3">
      <c r="A1332" s="24">
        <v>0.8</v>
      </c>
      <c r="B1332" s="24" t="s">
        <v>4569</v>
      </c>
      <c r="C1332" s="24" t="s">
        <v>195</v>
      </c>
      <c r="D1332" s="24"/>
      <c r="E1332" s="24" t="s">
        <v>808</v>
      </c>
      <c r="F1332" s="179" t="s">
        <v>4570</v>
      </c>
      <c r="G1332" s="27" t="s">
        <v>39</v>
      </c>
      <c r="H1332" s="24" t="s">
        <v>84</v>
      </c>
      <c r="I1332" s="31" t="s">
        <v>4564</v>
      </c>
      <c r="J1332" s="24" t="s">
        <v>4565</v>
      </c>
      <c r="K1332" s="35">
        <v>194</v>
      </c>
      <c r="L1332" s="35" t="s">
        <v>48</v>
      </c>
      <c r="M1332" s="31" t="s">
        <v>184</v>
      </c>
      <c r="N1332" s="24" t="s">
        <v>185</v>
      </c>
      <c r="O1332" s="24">
        <v>2</v>
      </c>
      <c r="P1332" s="24"/>
      <c r="Q1332" s="31" t="s">
        <v>66</v>
      </c>
      <c r="R1332" s="24"/>
      <c r="S1332" s="24"/>
      <c r="T1332" s="31" t="s">
        <v>35</v>
      </c>
      <c r="U1332" s="199">
        <v>21000</v>
      </c>
      <c r="V1332" s="200">
        <v>8000</v>
      </c>
      <c r="W1332" s="34">
        <f t="shared" si="0"/>
        <v>78.75</v>
      </c>
      <c r="X1332" s="34" t="str">
        <f t="shared" si="1"/>
        <v>C</v>
      </c>
      <c r="Y1332" s="201">
        <f t="shared" si="49"/>
        <v>24000</v>
      </c>
      <c r="Z1332" s="201" t="str">
        <f t="shared" si="48"/>
        <v>d</v>
      </c>
    </row>
    <row r="1333" spans="1:26" ht="14.25" customHeight="1" thickBot="1" x14ac:dyDescent="0.3">
      <c r="A1333" s="24">
        <v>1.35</v>
      </c>
      <c r="B1333" s="24" t="s">
        <v>4571</v>
      </c>
      <c r="C1333" s="24" t="s">
        <v>24</v>
      </c>
      <c r="D1333" s="24"/>
      <c r="E1333" s="24" t="s">
        <v>4567</v>
      </c>
      <c r="F1333" s="179" t="s">
        <v>4572</v>
      </c>
      <c r="G1333" s="31" t="s">
        <v>69</v>
      </c>
      <c r="H1333" s="24" t="s">
        <v>84</v>
      </c>
      <c r="I1333" s="31" t="s">
        <v>4573</v>
      </c>
      <c r="J1333" s="24" t="s">
        <v>4574</v>
      </c>
      <c r="K1333" s="30">
        <v>195</v>
      </c>
      <c r="L1333" s="30" t="s">
        <v>31</v>
      </c>
      <c r="M1333" s="31" t="s">
        <v>184</v>
      </c>
      <c r="N1333" s="24" t="s">
        <v>185</v>
      </c>
      <c r="O1333" s="24">
        <v>2</v>
      </c>
      <c r="P1333" s="24"/>
      <c r="Q1333" s="31" t="s">
        <v>66</v>
      </c>
      <c r="R1333" s="24"/>
      <c r="S1333" s="24"/>
      <c r="T1333" s="31" t="s">
        <v>35</v>
      </c>
      <c r="U1333" s="199">
        <v>0</v>
      </c>
      <c r="V1333" s="200">
        <v>0</v>
      </c>
      <c r="W1333" s="34" t="str">
        <f t="shared" si="0"/>
        <v/>
      </c>
      <c r="X1333" s="34" t="str">
        <f t="shared" si="1"/>
        <v/>
      </c>
      <c r="Y1333" s="201">
        <f t="shared" si="49"/>
        <v>0</v>
      </c>
      <c r="Z1333" s="201" t="str">
        <f t="shared" si="48"/>
        <v/>
      </c>
    </row>
    <row r="1334" spans="1:26" ht="14.25" customHeight="1" thickBot="1" x14ac:dyDescent="0.3">
      <c r="A1334" s="24">
        <v>1.35</v>
      </c>
      <c r="B1334" s="24" t="s">
        <v>4575</v>
      </c>
      <c r="C1334" s="24" t="s">
        <v>24</v>
      </c>
      <c r="D1334" s="24"/>
      <c r="E1334" s="24" t="s">
        <v>1640</v>
      </c>
      <c r="F1334" s="179" t="s">
        <v>4576</v>
      </c>
      <c r="G1334" s="31" t="s">
        <v>46</v>
      </c>
      <c r="H1334" s="24" t="s">
        <v>84</v>
      </c>
      <c r="I1334" s="31" t="s">
        <v>4573</v>
      </c>
      <c r="J1334" s="24" t="s">
        <v>4574</v>
      </c>
      <c r="K1334" s="35">
        <v>195</v>
      </c>
      <c r="L1334" s="35" t="s">
        <v>47</v>
      </c>
      <c r="M1334" s="31" t="s">
        <v>184</v>
      </c>
      <c r="N1334" s="24" t="s">
        <v>185</v>
      </c>
      <c r="O1334" s="24">
        <v>2</v>
      </c>
      <c r="P1334" s="24"/>
      <c r="Q1334" s="31" t="s">
        <v>66</v>
      </c>
      <c r="R1334" s="24"/>
      <c r="S1334" s="24"/>
      <c r="T1334" s="31" t="s">
        <v>35</v>
      </c>
      <c r="U1334" s="199">
        <v>6000</v>
      </c>
      <c r="V1334" s="200">
        <v>6000</v>
      </c>
      <c r="W1334" s="34">
        <f t="shared" si="0"/>
        <v>30</v>
      </c>
      <c r="X1334" s="34" t="str">
        <f t="shared" si="1"/>
        <v>A</v>
      </c>
      <c r="Y1334" s="201">
        <f t="shared" si="49"/>
        <v>18000</v>
      </c>
      <c r="Z1334" s="201" t="str">
        <f t="shared" si="48"/>
        <v>d</v>
      </c>
    </row>
    <row r="1335" spans="1:26" ht="14.25" customHeight="1" thickBot="1" x14ac:dyDescent="0.3">
      <c r="A1335" s="24">
        <v>1.35</v>
      </c>
      <c r="B1335" s="24" t="s">
        <v>4577</v>
      </c>
      <c r="C1335" s="24" t="s">
        <v>195</v>
      </c>
      <c r="D1335" s="24"/>
      <c r="E1335" s="24" t="s">
        <v>808</v>
      </c>
      <c r="F1335" s="179" t="s">
        <v>4578</v>
      </c>
      <c r="G1335" s="27" t="s">
        <v>39</v>
      </c>
      <c r="H1335" s="24" t="s">
        <v>84</v>
      </c>
      <c r="I1335" s="31" t="s">
        <v>4573</v>
      </c>
      <c r="J1335" s="24" t="s">
        <v>4574</v>
      </c>
      <c r="K1335" s="35">
        <v>195</v>
      </c>
      <c r="L1335" s="35" t="s">
        <v>48</v>
      </c>
      <c r="M1335" s="31" t="s">
        <v>184</v>
      </c>
      <c r="N1335" s="24" t="s">
        <v>185</v>
      </c>
      <c r="O1335" s="24">
        <v>2</v>
      </c>
      <c r="P1335" s="24"/>
      <c r="Q1335" s="31" t="s">
        <v>66</v>
      </c>
      <c r="R1335" s="24"/>
      <c r="S1335" s="24"/>
      <c r="T1335" s="31" t="s">
        <v>35</v>
      </c>
      <c r="U1335" s="199">
        <v>70000</v>
      </c>
      <c r="V1335" s="200">
        <v>30000</v>
      </c>
      <c r="W1335" s="34">
        <f t="shared" si="0"/>
        <v>70</v>
      </c>
      <c r="X1335" s="34" t="str">
        <f t="shared" si="1"/>
        <v>C</v>
      </c>
      <c r="Y1335" s="201">
        <f t="shared" si="49"/>
        <v>90000</v>
      </c>
      <c r="Z1335" s="201" t="str">
        <f t="shared" si="48"/>
        <v>d</v>
      </c>
    </row>
    <row r="1336" spans="1:26" ht="14.25" customHeight="1" thickBot="1" x14ac:dyDescent="0.3">
      <c r="A1336" s="24">
        <v>1.35</v>
      </c>
      <c r="B1336" s="24" t="s">
        <v>4579</v>
      </c>
      <c r="C1336" s="24" t="s">
        <v>195</v>
      </c>
      <c r="D1336" s="24"/>
      <c r="E1336" s="24" t="s">
        <v>4580</v>
      </c>
      <c r="F1336" s="179" t="s">
        <v>4581</v>
      </c>
      <c r="G1336" s="31" t="s">
        <v>934</v>
      </c>
      <c r="H1336" s="24" t="s">
        <v>84</v>
      </c>
      <c r="I1336" s="31" t="s">
        <v>4573</v>
      </c>
      <c r="J1336" s="24" t="s">
        <v>4574</v>
      </c>
      <c r="K1336" s="35">
        <v>195</v>
      </c>
      <c r="L1336" s="35" t="s">
        <v>425</v>
      </c>
      <c r="M1336" s="31" t="s">
        <v>184</v>
      </c>
      <c r="N1336" s="24" t="s">
        <v>185</v>
      </c>
      <c r="O1336" s="24">
        <v>2</v>
      </c>
      <c r="P1336" s="24"/>
      <c r="Q1336" s="31" t="s">
        <v>66</v>
      </c>
      <c r="R1336" s="24"/>
      <c r="S1336" s="24"/>
      <c r="T1336" s="31" t="s">
        <v>35</v>
      </c>
      <c r="U1336" s="199">
        <v>0</v>
      </c>
      <c r="V1336" s="200">
        <v>0</v>
      </c>
      <c r="W1336" s="34" t="str">
        <f t="shared" si="0"/>
        <v/>
      </c>
      <c r="X1336" s="34" t="str">
        <f t="shared" si="1"/>
        <v/>
      </c>
      <c r="Y1336" s="201">
        <f t="shared" si="49"/>
        <v>0</v>
      </c>
      <c r="Z1336" s="201" t="str">
        <f t="shared" si="48"/>
        <v/>
      </c>
    </row>
    <row r="1337" spans="1:26" ht="14.25" customHeight="1" thickBot="1" x14ac:dyDescent="0.3">
      <c r="A1337" s="24">
        <v>7.5</v>
      </c>
      <c r="B1337" s="24" t="s">
        <v>1901</v>
      </c>
      <c r="C1337" s="24" t="s">
        <v>585</v>
      </c>
      <c r="D1337" s="24"/>
      <c r="E1337" s="24" t="s">
        <v>477</v>
      </c>
      <c r="F1337" s="179" t="s">
        <v>4582</v>
      </c>
      <c r="G1337" s="31" t="s">
        <v>110</v>
      </c>
      <c r="H1337" s="24" t="s">
        <v>2906</v>
      </c>
      <c r="I1337" s="31" t="s">
        <v>4583</v>
      </c>
      <c r="J1337" s="24" t="s">
        <v>4584</v>
      </c>
      <c r="K1337" s="36">
        <v>320</v>
      </c>
      <c r="L1337" s="36" t="s">
        <v>31</v>
      </c>
      <c r="M1337" s="31" t="s">
        <v>249</v>
      </c>
      <c r="N1337" s="24" t="s">
        <v>185</v>
      </c>
      <c r="O1337" s="24">
        <v>3</v>
      </c>
      <c r="P1337" s="24"/>
      <c r="Q1337" s="31" t="s">
        <v>66</v>
      </c>
      <c r="R1337" s="24"/>
      <c r="S1337" s="24"/>
      <c r="T1337" s="31" t="s">
        <v>35</v>
      </c>
      <c r="U1337" s="199">
        <v>95</v>
      </c>
      <c r="V1337" s="200">
        <v>40</v>
      </c>
      <c r="W1337" s="34">
        <f t="shared" si="0"/>
        <v>71.25</v>
      </c>
      <c r="X1337" s="34" t="str">
        <f t="shared" si="1"/>
        <v>C</v>
      </c>
      <c r="Y1337" s="201">
        <f t="shared" si="49"/>
        <v>120</v>
      </c>
      <c r="Z1337" s="201" t="str">
        <f t="shared" si="48"/>
        <v>d</v>
      </c>
    </row>
    <row r="1338" spans="1:26" ht="14.25" customHeight="1" thickBot="1" x14ac:dyDescent="0.3">
      <c r="A1338" s="40">
        <v>0.873</v>
      </c>
      <c r="B1338" s="24">
        <v>1.5</v>
      </c>
      <c r="C1338" s="24" t="s">
        <v>311</v>
      </c>
      <c r="D1338" s="24"/>
      <c r="E1338" s="24" t="s">
        <v>98</v>
      </c>
      <c r="F1338" s="179" t="s">
        <v>4585</v>
      </c>
      <c r="G1338" s="31" t="s">
        <v>100</v>
      </c>
      <c r="H1338" s="24" t="s">
        <v>311</v>
      </c>
      <c r="I1338" s="31" t="s">
        <v>4586</v>
      </c>
      <c r="J1338" s="24" t="s">
        <v>4587</v>
      </c>
      <c r="K1338" s="36">
        <v>480</v>
      </c>
      <c r="L1338" s="36" t="s">
        <v>31</v>
      </c>
      <c r="M1338" s="31" t="s">
        <v>1730</v>
      </c>
      <c r="N1338" s="24" t="s">
        <v>78</v>
      </c>
      <c r="O1338" s="24">
        <v>5</v>
      </c>
      <c r="P1338" s="24"/>
      <c r="Q1338" s="31" t="s">
        <v>34</v>
      </c>
      <c r="R1338" s="24"/>
      <c r="S1338" s="24"/>
      <c r="T1338" s="31" t="s">
        <v>35</v>
      </c>
      <c r="U1338" s="199">
        <v>0</v>
      </c>
      <c r="V1338" s="200">
        <v>0</v>
      </c>
      <c r="W1338" s="34" t="str">
        <f t="shared" si="0"/>
        <v/>
      </c>
      <c r="X1338" s="34" t="str">
        <f t="shared" si="1"/>
        <v/>
      </c>
      <c r="Y1338" s="201">
        <f t="shared" si="49"/>
        <v>0</v>
      </c>
      <c r="Z1338" s="201" t="str">
        <f t="shared" si="48"/>
        <v/>
      </c>
    </row>
    <row r="1339" spans="1:26" ht="14.25" customHeight="1" thickBot="1" x14ac:dyDescent="0.3">
      <c r="A1339" s="40">
        <v>0.2475</v>
      </c>
      <c r="B1339" s="40">
        <v>0.48899999999999999</v>
      </c>
      <c r="C1339" s="24" t="s">
        <v>24</v>
      </c>
      <c r="D1339" s="24"/>
      <c r="E1339" s="24" t="s">
        <v>618</v>
      </c>
      <c r="F1339" s="179" t="s">
        <v>4588</v>
      </c>
      <c r="G1339" s="31" t="s">
        <v>110</v>
      </c>
      <c r="H1339" s="24" t="s">
        <v>28</v>
      </c>
      <c r="I1339" s="31" t="s">
        <v>4589</v>
      </c>
      <c r="J1339" s="24" t="s">
        <v>4590</v>
      </c>
      <c r="K1339" s="36">
        <v>448</v>
      </c>
      <c r="L1339" s="36" t="s">
        <v>31</v>
      </c>
      <c r="M1339" s="31" t="s">
        <v>32</v>
      </c>
      <c r="N1339" s="24" t="s">
        <v>33</v>
      </c>
      <c r="O1339" s="24">
        <v>5</v>
      </c>
      <c r="P1339" s="24"/>
      <c r="Q1339" s="31" t="s">
        <v>34</v>
      </c>
      <c r="R1339" s="24"/>
      <c r="S1339" s="24"/>
      <c r="T1339" s="31" t="s">
        <v>35</v>
      </c>
      <c r="U1339" s="199">
        <v>2000</v>
      </c>
      <c r="V1339" s="200">
        <v>3000</v>
      </c>
      <c r="W1339" s="34">
        <f t="shared" si="0"/>
        <v>20</v>
      </c>
      <c r="X1339" s="34" t="str">
        <f t="shared" si="1"/>
        <v>A</v>
      </c>
      <c r="Y1339" s="201">
        <f t="shared" si="49"/>
        <v>9000</v>
      </c>
      <c r="Z1339" s="201" t="str">
        <f t="shared" si="48"/>
        <v>d</v>
      </c>
    </row>
    <row r="1340" spans="1:26" ht="14.25" customHeight="1" thickBot="1" x14ac:dyDescent="0.3">
      <c r="A1340" s="40">
        <v>1.9</v>
      </c>
      <c r="B1340" s="40" t="s">
        <v>4591</v>
      </c>
      <c r="C1340" s="24" t="s">
        <v>36</v>
      </c>
      <c r="D1340" s="24"/>
      <c r="E1340" s="24" t="s">
        <v>3666</v>
      </c>
      <c r="F1340" s="179" t="s">
        <v>4592</v>
      </c>
      <c r="G1340" s="31" t="s">
        <v>110</v>
      </c>
      <c r="H1340" s="24" t="s">
        <v>40</v>
      </c>
      <c r="I1340" s="31" t="s">
        <v>4593</v>
      </c>
      <c r="J1340" s="24" t="s">
        <v>4594</v>
      </c>
      <c r="K1340" s="36">
        <v>514</v>
      </c>
      <c r="L1340" s="36" t="s">
        <v>31</v>
      </c>
      <c r="M1340" s="31" t="s">
        <v>234</v>
      </c>
      <c r="N1340" s="24" t="s">
        <v>88</v>
      </c>
      <c r="O1340" s="24">
        <v>5</v>
      </c>
      <c r="P1340" s="24"/>
      <c r="Q1340" s="31" t="s">
        <v>34</v>
      </c>
      <c r="R1340" s="24"/>
      <c r="S1340" s="24"/>
      <c r="T1340" s="31" t="s">
        <v>35</v>
      </c>
      <c r="U1340" s="199">
        <v>0</v>
      </c>
      <c r="V1340" s="200">
        <v>0</v>
      </c>
      <c r="W1340" s="34" t="str">
        <f t="shared" si="0"/>
        <v/>
      </c>
      <c r="X1340" s="34" t="str">
        <f t="shared" si="1"/>
        <v/>
      </c>
      <c r="Y1340" s="201">
        <f t="shared" si="49"/>
        <v>0</v>
      </c>
      <c r="Z1340" s="201" t="str">
        <f t="shared" si="48"/>
        <v/>
      </c>
    </row>
    <row r="1341" spans="1:26" ht="14.25" customHeight="1" thickBot="1" x14ac:dyDescent="0.3">
      <c r="A1341" s="40">
        <v>6.6000000000000005</v>
      </c>
      <c r="B1341" s="40">
        <v>12.6</v>
      </c>
      <c r="C1341" s="24" t="s">
        <v>4595</v>
      </c>
      <c r="D1341" s="24"/>
      <c r="E1341" s="24" t="s">
        <v>562</v>
      </c>
      <c r="F1341" s="179" t="s">
        <v>4596</v>
      </c>
      <c r="G1341" s="31" t="s">
        <v>110</v>
      </c>
      <c r="H1341" s="24" t="s">
        <v>4597</v>
      </c>
      <c r="I1341" s="31" t="s">
        <v>4598</v>
      </c>
      <c r="J1341" s="24" t="s">
        <v>4599</v>
      </c>
      <c r="K1341" s="36">
        <v>713</v>
      </c>
      <c r="L1341" s="36" t="s">
        <v>31</v>
      </c>
      <c r="M1341" s="31" t="s">
        <v>72</v>
      </c>
      <c r="N1341" s="24" t="s">
        <v>33</v>
      </c>
      <c r="O1341" s="24">
        <v>8</v>
      </c>
      <c r="P1341" s="24"/>
      <c r="Q1341" s="31" t="s">
        <v>34</v>
      </c>
      <c r="R1341" s="24"/>
      <c r="S1341" s="24"/>
      <c r="T1341" s="31" t="s">
        <v>35</v>
      </c>
      <c r="U1341" s="199">
        <v>0</v>
      </c>
      <c r="V1341" s="200">
        <v>0</v>
      </c>
      <c r="W1341" s="34" t="str">
        <f t="shared" si="0"/>
        <v/>
      </c>
      <c r="X1341" s="34" t="str">
        <f t="shared" si="1"/>
        <v/>
      </c>
      <c r="Y1341" s="201">
        <f t="shared" si="49"/>
        <v>0</v>
      </c>
      <c r="Z1341" s="201" t="str">
        <f t="shared" si="48"/>
        <v/>
      </c>
    </row>
    <row r="1342" spans="1:26" ht="14.25" customHeight="1" thickBot="1" x14ac:dyDescent="0.3">
      <c r="A1342" s="40">
        <v>3.7112903225806448</v>
      </c>
      <c r="B1342" s="40">
        <v>9.75</v>
      </c>
      <c r="C1342" s="24" t="s">
        <v>681</v>
      </c>
      <c r="D1342" s="24"/>
      <c r="E1342" s="24" t="s">
        <v>178</v>
      </c>
      <c r="F1342" s="179" t="s">
        <v>4600</v>
      </c>
      <c r="G1342" s="31" t="s">
        <v>180</v>
      </c>
      <c r="H1342" s="24" t="s">
        <v>681</v>
      </c>
      <c r="I1342" s="31" t="s">
        <v>4601</v>
      </c>
      <c r="J1342" s="24" t="s">
        <v>4602</v>
      </c>
      <c r="K1342" s="36">
        <v>712</v>
      </c>
      <c r="L1342" s="36" t="s">
        <v>31</v>
      </c>
      <c r="M1342" s="31" t="s">
        <v>72</v>
      </c>
      <c r="N1342" s="24" t="s">
        <v>33</v>
      </c>
      <c r="O1342" s="24">
        <v>8</v>
      </c>
      <c r="P1342" s="24"/>
      <c r="Q1342" s="31" t="s">
        <v>34</v>
      </c>
      <c r="R1342" s="24"/>
      <c r="S1342" s="24"/>
      <c r="T1342" s="31" t="s">
        <v>35</v>
      </c>
      <c r="U1342" s="199">
        <v>280</v>
      </c>
      <c r="V1342" s="200">
        <v>12</v>
      </c>
      <c r="W1342" s="34">
        <f t="shared" si="0"/>
        <v>700</v>
      </c>
      <c r="X1342" s="34" t="str">
        <f t="shared" si="1"/>
        <v>C</v>
      </c>
      <c r="Y1342" s="201">
        <f t="shared" si="49"/>
        <v>36</v>
      </c>
      <c r="Z1342" s="201" t="str">
        <f t="shared" si="48"/>
        <v/>
      </c>
    </row>
    <row r="1343" spans="1:26" ht="14.25" customHeight="1" thickBot="1" x14ac:dyDescent="0.3">
      <c r="A1343" s="40">
        <v>0.68799999999999994</v>
      </c>
      <c r="B1343" s="40" t="s">
        <v>4603</v>
      </c>
      <c r="C1343" s="24" t="s">
        <v>24</v>
      </c>
      <c r="D1343" s="24"/>
      <c r="E1343" s="36" t="s">
        <v>514</v>
      </c>
      <c r="F1343" s="179" t="s">
        <v>4604</v>
      </c>
      <c r="G1343" s="27" t="s">
        <v>93</v>
      </c>
      <c r="H1343" s="24" t="s">
        <v>84</v>
      </c>
      <c r="I1343" s="31" t="s">
        <v>4605</v>
      </c>
      <c r="J1343" s="24" t="s">
        <v>4606</v>
      </c>
      <c r="K1343" s="36">
        <v>522</v>
      </c>
      <c r="L1343" s="36" t="s">
        <v>31</v>
      </c>
      <c r="M1343" s="31" t="s">
        <v>234</v>
      </c>
      <c r="N1343" s="24" t="s">
        <v>88</v>
      </c>
      <c r="O1343" s="24">
        <v>5</v>
      </c>
      <c r="P1343" s="24"/>
      <c r="Q1343" s="31" t="s">
        <v>34</v>
      </c>
      <c r="R1343" s="24"/>
      <c r="S1343" s="24"/>
      <c r="T1343" s="31" t="s">
        <v>35</v>
      </c>
      <c r="U1343" s="199">
        <v>0</v>
      </c>
      <c r="V1343" s="200">
        <v>0</v>
      </c>
      <c r="W1343" s="34" t="str">
        <f t="shared" si="0"/>
        <v/>
      </c>
      <c r="X1343" s="34" t="str">
        <f t="shared" si="1"/>
        <v/>
      </c>
      <c r="Y1343" s="201">
        <f t="shared" si="49"/>
        <v>0</v>
      </c>
      <c r="Z1343" s="201" t="str">
        <f t="shared" si="48"/>
        <v/>
      </c>
    </row>
    <row r="1344" spans="1:26" ht="14.25" customHeight="1" thickBot="1" x14ac:dyDescent="0.3">
      <c r="A1344" s="40">
        <v>7.7880000000000003</v>
      </c>
      <c r="B1344" s="41">
        <v>12.6</v>
      </c>
      <c r="C1344" s="24" t="s">
        <v>573</v>
      </c>
      <c r="D1344" s="24"/>
      <c r="E1344" s="24" t="s">
        <v>59</v>
      </c>
      <c r="F1344" s="179" t="s">
        <v>4607</v>
      </c>
      <c r="G1344" s="31" t="s">
        <v>110</v>
      </c>
      <c r="H1344" s="24" t="s">
        <v>573</v>
      </c>
      <c r="I1344" s="31" t="s">
        <v>4608</v>
      </c>
      <c r="J1344" s="24" t="s">
        <v>4609</v>
      </c>
      <c r="K1344" s="36">
        <v>669</v>
      </c>
      <c r="L1344" s="36" t="s">
        <v>31</v>
      </c>
      <c r="M1344" s="31" t="s">
        <v>103</v>
      </c>
      <c r="N1344" s="24" t="s">
        <v>33</v>
      </c>
      <c r="O1344" s="24">
        <v>7</v>
      </c>
      <c r="P1344" s="24"/>
      <c r="Q1344" s="31" t="s">
        <v>34</v>
      </c>
      <c r="R1344" s="24"/>
      <c r="S1344" s="24"/>
      <c r="T1344" s="31" t="s">
        <v>35</v>
      </c>
      <c r="U1344" s="199">
        <v>0</v>
      </c>
      <c r="V1344" s="200">
        <v>0</v>
      </c>
      <c r="W1344" s="34" t="str">
        <f t="shared" si="0"/>
        <v/>
      </c>
      <c r="X1344" s="34" t="str">
        <f t="shared" si="1"/>
        <v/>
      </c>
      <c r="Y1344" s="201">
        <f t="shared" si="49"/>
        <v>0</v>
      </c>
      <c r="Z1344" s="201" t="str">
        <f t="shared" si="48"/>
        <v/>
      </c>
    </row>
    <row r="1345" spans="1:26" ht="14.25" customHeight="1" thickBot="1" x14ac:dyDescent="0.3">
      <c r="A1345" s="40">
        <v>2.9789789789789789</v>
      </c>
      <c r="B1345" s="24">
        <v>4</v>
      </c>
      <c r="C1345" s="24" t="s">
        <v>4610</v>
      </c>
      <c r="D1345" s="24"/>
      <c r="E1345" s="24" t="s">
        <v>608</v>
      </c>
      <c r="F1345" s="179" t="s">
        <v>4611</v>
      </c>
      <c r="G1345" s="31" t="s">
        <v>610</v>
      </c>
      <c r="H1345" s="24" t="s">
        <v>2857</v>
      </c>
      <c r="I1345" s="31" t="s">
        <v>4612</v>
      </c>
      <c r="J1345" s="24" t="s">
        <v>4613</v>
      </c>
      <c r="K1345" s="36">
        <v>732</v>
      </c>
      <c r="L1345" s="36" t="s">
        <v>31</v>
      </c>
      <c r="M1345" s="31" t="s">
        <v>937</v>
      </c>
      <c r="N1345" s="24" t="s">
        <v>78</v>
      </c>
      <c r="O1345" s="24">
        <v>7</v>
      </c>
      <c r="P1345" s="24"/>
      <c r="Q1345" s="31" t="s">
        <v>34</v>
      </c>
      <c r="R1345" s="24"/>
      <c r="S1345" s="24"/>
      <c r="T1345" s="31" t="s">
        <v>35</v>
      </c>
      <c r="U1345" s="199">
        <v>0</v>
      </c>
      <c r="V1345" s="200">
        <v>0</v>
      </c>
      <c r="W1345" s="34" t="str">
        <f t="shared" si="0"/>
        <v/>
      </c>
      <c r="X1345" s="34" t="str">
        <f t="shared" si="1"/>
        <v/>
      </c>
      <c r="Y1345" s="201">
        <f t="shared" si="49"/>
        <v>0</v>
      </c>
      <c r="Z1345" s="201" t="str">
        <f t="shared" si="48"/>
        <v/>
      </c>
    </row>
    <row r="1346" spans="1:26" ht="14.25" customHeight="1" thickBot="1" x14ac:dyDescent="0.3">
      <c r="A1346" s="36">
        <v>0.49</v>
      </c>
      <c r="B1346" s="24" t="s">
        <v>4614</v>
      </c>
      <c r="C1346" s="24" t="s">
        <v>24</v>
      </c>
      <c r="D1346" s="24"/>
      <c r="E1346" s="24" t="s">
        <v>4615</v>
      </c>
      <c r="F1346" s="179" t="s">
        <v>4616</v>
      </c>
      <c r="G1346" s="31" t="s">
        <v>46</v>
      </c>
      <c r="H1346" s="24" t="s">
        <v>28</v>
      </c>
      <c r="I1346" s="31" t="s">
        <v>4617</v>
      </c>
      <c r="J1346" s="24" t="s">
        <v>4618</v>
      </c>
      <c r="K1346" s="36">
        <v>31</v>
      </c>
      <c r="L1346" s="36" t="s">
        <v>31</v>
      </c>
      <c r="M1346" s="31" t="s">
        <v>255</v>
      </c>
      <c r="N1346" s="24" t="s">
        <v>185</v>
      </c>
      <c r="O1346" s="24">
        <v>1</v>
      </c>
      <c r="P1346" s="24"/>
      <c r="Q1346" s="31" t="s">
        <v>66</v>
      </c>
      <c r="R1346" s="24"/>
      <c r="S1346" s="24"/>
      <c r="T1346" s="31" t="s">
        <v>35</v>
      </c>
      <c r="U1346" s="199">
        <v>0</v>
      </c>
      <c r="V1346" s="200">
        <v>0</v>
      </c>
      <c r="W1346" s="34" t="str">
        <f t="shared" si="0"/>
        <v/>
      </c>
      <c r="X1346" s="34" t="str">
        <f t="shared" si="1"/>
        <v/>
      </c>
      <c r="Y1346" s="201">
        <f t="shared" si="49"/>
        <v>0</v>
      </c>
      <c r="Z1346" s="201" t="str">
        <f t="shared" ref="Z1346:Z1409" si="50">IF($Y1346="","",IF($U1346&lt;$Y1346,"d",""))</f>
        <v/>
      </c>
    </row>
    <row r="1347" spans="1:26" ht="14.25" customHeight="1" thickBot="1" x14ac:dyDescent="0.3">
      <c r="A1347" s="40">
        <v>0.33</v>
      </c>
      <c r="B1347" s="40">
        <v>0.65</v>
      </c>
      <c r="C1347" s="24" t="s">
        <v>24</v>
      </c>
      <c r="D1347" s="24"/>
      <c r="E1347" s="24" t="s">
        <v>25</v>
      </c>
      <c r="F1347" s="179" t="s">
        <v>4619</v>
      </c>
      <c r="G1347" s="31" t="s">
        <v>110</v>
      </c>
      <c r="H1347" s="24" t="s">
        <v>28</v>
      </c>
      <c r="I1347" s="31" t="s">
        <v>4620</v>
      </c>
      <c r="J1347" s="24" t="s">
        <v>4621</v>
      </c>
      <c r="K1347" s="36">
        <v>24</v>
      </c>
      <c r="L1347" s="36" t="s">
        <v>31</v>
      </c>
      <c r="M1347" s="31" t="s">
        <v>601</v>
      </c>
      <c r="N1347" s="24" t="s">
        <v>78</v>
      </c>
      <c r="O1347" s="24">
        <v>1</v>
      </c>
      <c r="P1347" s="24"/>
      <c r="Q1347" s="31" t="s">
        <v>66</v>
      </c>
      <c r="R1347" s="24"/>
      <c r="S1347" s="24"/>
      <c r="T1347" s="31" t="s">
        <v>35</v>
      </c>
      <c r="U1347" s="199">
        <v>0</v>
      </c>
      <c r="V1347" s="200">
        <v>0</v>
      </c>
      <c r="W1347" s="34" t="str">
        <f t="shared" si="0"/>
        <v/>
      </c>
      <c r="X1347" s="34" t="str">
        <f t="shared" si="1"/>
        <v/>
      </c>
      <c r="Y1347" s="201">
        <f t="shared" ref="Y1347:Y1410" si="51">IFERROR(($V1347)*3,"")</f>
        <v>0</v>
      </c>
      <c r="Z1347" s="201" t="str">
        <f t="shared" si="50"/>
        <v/>
      </c>
    </row>
    <row r="1348" spans="1:26" ht="14.25" customHeight="1" thickBot="1" x14ac:dyDescent="0.3">
      <c r="A1348" s="40">
        <v>9.2250000000000014</v>
      </c>
      <c r="B1348" s="40">
        <v>15</v>
      </c>
      <c r="C1348" s="24" t="s">
        <v>4622</v>
      </c>
      <c r="D1348" s="24"/>
      <c r="E1348" s="24" t="s">
        <v>2873</v>
      </c>
      <c r="F1348" s="179" t="s">
        <v>4623</v>
      </c>
      <c r="G1348" s="31" t="s">
        <v>180</v>
      </c>
      <c r="H1348" s="24" t="s">
        <v>1814</v>
      </c>
      <c r="I1348" s="31" t="s">
        <v>4624</v>
      </c>
      <c r="J1348" s="24" t="s">
        <v>4625</v>
      </c>
      <c r="K1348" s="36">
        <v>711</v>
      </c>
      <c r="L1348" s="36" t="s">
        <v>31</v>
      </c>
      <c r="M1348" s="31" t="s">
        <v>72</v>
      </c>
      <c r="N1348" s="24" t="s">
        <v>33</v>
      </c>
      <c r="O1348" s="24">
        <v>8</v>
      </c>
      <c r="P1348" s="24"/>
      <c r="Q1348" s="31" t="s">
        <v>34</v>
      </c>
      <c r="R1348" s="24"/>
      <c r="S1348" s="24"/>
      <c r="T1348" s="31" t="s">
        <v>35</v>
      </c>
      <c r="U1348" s="199">
        <v>0</v>
      </c>
      <c r="V1348" s="200">
        <v>0</v>
      </c>
      <c r="W1348" s="34" t="str">
        <f t="shared" si="0"/>
        <v/>
      </c>
      <c r="X1348" s="34" t="str">
        <f t="shared" si="1"/>
        <v/>
      </c>
      <c r="Y1348" s="201">
        <f t="shared" si="51"/>
        <v>0</v>
      </c>
      <c r="Z1348" s="201" t="str">
        <f t="shared" si="50"/>
        <v/>
      </c>
    </row>
    <row r="1349" spans="1:26" ht="14.25" customHeight="1" thickBot="1" x14ac:dyDescent="0.3">
      <c r="A1349" s="40">
        <v>2.9550000000000001</v>
      </c>
      <c r="B1349" s="40" t="s">
        <v>283</v>
      </c>
      <c r="C1349" s="24" t="s">
        <v>681</v>
      </c>
      <c r="D1349" s="24"/>
      <c r="E1349" s="24" t="s">
        <v>562</v>
      </c>
      <c r="F1349" s="179" t="s">
        <v>4626</v>
      </c>
      <c r="G1349" s="31" t="s">
        <v>46</v>
      </c>
      <c r="H1349" s="24" t="s">
        <v>681</v>
      </c>
      <c r="I1349" s="31" t="s">
        <v>4627</v>
      </c>
      <c r="J1349" s="24" t="s">
        <v>4628</v>
      </c>
      <c r="K1349" s="36">
        <v>703</v>
      </c>
      <c r="L1349" s="36" t="s">
        <v>31</v>
      </c>
      <c r="M1349" s="31" t="s">
        <v>72</v>
      </c>
      <c r="N1349" s="24" t="s">
        <v>33</v>
      </c>
      <c r="O1349" s="24">
        <v>8</v>
      </c>
      <c r="P1349" s="24"/>
      <c r="Q1349" s="31" t="s">
        <v>34</v>
      </c>
      <c r="R1349" s="24"/>
      <c r="S1349" s="24"/>
      <c r="T1349" s="31" t="s">
        <v>35</v>
      </c>
      <c r="U1349" s="199">
        <v>0</v>
      </c>
      <c r="V1349" s="200">
        <v>0</v>
      </c>
      <c r="W1349" s="34" t="str">
        <f t="shared" si="0"/>
        <v/>
      </c>
      <c r="X1349" s="34" t="str">
        <f t="shared" si="1"/>
        <v/>
      </c>
      <c r="Y1349" s="201">
        <f t="shared" si="51"/>
        <v>0</v>
      </c>
      <c r="Z1349" s="201" t="str">
        <f t="shared" si="50"/>
        <v/>
      </c>
    </row>
    <row r="1350" spans="1:26" ht="14.25" customHeight="1" thickBot="1" x14ac:dyDescent="0.3">
      <c r="A1350" s="40">
        <v>6</v>
      </c>
      <c r="B1350" s="40">
        <v>9.75</v>
      </c>
      <c r="C1350" s="24" t="s">
        <v>1395</v>
      </c>
      <c r="D1350" s="24"/>
      <c r="E1350" s="24" t="s">
        <v>178</v>
      </c>
      <c r="F1350" s="179" t="s">
        <v>4629</v>
      </c>
      <c r="G1350" s="31" t="s">
        <v>180</v>
      </c>
      <c r="H1350" s="24" t="s">
        <v>1397</v>
      </c>
      <c r="I1350" s="31" t="s">
        <v>4630</v>
      </c>
      <c r="J1350" s="24" t="s">
        <v>4631</v>
      </c>
      <c r="K1350" s="36">
        <v>704</v>
      </c>
      <c r="L1350" s="36" t="s">
        <v>31</v>
      </c>
      <c r="M1350" s="31" t="s">
        <v>72</v>
      </c>
      <c r="N1350" s="24" t="s">
        <v>33</v>
      </c>
      <c r="O1350" s="24">
        <v>8</v>
      </c>
      <c r="P1350" s="24"/>
      <c r="Q1350" s="31" t="s">
        <v>34</v>
      </c>
      <c r="R1350" s="24"/>
      <c r="S1350" s="24"/>
      <c r="T1350" s="31" t="s">
        <v>35</v>
      </c>
      <c r="U1350" s="199">
        <v>0</v>
      </c>
      <c r="V1350" s="200">
        <v>0</v>
      </c>
      <c r="W1350" s="34" t="str">
        <f t="shared" si="0"/>
        <v/>
      </c>
      <c r="X1350" s="34" t="str">
        <f t="shared" si="1"/>
        <v/>
      </c>
      <c r="Y1350" s="201">
        <f t="shared" si="51"/>
        <v>0</v>
      </c>
      <c r="Z1350" s="201" t="str">
        <f t="shared" si="50"/>
        <v/>
      </c>
    </row>
    <row r="1351" spans="1:26" ht="14.25" customHeight="1" thickBot="1" x14ac:dyDescent="0.3">
      <c r="A1351" s="40">
        <v>0.64285714285714302</v>
      </c>
      <c r="B1351" s="41">
        <v>0.9</v>
      </c>
      <c r="C1351" s="24" t="s">
        <v>24</v>
      </c>
      <c r="D1351" s="24"/>
      <c r="E1351" s="24" t="s">
        <v>702</v>
      </c>
      <c r="F1351" s="179" t="s">
        <v>4632</v>
      </c>
      <c r="G1351" s="31" t="s">
        <v>110</v>
      </c>
      <c r="H1351" s="24" t="s">
        <v>28</v>
      </c>
      <c r="I1351" s="31" t="s">
        <v>4633</v>
      </c>
      <c r="J1351" s="24" t="s">
        <v>4634</v>
      </c>
      <c r="K1351" s="30">
        <v>124</v>
      </c>
      <c r="L1351" s="30" t="s">
        <v>31</v>
      </c>
      <c r="M1351" s="31" t="s">
        <v>622</v>
      </c>
      <c r="N1351" s="24" t="s">
        <v>33</v>
      </c>
      <c r="O1351" s="24">
        <v>6</v>
      </c>
      <c r="P1351" s="31" t="s">
        <v>623</v>
      </c>
      <c r="Q1351" s="31" t="s">
        <v>34</v>
      </c>
      <c r="R1351" s="24"/>
      <c r="S1351" s="24"/>
      <c r="T1351" s="31" t="s">
        <v>35</v>
      </c>
      <c r="U1351" s="199">
        <v>4150</v>
      </c>
      <c r="V1351" s="200">
        <v>2000</v>
      </c>
      <c r="W1351" s="34">
        <f t="shared" si="0"/>
        <v>62.250000000000007</v>
      </c>
      <c r="X1351" s="34" t="str">
        <f t="shared" si="1"/>
        <v>C</v>
      </c>
      <c r="Y1351" s="201">
        <f t="shared" si="51"/>
        <v>6000</v>
      </c>
      <c r="Z1351" s="201" t="str">
        <f t="shared" si="50"/>
        <v>d</v>
      </c>
    </row>
    <row r="1352" spans="1:26" ht="14.25" customHeight="1" thickBot="1" x14ac:dyDescent="0.3">
      <c r="A1352" s="40">
        <v>0.64285714285714302</v>
      </c>
      <c r="B1352" s="41">
        <v>1.7</v>
      </c>
      <c r="C1352" s="24" t="s">
        <v>24</v>
      </c>
      <c r="D1352" s="24"/>
      <c r="E1352" s="24" t="s">
        <v>4567</v>
      </c>
      <c r="F1352" s="179" t="s">
        <v>4635</v>
      </c>
      <c r="G1352" s="31" t="s">
        <v>69</v>
      </c>
      <c r="H1352" s="24" t="s">
        <v>28</v>
      </c>
      <c r="I1352" s="31" t="s">
        <v>4633</v>
      </c>
      <c r="J1352" s="24" t="s">
        <v>4634</v>
      </c>
      <c r="K1352" s="35">
        <v>124</v>
      </c>
      <c r="L1352" s="35" t="s">
        <v>47</v>
      </c>
      <c r="M1352" s="31" t="s">
        <v>622</v>
      </c>
      <c r="N1352" s="24" t="s">
        <v>33</v>
      </c>
      <c r="O1352" s="24">
        <v>6</v>
      </c>
      <c r="P1352" s="31" t="s">
        <v>623</v>
      </c>
      <c r="Q1352" s="31" t="s">
        <v>34</v>
      </c>
      <c r="R1352" s="24"/>
      <c r="S1352" s="24"/>
      <c r="T1352" s="31" t="s">
        <v>35</v>
      </c>
      <c r="U1352" s="199">
        <v>2990</v>
      </c>
      <c r="V1352" s="200">
        <v>1500</v>
      </c>
      <c r="W1352" s="34">
        <f t="shared" si="0"/>
        <v>59.800000000000004</v>
      </c>
      <c r="X1352" s="34" t="str">
        <f t="shared" si="1"/>
        <v>B</v>
      </c>
      <c r="Y1352" s="201">
        <f t="shared" si="51"/>
        <v>4500</v>
      </c>
      <c r="Z1352" s="201" t="str">
        <f t="shared" si="50"/>
        <v>d</v>
      </c>
    </row>
    <row r="1353" spans="1:26" ht="14.25" customHeight="1" thickBot="1" x14ac:dyDescent="0.3">
      <c r="A1353" s="40">
        <v>0.35</v>
      </c>
      <c r="B1353" s="41" t="s">
        <v>4636</v>
      </c>
      <c r="C1353" s="24" t="s">
        <v>115</v>
      </c>
      <c r="D1353" s="24"/>
      <c r="E1353" s="24" t="s">
        <v>808</v>
      </c>
      <c r="F1353" s="179" t="s">
        <v>4637</v>
      </c>
      <c r="G1353" s="31" t="s">
        <v>110</v>
      </c>
      <c r="H1353" s="24" t="s">
        <v>84</v>
      </c>
      <c r="I1353" s="31" t="s">
        <v>4638</v>
      </c>
      <c r="J1353" s="24" t="s">
        <v>4639</v>
      </c>
      <c r="K1353" s="36">
        <v>322</v>
      </c>
      <c r="L1353" s="36" t="s">
        <v>31</v>
      </c>
      <c r="M1353" s="31" t="s">
        <v>87</v>
      </c>
      <c r="N1353" s="24" t="s">
        <v>88</v>
      </c>
      <c r="O1353" s="24">
        <v>3</v>
      </c>
      <c r="P1353" s="24"/>
      <c r="Q1353" s="31" t="s">
        <v>34</v>
      </c>
      <c r="R1353" s="49"/>
      <c r="S1353" s="49"/>
      <c r="T1353" s="31" t="s">
        <v>35</v>
      </c>
      <c r="U1353" s="199">
        <v>0</v>
      </c>
      <c r="V1353" s="200">
        <v>0</v>
      </c>
      <c r="W1353" s="34" t="str">
        <f t="shared" si="0"/>
        <v/>
      </c>
      <c r="X1353" s="34" t="str">
        <f t="shared" si="1"/>
        <v/>
      </c>
      <c r="Y1353" s="201">
        <f t="shared" si="51"/>
        <v>0</v>
      </c>
      <c r="Z1353" s="201" t="str">
        <f t="shared" si="50"/>
        <v/>
      </c>
    </row>
    <row r="1354" spans="1:26" ht="14.25" customHeight="1" thickBot="1" x14ac:dyDescent="0.3">
      <c r="A1354" s="40">
        <v>0.5</v>
      </c>
      <c r="B1354" s="41" t="s">
        <v>4640</v>
      </c>
      <c r="C1354" s="24" t="s">
        <v>115</v>
      </c>
      <c r="D1354" s="24"/>
      <c r="E1354" s="24" t="s">
        <v>808</v>
      </c>
      <c r="F1354" s="179" t="s">
        <v>4641</v>
      </c>
      <c r="G1354" s="31" t="s">
        <v>110</v>
      </c>
      <c r="H1354" s="24" t="s">
        <v>84</v>
      </c>
      <c r="I1354" s="31" t="s">
        <v>4642</v>
      </c>
      <c r="J1354" s="24" t="s">
        <v>4643</v>
      </c>
      <c r="K1354" s="36">
        <v>323</v>
      </c>
      <c r="L1354" s="36" t="s">
        <v>31</v>
      </c>
      <c r="M1354" s="31" t="s">
        <v>87</v>
      </c>
      <c r="N1354" s="24" t="s">
        <v>88</v>
      </c>
      <c r="O1354" s="24">
        <v>3</v>
      </c>
      <c r="P1354" s="24"/>
      <c r="Q1354" s="31" t="s">
        <v>34</v>
      </c>
      <c r="R1354" s="49"/>
      <c r="S1354" s="49"/>
      <c r="T1354" s="31" t="s">
        <v>35</v>
      </c>
      <c r="U1354" s="199">
        <v>0</v>
      </c>
      <c r="V1354" s="200">
        <v>0</v>
      </c>
      <c r="W1354" s="34" t="str">
        <f t="shared" si="0"/>
        <v/>
      </c>
      <c r="X1354" s="34" t="str">
        <f t="shared" si="1"/>
        <v/>
      </c>
      <c r="Y1354" s="201">
        <f t="shared" si="51"/>
        <v>0</v>
      </c>
      <c r="Z1354" s="201" t="str">
        <f t="shared" si="50"/>
        <v/>
      </c>
    </row>
    <row r="1355" spans="1:26" ht="14.25" customHeight="1" thickBot="1" x14ac:dyDescent="0.3">
      <c r="A1355" s="40">
        <v>16.39</v>
      </c>
      <c r="B1355" s="40">
        <v>18.625</v>
      </c>
      <c r="C1355" s="24" t="s">
        <v>4644</v>
      </c>
      <c r="D1355" s="24"/>
      <c r="E1355" s="24" t="s">
        <v>278</v>
      </c>
      <c r="F1355" s="179" t="s">
        <v>4645</v>
      </c>
      <c r="G1355" s="31" t="s">
        <v>69</v>
      </c>
      <c r="H1355" s="24" t="s">
        <v>40</v>
      </c>
      <c r="I1355" s="31" t="s">
        <v>4646</v>
      </c>
      <c r="J1355" s="24" t="s">
        <v>4647</v>
      </c>
      <c r="K1355" s="36">
        <v>778</v>
      </c>
      <c r="L1355" s="36" t="s">
        <v>31</v>
      </c>
      <c r="M1355" s="31" t="s">
        <v>72</v>
      </c>
      <c r="N1355" s="24" t="s">
        <v>33</v>
      </c>
      <c r="O1355" s="24">
        <v>8</v>
      </c>
      <c r="P1355" s="24"/>
      <c r="Q1355" s="31" t="s">
        <v>34</v>
      </c>
      <c r="R1355" s="24"/>
      <c r="S1355" s="24"/>
      <c r="T1355" s="31" t="s">
        <v>35</v>
      </c>
      <c r="U1355" s="199">
        <v>0</v>
      </c>
      <c r="V1355" s="200">
        <v>0</v>
      </c>
      <c r="W1355" s="34" t="str">
        <f t="shared" si="0"/>
        <v/>
      </c>
      <c r="X1355" s="34" t="str">
        <f t="shared" si="1"/>
        <v/>
      </c>
      <c r="Y1355" s="201">
        <f t="shared" si="51"/>
        <v>0</v>
      </c>
      <c r="Z1355" s="201" t="str">
        <f t="shared" si="50"/>
        <v/>
      </c>
    </row>
    <row r="1356" spans="1:26" ht="14.25" customHeight="1" thickBot="1" x14ac:dyDescent="0.3">
      <c r="A1356" s="43">
        <v>0.34499999999999997</v>
      </c>
      <c r="B1356" s="43" t="s">
        <v>4648</v>
      </c>
      <c r="C1356" s="44" t="s">
        <v>195</v>
      </c>
      <c r="D1356" s="44"/>
      <c r="E1356" s="44" t="s">
        <v>618</v>
      </c>
      <c r="F1356" s="181" t="s">
        <v>4649</v>
      </c>
      <c r="G1356" s="62" t="s">
        <v>83</v>
      </c>
      <c r="H1356" s="44" t="s">
        <v>84</v>
      </c>
      <c r="I1356" s="62" t="s">
        <v>4650</v>
      </c>
      <c r="J1356" s="44" t="s">
        <v>4651</v>
      </c>
      <c r="K1356" s="53">
        <v>15</v>
      </c>
      <c r="L1356" s="53" t="s">
        <v>31</v>
      </c>
      <c r="M1356" s="62" t="s">
        <v>170</v>
      </c>
      <c r="N1356" s="44" t="s">
        <v>129</v>
      </c>
      <c r="O1356" s="44">
        <v>1</v>
      </c>
      <c r="P1356" s="44"/>
      <c r="Q1356" s="62" t="s">
        <v>34</v>
      </c>
      <c r="R1356" s="44"/>
      <c r="S1356" s="44"/>
      <c r="T1356" s="62" t="s">
        <v>35</v>
      </c>
      <c r="U1356" s="199">
        <v>0</v>
      </c>
      <c r="V1356" s="200">
        <v>0</v>
      </c>
      <c r="W1356" s="34" t="str">
        <f t="shared" si="0"/>
        <v/>
      </c>
      <c r="X1356" s="34" t="str">
        <f t="shared" si="1"/>
        <v/>
      </c>
      <c r="Y1356" s="201">
        <f t="shared" si="51"/>
        <v>0</v>
      </c>
      <c r="Z1356" s="201" t="str">
        <f t="shared" si="50"/>
        <v/>
      </c>
    </row>
    <row r="1357" spans="1:26" ht="14.25" customHeight="1" thickBot="1" x14ac:dyDescent="0.3">
      <c r="A1357" s="43">
        <v>0.65</v>
      </c>
      <c r="B1357" s="43" t="s">
        <v>3893</v>
      </c>
      <c r="C1357" s="44" t="s">
        <v>24</v>
      </c>
      <c r="D1357" s="44"/>
      <c r="E1357" s="44" t="s">
        <v>4652</v>
      </c>
      <c r="F1357" s="181" t="s">
        <v>4649</v>
      </c>
      <c r="G1357" s="62" t="s">
        <v>83</v>
      </c>
      <c r="H1357" s="44" t="s">
        <v>84</v>
      </c>
      <c r="I1357" s="62" t="s">
        <v>4653</v>
      </c>
      <c r="J1357" s="44" t="s">
        <v>4654</v>
      </c>
      <c r="K1357" s="53">
        <v>16</v>
      </c>
      <c r="L1357" s="53" t="s">
        <v>31</v>
      </c>
      <c r="M1357" s="62" t="s">
        <v>170</v>
      </c>
      <c r="N1357" s="44" t="s">
        <v>129</v>
      </c>
      <c r="O1357" s="44">
        <v>1</v>
      </c>
      <c r="P1357" s="44"/>
      <c r="Q1357" s="62" t="s">
        <v>34</v>
      </c>
      <c r="R1357" s="44"/>
      <c r="S1357" s="44"/>
      <c r="T1357" s="62" t="s">
        <v>35</v>
      </c>
      <c r="U1357" s="199">
        <v>0</v>
      </c>
      <c r="V1357" s="200">
        <v>0</v>
      </c>
      <c r="W1357" s="34" t="str">
        <f t="shared" si="0"/>
        <v/>
      </c>
      <c r="X1357" s="34" t="str">
        <f t="shared" si="1"/>
        <v/>
      </c>
      <c r="Y1357" s="201">
        <f t="shared" si="51"/>
        <v>0</v>
      </c>
      <c r="Z1357" s="201" t="str">
        <f t="shared" si="50"/>
        <v/>
      </c>
    </row>
    <row r="1358" spans="1:26" ht="14.25" customHeight="1" thickBot="1" x14ac:dyDescent="0.3">
      <c r="A1358" s="40">
        <v>1.4896441848114714</v>
      </c>
      <c r="B1358" s="40">
        <v>2.5500000000000003</v>
      </c>
      <c r="C1358" s="24" t="s">
        <v>36</v>
      </c>
      <c r="D1358" s="31" t="s">
        <v>171</v>
      </c>
      <c r="E1358" s="24" t="s">
        <v>618</v>
      </c>
      <c r="F1358" s="179" t="s">
        <v>4655</v>
      </c>
      <c r="G1358" s="31" t="s">
        <v>69</v>
      </c>
      <c r="H1358" s="24" t="s">
        <v>36</v>
      </c>
      <c r="I1358" s="31" t="s">
        <v>4653</v>
      </c>
      <c r="J1358" s="24" t="s">
        <v>4654</v>
      </c>
      <c r="K1358" s="36">
        <v>15</v>
      </c>
      <c r="L1358" s="36" t="s">
        <v>31</v>
      </c>
      <c r="M1358" s="31" t="s">
        <v>175</v>
      </c>
      <c r="N1358" s="24" t="s">
        <v>33</v>
      </c>
      <c r="O1358" s="24">
        <v>1</v>
      </c>
      <c r="P1358" s="24"/>
      <c r="Q1358" s="31" t="s">
        <v>34</v>
      </c>
      <c r="R1358" s="24"/>
      <c r="S1358" s="24"/>
      <c r="T1358" s="31" t="s">
        <v>35</v>
      </c>
      <c r="U1358" s="199">
        <v>0</v>
      </c>
      <c r="V1358" s="200">
        <v>0</v>
      </c>
      <c r="W1358" s="34" t="str">
        <f t="shared" si="0"/>
        <v/>
      </c>
      <c r="X1358" s="34" t="str">
        <f t="shared" si="1"/>
        <v/>
      </c>
      <c r="Y1358" s="201">
        <f t="shared" si="51"/>
        <v>0</v>
      </c>
      <c r="Z1358" s="201" t="str">
        <f t="shared" si="50"/>
        <v/>
      </c>
    </row>
    <row r="1359" spans="1:26" ht="14.25" customHeight="1" thickBot="1" x14ac:dyDescent="0.3">
      <c r="A1359" s="40">
        <v>1.2464999999999999</v>
      </c>
      <c r="B1359" s="40">
        <v>1.625</v>
      </c>
      <c r="C1359" s="24" t="s">
        <v>24</v>
      </c>
      <c r="D1359" s="31" t="s">
        <v>171</v>
      </c>
      <c r="E1359" s="24" t="s">
        <v>4656</v>
      </c>
      <c r="F1359" s="179" t="s">
        <v>4657</v>
      </c>
      <c r="G1359" s="31" t="s">
        <v>69</v>
      </c>
      <c r="H1359" s="24" t="s">
        <v>28</v>
      </c>
      <c r="I1359" s="31" t="s">
        <v>4658</v>
      </c>
      <c r="J1359" s="24" t="s">
        <v>4659</v>
      </c>
      <c r="K1359" s="36">
        <v>13</v>
      </c>
      <c r="L1359" s="36" t="s">
        <v>31</v>
      </c>
      <c r="M1359" s="31" t="s">
        <v>175</v>
      </c>
      <c r="N1359" s="24" t="s">
        <v>33</v>
      </c>
      <c r="O1359" s="24">
        <v>1</v>
      </c>
      <c r="P1359" s="24"/>
      <c r="Q1359" s="31" t="s">
        <v>34</v>
      </c>
      <c r="R1359" s="24"/>
      <c r="S1359" s="24"/>
      <c r="T1359" s="31" t="s">
        <v>35</v>
      </c>
      <c r="U1359" s="199">
        <v>0</v>
      </c>
      <c r="V1359" s="200">
        <v>0</v>
      </c>
      <c r="W1359" s="34" t="str">
        <f t="shared" si="0"/>
        <v/>
      </c>
      <c r="X1359" s="34" t="str">
        <f t="shared" si="1"/>
        <v/>
      </c>
      <c r="Y1359" s="201">
        <f t="shared" si="51"/>
        <v>0</v>
      </c>
      <c r="Z1359" s="201" t="str">
        <f t="shared" si="50"/>
        <v/>
      </c>
    </row>
    <row r="1360" spans="1:26" ht="14.25" customHeight="1" thickBot="1" x14ac:dyDescent="0.3">
      <c r="A1360" s="40">
        <v>1.4969999999999999</v>
      </c>
      <c r="B1360" s="40">
        <v>1.9</v>
      </c>
      <c r="C1360" s="24" t="s">
        <v>24</v>
      </c>
      <c r="D1360" s="31" t="s">
        <v>171</v>
      </c>
      <c r="E1360" s="24" t="s">
        <v>4656</v>
      </c>
      <c r="F1360" s="179" t="s">
        <v>4657</v>
      </c>
      <c r="G1360" s="31" t="s">
        <v>69</v>
      </c>
      <c r="H1360" s="24" t="s">
        <v>28</v>
      </c>
      <c r="I1360" s="31" t="s">
        <v>4660</v>
      </c>
      <c r="J1360" s="24" t="s">
        <v>4661</v>
      </c>
      <c r="K1360" s="36">
        <v>14</v>
      </c>
      <c r="L1360" s="36" t="s">
        <v>31</v>
      </c>
      <c r="M1360" s="31" t="s">
        <v>175</v>
      </c>
      <c r="N1360" s="24" t="s">
        <v>33</v>
      </c>
      <c r="O1360" s="24">
        <v>1</v>
      </c>
      <c r="P1360" s="24"/>
      <c r="Q1360" s="31" t="s">
        <v>34</v>
      </c>
      <c r="R1360" s="24"/>
      <c r="S1360" s="24"/>
      <c r="T1360" s="31" t="s">
        <v>35</v>
      </c>
      <c r="U1360" s="199">
        <v>0</v>
      </c>
      <c r="V1360" s="200">
        <v>0</v>
      </c>
      <c r="W1360" s="34" t="str">
        <f t="shared" si="0"/>
        <v/>
      </c>
      <c r="X1360" s="34" t="str">
        <f t="shared" si="1"/>
        <v/>
      </c>
      <c r="Y1360" s="201">
        <f t="shared" si="51"/>
        <v>0</v>
      </c>
      <c r="Z1360" s="201" t="str">
        <f t="shared" si="50"/>
        <v/>
      </c>
    </row>
    <row r="1361" spans="1:26" ht="14.25" customHeight="1" thickBot="1" x14ac:dyDescent="0.3">
      <c r="A1361" s="36">
        <v>0.33</v>
      </c>
      <c r="B1361" s="24">
        <f>9.5/6</f>
        <v>1.5833333333333333</v>
      </c>
      <c r="C1361" s="24" t="s">
        <v>311</v>
      </c>
      <c r="D1361" s="24"/>
      <c r="E1361" s="24" t="s">
        <v>2534</v>
      </c>
      <c r="F1361" s="179" t="s">
        <v>4662</v>
      </c>
      <c r="G1361" s="31" t="s">
        <v>69</v>
      </c>
      <c r="H1361" s="24" t="s">
        <v>311</v>
      </c>
      <c r="I1361" s="31" t="s">
        <v>4653</v>
      </c>
      <c r="J1361" s="24" t="s">
        <v>4663</v>
      </c>
      <c r="K1361" s="36">
        <v>243</v>
      </c>
      <c r="L1361" s="36" t="s">
        <v>31</v>
      </c>
      <c r="M1361" s="31" t="s">
        <v>57</v>
      </c>
      <c r="N1361" s="24" t="s">
        <v>58</v>
      </c>
      <c r="O1361" s="24">
        <v>3</v>
      </c>
      <c r="P1361" s="24"/>
      <c r="Q1361" s="31" t="s">
        <v>34</v>
      </c>
      <c r="R1361" s="24"/>
      <c r="S1361" s="24"/>
      <c r="T1361" s="31" t="s">
        <v>35</v>
      </c>
      <c r="U1361" s="199">
        <v>0</v>
      </c>
      <c r="V1361" s="200">
        <v>0</v>
      </c>
      <c r="W1361" s="34" t="str">
        <f t="shared" si="0"/>
        <v/>
      </c>
      <c r="X1361" s="34" t="str">
        <f t="shared" si="1"/>
        <v/>
      </c>
      <c r="Y1361" s="201">
        <f t="shared" si="51"/>
        <v>0</v>
      </c>
      <c r="Z1361" s="201" t="str">
        <f t="shared" si="50"/>
        <v/>
      </c>
    </row>
    <row r="1362" spans="1:26" ht="14.25" customHeight="1" thickBot="1" x14ac:dyDescent="0.3">
      <c r="A1362" s="40">
        <v>0.94399999999999995</v>
      </c>
      <c r="B1362" s="41" t="s">
        <v>4664</v>
      </c>
      <c r="C1362" s="24" t="s">
        <v>348</v>
      </c>
      <c r="D1362" s="24"/>
      <c r="E1362" s="24" t="s">
        <v>841</v>
      </c>
      <c r="F1362" s="179" t="s">
        <v>4665</v>
      </c>
      <c r="G1362" s="31" t="s">
        <v>110</v>
      </c>
      <c r="H1362" s="24" t="s">
        <v>84</v>
      </c>
      <c r="I1362" s="31" t="s">
        <v>4666</v>
      </c>
      <c r="J1362" s="24" t="s">
        <v>4667</v>
      </c>
      <c r="K1362" s="53">
        <v>366</v>
      </c>
      <c r="L1362" s="53" t="s">
        <v>31</v>
      </c>
      <c r="M1362" s="62" t="s">
        <v>87</v>
      </c>
      <c r="N1362" s="24" t="s">
        <v>88</v>
      </c>
      <c r="O1362" s="24">
        <v>3</v>
      </c>
      <c r="P1362" s="24"/>
      <c r="Q1362" s="31" t="s">
        <v>34</v>
      </c>
      <c r="R1362" s="49"/>
      <c r="S1362" s="49"/>
      <c r="T1362" s="31" t="s">
        <v>35</v>
      </c>
      <c r="U1362" s="199">
        <v>0</v>
      </c>
      <c r="V1362" s="200">
        <v>0</v>
      </c>
      <c r="W1362" s="34" t="str">
        <f t="shared" si="0"/>
        <v/>
      </c>
      <c r="X1362" s="34" t="str">
        <f t="shared" si="1"/>
        <v/>
      </c>
      <c r="Y1362" s="201">
        <f t="shared" si="51"/>
        <v>0</v>
      </c>
      <c r="Z1362" s="201" t="str">
        <f t="shared" si="50"/>
        <v/>
      </c>
    </row>
    <row r="1363" spans="1:26" ht="14.25" customHeight="1" thickBot="1" x14ac:dyDescent="0.3">
      <c r="A1363" s="40">
        <v>4.95</v>
      </c>
      <c r="B1363" s="41" t="s">
        <v>4668</v>
      </c>
      <c r="C1363" s="24" t="s">
        <v>669</v>
      </c>
      <c r="D1363" s="24"/>
      <c r="E1363" s="24" t="s">
        <v>808</v>
      </c>
      <c r="F1363" s="179" t="s">
        <v>4669</v>
      </c>
      <c r="G1363" s="31" t="s">
        <v>110</v>
      </c>
      <c r="H1363" s="24" t="s">
        <v>40</v>
      </c>
      <c r="I1363" s="31" t="s">
        <v>4666</v>
      </c>
      <c r="J1363" s="24" t="s">
        <v>4667</v>
      </c>
      <c r="K1363" s="36">
        <v>367</v>
      </c>
      <c r="L1363" s="36" t="s">
        <v>31</v>
      </c>
      <c r="M1363" s="31" t="s">
        <v>87</v>
      </c>
      <c r="N1363" s="24" t="s">
        <v>88</v>
      </c>
      <c r="O1363" s="24">
        <v>3</v>
      </c>
      <c r="P1363" s="24"/>
      <c r="Q1363" s="31" t="s">
        <v>34</v>
      </c>
      <c r="R1363" s="49" t="s">
        <v>45</v>
      </c>
      <c r="S1363" s="49"/>
      <c r="T1363" s="31" t="s">
        <v>35</v>
      </c>
      <c r="U1363" s="199">
        <v>0</v>
      </c>
      <c r="V1363" s="200">
        <v>0</v>
      </c>
      <c r="W1363" s="34" t="str">
        <f t="shared" si="0"/>
        <v/>
      </c>
      <c r="X1363" s="34" t="str">
        <f t="shared" si="1"/>
        <v/>
      </c>
      <c r="Y1363" s="201">
        <f t="shared" si="51"/>
        <v>0</v>
      </c>
      <c r="Z1363" s="201" t="str">
        <f t="shared" si="50"/>
        <v/>
      </c>
    </row>
    <row r="1364" spans="1:26" ht="14.25" customHeight="1" thickBot="1" x14ac:dyDescent="0.3">
      <c r="A1364" s="40">
        <v>23941</v>
      </c>
      <c r="B1364" s="41" t="s">
        <v>4670</v>
      </c>
      <c r="C1364" s="24" t="s">
        <v>3605</v>
      </c>
      <c r="D1364" s="24"/>
      <c r="E1364" s="24" t="s">
        <v>3606</v>
      </c>
      <c r="F1364" s="179" t="s">
        <v>4671</v>
      </c>
      <c r="G1364" s="31" t="s">
        <v>83</v>
      </c>
      <c r="H1364" s="24" t="s">
        <v>4195</v>
      </c>
      <c r="I1364" s="31" t="s">
        <v>4672</v>
      </c>
      <c r="J1364" s="24" t="s">
        <v>4673</v>
      </c>
      <c r="K1364" s="30">
        <v>1</v>
      </c>
      <c r="L1364" s="30" t="s">
        <v>31</v>
      </c>
      <c r="M1364" s="31" t="s">
        <v>3610</v>
      </c>
      <c r="N1364" s="24">
        <v>2019</v>
      </c>
      <c r="O1364" s="24"/>
      <c r="P1364" s="24"/>
      <c r="Q1364" s="31" t="s">
        <v>34</v>
      </c>
      <c r="R1364" s="49"/>
      <c r="S1364" s="49"/>
      <c r="T1364" s="31" t="s">
        <v>35</v>
      </c>
      <c r="U1364" s="199">
        <v>0</v>
      </c>
      <c r="V1364" s="200">
        <v>0</v>
      </c>
      <c r="W1364" s="34" t="str">
        <f t="shared" si="0"/>
        <v/>
      </c>
      <c r="X1364" s="34" t="str">
        <f t="shared" si="1"/>
        <v/>
      </c>
      <c r="Y1364" s="201">
        <f t="shared" si="51"/>
        <v>0</v>
      </c>
      <c r="Z1364" s="201" t="str">
        <f t="shared" si="50"/>
        <v/>
      </c>
    </row>
    <row r="1365" spans="1:26" ht="14.25" customHeight="1" thickBot="1" x14ac:dyDescent="0.3">
      <c r="A1365" s="40">
        <v>23941</v>
      </c>
      <c r="B1365" s="41" t="s">
        <v>4670</v>
      </c>
      <c r="C1365" s="24" t="s">
        <v>3605</v>
      </c>
      <c r="D1365" s="24"/>
      <c r="E1365" s="24" t="s">
        <v>3606</v>
      </c>
      <c r="F1365" s="179" t="s">
        <v>4671</v>
      </c>
      <c r="G1365" s="31" t="s">
        <v>93</v>
      </c>
      <c r="H1365" s="24" t="s">
        <v>4195</v>
      </c>
      <c r="I1365" s="31" t="s">
        <v>4672</v>
      </c>
      <c r="J1365" s="24" t="s">
        <v>4673</v>
      </c>
      <c r="K1365" s="35">
        <v>1</v>
      </c>
      <c r="L1365" s="35" t="s">
        <v>47</v>
      </c>
      <c r="M1365" s="31" t="s">
        <v>3610</v>
      </c>
      <c r="N1365" s="24">
        <v>2019</v>
      </c>
      <c r="O1365" s="24"/>
      <c r="P1365" s="24"/>
      <c r="Q1365" s="31" t="s">
        <v>34</v>
      </c>
      <c r="R1365" s="49"/>
      <c r="S1365" s="49"/>
      <c r="T1365" s="31" t="s">
        <v>35</v>
      </c>
      <c r="U1365" s="199">
        <v>0</v>
      </c>
      <c r="V1365" s="200">
        <v>0</v>
      </c>
      <c r="W1365" s="34" t="str">
        <f t="shared" si="0"/>
        <v/>
      </c>
      <c r="X1365" s="34" t="str">
        <f t="shared" si="1"/>
        <v/>
      </c>
      <c r="Y1365" s="201">
        <f t="shared" si="51"/>
        <v>0</v>
      </c>
      <c r="Z1365" s="201" t="str">
        <f t="shared" si="50"/>
        <v/>
      </c>
    </row>
    <row r="1366" spans="1:26" ht="14.25" customHeight="1" thickBot="1" x14ac:dyDescent="0.3">
      <c r="A1366" s="22">
        <v>11445</v>
      </c>
      <c r="B1366" s="23">
        <v>11905</v>
      </c>
      <c r="C1366" s="24"/>
      <c r="D1366" s="24"/>
      <c r="E1366" s="25" t="s">
        <v>813</v>
      </c>
      <c r="F1366" s="178" t="s">
        <v>4674</v>
      </c>
      <c r="G1366" s="31" t="s">
        <v>69</v>
      </c>
      <c r="H1366" s="25" t="s">
        <v>4675</v>
      </c>
      <c r="I1366" s="31" t="s">
        <v>4676</v>
      </c>
      <c r="J1366" s="25" t="s">
        <v>4677</v>
      </c>
      <c r="K1366" s="30">
        <v>50</v>
      </c>
      <c r="L1366" s="30" t="s">
        <v>31</v>
      </c>
      <c r="M1366" s="31" t="s">
        <v>43</v>
      </c>
      <c r="N1366" s="24">
        <v>2018</v>
      </c>
      <c r="O1366" s="24">
        <v>51</v>
      </c>
      <c r="P1366" s="24" t="s">
        <v>44</v>
      </c>
      <c r="Q1366" s="31" t="s">
        <v>34</v>
      </c>
      <c r="R1366" s="24" t="s">
        <v>45</v>
      </c>
      <c r="S1366" s="24" t="s">
        <v>44</v>
      </c>
      <c r="T1366" s="31" t="s">
        <v>35</v>
      </c>
      <c r="U1366" s="199">
        <v>0</v>
      </c>
      <c r="V1366" s="200">
        <v>0</v>
      </c>
      <c r="W1366" s="34" t="str">
        <f t="shared" si="0"/>
        <v/>
      </c>
      <c r="X1366" s="34" t="str">
        <f t="shared" si="1"/>
        <v/>
      </c>
      <c r="Y1366" s="201">
        <f t="shared" si="51"/>
        <v>0</v>
      </c>
      <c r="Z1366" s="201" t="str">
        <f t="shared" si="50"/>
        <v/>
      </c>
    </row>
    <row r="1367" spans="1:26" ht="14.25" customHeight="1" thickBot="1" x14ac:dyDescent="0.3">
      <c r="A1367" s="22">
        <v>11445</v>
      </c>
      <c r="B1367" s="23">
        <v>11905</v>
      </c>
      <c r="C1367" s="24"/>
      <c r="D1367" s="24"/>
      <c r="E1367" s="25" t="s">
        <v>813</v>
      </c>
      <c r="F1367" s="178" t="s">
        <v>4674</v>
      </c>
      <c r="G1367" s="27" t="s">
        <v>39</v>
      </c>
      <c r="H1367" s="25" t="s">
        <v>4675</v>
      </c>
      <c r="I1367" s="31" t="s">
        <v>4676</v>
      </c>
      <c r="J1367" s="25" t="s">
        <v>4677</v>
      </c>
      <c r="K1367" s="35">
        <v>50</v>
      </c>
      <c r="L1367" s="35" t="s">
        <v>47</v>
      </c>
      <c r="M1367" s="31" t="s">
        <v>43</v>
      </c>
      <c r="N1367" s="24">
        <v>2018</v>
      </c>
      <c r="O1367" s="24">
        <v>51</v>
      </c>
      <c r="P1367" s="24" t="s">
        <v>44</v>
      </c>
      <c r="Q1367" s="31" t="s">
        <v>34</v>
      </c>
      <c r="R1367" s="24" t="s">
        <v>45</v>
      </c>
      <c r="S1367" s="24" t="s">
        <v>44</v>
      </c>
      <c r="T1367" s="31" t="s">
        <v>35</v>
      </c>
      <c r="U1367" s="199">
        <v>0</v>
      </c>
      <c r="V1367" s="200">
        <v>0</v>
      </c>
      <c r="W1367" s="34" t="str">
        <f t="shared" si="0"/>
        <v/>
      </c>
      <c r="X1367" s="34" t="str">
        <f t="shared" si="1"/>
        <v/>
      </c>
      <c r="Y1367" s="201">
        <f t="shared" si="51"/>
        <v>0</v>
      </c>
      <c r="Z1367" s="201" t="str">
        <f t="shared" si="50"/>
        <v/>
      </c>
    </row>
    <row r="1368" spans="1:26" ht="14.25" customHeight="1" thickBot="1" x14ac:dyDescent="0.3">
      <c r="A1368" s="24">
        <v>29.9</v>
      </c>
      <c r="B1368" s="24" t="s">
        <v>4678</v>
      </c>
      <c r="C1368" s="24" t="s">
        <v>4679</v>
      </c>
      <c r="D1368" s="24"/>
      <c r="E1368" s="24" t="s">
        <v>4680</v>
      </c>
      <c r="F1368" s="179" t="s">
        <v>4681</v>
      </c>
      <c r="G1368" s="31" t="s">
        <v>110</v>
      </c>
      <c r="H1368" s="24" t="s">
        <v>4682</v>
      </c>
      <c r="I1368" s="31" t="s">
        <v>4683</v>
      </c>
      <c r="J1368" s="24" t="s">
        <v>4684</v>
      </c>
      <c r="K1368" s="36">
        <v>179</v>
      </c>
      <c r="L1368" s="36" t="s">
        <v>31</v>
      </c>
      <c r="M1368" s="31" t="s">
        <v>184</v>
      </c>
      <c r="N1368" s="24" t="s">
        <v>185</v>
      </c>
      <c r="O1368" s="24">
        <v>2</v>
      </c>
      <c r="P1368" s="24"/>
      <c r="Q1368" s="31" t="s">
        <v>66</v>
      </c>
      <c r="R1368" s="24"/>
      <c r="S1368" s="24"/>
      <c r="T1368" s="31" t="s">
        <v>35</v>
      </c>
      <c r="U1368" s="199">
        <v>0</v>
      </c>
      <c r="V1368" s="200">
        <v>0</v>
      </c>
      <c r="W1368" s="34" t="str">
        <f t="shared" si="0"/>
        <v/>
      </c>
      <c r="X1368" s="34" t="str">
        <f t="shared" si="1"/>
        <v/>
      </c>
      <c r="Y1368" s="201">
        <f t="shared" si="51"/>
        <v>0</v>
      </c>
      <c r="Z1368" s="201" t="str">
        <f t="shared" si="50"/>
        <v/>
      </c>
    </row>
    <row r="1369" spans="1:26" ht="14.25" customHeight="1" thickBot="1" x14ac:dyDescent="0.3">
      <c r="A1369" s="24">
        <v>0.29399999999999998</v>
      </c>
      <c r="B1369" s="24" t="s">
        <v>4685</v>
      </c>
      <c r="C1369" s="24" t="s">
        <v>24</v>
      </c>
      <c r="D1369" s="24"/>
      <c r="E1369" s="24" t="s">
        <v>178</v>
      </c>
      <c r="F1369" s="179" t="s">
        <v>4686</v>
      </c>
      <c r="G1369" s="31" t="s">
        <v>180</v>
      </c>
      <c r="H1369" s="24" t="s">
        <v>84</v>
      </c>
      <c r="I1369" s="31" t="s">
        <v>4687</v>
      </c>
      <c r="J1369" s="24" t="s">
        <v>4688</v>
      </c>
      <c r="K1369" s="36">
        <v>207</v>
      </c>
      <c r="L1369" s="36" t="s">
        <v>31</v>
      </c>
      <c r="M1369" s="31" t="s">
        <v>184</v>
      </c>
      <c r="N1369" s="24" t="s">
        <v>185</v>
      </c>
      <c r="O1369" s="24">
        <v>2</v>
      </c>
      <c r="P1369" s="24"/>
      <c r="Q1369" s="31" t="s">
        <v>66</v>
      </c>
      <c r="R1369" s="24"/>
      <c r="S1369" s="24" t="s">
        <v>329</v>
      </c>
      <c r="T1369" s="31" t="s">
        <v>35</v>
      </c>
      <c r="U1369" s="199">
        <v>7000</v>
      </c>
      <c r="V1369" s="200">
        <v>3000</v>
      </c>
      <c r="W1369" s="34">
        <f t="shared" si="0"/>
        <v>70</v>
      </c>
      <c r="X1369" s="34" t="str">
        <f t="shared" si="1"/>
        <v>C</v>
      </c>
      <c r="Y1369" s="201">
        <f t="shared" si="51"/>
        <v>9000</v>
      </c>
      <c r="Z1369" s="201" t="str">
        <f t="shared" si="50"/>
        <v>d</v>
      </c>
    </row>
    <row r="1370" spans="1:26" ht="14.25" customHeight="1" thickBot="1" x14ac:dyDescent="0.3">
      <c r="A1370" s="24">
        <v>0.42</v>
      </c>
      <c r="B1370" s="24" t="s">
        <v>4689</v>
      </c>
      <c r="C1370" s="24" t="s">
        <v>882</v>
      </c>
      <c r="D1370" s="24"/>
      <c r="E1370" s="24" t="s">
        <v>4690</v>
      </c>
      <c r="F1370" s="179" t="s">
        <v>4691</v>
      </c>
      <c r="G1370" s="31" t="s">
        <v>110</v>
      </c>
      <c r="H1370" s="24" t="s">
        <v>84</v>
      </c>
      <c r="I1370" s="31" t="s">
        <v>4692</v>
      </c>
      <c r="J1370" s="24" t="s">
        <v>4693</v>
      </c>
      <c r="K1370" s="36">
        <v>811</v>
      </c>
      <c r="L1370" s="36" t="s">
        <v>31</v>
      </c>
      <c r="M1370" s="31" t="s">
        <v>306</v>
      </c>
      <c r="N1370" s="24" t="s">
        <v>88</v>
      </c>
      <c r="O1370" s="24">
        <v>7</v>
      </c>
      <c r="P1370" s="24"/>
      <c r="Q1370" s="31" t="s">
        <v>34</v>
      </c>
      <c r="R1370" s="24"/>
      <c r="S1370" s="24"/>
      <c r="T1370" s="31" t="s">
        <v>35</v>
      </c>
      <c r="U1370" s="199">
        <v>0</v>
      </c>
      <c r="V1370" s="200">
        <v>0</v>
      </c>
      <c r="W1370" s="34" t="str">
        <f t="shared" si="0"/>
        <v/>
      </c>
      <c r="X1370" s="34" t="str">
        <f t="shared" si="1"/>
        <v/>
      </c>
      <c r="Y1370" s="201">
        <f t="shared" si="51"/>
        <v>0</v>
      </c>
      <c r="Z1370" s="201" t="str">
        <f t="shared" si="50"/>
        <v/>
      </c>
    </row>
    <row r="1371" spans="1:26" ht="14.25" customHeight="1" thickBot="1" x14ac:dyDescent="0.3">
      <c r="A1371" s="40">
        <v>7.97</v>
      </c>
      <c r="B1371" s="24" t="s">
        <v>4694</v>
      </c>
      <c r="C1371" s="24" t="s">
        <v>4695</v>
      </c>
      <c r="D1371" s="24"/>
      <c r="E1371" s="24" t="s">
        <v>940</v>
      </c>
      <c r="F1371" s="179" t="s">
        <v>4696</v>
      </c>
      <c r="G1371" s="31" t="s">
        <v>110</v>
      </c>
      <c r="H1371" s="24" t="s">
        <v>40</v>
      </c>
      <c r="I1371" s="31" t="s">
        <v>4697</v>
      </c>
      <c r="J1371" s="24" t="s">
        <v>4698</v>
      </c>
      <c r="K1371" s="30">
        <v>812</v>
      </c>
      <c r="L1371" s="30" t="s">
        <v>31</v>
      </c>
      <c r="M1371" s="31" t="s">
        <v>306</v>
      </c>
      <c r="N1371" s="24" t="s">
        <v>88</v>
      </c>
      <c r="O1371" s="24">
        <v>7</v>
      </c>
      <c r="P1371" s="24"/>
      <c r="Q1371" s="31" t="s">
        <v>34</v>
      </c>
      <c r="R1371" s="24"/>
      <c r="S1371" s="24"/>
      <c r="T1371" s="31" t="s">
        <v>35</v>
      </c>
      <c r="U1371" s="199">
        <v>0</v>
      </c>
      <c r="V1371" s="200">
        <v>0</v>
      </c>
      <c r="W1371" s="34" t="str">
        <f t="shared" si="0"/>
        <v/>
      </c>
      <c r="X1371" s="34" t="str">
        <f t="shared" si="1"/>
        <v/>
      </c>
      <c r="Y1371" s="201">
        <f t="shared" si="51"/>
        <v>0</v>
      </c>
      <c r="Z1371" s="201" t="str">
        <f t="shared" si="50"/>
        <v/>
      </c>
    </row>
    <row r="1372" spans="1:26" ht="14.25" customHeight="1" thickBot="1" x14ac:dyDescent="0.3">
      <c r="A1372" s="40">
        <v>7.97</v>
      </c>
      <c r="B1372" s="24" t="s">
        <v>2390</v>
      </c>
      <c r="C1372" s="24" t="s">
        <v>4699</v>
      </c>
      <c r="D1372" s="24"/>
      <c r="E1372" s="24" t="s">
        <v>1143</v>
      </c>
      <c r="F1372" s="179" t="s">
        <v>4700</v>
      </c>
      <c r="G1372" s="31" t="s">
        <v>110</v>
      </c>
      <c r="H1372" s="24" t="s">
        <v>40</v>
      </c>
      <c r="I1372" s="31" t="s">
        <v>4697</v>
      </c>
      <c r="J1372" s="24" t="s">
        <v>4698</v>
      </c>
      <c r="K1372" s="35">
        <v>812</v>
      </c>
      <c r="L1372" s="35" t="s">
        <v>47</v>
      </c>
      <c r="M1372" s="31" t="s">
        <v>306</v>
      </c>
      <c r="N1372" s="24" t="s">
        <v>88</v>
      </c>
      <c r="O1372" s="24">
        <v>7</v>
      </c>
      <c r="P1372" s="24"/>
      <c r="Q1372" s="31" t="s">
        <v>34</v>
      </c>
      <c r="R1372" s="24"/>
      <c r="S1372" s="24"/>
      <c r="T1372" s="31" t="s">
        <v>35</v>
      </c>
      <c r="U1372" s="199">
        <v>0</v>
      </c>
      <c r="V1372" s="200">
        <v>0</v>
      </c>
      <c r="W1372" s="34" t="str">
        <f t="shared" si="0"/>
        <v/>
      </c>
      <c r="X1372" s="34" t="str">
        <f t="shared" si="1"/>
        <v/>
      </c>
      <c r="Y1372" s="201">
        <f t="shared" si="51"/>
        <v>0</v>
      </c>
      <c r="Z1372" s="201" t="str">
        <f t="shared" si="50"/>
        <v/>
      </c>
    </row>
    <row r="1373" spans="1:26" ht="14.25" customHeight="1" thickBot="1" x14ac:dyDescent="0.3">
      <c r="A1373" s="40">
        <v>9.6000000000000002E-2</v>
      </c>
      <c r="B1373" s="41">
        <v>0.26500000000000001</v>
      </c>
      <c r="C1373" s="24" t="s">
        <v>24</v>
      </c>
      <c r="D1373" s="24"/>
      <c r="E1373" s="24" t="s">
        <v>325</v>
      </c>
      <c r="F1373" s="179" t="s">
        <v>4701</v>
      </c>
      <c r="G1373" s="31" t="s">
        <v>69</v>
      </c>
      <c r="H1373" s="24" t="s">
        <v>28</v>
      </c>
      <c r="I1373" s="31" t="s">
        <v>4702</v>
      </c>
      <c r="J1373" s="24" t="s">
        <v>4703</v>
      </c>
      <c r="K1373" s="36">
        <v>126</v>
      </c>
      <c r="L1373" s="36" t="s">
        <v>31</v>
      </c>
      <c r="M1373" s="31" t="s">
        <v>622</v>
      </c>
      <c r="N1373" s="24" t="s">
        <v>33</v>
      </c>
      <c r="O1373" s="24">
        <v>6</v>
      </c>
      <c r="P1373" s="31" t="s">
        <v>623</v>
      </c>
      <c r="Q1373" s="31" t="s">
        <v>34</v>
      </c>
      <c r="R1373" s="24"/>
      <c r="S1373" s="24" t="s">
        <v>329</v>
      </c>
      <c r="T1373" s="31" t="s">
        <v>35</v>
      </c>
      <c r="U1373" s="199">
        <v>0</v>
      </c>
      <c r="V1373" s="200">
        <v>2000</v>
      </c>
      <c r="W1373" s="34">
        <f t="shared" si="0"/>
        <v>0</v>
      </c>
      <c r="X1373" s="34" t="str">
        <f t="shared" si="1"/>
        <v>A</v>
      </c>
      <c r="Y1373" s="201">
        <f t="shared" si="51"/>
        <v>6000</v>
      </c>
      <c r="Z1373" s="201" t="str">
        <f t="shared" si="50"/>
        <v>d</v>
      </c>
    </row>
    <row r="1374" spans="1:26" ht="14.25" customHeight="1" thickBot="1" x14ac:dyDescent="0.3">
      <c r="A1374" s="40">
        <v>0.11099999999999999</v>
      </c>
      <c r="B1374" s="41">
        <v>0.27500000000000002</v>
      </c>
      <c r="C1374" s="24" t="s">
        <v>24</v>
      </c>
      <c r="D1374" s="24"/>
      <c r="E1374" s="24" t="s">
        <v>325</v>
      </c>
      <c r="F1374" s="179" t="s">
        <v>4701</v>
      </c>
      <c r="G1374" s="31" t="s">
        <v>69</v>
      </c>
      <c r="H1374" s="24" t="s">
        <v>28</v>
      </c>
      <c r="I1374" s="31" t="s">
        <v>4704</v>
      </c>
      <c r="J1374" s="24" t="s">
        <v>4705</v>
      </c>
      <c r="K1374" s="36">
        <v>127</v>
      </c>
      <c r="L1374" s="36" t="s">
        <v>31</v>
      </c>
      <c r="M1374" s="31" t="s">
        <v>622</v>
      </c>
      <c r="N1374" s="24" t="s">
        <v>33</v>
      </c>
      <c r="O1374" s="24">
        <v>6</v>
      </c>
      <c r="P1374" s="31" t="s">
        <v>623</v>
      </c>
      <c r="Q1374" s="31" t="s">
        <v>34</v>
      </c>
      <c r="R1374" s="24"/>
      <c r="S1374" s="24" t="s">
        <v>329</v>
      </c>
      <c r="T1374" s="31" t="s">
        <v>35</v>
      </c>
      <c r="U1374" s="199">
        <v>4000</v>
      </c>
      <c r="V1374" s="200">
        <v>200</v>
      </c>
      <c r="W1374" s="34">
        <f t="shared" si="0"/>
        <v>600</v>
      </c>
      <c r="X1374" s="34" t="str">
        <f t="shared" si="1"/>
        <v>C</v>
      </c>
      <c r="Y1374" s="201">
        <f t="shared" si="51"/>
        <v>600</v>
      </c>
      <c r="Z1374" s="201" t="str">
        <f t="shared" si="50"/>
        <v/>
      </c>
    </row>
    <row r="1375" spans="1:26" ht="14.25" customHeight="1" thickBot="1" x14ac:dyDescent="0.3">
      <c r="A1375" s="40">
        <v>0.41250000000000003</v>
      </c>
      <c r="B1375" s="41">
        <v>1.05</v>
      </c>
      <c r="C1375" s="24" t="s">
        <v>24</v>
      </c>
      <c r="D1375" s="24"/>
      <c r="E1375" s="24" t="s">
        <v>2981</v>
      </c>
      <c r="F1375" s="179" t="s">
        <v>4706</v>
      </c>
      <c r="G1375" s="31" t="s">
        <v>27</v>
      </c>
      <c r="H1375" s="24" t="s">
        <v>28</v>
      </c>
      <c r="I1375" s="31" t="s">
        <v>4707</v>
      </c>
      <c r="J1375" s="24" t="s">
        <v>4708</v>
      </c>
      <c r="K1375" s="30">
        <v>128</v>
      </c>
      <c r="L1375" s="30" t="s">
        <v>31</v>
      </c>
      <c r="M1375" s="31" t="s">
        <v>622</v>
      </c>
      <c r="N1375" s="24" t="s">
        <v>33</v>
      </c>
      <c r="O1375" s="24">
        <v>6</v>
      </c>
      <c r="P1375" s="31" t="s">
        <v>623</v>
      </c>
      <c r="Q1375" s="31" t="s">
        <v>34</v>
      </c>
      <c r="R1375" s="24"/>
      <c r="S1375" s="24"/>
      <c r="T1375" s="31" t="s">
        <v>35</v>
      </c>
      <c r="U1375" s="199">
        <v>0</v>
      </c>
      <c r="V1375" s="200">
        <v>0</v>
      </c>
      <c r="W1375" s="34" t="str">
        <f t="shared" si="0"/>
        <v/>
      </c>
      <c r="X1375" s="34" t="str">
        <f t="shared" si="1"/>
        <v/>
      </c>
      <c r="Y1375" s="201">
        <f t="shared" si="51"/>
        <v>0</v>
      </c>
      <c r="Z1375" s="201" t="str">
        <f t="shared" si="50"/>
        <v/>
      </c>
    </row>
    <row r="1376" spans="1:26" ht="14.25" customHeight="1" thickBot="1" x14ac:dyDescent="0.3">
      <c r="A1376" s="40">
        <v>0.41250000000000003</v>
      </c>
      <c r="B1376" s="41">
        <v>1.0416666666666667</v>
      </c>
      <c r="C1376" s="24" t="s">
        <v>24</v>
      </c>
      <c r="D1376" s="24"/>
      <c r="E1376" s="24" t="s">
        <v>25</v>
      </c>
      <c r="F1376" s="179" t="s">
        <v>4709</v>
      </c>
      <c r="G1376" s="31" t="s">
        <v>27</v>
      </c>
      <c r="H1376" s="24" t="s">
        <v>28</v>
      </c>
      <c r="I1376" s="31" t="s">
        <v>4707</v>
      </c>
      <c r="J1376" s="24" t="s">
        <v>4708</v>
      </c>
      <c r="K1376" s="35">
        <v>128</v>
      </c>
      <c r="L1376" s="35" t="s">
        <v>47</v>
      </c>
      <c r="M1376" s="31" t="s">
        <v>622</v>
      </c>
      <c r="N1376" s="24" t="s">
        <v>33</v>
      </c>
      <c r="O1376" s="24">
        <v>6</v>
      </c>
      <c r="P1376" s="31" t="s">
        <v>623</v>
      </c>
      <c r="Q1376" s="31" t="s">
        <v>34</v>
      </c>
      <c r="R1376" s="24"/>
      <c r="S1376" s="24"/>
      <c r="T1376" s="31" t="s">
        <v>35</v>
      </c>
      <c r="U1376" s="199">
        <v>0</v>
      </c>
      <c r="V1376" s="200">
        <v>6000</v>
      </c>
      <c r="W1376" s="34">
        <f t="shared" si="0"/>
        <v>0</v>
      </c>
      <c r="X1376" s="34" t="str">
        <f t="shared" si="1"/>
        <v>A</v>
      </c>
      <c r="Y1376" s="201">
        <f t="shared" si="51"/>
        <v>18000</v>
      </c>
      <c r="Z1376" s="201" t="str">
        <f t="shared" si="50"/>
        <v>d</v>
      </c>
    </row>
    <row r="1377" spans="1:26" ht="14.25" customHeight="1" thickBot="1" x14ac:dyDescent="0.3">
      <c r="A1377" s="40">
        <v>0.495</v>
      </c>
      <c r="B1377" s="41">
        <v>1.2</v>
      </c>
      <c r="C1377" s="24" t="s">
        <v>24</v>
      </c>
      <c r="D1377" s="24"/>
      <c r="E1377" s="24" t="s">
        <v>2981</v>
      </c>
      <c r="F1377" s="179" t="s">
        <v>4710</v>
      </c>
      <c r="G1377" s="31" t="s">
        <v>27</v>
      </c>
      <c r="H1377" s="24" t="s">
        <v>28</v>
      </c>
      <c r="I1377" s="31" t="s">
        <v>4711</v>
      </c>
      <c r="J1377" s="24" t="s">
        <v>4712</v>
      </c>
      <c r="K1377" s="30">
        <v>129</v>
      </c>
      <c r="L1377" s="30" t="s">
        <v>31</v>
      </c>
      <c r="M1377" s="31" t="s">
        <v>622</v>
      </c>
      <c r="N1377" s="24" t="s">
        <v>33</v>
      </c>
      <c r="O1377" s="24">
        <v>6</v>
      </c>
      <c r="P1377" s="31" t="s">
        <v>623</v>
      </c>
      <c r="Q1377" s="31" t="s">
        <v>34</v>
      </c>
      <c r="R1377" s="24"/>
      <c r="S1377" s="24"/>
      <c r="T1377" s="31" t="s">
        <v>35</v>
      </c>
      <c r="U1377" s="199">
        <v>5200</v>
      </c>
      <c r="V1377" s="200">
        <v>7000</v>
      </c>
      <c r="W1377" s="34">
        <f t="shared" si="0"/>
        <v>22.285714285714285</v>
      </c>
      <c r="X1377" s="34" t="str">
        <f t="shared" si="1"/>
        <v>A</v>
      </c>
      <c r="Y1377" s="201">
        <f t="shared" si="51"/>
        <v>21000</v>
      </c>
      <c r="Z1377" s="201" t="str">
        <f t="shared" si="50"/>
        <v>d</v>
      </c>
    </row>
    <row r="1378" spans="1:26" ht="14.25" customHeight="1" thickBot="1" x14ac:dyDescent="0.3">
      <c r="A1378" s="40">
        <v>0.495</v>
      </c>
      <c r="B1378" s="41">
        <v>1.2</v>
      </c>
      <c r="C1378" s="24" t="s">
        <v>24</v>
      </c>
      <c r="D1378" s="24"/>
      <c r="E1378" s="24" t="s">
        <v>25</v>
      </c>
      <c r="F1378" s="179" t="s">
        <v>4713</v>
      </c>
      <c r="G1378" s="31" t="s">
        <v>27</v>
      </c>
      <c r="H1378" s="24" t="s">
        <v>28</v>
      </c>
      <c r="I1378" s="31" t="s">
        <v>4711</v>
      </c>
      <c r="J1378" s="24" t="s">
        <v>4712</v>
      </c>
      <c r="K1378" s="35">
        <v>129</v>
      </c>
      <c r="L1378" s="35" t="s">
        <v>47</v>
      </c>
      <c r="M1378" s="31" t="s">
        <v>622</v>
      </c>
      <c r="N1378" s="24" t="s">
        <v>33</v>
      </c>
      <c r="O1378" s="24">
        <v>6</v>
      </c>
      <c r="P1378" s="31" t="s">
        <v>623</v>
      </c>
      <c r="Q1378" s="31" t="s">
        <v>34</v>
      </c>
      <c r="R1378" s="24"/>
      <c r="S1378" s="24"/>
      <c r="T1378" s="31" t="s">
        <v>35</v>
      </c>
      <c r="U1378" s="199">
        <v>4200</v>
      </c>
      <c r="V1378" s="200">
        <v>4000</v>
      </c>
      <c r="W1378" s="34">
        <f t="shared" si="0"/>
        <v>31.5</v>
      </c>
      <c r="X1378" s="34" t="str">
        <f t="shared" si="1"/>
        <v>B</v>
      </c>
      <c r="Y1378" s="201">
        <f t="shared" si="51"/>
        <v>12000</v>
      </c>
      <c r="Z1378" s="201" t="str">
        <f t="shared" si="50"/>
        <v>d</v>
      </c>
    </row>
    <row r="1379" spans="1:26" ht="14.25" customHeight="1" thickBot="1" x14ac:dyDescent="0.3">
      <c r="A1379" s="125">
        <v>0.15166666666666664</v>
      </c>
      <c r="B1379" s="142">
        <v>0.46666666666666667</v>
      </c>
      <c r="C1379" s="103" t="s">
        <v>24</v>
      </c>
      <c r="D1379" s="103"/>
      <c r="E1379" s="103" t="s">
        <v>239</v>
      </c>
      <c r="F1379" s="188" t="s">
        <v>4714</v>
      </c>
      <c r="G1379" s="107" t="s">
        <v>110</v>
      </c>
      <c r="H1379" s="103" t="s">
        <v>28</v>
      </c>
      <c r="I1379" s="107" t="s">
        <v>4715</v>
      </c>
      <c r="J1379" s="103" t="s">
        <v>4716</v>
      </c>
      <c r="K1379" s="106">
        <v>295</v>
      </c>
      <c r="L1379" s="106" t="s">
        <v>31</v>
      </c>
      <c r="M1379" s="107" t="s">
        <v>318</v>
      </c>
      <c r="N1379" s="103" t="s">
        <v>33</v>
      </c>
      <c r="O1379" s="103">
        <v>3</v>
      </c>
      <c r="P1379" s="103"/>
      <c r="Q1379" s="107" t="s">
        <v>34</v>
      </c>
      <c r="R1379" s="145"/>
      <c r="S1379" s="145"/>
      <c r="T1379" s="107" t="s">
        <v>35</v>
      </c>
      <c r="U1379" s="199">
        <v>10000</v>
      </c>
      <c r="V1379" s="200">
        <v>30000</v>
      </c>
      <c r="W1379" s="34">
        <f t="shared" si="0"/>
        <v>10</v>
      </c>
      <c r="X1379" s="34" t="str">
        <f t="shared" si="1"/>
        <v>A</v>
      </c>
      <c r="Y1379" s="201">
        <f t="shared" si="51"/>
        <v>90000</v>
      </c>
      <c r="Z1379" s="201" t="str">
        <f t="shared" si="50"/>
        <v>d</v>
      </c>
    </row>
    <row r="1380" spans="1:26" ht="14.25" customHeight="1" thickBot="1" x14ac:dyDescent="0.3">
      <c r="A1380" s="125">
        <v>0.15166666666666664</v>
      </c>
      <c r="B1380" s="142">
        <v>0.45</v>
      </c>
      <c r="C1380" s="103" t="s">
        <v>24</v>
      </c>
      <c r="D1380" s="103"/>
      <c r="E1380" s="103" t="s">
        <v>104</v>
      </c>
      <c r="F1380" s="188" t="s">
        <v>4717</v>
      </c>
      <c r="G1380" s="107" t="s">
        <v>106</v>
      </c>
      <c r="H1380" s="103" t="s">
        <v>28</v>
      </c>
      <c r="I1380" s="107" t="s">
        <v>4715</v>
      </c>
      <c r="J1380" s="103" t="s">
        <v>4716</v>
      </c>
      <c r="K1380" s="106">
        <v>295</v>
      </c>
      <c r="L1380" s="106" t="s">
        <v>47</v>
      </c>
      <c r="M1380" s="107" t="s">
        <v>318</v>
      </c>
      <c r="N1380" s="103" t="s">
        <v>33</v>
      </c>
      <c r="O1380" s="103">
        <v>3</v>
      </c>
      <c r="P1380" s="103"/>
      <c r="Q1380" s="107" t="s">
        <v>34</v>
      </c>
      <c r="R1380" s="145"/>
      <c r="S1380" s="145"/>
      <c r="T1380" s="107" t="s">
        <v>2767</v>
      </c>
      <c r="U1380" s="199">
        <v>0</v>
      </c>
      <c r="V1380" s="200">
        <v>30000</v>
      </c>
      <c r="W1380" s="34">
        <f t="shared" si="0"/>
        <v>0</v>
      </c>
      <c r="X1380" s="34" t="str">
        <f t="shared" si="1"/>
        <v>A</v>
      </c>
      <c r="Y1380" s="201">
        <f t="shared" si="51"/>
        <v>90000</v>
      </c>
      <c r="Z1380" s="201" t="str">
        <f t="shared" si="50"/>
        <v>d</v>
      </c>
    </row>
    <row r="1381" spans="1:26" ht="14.25" customHeight="1" thickBot="1" x14ac:dyDescent="0.3">
      <c r="A1381" s="40">
        <v>5.3249999999999993</v>
      </c>
      <c r="B1381" s="40">
        <v>9</v>
      </c>
      <c r="C1381" s="24" t="s">
        <v>561</v>
      </c>
      <c r="D1381" s="24"/>
      <c r="E1381" s="24" t="s">
        <v>73</v>
      </c>
      <c r="F1381" s="179" t="s">
        <v>4718</v>
      </c>
      <c r="G1381" s="31" t="s">
        <v>69</v>
      </c>
      <c r="H1381" s="24" t="s">
        <v>561</v>
      </c>
      <c r="I1381" s="31" t="s">
        <v>4719</v>
      </c>
      <c r="J1381" s="24" t="s">
        <v>4720</v>
      </c>
      <c r="K1381" s="36">
        <v>688</v>
      </c>
      <c r="L1381" s="36" t="s">
        <v>31</v>
      </c>
      <c r="M1381" s="31" t="s">
        <v>72</v>
      </c>
      <c r="N1381" s="24" t="s">
        <v>33</v>
      </c>
      <c r="O1381" s="24">
        <v>8</v>
      </c>
      <c r="P1381" s="24"/>
      <c r="Q1381" s="31" t="s">
        <v>34</v>
      </c>
      <c r="R1381" s="24"/>
      <c r="S1381" s="24"/>
      <c r="T1381" s="31" t="s">
        <v>35</v>
      </c>
      <c r="U1381" s="199">
        <v>0</v>
      </c>
      <c r="V1381" s="200">
        <v>0</v>
      </c>
      <c r="W1381" s="34" t="str">
        <f t="shared" si="0"/>
        <v/>
      </c>
      <c r="X1381" s="34" t="str">
        <f t="shared" si="1"/>
        <v/>
      </c>
      <c r="Y1381" s="201">
        <f t="shared" si="51"/>
        <v>0</v>
      </c>
      <c r="Z1381" s="201" t="str">
        <f t="shared" si="50"/>
        <v/>
      </c>
    </row>
    <row r="1382" spans="1:26" ht="14.25" customHeight="1" thickBot="1" x14ac:dyDescent="0.3">
      <c r="A1382" s="40">
        <v>7.875</v>
      </c>
      <c r="B1382" s="40">
        <v>11</v>
      </c>
      <c r="C1382" s="24" t="s">
        <v>561</v>
      </c>
      <c r="D1382" s="24"/>
      <c r="E1382" s="24" t="s">
        <v>73</v>
      </c>
      <c r="F1382" s="179" t="s">
        <v>4718</v>
      </c>
      <c r="G1382" s="31" t="s">
        <v>69</v>
      </c>
      <c r="H1382" s="24" t="s">
        <v>561</v>
      </c>
      <c r="I1382" s="31" t="s">
        <v>4721</v>
      </c>
      <c r="J1382" s="24" t="s">
        <v>4722</v>
      </c>
      <c r="K1382" s="36">
        <v>689</v>
      </c>
      <c r="L1382" s="36" t="s">
        <v>31</v>
      </c>
      <c r="M1382" s="31" t="s">
        <v>72</v>
      </c>
      <c r="N1382" s="24" t="s">
        <v>33</v>
      </c>
      <c r="O1382" s="24">
        <v>8</v>
      </c>
      <c r="P1382" s="24"/>
      <c r="Q1382" s="31" t="s">
        <v>34</v>
      </c>
      <c r="R1382" s="24"/>
      <c r="S1382" s="24"/>
      <c r="T1382" s="31" t="s">
        <v>35</v>
      </c>
      <c r="U1382" s="199">
        <v>0</v>
      </c>
      <c r="V1382" s="200">
        <v>0</v>
      </c>
      <c r="W1382" s="34" t="str">
        <f t="shared" si="0"/>
        <v/>
      </c>
      <c r="X1382" s="34" t="str">
        <f t="shared" si="1"/>
        <v/>
      </c>
      <c r="Y1382" s="201">
        <f t="shared" si="51"/>
        <v>0</v>
      </c>
      <c r="Z1382" s="201" t="str">
        <f t="shared" si="50"/>
        <v/>
      </c>
    </row>
    <row r="1383" spans="1:26" ht="14.25" customHeight="1" thickBot="1" x14ac:dyDescent="0.3">
      <c r="A1383" s="40">
        <v>2.97</v>
      </c>
      <c r="B1383" s="40" t="s">
        <v>2518</v>
      </c>
      <c r="C1383" s="24" t="s">
        <v>4123</v>
      </c>
      <c r="D1383" s="24"/>
      <c r="E1383" s="24" t="s">
        <v>841</v>
      </c>
      <c r="F1383" s="179" t="s">
        <v>4723</v>
      </c>
      <c r="G1383" s="31" t="s">
        <v>110</v>
      </c>
      <c r="H1383" s="24" t="s">
        <v>692</v>
      </c>
      <c r="I1383" s="31" t="s">
        <v>4724</v>
      </c>
      <c r="J1383" s="24" t="s">
        <v>4725</v>
      </c>
      <c r="K1383" s="36">
        <v>411</v>
      </c>
      <c r="L1383" s="36" t="s">
        <v>31</v>
      </c>
      <c r="M1383" s="31" t="s">
        <v>153</v>
      </c>
      <c r="N1383" s="24" t="s">
        <v>88</v>
      </c>
      <c r="O1383" s="24">
        <v>4</v>
      </c>
      <c r="P1383" s="24"/>
      <c r="Q1383" s="31" t="s">
        <v>34</v>
      </c>
      <c r="R1383" s="24"/>
      <c r="S1383" s="24"/>
      <c r="T1383" s="31" t="s">
        <v>35</v>
      </c>
      <c r="U1383" s="199">
        <v>1600</v>
      </c>
      <c r="V1383" s="200">
        <v>500</v>
      </c>
      <c r="W1383" s="34">
        <f t="shared" si="0"/>
        <v>96</v>
      </c>
      <c r="X1383" s="34" t="str">
        <f t="shared" si="1"/>
        <v>C</v>
      </c>
      <c r="Y1383" s="201">
        <f t="shared" si="51"/>
        <v>1500</v>
      </c>
      <c r="Z1383" s="201" t="str">
        <f t="shared" si="50"/>
        <v/>
      </c>
    </row>
    <row r="1384" spans="1:26" ht="14.25" customHeight="1" thickBot="1" x14ac:dyDescent="0.3">
      <c r="A1384" s="40">
        <v>0.89999999999999991</v>
      </c>
      <c r="B1384" s="24">
        <v>1.44</v>
      </c>
      <c r="C1384" s="24" t="s">
        <v>195</v>
      </c>
      <c r="D1384" s="24"/>
      <c r="E1384" s="36" t="s">
        <v>517</v>
      </c>
      <c r="F1384" s="179" t="s">
        <v>4726</v>
      </c>
      <c r="G1384" s="31" t="s">
        <v>110</v>
      </c>
      <c r="H1384" s="24" t="s">
        <v>28</v>
      </c>
      <c r="I1384" s="31" t="s">
        <v>4727</v>
      </c>
      <c r="J1384" s="24" t="s">
        <v>4728</v>
      </c>
      <c r="K1384" s="36">
        <v>495</v>
      </c>
      <c r="L1384" s="36" t="s">
        <v>31</v>
      </c>
      <c r="M1384" s="31" t="s">
        <v>1730</v>
      </c>
      <c r="N1384" s="24" t="s">
        <v>78</v>
      </c>
      <c r="O1384" s="24">
        <v>5</v>
      </c>
      <c r="P1384" s="24"/>
      <c r="Q1384" s="31" t="s">
        <v>34</v>
      </c>
      <c r="R1384" s="24"/>
      <c r="S1384" s="24"/>
      <c r="T1384" s="31" t="s">
        <v>35</v>
      </c>
      <c r="U1384" s="199">
        <v>0</v>
      </c>
      <c r="V1384" s="200">
        <v>3000</v>
      </c>
      <c r="W1384" s="34">
        <f t="shared" si="0"/>
        <v>0</v>
      </c>
      <c r="X1384" s="34" t="str">
        <f t="shared" si="1"/>
        <v>A</v>
      </c>
      <c r="Y1384" s="201">
        <f t="shared" si="51"/>
        <v>9000</v>
      </c>
      <c r="Z1384" s="201" t="str">
        <f t="shared" si="50"/>
        <v>d</v>
      </c>
    </row>
    <row r="1385" spans="1:26" ht="14.25" customHeight="1" thickBot="1" x14ac:dyDescent="0.3">
      <c r="A1385" s="40">
        <v>0.33</v>
      </c>
      <c r="B1385" s="41">
        <v>0.97499999999999998</v>
      </c>
      <c r="C1385" s="24" t="s">
        <v>24</v>
      </c>
      <c r="D1385" s="24"/>
      <c r="E1385" s="24" t="s">
        <v>1725</v>
      </c>
      <c r="F1385" s="179" t="s">
        <v>4729</v>
      </c>
      <c r="G1385" s="31" t="s">
        <v>1727</v>
      </c>
      <c r="H1385" s="24" t="s">
        <v>28</v>
      </c>
      <c r="I1385" s="31" t="s">
        <v>4730</v>
      </c>
      <c r="J1385" s="24" t="s">
        <v>4731</v>
      </c>
      <c r="K1385" s="36">
        <v>130</v>
      </c>
      <c r="L1385" s="36" t="s">
        <v>31</v>
      </c>
      <c r="M1385" s="31" t="s">
        <v>622</v>
      </c>
      <c r="N1385" s="24" t="s">
        <v>33</v>
      </c>
      <c r="O1385" s="24">
        <v>6</v>
      </c>
      <c r="P1385" s="31" t="s">
        <v>623</v>
      </c>
      <c r="Q1385" s="31" t="s">
        <v>34</v>
      </c>
      <c r="R1385" s="24"/>
      <c r="S1385" s="24"/>
      <c r="T1385" s="31" t="s">
        <v>35</v>
      </c>
      <c r="U1385" s="199">
        <v>2400</v>
      </c>
      <c r="V1385" s="200">
        <v>16800</v>
      </c>
      <c r="W1385" s="34">
        <f t="shared" si="0"/>
        <v>4.2857142857142856</v>
      </c>
      <c r="X1385" s="34" t="str">
        <f t="shared" si="1"/>
        <v>A</v>
      </c>
      <c r="Y1385" s="201">
        <f t="shared" si="51"/>
        <v>50400</v>
      </c>
      <c r="Z1385" s="201" t="str">
        <f t="shared" si="50"/>
        <v>d</v>
      </c>
    </row>
    <row r="1386" spans="1:26" ht="14.25" customHeight="1" thickBot="1" x14ac:dyDescent="0.3">
      <c r="A1386" s="40">
        <v>8</v>
      </c>
      <c r="B1386" s="24">
        <v>13</v>
      </c>
      <c r="C1386" s="24" t="s">
        <v>4732</v>
      </c>
      <c r="D1386" s="24"/>
      <c r="E1386" s="24" t="s">
        <v>73</v>
      </c>
      <c r="F1386" s="179" t="s">
        <v>4733</v>
      </c>
      <c r="G1386" s="31" t="s">
        <v>69</v>
      </c>
      <c r="H1386" s="24" t="s">
        <v>4732</v>
      </c>
      <c r="I1386" s="31" t="s">
        <v>4734</v>
      </c>
      <c r="J1386" s="24" t="s">
        <v>4735</v>
      </c>
      <c r="K1386" s="36">
        <v>655</v>
      </c>
      <c r="L1386" s="36" t="s">
        <v>31</v>
      </c>
      <c r="M1386" s="31" t="s">
        <v>1563</v>
      </c>
      <c r="N1386" s="24" t="s">
        <v>78</v>
      </c>
      <c r="O1386" s="24">
        <v>6</v>
      </c>
      <c r="P1386" s="24"/>
      <c r="Q1386" s="31" t="s">
        <v>34</v>
      </c>
      <c r="R1386" s="24"/>
      <c r="S1386" s="24"/>
      <c r="T1386" s="31" t="s">
        <v>35</v>
      </c>
      <c r="U1386" s="199">
        <v>0</v>
      </c>
      <c r="V1386" s="200">
        <v>0</v>
      </c>
      <c r="W1386" s="34" t="str">
        <f t="shared" si="0"/>
        <v/>
      </c>
      <c r="X1386" s="34" t="str">
        <f t="shared" si="1"/>
        <v/>
      </c>
      <c r="Y1386" s="201">
        <f t="shared" si="51"/>
        <v>0</v>
      </c>
      <c r="Z1386" s="201" t="str">
        <f t="shared" si="50"/>
        <v/>
      </c>
    </row>
    <row r="1387" spans="1:26" ht="14.25" customHeight="1" thickBot="1" x14ac:dyDescent="0.3">
      <c r="A1387" s="40">
        <v>0.40320000000000006</v>
      </c>
      <c r="B1387" s="41">
        <v>2.4</v>
      </c>
      <c r="C1387" s="24" t="s">
        <v>195</v>
      </c>
      <c r="D1387" s="24"/>
      <c r="E1387" s="24" t="s">
        <v>1496</v>
      </c>
      <c r="F1387" s="179" t="s">
        <v>4736</v>
      </c>
      <c r="G1387" s="27" t="s">
        <v>39</v>
      </c>
      <c r="H1387" s="24" t="s">
        <v>28</v>
      </c>
      <c r="I1387" s="31" t="s">
        <v>4737</v>
      </c>
      <c r="J1387" s="24" t="s">
        <v>4738</v>
      </c>
      <c r="K1387" s="36">
        <v>273</v>
      </c>
      <c r="L1387" s="36" t="s">
        <v>31</v>
      </c>
      <c r="M1387" s="31" t="s">
        <v>318</v>
      </c>
      <c r="N1387" s="24" t="s">
        <v>33</v>
      </c>
      <c r="O1387" s="24">
        <v>3</v>
      </c>
      <c r="P1387" s="24"/>
      <c r="Q1387" s="31" t="s">
        <v>34</v>
      </c>
      <c r="R1387" s="49"/>
      <c r="S1387" s="49"/>
      <c r="T1387" s="31" t="s">
        <v>35</v>
      </c>
      <c r="U1387" s="199">
        <v>0</v>
      </c>
      <c r="V1387" s="200">
        <v>0</v>
      </c>
      <c r="W1387" s="34" t="str">
        <f t="shared" si="0"/>
        <v/>
      </c>
      <c r="X1387" s="34" t="str">
        <f t="shared" si="1"/>
        <v/>
      </c>
      <c r="Y1387" s="201">
        <f t="shared" si="51"/>
        <v>0</v>
      </c>
      <c r="Z1387" s="201" t="str">
        <f t="shared" si="50"/>
        <v/>
      </c>
    </row>
    <row r="1388" spans="1:26" ht="14.25" customHeight="1" thickBot="1" x14ac:dyDescent="0.3">
      <c r="A1388" s="40">
        <v>0.99</v>
      </c>
      <c r="B1388" s="41" t="s">
        <v>4739</v>
      </c>
      <c r="C1388" s="24" t="s">
        <v>115</v>
      </c>
      <c r="D1388" s="24"/>
      <c r="E1388" s="31" t="s">
        <v>603</v>
      </c>
      <c r="F1388" s="179" t="s">
        <v>4740</v>
      </c>
      <c r="G1388" s="31" t="s">
        <v>110</v>
      </c>
      <c r="H1388" s="24" t="s">
        <v>84</v>
      </c>
      <c r="I1388" s="31" t="s">
        <v>4741</v>
      </c>
      <c r="J1388" s="24" t="s">
        <v>4742</v>
      </c>
      <c r="K1388" s="53">
        <v>276</v>
      </c>
      <c r="L1388" s="53" t="s">
        <v>31</v>
      </c>
      <c r="M1388" s="62" t="s">
        <v>87</v>
      </c>
      <c r="N1388" s="24" t="s">
        <v>88</v>
      </c>
      <c r="O1388" s="24">
        <v>3</v>
      </c>
      <c r="P1388" s="24"/>
      <c r="Q1388" s="31" t="s">
        <v>34</v>
      </c>
      <c r="R1388" s="49"/>
      <c r="S1388" s="49"/>
      <c r="T1388" s="31" t="s">
        <v>35</v>
      </c>
      <c r="U1388" s="199">
        <v>0</v>
      </c>
      <c r="V1388" s="200">
        <v>0</v>
      </c>
      <c r="W1388" s="34" t="str">
        <f t="shared" si="0"/>
        <v/>
      </c>
      <c r="X1388" s="34" t="str">
        <f t="shared" si="1"/>
        <v/>
      </c>
      <c r="Y1388" s="201">
        <f t="shared" si="51"/>
        <v>0</v>
      </c>
      <c r="Z1388" s="201" t="str">
        <f t="shared" si="50"/>
        <v/>
      </c>
    </row>
    <row r="1389" spans="1:26" ht="14.25" customHeight="1" thickBot="1" x14ac:dyDescent="0.3">
      <c r="A1389" s="40">
        <v>0.95</v>
      </c>
      <c r="B1389" s="41" t="s">
        <v>4743</v>
      </c>
      <c r="C1389" s="24" t="s">
        <v>348</v>
      </c>
      <c r="D1389" s="24"/>
      <c r="E1389" s="24" t="s">
        <v>846</v>
      </c>
      <c r="F1389" s="179" t="s">
        <v>4744</v>
      </c>
      <c r="G1389" s="31" t="s">
        <v>110</v>
      </c>
      <c r="H1389" s="24" t="s">
        <v>84</v>
      </c>
      <c r="I1389" s="31" t="s">
        <v>4745</v>
      </c>
      <c r="J1389" s="24" t="s">
        <v>4746</v>
      </c>
      <c r="K1389" s="53">
        <v>277</v>
      </c>
      <c r="L1389" s="53" t="s">
        <v>31</v>
      </c>
      <c r="M1389" s="62" t="s">
        <v>87</v>
      </c>
      <c r="N1389" s="24" t="s">
        <v>88</v>
      </c>
      <c r="O1389" s="24">
        <v>3</v>
      </c>
      <c r="P1389" s="24"/>
      <c r="Q1389" s="31" t="s">
        <v>34</v>
      </c>
      <c r="R1389" s="49"/>
      <c r="S1389" s="49"/>
      <c r="T1389" s="31" t="s">
        <v>35</v>
      </c>
      <c r="U1389" s="199">
        <v>0</v>
      </c>
      <c r="V1389" s="200">
        <v>0</v>
      </c>
      <c r="W1389" s="34" t="str">
        <f t="shared" si="0"/>
        <v/>
      </c>
      <c r="X1389" s="34" t="str">
        <f t="shared" si="1"/>
        <v/>
      </c>
      <c r="Y1389" s="201">
        <f t="shared" si="51"/>
        <v>0</v>
      </c>
      <c r="Z1389" s="201" t="str">
        <f t="shared" si="50"/>
        <v/>
      </c>
    </row>
    <row r="1390" spans="1:26" ht="14.25" customHeight="1" thickBot="1" x14ac:dyDescent="0.3">
      <c r="A1390" s="40">
        <v>0.99</v>
      </c>
      <c r="B1390" s="41" t="s">
        <v>4747</v>
      </c>
      <c r="C1390" s="24" t="s">
        <v>24</v>
      </c>
      <c r="D1390" s="24"/>
      <c r="E1390" s="24" t="s">
        <v>3562</v>
      </c>
      <c r="F1390" s="179" t="s">
        <v>4748</v>
      </c>
      <c r="G1390" s="31" t="s">
        <v>83</v>
      </c>
      <c r="H1390" s="24" t="s">
        <v>84</v>
      </c>
      <c r="I1390" s="31" t="s">
        <v>4749</v>
      </c>
      <c r="J1390" s="24" t="s">
        <v>4750</v>
      </c>
      <c r="K1390" s="36">
        <v>278</v>
      </c>
      <c r="L1390" s="36" t="s">
        <v>31</v>
      </c>
      <c r="M1390" s="31" t="s">
        <v>87</v>
      </c>
      <c r="N1390" s="24" t="s">
        <v>88</v>
      </c>
      <c r="O1390" s="24">
        <v>3</v>
      </c>
      <c r="P1390" s="24"/>
      <c r="Q1390" s="31" t="s">
        <v>34</v>
      </c>
      <c r="R1390" s="49"/>
      <c r="S1390" s="49"/>
      <c r="T1390" s="31" t="s">
        <v>35</v>
      </c>
      <c r="U1390" s="199">
        <v>0</v>
      </c>
      <c r="V1390" s="200">
        <v>0</v>
      </c>
      <c r="W1390" s="34" t="str">
        <f t="shared" si="0"/>
        <v/>
      </c>
      <c r="X1390" s="34" t="str">
        <f t="shared" si="1"/>
        <v/>
      </c>
      <c r="Y1390" s="201">
        <f t="shared" si="51"/>
        <v>0</v>
      </c>
      <c r="Z1390" s="201" t="str">
        <f t="shared" si="50"/>
        <v/>
      </c>
    </row>
    <row r="1391" spans="1:26" ht="14.25" customHeight="1" thickBot="1" x14ac:dyDescent="0.3">
      <c r="A1391" s="40">
        <v>0.47499999999999998</v>
      </c>
      <c r="B1391" s="41" t="s">
        <v>4751</v>
      </c>
      <c r="C1391" s="24" t="s">
        <v>24</v>
      </c>
      <c r="D1391" s="24"/>
      <c r="E1391" s="24" t="s">
        <v>3562</v>
      </c>
      <c r="F1391" s="179" t="s">
        <v>4752</v>
      </c>
      <c r="G1391" s="27" t="s">
        <v>83</v>
      </c>
      <c r="H1391" s="24" t="s">
        <v>84</v>
      </c>
      <c r="I1391" s="31" t="s">
        <v>4753</v>
      </c>
      <c r="J1391" s="24" t="s">
        <v>4754</v>
      </c>
      <c r="K1391" s="36">
        <v>273</v>
      </c>
      <c r="L1391" s="36" t="s">
        <v>31</v>
      </c>
      <c r="M1391" s="31" t="s">
        <v>87</v>
      </c>
      <c r="N1391" s="24" t="s">
        <v>88</v>
      </c>
      <c r="O1391" s="24">
        <v>3</v>
      </c>
      <c r="P1391" s="24"/>
      <c r="Q1391" s="31" t="s">
        <v>34</v>
      </c>
      <c r="R1391" s="49"/>
      <c r="S1391" s="49"/>
      <c r="T1391" s="31" t="s">
        <v>35</v>
      </c>
      <c r="U1391" s="199">
        <v>0</v>
      </c>
      <c r="V1391" s="200">
        <v>0</v>
      </c>
      <c r="W1391" s="34" t="str">
        <f t="shared" si="0"/>
        <v/>
      </c>
      <c r="X1391" s="34" t="str">
        <f t="shared" si="1"/>
        <v/>
      </c>
      <c r="Y1391" s="201">
        <f t="shared" si="51"/>
        <v>0</v>
      </c>
      <c r="Z1391" s="201" t="str">
        <f t="shared" si="50"/>
        <v/>
      </c>
    </row>
    <row r="1392" spans="1:26" ht="14.25" customHeight="1" thickBot="1" x14ac:dyDescent="0.3">
      <c r="A1392" s="40">
        <v>1.071</v>
      </c>
      <c r="B1392" s="41" t="s">
        <v>4755</v>
      </c>
      <c r="C1392" s="24" t="s">
        <v>348</v>
      </c>
      <c r="D1392" s="24"/>
      <c r="E1392" s="31" t="s">
        <v>1124</v>
      </c>
      <c r="F1392" s="179" t="s">
        <v>4756</v>
      </c>
      <c r="G1392" s="31" t="s">
        <v>27</v>
      </c>
      <c r="H1392" s="24" t="s">
        <v>84</v>
      </c>
      <c r="I1392" s="31" t="s">
        <v>4757</v>
      </c>
      <c r="J1392" s="24" t="s">
        <v>4758</v>
      </c>
      <c r="K1392" s="36">
        <v>275</v>
      </c>
      <c r="L1392" s="36" t="s">
        <v>31</v>
      </c>
      <c r="M1392" s="31" t="s">
        <v>87</v>
      </c>
      <c r="N1392" s="24" t="s">
        <v>88</v>
      </c>
      <c r="O1392" s="24">
        <v>3</v>
      </c>
      <c r="P1392" s="24"/>
      <c r="Q1392" s="31" t="s">
        <v>34</v>
      </c>
      <c r="R1392" s="49"/>
      <c r="S1392" s="49"/>
      <c r="T1392" s="31" t="s">
        <v>35</v>
      </c>
      <c r="U1392" s="199">
        <v>0</v>
      </c>
      <c r="V1392" s="200">
        <v>0</v>
      </c>
      <c r="W1392" s="34" t="str">
        <f t="shared" si="0"/>
        <v/>
      </c>
      <c r="X1392" s="34" t="str">
        <f t="shared" si="1"/>
        <v/>
      </c>
      <c r="Y1392" s="201">
        <f t="shared" si="51"/>
        <v>0</v>
      </c>
      <c r="Z1392" s="201" t="str">
        <f t="shared" si="50"/>
        <v/>
      </c>
    </row>
    <row r="1393" spans="1:26" ht="14.25" customHeight="1" thickBot="1" x14ac:dyDescent="0.3">
      <c r="A1393" s="40">
        <v>24.6</v>
      </c>
      <c r="B1393" s="41" t="s">
        <v>114</v>
      </c>
      <c r="C1393" s="24" t="s">
        <v>49</v>
      </c>
      <c r="D1393" s="24"/>
      <c r="E1393" s="31" t="s">
        <v>4759</v>
      </c>
      <c r="F1393" s="179" t="s">
        <v>4760</v>
      </c>
      <c r="G1393" s="27" t="s">
        <v>93</v>
      </c>
      <c r="H1393" s="24" t="s">
        <v>40</v>
      </c>
      <c r="I1393" s="31" t="s">
        <v>4761</v>
      </c>
      <c r="J1393" s="24" t="s">
        <v>4762</v>
      </c>
      <c r="K1393" s="36">
        <v>179</v>
      </c>
      <c r="L1393" s="36" t="s">
        <v>31</v>
      </c>
      <c r="M1393" s="31" t="s">
        <v>128</v>
      </c>
      <c r="N1393" s="24" t="s">
        <v>129</v>
      </c>
      <c r="O1393" s="24">
        <v>2</v>
      </c>
      <c r="P1393" s="24"/>
      <c r="Q1393" s="31" t="s">
        <v>34</v>
      </c>
      <c r="R1393" s="24" t="s">
        <v>45</v>
      </c>
      <c r="S1393" s="24"/>
      <c r="T1393" s="31" t="s">
        <v>35</v>
      </c>
      <c r="U1393" s="199">
        <v>0</v>
      </c>
      <c r="V1393" s="200">
        <v>0</v>
      </c>
      <c r="W1393" s="34" t="str">
        <f t="shared" si="0"/>
        <v/>
      </c>
      <c r="X1393" s="34" t="str">
        <f t="shared" si="1"/>
        <v/>
      </c>
      <c r="Y1393" s="201">
        <f t="shared" si="51"/>
        <v>0</v>
      </c>
      <c r="Z1393" s="201" t="str">
        <f t="shared" si="50"/>
        <v/>
      </c>
    </row>
    <row r="1394" spans="1:26" ht="14.25" customHeight="1" thickBot="1" x14ac:dyDescent="0.3">
      <c r="A1394" s="40">
        <v>15.84</v>
      </c>
      <c r="B1394" s="40">
        <v>18</v>
      </c>
      <c r="C1394" s="24" t="s">
        <v>36</v>
      </c>
      <c r="D1394" s="24"/>
      <c r="E1394" s="24" t="s">
        <v>4763</v>
      </c>
      <c r="F1394" s="179" t="s">
        <v>4764</v>
      </c>
      <c r="G1394" s="31" t="s">
        <v>934</v>
      </c>
      <c r="H1394" s="24" t="s">
        <v>40</v>
      </c>
      <c r="I1394" s="31" t="s">
        <v>4765</v>
      </c>
      <c r="J1394" s="24" t="s">
        <v>4766</v>
      </c>
      <c r="K1394" s="36">
        <v>821</v>
      </c>
      <c r="L1394" s="36" t="s">
        <v>31</v>
      </c>
      <c r="M1394" s="31" t="s">
        <v>2186</v>
      </c>
      <c r="N1394" s="24" t="s">
        <v>58</v>
      </c>
      <c r="O1394" s="24">
        <v>8</v>
      </c>
      <c r="P1394" s="24"/>
      <c r="Q1394" s="31" t="s">
        <v>34</v>
      </c>
      <c r="R1394" s="24"/>
      <c r="S1394" s="24"/>
      <c r="T1394" s="31" t="s">
        <v>35</v>
      </c>
      <c r="U1394" s="199">
        <v>0</v>
      </c>
      <c r="V1394" s="200">
        <v>0</v>
      </c>
      <c r="W1394" s="34" t="str">
        <f t="shared" si="0"/>
        <v/>
      </c>
      <c r="X1394" s="34" t="str">
        <f t="shared" si="1"/>
        <v/>
      </c>
      <c r="Y1394" s="201">
        <f t="shared" si="51"/>
        <v>0</v>
      </c>
      <c r="Z1394" s="201" t="str">
        <f t="shared" si="50"/>
        <v/>
      </c>
    </row>
    <row r="1395" spans="1:26" ht="14.25" customHeight="1" thickBot="1" x14ac:dyDescent="0.3">
      <c r="A1395" s="40">
        <v>0.62901098901098906</v>
      </c>
      <c r="B1395" s="41">
        <v>1.5428571428571429</v>
      </c>
      <c r="C1395" s="24" t="s">
        <v>24</v>
      </c>
      <c r="D1395" s="24"/>
      <c r="E1395" s="24" t="s">
        <v>297</v>
      </c>
      <c r="F1395" s="179" t="s">
        <v>4767</v>
      </c>
      <c r="G1395" s="31" t="s">
        <v>321</v>
      </c>
      <c r="H1395" s="24" t="s">
        <v>28</v>
      </c>
      <c r="I1395" s="31" t="s">
        <v>4768</v>
      </c>
      <c r="J1395" s="24" t="s">
        <v>4769</v>
      </c>
      <c r="K1395" s="36">
        <v>132</v>
      </c>
      <c r="L1395" s="36" t="s">
        <v>31</v>
      </c>
      <c r="M1395" s="31" t="s">
        <v>622</v>
      </c>
      <c r="N1395" s="24" t="s">
        <v>33</v>
      </c>
      <c r="O1395" s="24">
        <v>6</v>
      </c>
      <c r="P1395" s="31" t="s">
        <v>623</v>
      </c>
      <c r="Q1395" s="31" t="s">
        <v>34</v>
      </c>
      <c r="R1395" s="24"/>
      <c r="S1395" s="24" t="s">
        <v>329</v>
      </c>
      <c r="T1395" s="31" t="s">
        <v>35</v>
      </c>
      <c r="U1395" s="199">
        <v>0</v>
      </c>
      <c r="V1395" s="200">
        <v>0</v>
      </c>
      <c r="W1395" s="34" t="str">
        <f t="shared" si="0"/>
        <v/>
      </c>
      <c r="X1395" s="34" t="str">
        <f t="shared" si="1"/>
        <v/>
      </c>
      <c r="Y1395" s="201">
        <f t="shared" si="51"/>
        <v>0</v>
      </c>
      <c r="Z1395" s="201" t="str">
        <f t="shared" si="50"/>
        <v/>
      </c>
    </row>
    <row r="1396" spans="1:26" ht="14.25" customHeight="1" thickBot="1" x14ac:dyDescent="0.3">
      <c r="A1396" s="40">
        <v>1.7954285714285716</v>
      </c>
      <c r="B1396" s="41">
        <v>3.4285714285714284</v>
      </c>
      <c r="C1396" s="24" t="s">
        <v>195</v>
      </c>
      <c r="D1396" s="24"/>
      <c r="E1396" s="24" t="s">
        <v>2981</v>
      </c>
      <c r="F1396" s="179" t="s">
        <v>4770</v>
      </c>
      <c r="G1396" s="31" t="s">
        <v>27</v>
      </c>
      <c r="H1396" s="24" t="s">
        <v>28</v>
      </c>
      <c r="I1396" s="31" t="s">
        <v>4771</v>
      </c>
      <c r="J1396" s="24" t="s">
        <v>4772</v>
      </c>
      <c r="K1396" s="36">
        <v>133</v>
      </c>
      <c r="L1396" s="36" t="s">
        <v>31</v>
      </c>
      <c r="M1396" s="31" t="s">
        <v>622</v>
      </c>
      <c r="N1396" s="24" t="s">
        <v>33</v>
      </c>
      <c r="O1396" s="24">
        <v>6</v>
      </c>
      <c r="P1396" s="31" t="s">
        <v>623</v>
      </c>
      <c r="Q1396" s="31" t="s">
        <v>34</v>
      </c>
      <c r="R1396" s="24"/>
      <c r="S1396" s="24" t="s">
        <v>329</v>
      </c>
      <c r="T1396" s="31" t="s">
        <v>35</v>
      </c>
      <c r="U1396" s="199">
        <v>0</v>
      </c>
      <c r="V1396" s="200">
        <v>0</v>
      </c>
      <c r="W1396" s="34" t="str">
        <f t="shared" si="0"/>
        <v/>
      </c>
      <c r="X1396" s="34" t="str">
        <f t="shared" si="1"/>
        <v/>
      </c>
      <c r="Y1396" s="201">
        <f t="shared" si="51"/>
        <v>0</v>
      </c>
      <c r="Z1396" s="201" t="str">
        <f t="shared" si="50"/>
        <v/>
      </c>
    </row>
    <row r="1397" spans="1:26" ht="14.25" customHeight="1" thickBot="1" x14ac:dyDescent="0.3">
      <c r="A1397" s="41">
        <v>0.26900000000000002</v>
      </c>
      <c r="B1397" s="40" t="s">
        <v>4773</v>
      </c>
      <c r="C1397" s="24" t="s">
        <v>115</v>
      </c>
      <c r="D1397" s="24"/>
      <c r="E1397" s="24" t="s">
        <v>122</v>
      </c>
      <c r="F1397" s="179" t="s">
        <v>4774</v>
      </c>
      <c r="G1397" s="31" t="s">
        <v>93</v>
      </c>
      <c r="H1397" s="24" t="s">
        <v>84</v>
      </c>
      <c r="I1397" s="31" t="s">
        <v>4775</v>
      </c>
      <c r="J1397" s="24" t="s">
        <v>4776</v>
      </c>
      <c r="K1397" s="36">
        <v>254</v>
      </c>
      <c r="L1397" s="36" t="s">
        <v>31</v>
      </c>
      <c r="M1397" s="31" t="s">
        <v>838</v>
      </c>
      <c r="N1397" s="24" t="s">
        <v>839</v>
      </c>
      <c r="O1397" s="24">
        <v>3</v>
      </c>
      <c r="P1397" s="24"/>
      <c r="Q1397" s="31" t="s">
        <v>34</v>
      </c>
      <c r="R1397" s="49"/>
      <c r="S1397" s="49"/>
      <c r="T1397" s="31" t="s">
        <v>35</v>
      </c>
      <c r="U1397" s="199">
        <v>3000</v>
      </c>
      <c r="V1397" s="200">
        <v>2800</v>
      </c>
      <c r="W1397" s="34">
        <f t="shared" si="0"/>
        <v>32.142857142857139</v>
      </c>
      <c r="X1397" s="34" t="str">
        <f t="shared" si="1"/>
        <v>B</v>
      </c>
      <c r="Y1397" s="201">
        <f t="shared" si="51"/>
        <v>8400</v>
      </c>
      <c r="Z1397" s="201" t="str">
        <f t="shared" si="50"/>
        <v>d</v>
      </c>
    </row>
    <row r="1398" spans="1:26" ht="14.25" customHeight="1" thickBot="1" x14ac:dyDescent="0.3">
      <c r="A1398" s="40">
        <v>1.0900000000000001</v>
      </c>
      <c r="B1398" s="41" t="s">
        <v>491</v>
      </c>
      <c r="C1398" s="24" t="s">
        <v>348</v>
      </c>
      <c r="D1398" s="24"/>
      <c r="E1398" s="24" t="s">
        <v>122</v>
      </c>
      <c r="F1398" s="179" t="s">
        <v>4777</v>
      </c>
      <c r="G1398" s="31" t="s">
        <v>110</v>
      </c>
      <c r="H1398" s="24" t="s">
        <v>84</v>
      </c>
      <c r="I1398" s="31" t="s">
        <v>4778</v>
      </c>
      <c r="J1398" s="24" t="s">
        <v>4779</v>
      </c>
      <c r="K1398" s="36">
        <v>255</v>
      </c>
      <c r="L1398" s="36" t="s">
        <v>31</v>
      </c>
      <c r="M1398" s="31" t="s">
        <v>838</v>
      </c>
      <c r="N1398" s="24" t="s">
        <v>839</v>
      </c>
      <c r="O1398" s="24">
        <v>3</v>
      </c>
      <c r="P1398" s="24"/>
      <c r="Q1398" s="31" t="s">
        <v>34</v>
      </c>
      <c r="R1398" s="49"/>
      <c r="S1398" s="49"/>
      <c r="T1398" s="31" t="s">
        <v>35</v>
      </c>
      <c r="U1398" s="199">
        <v>22500</v>
      </c>
      <c r="V1398" s="200">
        <v>3000</v>
      </c>
      <c r="W1398" s="34">
        <f t="shared" si="0"/>
        <v>225</v>
      </c>
      <c r="X1398" s="34" t="str">
        <f t="shared" si="1"/>
        <v>C</v>
      </c>
      <c r="Y1398" s="201">
        <f t="shared" si="51"/>
        <v>9000</v>
      </c>
      <c r="Z1398" s="201" t="str">
        <f t="shared" si="50"/>
        <v/>
      </c>
    </row>
    <row r="1399" spans="1:26" ht="14.25" customHeight="1" thickBot="1" x14ac:dyDescent="0.3">
      <c r="A1399" s="36">
        <v>2.9</v>
      </c>
      <c r="B1399" s="24" t="s">
        <v>4780</v>
      </c>
      <c r="C1399" s="24" t="s">
        <v>36</v>
      </c>
      <c r="D1399" s="24"/>
      <c r="E1399" s="24" t="s">
        <v>79</v>
      </c>
      <c r="F1399" s="179" t="s">
        <v>4781</v>
      </c>
      <c r="G1399" s="31" t="s">
        <v>69</v>
      </c>
      <c r="H1399" s="24" t="s">
        <v>40</v>
      </c>
      <c r="I1399" s="31" t="s">
        <v>4782</v>
      </c>
      <c r="J1399" s="24" t="s">
        <v>4783</v>
      </c>
      <c r="K1399" s="36">
        <v>60</v>
      </c>
      <c r="L1399" s="36" t="s">
        <v>31</v>
      </c>
      <c r="M1399" s="31" t="s">
        <v>255</v>
      </c>
      <c r="N1399" s="24" t="s">
        <v>185</v>
      </c>
      <c r="O1399" s="24">
        <v>1</v>
      </c>
      <c r="P1399" s="24"/>
      <c r="Q1399" s="31" t="s">
        <v>66</v>
      </c>
      <c r="R1399" s="24" t="s">
        <v>45</v>
      </c>
      <c r="S1399" s="24"/>
      <c r="T1399" s="31" t="s">
        <v>35</v>
      </c>
      <c r="U1399" s="199">
        <v>0</v>
      </c>
      <c r="V1399" s="200">
        <v>0</v>
      </c>
      <c r="W1399" s="34" t="str">
        <f t="shared" si="0"/>
        <v/>
      </c>
      <c r="X1399" s="34" t="str">
        <f t="shared" si="1"/>
        <v/>
      </c>
      <c r="Y1399" s="201">
        <f t="shared" si="51"/>
        <v>0</v>
      </c>
      <c r="Z1399" s="201" t="str">
        <f t="shared" si="50"/>
        <v/>
      </c>
    </row>
    <row r="1400" spans="1:26" ht="14.25" customHeight="1" thickBot="1" x14ac:dyDescent="0.3">
      <c r="A1400" s="22">
        <v>55</v>
      </c>
      <c r="B1400" s="24">
        <v>60</v>
      </c>
      <c r="C1400" s="24" t="s">
        <v>854</v>
      </c>
      <c r="D1400" s="31" t="s">
        <v>818</v>
      </c>
      <c r="E1400" s="24" t="s">
        <v>483</v>
      </c>
      <c r="F1400" s="179" t="s">
        <v>4784</v>
      </c>
      <c r="G1400" s="31" t="s">
        <v>856</v>
      </c>
      <c r="H1400" s="24" t="s">
        <v>40</v>
      </c>
      <c r="I1400" s="31" t="s">
        <v>4785</v>
      </c>
      <c r="J1400" s="24" t="s">
        <v>4786</v>
      </c>
      <c r="K1400" s="36">
        <v>45</v>
      </c>
      <c r="L1400" s="36" t="s">
        <v>31</v>
      </c>
      <c r="M1400" s="31" t="s">
        <v>859</v>
      </c>
      <c r="N1400" s="24">
        <v>2018</v>
      </c>
      <c r="O1400" s="31" t="s">
        <v>860</v>
      </c>
      <c r="P1400" s="24" t="s">
        <v>44</v>
      </c>
      <c r="Q1400" s="31" t="s">
        <v>34</v>
      </c>
      <c r="R1400" s="24" t="s">
        <v>45</v>
      </c>
      <c r="S1400" s="24" t="s">
        <v>44</v>
      </c>
      <c r="T1400" s="31" t="s">
        <v>35</v>
      </c>
      <c r="U1400" s="199">
        <v>0</v>
      </c>
      <c r="V1400" s="200">
        <v>0</v>
      </c>
      <c r="W1400" s="34" t="str">
        <f t="shared" si="0"/>
        <v/>
      </c>
      <c r="X1400" s="34" t="str">
        <f t="shared" si="1"/>
        <v/>
      </c>
      <c r="Y1400" s="201">
        <f t="shared" si="51"/>
        <v>0</v>
      </c>
      <c r="Z1400" s="201" t="str">
        <f t="shared" si="50"/>
        <v/>
      </c>
    </row>
    <row r="1401" spans="1:26" ht="14.25" customHeight="1" thickBot="1" x14ac:dyDescent="0.3">
      <c r="A1401" s="22">
        <v>28</v>
      </c>
      <c r="B1401" s="23">
        <v>28.799999237060501</v>
      </c>
      <c r="C1401" s="24" t="s">
        <v>49</v>
      </c>
      <c r="D1401" s="31" t="s">
        <v>171</v>
      </c>
      <c r="E1401" s="25" t="s">
        <v>37</v>
      </c>
      <c r="F1401" s="178" t="s">
        <v>4787</v>
      </c>
      <c r="G1401" s="27" t="s">
        <v>39</v>
      </c>
      <c r="H1401" s="25" t="s">
        <v>40</v>
      </c>
      <c r="I1401" s="31" t="s">
        <v>4788</v>
      </c>
      <c r="J1401" s="25" t="s">
        <v>4789</v>
      </c>
      <c r="K1401" s="30">
        <v>51</v>
      </c>
      <c r="L1401" s="30" t="s">
        <v>31</v>
      </c>
      <c r="M1401" s="31" t="s">
        <v>43</v>
      </c>
      <c r="N1401" s="24">
        <v>2018</v>
      </c>
      <c r="O1401" s="24">
        <v>51</v>
      </c>
      <c r="P1401" s="24" t="s">
        <v>44</v>
      </c>
      <c r="Q1401" s="31" t="s">
        <v>34</v>
      </c>
      <c r="R1401" s="24" t="s">
        <v>45</v>
      </c>
      <c r="S1401" s="24" t="s">
        <v>44</v>
      </c>
      <c r="T1401" s="31" t="s">
        <v>35</v>
      </c>
      <c r="U1401" s="199">
        <v>0</v>
      </c>
      <c r="V1401" s="200">
        <v>0</v>
      </c>
      <c r="W1401" s="34" t="str">
        <f t="shared" si="0"/>
        <v/>
      </c>
      <c r="X1401" s="34" t="str">
        <f t="shared" si="1"/>
        <v/>
      </c>
      <c r="Y1401" s="201">
        <f t="shared" si="51"/>
        <v>0</v>
      </c>
      <c r="Z1401" s="201" t="str">
        <f t="shared" si="50"/>
        <v/>
      </c>
    </row>
    <row r="1402" spans="1:26" ht="14.25" customHeight="1" thickBot="1" x14ac:dyDescent="0.3">
      <c r="A1402" s="22">
        <v>28</v>
      </c>
      <c r="B1402" s="23">
        <v>28.799999237060501</v>
      </c>
      <c r="C1402" s="24" t="s">
        <v>49</v>
      </c>
      <c r="D1402" s="31" t="s">
        <v>171</v>
      </c>
      <c r="E1402" s="25" t="s">
        <v>37</v>
      </c>
      <c r="F1402" s="178" t="s">
        <v>4787</v>
      </c>
      <c r="G1402" s="27" t="s">
        <v>46</v>
      </c>
      <c r="H1402" s="25" t="s">
        <v>40</v>
      </c>
      <c r="I1402" s="31" t="s">
        <v>4788</v>
      </c>
      <c r="J1402" s="25" t="s">
        <v>4789</v>
      </c>
      <c r="K1402" s="35">
        <v>51</v>
      </c>
      <c r="L1402" s="35" t="s">
        <v>47</v>
      </c>
      <c r="M1402" s="31" t="s">
        <v>43</v>
      </c>
      <c r="N1402" s="24">
        <v>2018</v>
      </c>
      <c r="O1402" s="24">
        <v>51</v>
      </c>
      <c r="P1402" s="24" t="s">
        <v>44</v>
      </c>
      <c r="Q1402" s="31" t="s">
        <v>34</v>
      </c>
      <c r="R1402" s="24" t="s">
        <v>45</v>
      </c>
      <c r="S1402" s="24" t="s">
        <v>44</v>
      </c>
      <c r="T1402" s="31" t="s">
        <v>35</v>
      </c>
      <c r="U1402" s="199">
        <v>0</v>
      </c>
      <c r="V1402" s="200">
        <v>0</v>
      </c>
      <c r="W1402" s="34" t="str">
        <f t="shared" si="0"/>
        <v/>
      </c>
      <c r="X1402" s="34" t="str">
        <f t="shared" si="1"/>
        <v/>
      </c>
      <c r="Y1402" s="201">
        <f t="shared" si="51"/>
        <v>0</v>
      </c>
      <c r="Z1402" s="201" t="str">
        <f t="shared" si="50"/>
        <v/>
      </c>
    </row>
    <row r="1403" spans="1:26" ht="14.25" customHeight="1" thickBot="1" x14ac:dyDescent="0.3">
      <c r="A1403" s="22">
        <v>28</v>
      </c>
      <c r="B1403" s="23">
        <v>28.799999237060501</v>
      </c>
      <c r="C1403" s="24" t="s">
        <v>49</v>
      </c>
      <c r="D1403" s="31" t="s">
        <v>171</v>
      </c>
      <c r="E1403" s="25" t="s">
        <v>37</v>
      </c>
      <c r="F1403" s="178" t="s">
        <v>4787</v>
      </c>
      <c r="G1403" s="31" t="s">
        <v>27</v>
      </c>
      <c r="H1403" s="25" t="s">
        <v>40</v>
      </c>
      <c r="I1403" s="31" t="s">
        <v>4788</v>
      </c>
      <c r="J1403" s="25" t="s">
        <v>4789</v>
      </c>
      <c r="K1403" s="35">
        <v>51</v>
      </c>
      <c r="L1403" s="35" t="s">
        <v>48</v>
      </c>
      <c r="M1403" s="31" t="s">
        <v>43</v>
      </c>
      <c r="N1403" s="24">
        <v>2018</v>
      </c>
      <c r="O1403" s="24">
        <v>51</v>
      </c>
      <c r="P1403" s="24" t="s">
        <v>44</v>
      </c>
      <c r="Q1403" s="31" t="s">
        <v>34</v>
      </c>
      <c r="R1403" s="24" t="s">
        <v>45</v>
      </c>
      <c r="S1403" s="24" t="s">
        <v>44</v>
      </c>
      <c r="T1403" s="31" t="s">
        <v>35</v>
      </c>
      <c r="U1403" s="199">
        <v>0</v>
      </c>
      <c r="V1403" s="200">
        <v>0</v>
      </c>
      <c r="W1403" s="34" t="str">
        <f t="shared" si="0"/>
        <v/>
      </c>
      <c r="X1403" s="34" t="str">
        <f t="shared" si="1"/>
        <v/>
      </c>
      <c r="Y1403" s="201">
        <f t="shared" si="51"/>
        <v>0</v>
      </c>
      <c r="Z1403" s="201" t="str">
        <f t="shared" si="50"/>
        <v/>
      </c>
    </row>
    <row r="1404" spans="1:26" ht="14.25" customHeight="1" thickBot="1" x14ac:dyDescent="0.3">
      <c r="A1404" s="22">
        <v>274</v>
      </c>
      <c r="B1404" s="24" t="s">
        <v>4790</v>
      </c>
      <c r="C1404" s="24" t="s">
        <v>4791</v>
      </c>
      <c r="D1404" s="31" t="s">
        <v>818</v>
      </c>
      <c r="E1404" s="24" t="s">
        <v>4792</v>
      </c>
      <c r="F1404" s="179" t="s">
        <v>4793</v>
      </c>
      <c r="G1404" s="31" t="s">
        <v>69</v>
      </c>
      <c r="H1404" s="24" t="s">
        <v>40</v>
      </c>
      <c r="I1404" s="31" t="s">
        <v>4794</v>
      </c>
      <c r="J1404" s="24" t="s">
        <v>4795</v>
      </c>
      <c r="K1404" s="36">
        <v>46</v>
      </c>
      <c r="L1404" s="36" t="s">
        <v>31</v>
      </c>
      <c r="M1404" s="31" t="s">
        <v>859</v>
      </c>
      <c r="N1404" s="24">
        <v>2018</v>
      </c>
      <c r="O1404" s="24">
        <v>50</v>
      </c>
      <c r="P1404" s="24" t="s">
        <v>44</v>
      </c>
      <c r="Q1404" s="31" t="s">
        <v>34</v>
      </c>
      <c r="R1404" s="24" t="s">
        <v>45</v>
      </c>
      <c r="S1404" s="24" t="s">
        <v>44</v>
      </c>
      <c r="T1404" s="31" t="s">
        <v>35</v>
      </c>
      <c r="U1404" s="199">
        <v>0</v>
      </c>
      <c r="V1404" s="200">
        <v>0</v>
      </c>
      <c r="W1404" s="34" t="str">
        <f t="shared" si="0"/>
        <v/>
      </c>
      <c r="X1404" s="34" t="str">
        <f t="shared" si="1"/>
        <v/>
      </c>
      <c r="Y1404" s="201">
        <f t="shared" si="51"/>
        <v>0</v>
      </c>
      <c r="Z1404" s="201" t="str">
        <f t="shared" si="50"/>
        <v/>
      </c>
    </row>
    <row r="1405" spans="1:26" ht="14.25" customHeight="1" thickBot="1" x14ac:dyDescent="0.3">
      <c r="A1405" s="22">
        <v>714</v>
      </c>
      <c r="B1405" s="31" t="s">
        <v>4796</v>
      </c>
      <c r="C1405" s="24" t="s">
        <v>4797</v>
      </c>
      <c r="D1405" s="24"/>
      <c r="E1405" s="24" t="s">
        <v>4792</v>
      </c>
      <c r="F1405" s="179" t="s">
        <v>4798</v>
      </c>
      <c r="G1405" s="31" t="s">
        <v>69</v>
      </c>
      <c r="H1405" s="24" t="s">
        <v>84</v>
      </c>
      <c r="I1405" s="24"/>
      <c r="J1405" s="24" t="s">
        <v>4799</v>
      </c>
      <c r="K1405" s="36">
        <v>47</v>
      </c>
      <c r="L1405" s="36" t="s">
        <v>31</v>
      </c>
      <c r="M1405" s="31" t="s">
        <v>859</v>
      </c>
      <c r="N1405" s="24">
        <v>2018</v>
      </c>
      <c r="O1405" s="24">
        <v>50</v>
      </c>
      <c r="P1405" s="24" t="s">
        <v>44</v>
      </c>
      <c r="Q1405" s="31" t="s">
        <v>34</v>
      </c>
      <c r="R1405" s="24" t="s">
        <v>45</v>
      </c>
      <c r="S1405" s="24" t="s">
        <v>44</v>
      </c>
      <c r="T1405" s="31" t="s">
        <v>35</v>
      </c>
      <c r="U1405" s="199">
        <v>0</v>
      </c>
      <c r="V1405" s="200">
        <v>0</v>
      </c>
      <c r="W1405" s="34" t="str">
        <f t="shared" si="0"/>
        <v/>
      </c>
      <c r="X1405" s="34" t="str">
        <f t="shared" si="1"/>
        <v/>
      </c>
      <c r="Y1405" s="201">
        <f t="shared" si="51"/>
        <v>0</v>
      </c>
      <c r="Z1405" s="201" t="str">
        <f t="shared" si="50"/>
        <v/>
      </c>
    </row>
    <row r="1406" spans="1:26" ht="14.25" customHeight="1" thickBot="1" x14ac:dyDescent="0.3">
      <c r="A1406" s="22">
        <v>1088.8499999999999</v>
      </c>
      <c r="B1406" s="31" t="s">
        <v>4800</v>
      </c>
      <c r="C1406" s="24" t="s">
        <v>4797</v>
      </c>
      <c r="D1406" s="24"/>
      <c r="E1406" s="24" t="s">
        <v>4792</v>
      </c>
      <c r="F1406" s="179" t="s">
        <v>4801</v>
      </c>
      <c r="G1406" s="31" t="s">
        <v>69</v>
      </c>
      <c r="H1406" s="24" t="s">
        <v>84</v>
      </c>
      <c r="I1406" s="24"/>
      <c r="J1406" s="24" t="s">
        <v>4802</v>
      </c>
      <c r="K1406" s="36">
        <v>48</v>
      </c>
      <c r="L1406" s="36" t="s">
        <v>31</v>
      </c>
      <c r="M1406" s="31" t="s">
        <v>859</v>
      </c>
      <c r="N1406" s="24">
        <v>2018</v>
      </c>
      <c r="O1406" s="24">
        <v>50</v>
      </c>
      <c r="P1406" s="24" t="s">
        <v>44</v>
      </c>
      <c r="Q1406" s="31" t="s">
        <v>34</v>
      </c>
      <c r="R1406" s="24" t="s">
        <v>45</v>
      </c>
      <c r="S1406" s="24" t="s">
        <v>44</v>
      </c>
      <c r="T1406" s="31" t="s">
        <v>35</v>
      </c>
      <c r="U1406" s="199">
        <v>0</v>
      </c>
      <c r="V1406" s="200">
        <v>0</v>
      </c>
      <c r="W1406" s="34" t="str">
        <f t="shared" si="0"/>
        <v/>
      </c>
      <c r="X1406" s="34" t="str">
        <f t="shared" si="1"/>
        <v/>
      </c>
      <c r="Y1406" s="201">
        <f t="shared" si="51"/>
        <v>0</v>
      </c>
      <c r="Z1406" s="201" t="str">
        <f t="shared" si="50"/>
        <v/>
      </c>
    </row>
    <row r="1407" spans="1:26" ht="14.25" customHeight="1" thickBot="1" x14ac:dyDescent="0.3">
      <c r="A1407" s="22">
        <v>825</v>
      </c>
      <c r="B1407" s="24" t="s">
        <v>4803</v>
      </c>
      <c r="C1407" s="24" t="s">
        <v>4804</v>
      </c>
      <c r="D1407" s="31" t="s">
        <v>818</v>
      </c>
      <c r="E1407" s="24" t="s">
        <v>4792</v>
      </c>
      <c r="F1407" s="179" t="s">
        <v>4805</v>
      </c>
      <c r="G1407" s="31" t="s">
        <v>69</v>
      </c>
      <c r="H1407" s="24" t="s">
        <v>40</v>
      </c>
      <c r="I1407" s="31" t="s">
        <v>4806</v>
      </c>
      <c r="J1407" s="24" t="s">
        <v>4807</v>
      </c>
      <c r="K1407" s="36">
        <v>49</v>
      </c>
      <c r="L1407" s="36" t="s">
        <v>31</v>
      </c>
      <c r="M1407" s="31" t="s">
        <v>859</v>
      </c>
      <c r="N1407" s="24">
        <v>2018</v>
      </c>
      <c r="O1407" s="24">
        <v>50</v>
      </c>
      <c r="P1407" s="24" t="s">
        <v>44</v>
      </c>
      <c r="Q1407" s="31" t="s">
        <v>34</v>
      </c>
      <c r="R1407" s="24" t="s">
        <v>45</v>
      </c>
      <c r="S1407" s="24" t="s">
        <v>44</v>
      </c>
      <c r="T1407" s="31" t="s">
        <v>35</v>
      </c>
      <c r="U1407" s="199">
        <v>0</v>
      </c>
      <c r="V1407" s="200">
        <v>0</v>
      </c>
      <c r="W1407" s="34" t="str">
        <f t="shared" si="0"/>
        <v/>
      </c>
      <c r="X1407" s="34" t="str">
        <f t="shared" si="1"/>
        <v/>
      </c>
      <c r="Y1407" s="201">
        <f t="shared" si="51"/>
        <v>0</v>
      </c>
      <c r="Z1407" s="201" t="str">
        <f t="shared" si="50"/>
        <v/>
      </c>
    </row>
    <row r="1408" spans="1:26" ht="14.25" customHeight="1" thickBot="1" x14ac:dyDescent="0.3">
      <c r="A1408" s="132">
        <v>1.335</v>
      </c>
      <c r="B1408" s="132">
        <v>4</v>
      </c>
      <c r="C1408" s="24" t="s">
        <v>36</v>
      </c>
      <c r="D1408" s="51"/>
      <c r="E1408" s="24" t="s">
        <v>217</v>
      </c>
      <c r="F1408" s="189" t="s">
        <v>4808</v>
      </c>
      <c r="G1408" s="31" t="s">
        <v>69</v>
      </c>
      <c r="H1408" s="51" t="s">
        <v>40</v>
      </c>
      <c r="I1408" s="84" t="s">
        <v>4809</v>
      </c>
      <c r="J1408" s="51" t="s">
        <v>4810</v>
      </c>
      <c r="K1408" s="146">
        <v>752</v>
      </c>
      <c r="L1408" s="146" t="s">
        <v>31</v>
      </c>
      <c r="M1408" s="84" t="s">
        <v>72</v>
      </c>
      <c r="N1408" s="51" t="s">
        <v>33</v>
      </c>
      <c r="O1408" s="51">
        <v>8</v>
      </c>
      <c r="P1408" s="51"/>
      <c r="Q1408" s="84" t="s">
        <v>34</v>
      </c>
      <c r="R1408" s="51"/>
      <c r="S1408" s="51"/>
      <c r="T1408" s="84" t="s">
        <v>35</v>
      </c>
      <c r="U1408" s="199">
        <v>22000</v>
      </c>
      <c r="V1408" s="200">
        <v>8000</v>
      </c>
      <c r="W1408" s="34">
        <f t="shared" si="0"/>
        <v>82.5</v>
      </c>
      <c r="X1408" s="34" t="str">
        <f t="shared" si="1"/>
        <v>C</v>
      </c>
      <c r="Y1408" s="201">
        <f t="shared" si="51"/>
        <v>24000</v>
      </c>
      <c r="Z1408" s="201" t="str">
        <f t="shared" si="50"/>
        <v>d</v>
      </c>
    </row>
    <row r="1409" spans="1:26" ht="14.25" customHeight="1" thickBot="1" x14ac:dyDescent="0.3">
      <c r="A1409" s="40">
        <v>1.335</v>
      </c>
      <c r="B1409" s="40">
        <v>2.7</v>
      </c>
      <c r="C1409" s="24" t="s">
        <v>36</v>
      </c>
      <c r="D1409" s="24"/>
      <c r="E1409" s="24" t="s">
        <v>1390</v>
      </c>
      <c r="F1409" s="179" t="s">
        <v>4811</v>
      </c>
      <c r="G1409" s="31" t="s">
        <v>69</v>
      </c>
      <c r="H1409" s="24" t="s">
        <v>40</v>
      </c>
      <c r="I1409" s="31" t="s">
        <v>4809</v>
      </c>
      <c r="J1409" s="24" t="s">
        <v>4810</v>
      </c>
      <c r="K1409" s="35">
        <v>752</v>
      </c>
      <c r="L1409" s="35" t="s">
        <v>47</v>
      </c>
      <c r="M1409" s="31" t="s">
        <v>72</v>
      </c>
      <c r="N1409" s="24" t="s">
        <v>33</v>
      </c>
      <c r="O1409" s="24">
        <v>8</v>
      </c>
      <c r="P1409" s="24"/>
      <c r="Q1409" s="31" t="s">
        <v>34</v>
      </c>
      <c r="R1409" s="24"/>
      <c r="S1409" s="24"/>
      <c r="T1409" s="31" t="s">
        <v>35</v>
      </c>
      <c r="U1409" s="199">
        <v>70000</v>
      </c>
      <c r="V1409" s="200">
        <v>30000</v>
      </c>
      <c r="W1409" s="34">
        <f t="shared" si="0"/>
        <v>70</v>
      </c>
      <c r="X1409" s="34" t="str">
        <f t="shared" si="1"/>
        <v>C</v>
      </c>
      <c r="Y1409" s="201">
        <f t="shared" si="51"/>
        <v>90000</v>
      </c>
      <c r="Z1409" s="201" t="str">
        <f t="shared" si="50"/>
        <v>d</v>
      </c>
    </row>
    <row r="1410" spans="1:26" ht="14.25" customHeight="1" thickBot="1" x14ac:dyDescent="0.3">
      <c r="A1410" s="40">
        <v>0.2445</v>
      </c>
      <c r="B1410" s="40">
        <v>0.6333333333333333</v>
      </c>
      <c r="C1410" s="24" t="s">
        <v>24</v>
      </c>
      <c r="D1410" s="24"/>
      <c r="E1410" s="24" t="s">
        <v>477</v>
      </c>
      <c r="F1410" s="179" t="s">
        <v>4812</v>
      </c>
      <c r="G1410" s="31" t="s">
        <v>110</v>
      </c>
      <c r="H1410" s="24" t="s">
        <v>28</v>
      </c>
      <c r="I1410" s="31" t="s">
        <v>4813</v>
      </c>
      <c r="J1410" s="24" t="s">
        <v>4810</v>
      </c>
      <c r="K1410" s="36">
        <v>753</v>
      </c>
      <c r="L1410" s="36" t="s">
        <v>31</v>
      </c>
      <c r="M1410" s="31" t="s">
        <v>72</v>
      </c>
      <c r="N1410" s="24" t="s">
        <v>33</v>
      </c>
      <c r="O1410" s="24">
        <v>8</v>
      </c>
      <c r="P1410" s="24"/>
      <c r="Q1410" s="31" t="s">
        <v>34</v>
      </c>
      <c r="R1410" s="24"/>
      <c r="S1410" s="24"/>
      <c r="T1410" s="31" t="s">
        <v>35</v>
      </c>
      <c r="U1410" s="199">
        <v>0</v>
      </c>
      <c r="V1410" s="200">
        <v>0</v>
      </c>
      <c r="W1410" s="34" t="str">
        <f t="shared" si="0"/>
        <v/>
      </c>
      <c r="X1410" s="34" t="str">
        <f t="shared" si="1"/>
        <v/>
      </c>
      <c r="Y1410" s="201">
        <f t="shared" si="51"/>
        <v>0</v>
      </c>
      <c r="Z1410" s="201" t="str">
        <f t="shared" ref="Z1410:Z1441" si="52">IF($Y1410="","",IF($U1410&lt;$Y1410,"d",""))</f>
        <v/>
      </c>
    </row>
    <row r="1411" spans="1:26" ht="14.25" customHeight="1" thickBot="1" x14ac:dyDescent="0.3">
      <c r="A1411" s="40">
        <v>0.21749999999999997</v>
      </c>
      <c r="B1411" s="40">
        <v>0.25</v>
      </c>
      <c r="C1411" s="24" t="s">
        <v>195</v>
      </c>
      <c r="D1411" s="24"/>
      <c r="E1411" s="24" t="s">
        <v>325</v>
      </c>
      <c r="F1411" s="179" t="s">
        <v>4814</v>
      </c>
      <c r="G1411" s="31" t="s">
        <v>69</v>
      </c>
      <c r="H1411" s="24" t="s">
        <v>28</v>
      </c>
      <c r="I1411" s="31" t="s">
        <v>4815</v>
      </c>
      <c r="J1411" s="24" t="s">
        <v>4816</v>
      </c>
      <c r="K1411" s="36">
        <v>757</v>
      </c>
      <c r="L1411" s="36" t="s">
        <v>31</v>
      </c>
      <c r="M1411" s="31" t="s">
        <v>72</v>
      </c>
      <c r="N1411" s="24" t="s">
        <v>33</v>
      </c>
      <c r="O1411" s="24">
        <v>8</v>
      </c>
      <c r="P1411" s="24"/>
      <c r="Q1411" s="31" t="s">
        <v>34</v>
      </c>
      <c r="R1411" s="24"/>
      <c r="S1411" s="24"/>
      <c r="T1411" s="31" t="s">
        <v>35</v>
      </c>
      <c r="U1411" s="199">
        <v>11400</v>
      </c>
      <c r="V1411" s="200">
        <v>3200</v>
      </c>
      <c r="W1411" s="34">
        <f t="shared" si="0"/>
        <v>106.875</v>
      </c>
      <c r="X1411" s="34" t="str">
        <f t="shared" si="1"/>
        <v>C</v>
      </c>
      <c r="Y1411" s="201">
        <f t="shared" ref="Y1411:Y1441" si="53">IFERROR(($V1411)*3,"")</f>
        <v>9600</v>
      </c>
      <c r="Z1411" s="201" t="str">
        <f t="shared" si="52"/>
        <v/>
      </c>
    </row>
    <row r="1412" spans="1:26" ht="14.25" customHeight="1" thickBot="1" x14ac:dyDescent="0.3">
      <c r="A1412" s="40">
        <v>1.0050000000000001</v>
      </c>
      <c r="B1412" s="40">
        <v>4</v>
      </c>
      <c r="C1412" s="24" t="s">
        <v>36</v>
      </c>
      <c r="D1412" s="24"/>
      <c r="E1412" s="24" t="s">
        <v>291</v>
      </c>
      <c r="F1412" s="179" t="s">
        <v>4817</v>
      </c>
      <c r="G1412" s="31" t="s">
        <v>293</v>
      </c>
      <c r="H1412" s="24" t="s">
        <v>40</v>
      </c>
      <c r="I1412" s="31" t="s">
        <v>4818</v>
      </c>
      <c r="J1412" s="24" t="s">
        <v>4819</v>
      </c>
      <c r="K1412" s="36">
        <v>756</v>
      </c>
      <c r="L1412" s="36" t="s">
        <v>31</v>
      </c>
      <c r="M1412" s="31" t="s">
        <v>72</v>
      </c>
      <c r="N1412" s="24" t="s">
        <v>33</v>
      </c>
      <c r="O1412" s="24">
        <v>8</v>
      </c>
      <c r="P1412" s="24"/>
      <c r="Q1412" s="31" t="s">
        <v>34</v>
      </c>
      <c r="R1412" s="24"/>
      <c r="S1412" s="24"/>
      <c r="T1412" s="31" t="s">
        <v>35</v>
      </c>
      <c r="U1412" s="199">
        <v>13080</v>
      </c>
      <c r="V1412" s="200">
        <v>120000</v>
      </c>
      <c r="W1412" s="34">
        <f t="shared" si="0"/>
        <v>3.27</v>
      </c>
      <c r="X1412" s="34" t="str">
        <f t="shared" si="1"/>
        <v>A</v>
      </c>
      <c r="Y1412" s="201">
        <f t="shared" si="53"/>
        <v>360000</v>
      </c>
      <c r="Z1412" s="201" t="str">
        <f t="shared" si="52"/>
        <v>d</v>
      </c>
    </row>
    <row r="1413" spans="1:26" ht="14.25" customHeight="1" thickBot="1" x14ac:dyDescent="0.3">
      <c r="A1413" s="40">
        <v>0.29985000000000001</v>
      </c>
      <c r="B1413" s="40">
        <v>0.75</v>
      </c>
      <c r="C1413" s="24" t="s">
        <v>24</v>
      </c>
      <c r="D1413" s="24"/>
      <c r="E1413" s="24" t="s">
        <v>1544</v>
      </c>
      <c r="F1413" s="179" t="s">
        <v>4817</v>
      </c>
      <c r="G1413" s="31" t="s">
        <v>293</v>
      </c>
      <c r="H1413" s="24" t="s">
        <v>28</v>
      </c>
      <c r="I1413" s="31" t="s">
        <v>4820</v>
      </c>
      <c r="J1413" s="24" t="s">
        <v>4821</v>
      </c>
      <c r="K1413" s="36">
        <v>754</v>
      </c>
      <c r="L1413" s="36" t="s">
        <v>31</v>
      </c>
      <c r="M1413" s="31" t="s">
        <v>72</v>
      </c>
      <c r="N1413" s="24" t="s">
        <v>33</v>
      </c>
      <c r="O1413" s="24">
        <v>8</v>
      </c>
      <c r="P1413" s="24"/>
      <c r="Q1413" s="31" t="s">
        <v>34</v>
      </c>
      <c r="R1413" s="24"/>
      <c r="S1413" s="24"/>
      <c r="T1413" s="31" t="s">
        <v>35</v>
      </c>
      <c r="U1413" s="199">
        <v>30000</v>
      </c>
      <c r="V1413" s="200">
        <v>15000</v>
      </c>
      <c r="W1413" s="34">
        <f t="shared" si="0"/>
        <v>60</v>
      </c>
      <c r="X1413" s="34" t="str">
        <f t="shared" si="1"/>
        <v>B</v>
      </c>
      <c r="Y1413" s="201">
        <f t="shared" si="53"/>
        <v>45000</v>
      </c>
      <c r="Z1413" s="201" t="str">
        <f t="shared" si="52"/>
        <v>d</v>
      </c>
    </row>
    <row r="1414" spans="1:26" ht="14.25" customHeight="1" thickBot="1" x14ac:dyDescent="0.3">
      <c r="A1414" s="40">
        <v>0.20700000000000002</v>
      </c>
      <c r="B1414" s="40">
        <v>0.4</v>
      </c>
      <c r="C1414" s="24" t="s">
        <v>24</v>
      </c>
      <c r="D1414" s="24"/>
      <c r="E1414" s="24" t="s">
        <v>325</v>
      </c>
      <c r="F1414" s="179" t="s">
        <v>4822</v>
      </c>
      <c r="G1414" s="31" t="s">
        <v>69</v>
      </c>
      <c r="H1414" s="24" t="s">
        <v>28</v>
      </c>
      <c r="I1414" s="31" t="s">
        <v>4823</v>
      </c>
      <c r="J1414" s="24" t="s">
        <v>4824</v>
      </c>
      <c r="K1414" s="36">
        <v>766</v>
      </c>
      <c r="L1414" s="36" t="s">
        <v>31</v>
      </c>
      <c r="M1414" s="31" t="s">
        <v>72</v>
      </c>
      <c r="N1414" s="24" t="s">
        <v>33</v>
      </c>
      <c r="O1414" s="24">
        <v>8</v>
      </c>
      <c r="P1414" s="24"/>
      <c r="Q1414" s="31" t="s">
        <v>34</v>
      </c>
      <c r="R1414" s="24"/>
      <c r="S1414" s="24"/>
      <c r="T1414" s="31" t="s">
        <v>35</v>
      </c>
      <c r="U1414" s="199">
        <v>1000</v>
      </c>
      <c r="V1414" s="200">
        <v>2000</v>
      </c>
      <c r="W1414" s="34">
        <f t="shared" si="0"/>
        <v>15</v>
      </c>
      <c r="X1414" s="34" t="str">
        <f t="shared" si="1"/>
        <v>A</v>
      </c>
      <c r="Y1414" s="201">
        <f t="shared" si="53"/>
        <v>6000</v>
      </c>
      <c r="Z1414" s="201" t="str">
        <f t="shared" si="52"/>
        <v>d</v>
      </c>
    </row>
    <row r="1415" spans="1:26" ht="14.25" customHeight="1" thickBot="1" x14ac:dyDescent="0.3">
      <c r="A1415" s="24">
        <v>0.44900000000000001</v>
      </c>
      <c r="B1415" s="24" t="s">
        <v>4825</v>
      </c>
      <c r="C1415" s="24" t="s">
        <v>24</v>
      </c>
      <c r="D1415" s="24"/>
      <c r="E1415" s="24" t="s">
        <v>319</v>
      </c>
      <c r="F1415" s="179" t="s">
        <v>4826</v>
      </c>
      <c r="G1415" s="31" t="s">
        <v>69</v>
      </c>
      <c r="H1415" s="24" t="s">
        <v>84</v>
      </c>
      <c r="I1415" s="31" t="s">
        <v>4827</v>
      </c>
      <c r="J1415" s="24" t="s">
        <v>4828</v>
      </c>
      <c r="K1415" s="36">
        <v>342</v>
      </c>
      <c r="L1415" s="36" t="s">
        <v>31</v>
      </c>
      <c r="M1415" s="31" t="s">
        <v>249</v>
      </c>
      <c r="N1415" s="24" t="s">
        <v>185</v>
      </c>
      <c r="O1415" s="24">
        <v>3</v>
      </c>
      <c r="P1415" s="24"/>
      <c r="Q1415" s="31" t="s">
        <v>66</v>
      </c>
      <c r="R1415" s="24"/>
      <c r="S1415" s="24"/>
      <c r="T1415" s="31" t="s">
        <v>35</v>
      </c>
      <c r="U1415" s="199">
        <v>0</v>
      </c>
      <c r="V1415" s="200">
        <v>0</v>
      </c>
      <c r="W1415" s="34" t="str">
        <f t="shared" si="0"/>
        <v/>
      </c>
      <c r="X1415" s="34" t="str">
        <f t="shared" si="1"/>
        <v/>
      </c>
      <c r="Y1415" s="201">
        <f t="shared" si="53"/>
        <v>0</v>
      </c>
      <c r="Z1415" s="201" t="str">
        <f t="shared" si="52"/>
        <v/>
      </c>
    </row>
    <row r="1416" spans="1:26" ht="14.25" customHeight="1" thickBot="1" x14ac:dyDescent="0.3">
      <c r="A1416" s="24">
        <v>0.95</v>
      </c>
      <c r="B1416" s="24" t="s">
        <v>4829</v>
      </c>
      <c r="C1416" s="24" t="s">
        <v>195</v>
      </c>
      <c r="D1416" s="24"/>
      <c r="E1416" s="24" t="s">
        <v>98</v>
      </c>
      <c r="F1416" s="179" t="s">
        <v>4830</v>
      </c>
      <c r="G1416" s="31" t="s">
        <v>100</v>
      </c>
      <c r="H1416" s="24" t="s">
        <v>84</v>
      </c>
      <c r="I1416" s="31" t="s">
        <v>4831</v>
      </c>
      <c r="J1416" s="24" t="s">
        <v>4832</v>
      </c>
      <c r="K1416" s="36">
        <v>191</v>
      </c>
      <c r="L1416" s="36" t="s">
        <v>31</v>
      </c>
      <c r="M1416" s="31" t="s">
        <v>184</v>
      </c>
      <c r="N1416" s="24" t="s">
        <v>185</v>
      </c>
      <c r="O1416" s="24">
        <v>2</v>
      </c>
      <c r="P1416" s="24"/>
      <c r="Q1416" s="31" t="s">
        <v>66</v>
      </c>
      <c r="R1416" s="24"/>
      <c r="S1416" s="24"/>
      <c r="T1416" s="31" t="s">
        <v>35</v>
      </c>
      <c r="U1416" s="199">
        <v>0</v>
      </c>
      <c r="V1416" s="200">
        <v>0</v>
      </c>
      <c r="W1416" s="34" t="str">
        <f t="shared" si="0"/>
        <v/>
      </c>
      <c r="X1416" s="34" t="str">
        <f t="shared" si="1"/>
        <v/>
      </c>
      <c r="Y1416" s="201">
        <f t="shared" si="53"/>
        <v>0</v>
      </c>
      <c r="Z1416" s="201" t="str">
        <f t="shared" si="52"/>
        <v/>
      </c>
    </row>
    <row r="1417" spans="1:26" ht="14.25" customHeight="1" thickBot="1" x14ac:dyDescent="0.3">
      <c r="A1417" s="24">
        <v>0.57999999999999996</v>
      </c>
      <c r="B1417" s="24" t="s">
        <v>4833</v>
      </c>
      <c r="C1417" s="24" t="s">
        <v>195</v>
      </c>
      <c r="D1417" s="24"/>
      <c r="E1417" s="24" t="s">
        <v>319</v>
      </c>
      <c r="F1417" s="179" t="s">
        <v>4834</v>
      </c>
      <c r="G1417" s="31" t="s">
        <v>69</v>
      </c>
      <c r="H1417" s="24" t="s">
        <v>84</v>
      </c>
      <c r="I1417" s="31" t="s">
        <v>4835</v>
      </c>
      <c r="J1417" s="24" t="s">
        <v>4836</v>
      </c>
      <c r="K1417" s="30">
        <v>190</v>
      </c>
      <c r="L1417" s="30" t="s">
        <v>31</v>
      </c>
      <c r="M1417" s="31" t="s">
        <v>184</v>
      </c>
      <c r="N1417" s="24" t="s">
        <v>185</v>
      </c>
      <c r="O1417" s="24">
        <v>2</v>
      </c>
      <c r="P1417" s="24"/>
      <c r="Q1417" s="31" t="s">
        <v>66</v>
      </c>
      <c r="R1417" s="24"/>
      <c r="S1417" s="24"/>
      <c r="T1417" s="31" t="s">
        <v>35</v>
      </c>
      <c r="U1417" s="199">
        <v>14000</v>
      </c>
      <c r="V1417" s="200">
        <v>4000</v>
      </c>
      <c r="W1417" s="34">
        <f t="shared" si="0"/>
        <v>105</v>
      </c>
      <c r="X1417" s="34" t="str">
        <f t="shared" si="1"/>
        <v>C</v>
      </c>
      <c r="Y1417" s="201">
        <f t="shared" si="53"/>
        <v>12000</v>
      </c>
      <c r="Z1417" s="201" t="str">
        <f t="shared" si="52"/>
        <v/>
      </c>
    </row>
    <row r="1418" spans="1:26" ht="14.25" customHeight="1" thickBot="1" x14ac:dyDescent="0.3">
      <c r="A1418" s="24">
        <v>0.57999999999999996</v>
      </c>
      <c r="B1418" s="24" t="s">
        <v>4837</v>
      </c>
      <c r="C1418" s="24" t="s">
        <v>195</v>
      </c>
      <c r="D1418" s="24"/>
      <c r="E1418" s="24" t="s">
        <v>552</v>
      </c>
      <c r="F1418" s="179" t="s">
        <v>4838</v>
      </c>
      <c r="G1418" s="31" t="s">
        <v>106</v>
      </c>
      <c r="H1418" s="24" t="s">
        <v>84</v>
      </c>
      <c r="I1418" s="31" t="s">
        <v>4835</v>
      </c>
      <c r="J1418" s="24" t="s">
        <v>4836</v>
      </c>
      <c r="K1418" s="35">
        <v>190</v>
      </c>
      <c r="L1418" s="35" t="s">
        <v>47</v>
      </c>
      <c r="M1418" s="31" t="s">
        <v>184</v>
      </c>
      <c r="N1418" s="24" t="s">
        <v>185</v>
      </c>
      <c r="O1418" s="24">
        <v>2</v>
      </c>
      <c r="P1418" s="24"/>
      <c r="Q1418" s="31" t="s">
        <v>66</v>
      </c>
      <c r="R1418" s="24"/>
      <c r="S1418" s="24"/>
      <c r="T1418" s="31" t="s">
        <v>35</v>
      </c>
      <c r="U1418" s="199">
        <v>7200</v>
      </c>
      <c r="V1418" s="200">
        <v>6000</v>
      </c>
      <c r="W1418" s="34">
        <f t="shared" si="0"/>
        <v>36</v>
      </c>
      <c r="X1418" s="34" t="str">
        <f t="shared" si="1"/>
        <v>B</v>
      </c>
      <c r="Y1418" s="201">
        <f t="shared" si="53"/>
        <v>18000</v>
      </c>
      <c r="Z1418" s="201" t="str">
        <f t="shared" si="52"/>
        <v>d</v>
      </c>
    </row>
    <row r="1419" spans="1:26" ht="14.25" customHeight="1" thickBot="1" x14ac:dyDescent="0.3">
      <c r="A1419" s="40">
        <v>8.6099999999999996E-2</v>
      </c>
      <c r="B1419" s="41">
        <v>0.11749999999999999</v>
      </c>
      <c r="C1419" s="24" t="s">
        <v>24</v>
      </c>
      <c r="D1419" s="24"/>
      <c r="E1419" s="24" t="s">
        <v>495</v>
      </c>
      <c r="F1419" s="179" t="s">
        <v>4839</v>
      </c>
      <c r="G1419" s="31" t="s">
        <v>69</v>
      </c>
      <c r="H1419" s="24" t="s">
        <v>28</v>
      </c>
      <c r="I1419" s="31" t="s">
        <v>4840</v>
      </c>
      <c r="J1419" s="24" t="s">
        <v>4841</v>
      </c>
      <c r="K1419" s="36">
        <v>324</v>
      </c>
      <c r="L1419" s="36" t="s">
        <v>31</v>
      </c>
      <c r="M1419" s="31" t="s">
        <v>318</v>
      </c>
      <c r="N1419" s="24" t="s">
        <v>33</v>
      </c>
      <c r="O1419" s="24">
        <v>3</v>
      </c>
      <c r="P1419" s="24"/>
      <c r="Q1419" s="31" t="s">
        <v>34</v>
      </c>
      <c r="R1419" s="49"/>
      <c r="S1419" s="49"/>
      <c r="T1419" s="31" t="s">
        <v>35</v>
      </c>
      <c r="U1419" s="199">
        <v>0</v>
      </c>
      <c r="V1419" s="200">
        <v>1500</v>
      </c>
      <c r="W1419" s="34">
        <f t="shared" si="0"/>
        <v>0</v>
      </c>
      <c r="X1419" s="34" t="str">
        <f t="shared" si="1"/>
        <v>A</v>
      </c>
      <c r="Y1419" s="201">
        <f t="shared" si="53"/>
        <v>4500</v>
      </c>
      <c r="Z1419" s="201" t="str">
        <f t="shared" si="52"/>
        <v>d</v>
      </c>
    </row>
    <row r="1420" spans="1:26" ht="14.25" customHeight="1" thickBot="1" x14ac:dyDescent="0.3">
      <c r="A1420" s="40">
        <v>6.9500000000000006E-2</v>
      </c>
      <c r="B1420" s="41" t="s">
        <v>4842</v>
      </c>
      <c r="C1420" s="24" t="s">
        <v>882</v>
      </c>
      <c r="D1420" s="24"/>
      <c r="E1420" s="24" t="s">
        <v>792</v>
      </c>
      <c r="F1420" s="179" t="s">
        <v>4843</v>
      </c>
      <c r="G1420" s="31" t="s">
        <v>110</v>
      </c>
      <c r="H1420" s="24" t="s">
        <v>84</v>
      </c>
      <c r="I1420" s="31" t="s">
        <v>4844</v>
      </c>
      <c r="J1420" s="24" t="s">
        <v>4845</v>
      </c>
      <c r="K1420" s="36">
        <v>354</v>
      </c>
      <c r="L1420" s="36" t="s">
        <v>31</v>
      </c>
      <c r="M1420" s="31" t="s">
        <v>87</v>
      </c>
      <c r="N1420" s="24" t="s">
        <v>88</v>
      </c>
      <c r="O1420" s="24">
        <v>3</v>
      </c>
      <c r="P1420" s="24"/>
      <c r="Q1420" s="31" t="s">
        <v>34</v>
      </c>
      <c r="R1420" s="49"/>
      <c r="S1420" s="49"/>
      <c r="T1420" s="31" t="s">
        <v>35</v>
      </c>
      <c r="U1420" s="199">
        <v>10000</v>
      </c>
      <c r="V1420" s="200">
        <v>4000</v>
      </c>
      <c r="W1420" s="34">
        <f t="shared" si="0"/>
        <v>75</v>
      </c>
      <c r="X1420" s="34" t="str">
        <f t="shared" si="1"/>
        <v>C</v>
      </c>
      <c r="Y1420" s="201">
        <f t="shared" si="53"/>
        <v>12000</v>
      </c>
      <c r="Z1420" s="201" t="str">
        <f t="shared" si="52"/>
        <v>d</v>
      </c>
    </row>
    <row r="1421" spans="1:26" ht="14.25" customHeight="1" thickBot="1" x14ac:dyDescent="0.3">
      <c r="A1421" s="40">
        <v>0.16</v>
      </c>
      <c r="B1421" s="41" t="s">
        <v>4846</v>
      </c>
      <c r="C1421" s="24" t="s">
        <v>24</v>
      </c>
      <c r="D1421" s="24"/>
      <c r="E1421" s="44" t="s">
        <v>505</v>
      </c>
      <c r="F1421" s="179" t="s">
        <v>4847</v>
      </c>
      <c r="G1421" s="31" t="s">
        <v>83</v>
      </c>
      <c r="H1421" s="24" t="s">
        <v>84</v>
      </c>
      <c r="I1421" s="31" t="s">
        <v>4848</v>
      </c>
      <c r="J1421" s="24" t="s">
        <v>4849</v>
      </c>
      <c r="K1421" s="36">
        <v>356</v>
      </c>
      <c r="L1421" s="36" t="s">
        <v>31</v>
      </c>
      <c r="M1421" s="31" t="s">
        <v>87</v>
      </c>
      <c r="N1421" s="24" t="s">
        <v>88</v>
      </c>
      <c r="O1421" s="24">
        <v>3</v>
      </c>
      <c r="P1421" s="24"/>
      <c r="Q1421" s="31" t="s">
        <v>34</v>
      </c>
      <c r="R1421" s="49"/>
      <c r="S1421" s="49"/>
      <c r="T1421" s="31" t="s">
        <v>35</v>
      </c>
      <c r="U1421" s="199">
        <v>0</v>
      </c>
      <c r="V1421" s="200">
        <v>1500</v>
      </c>
      <c r="W1421" s="34">
        <f t="shared" si="0"/>
        <v>0</v>
      </c>
      <c r="X1421" s="34" t="str">
        <f t="shared" si="1"/>
        <v>A</v>
      </c>
      <c r="Y1421" s="201">
        <f t="shared" si="53"/>
        <v>4500</v>
      </c>
      <c r="Z1421" s="201" t="str">
        <f t="shared" si="52"/>
        <v>d</v>
      </c>
    </row>
    <row r="1422" spans="1:26" ht="14.25" customHeight="1" thickBot="1" x14ac:dyDescent="0.3">
      <c r="A1422" s="40">
        <v>0.19</v>
      </c>
      <c r="B1422" s="41" t="s">
        <v>4850</v>
      </c>
      <c r="C1422" s="24" t="s">
        <v>24</v>
      </c>
      <c r="D1422" s="24"/>
      <c r="E1422" s="24" t="s">
        <v>505</v>
      </c>
      <c r="F1422" s="179" t="s">
        <v>4847</v>
      </c>
      <c r="G1422" s="31" t="s">
        <v>83</v>
      </c>
      <c r="H1422" s="24" t="s">
        <v>84</v>
      </c>
      <c r="I1422" s="31" t="s">
        <v>4851</v>
      </c>
      <c r="J1422" s="24" t="s">
        <v>4852</v>
      </c>
      <c r="K1422" s="30">
        <v>357</v>
      </c>
      <c r="L1422" s="30" t="s">
        <v>31</v>
      </c>
      <c r="M1422" s="31" t="s">
        <v>87</v>
      </c>
      <c r="N1422" s="24" t="s">
        <v>88</v>
      </c>
      <c r="O1422" s="24">
        <v>3</v>
      </c>
      <c r="P1422" s="24"/>
      <c r="Q1422" s="31" t="s">
        <v>34</v>
      </c>
      <c r="R1422" s="49"/>
      <c r="S1422" s="49"/>
      <c r="T1422" s="31" t="s">
        <v>35</v>
      </c>
      <c r="U1422" s="199">
        <v>13800</v>
      </c>
      <c r="V1422" s="200">
        <v>1500</v>
      </c>
      <c r="W1422" s="34">
        <f t="shared" si="0"/>
        <v>276</v>
      </c>
      <c r="X1422" s="34" t="str">
        <f t="shared" si="1"/>
        <v>C</v>
      </c>
      <c r="Y1422" s="201">
        <f t="shared" si="53"/>
        <v>4500</v>
      </c>
      <c r="Z1422" s="201" t="str">
        <f t="shared" si="52"/>
        <v/>
      </c>
    </row>
    <row r="1423" spans="1:26" ht="14.25" customHeight="1" thickBot="1" x14ac:dyDescent="0.3">
      <c r="A1423" s="40">
        <v>0.19</v>
      </c>
      <c r="B1423" s="41" t="s">
        <v>4853</v>
      </c>
      <c r="C1423" s="24" t="s">
        <v>24</v>
      </c>
      <c r="D1423" s="24"/>
      <c r="E1423" s="24" t="s">
        <v>1409</v>
      </c>
      <c r="F1423" s="179" t="s">
        <v>4839</v>
      </c>
      <c r="G1423" s="31" t="s">
        <v>83</v>
      </c>
      <c r="H1423" s="24" t="s">
        <v>84</v>
      </c>
      <c r="I1423" s="31" t="s">
        <v>4851</v>
      </c>
      <c r="J1423" s="24" t="s">
        <v>4852</v>
      </c>
      <c r="K1423" s="35">
        <v>357</v>
      </c>
      <c r="L1423" s="35" t="s">
        <v>47</v>
      </c>
      <c r="M1423" s="31" t="s">
        <v>87</v>
      </c>
      <c r="N1423" s="24" t="s">
        <v>88</v>
      </c>
      <c r="O1423" s="24">
        <v>3</v>
      </c>
      <c r="P1423" s="24"/>
      <c r="Q1423" s="31" t="s">
        <v>34</v>
      </c>
      <c r="R1423" s="49"/>
      <c r="S1423" s="49"/>
      <c r="T1423" s="31" t="s">
        <v>35</v>
      </c>
      <c r="U1423" s="199">
        <v>0</v>
      </c>
      <c r="V1423" s="200">
        <v>0</v>
      </c>
      <c r="W1423" s="34" t="str">
        <f t="shared" si="0"/>
        <v/>
      </c>
      <c r="X1423" s="34" t="str">
        <f t="shared" si="1"/>
        <v/>
      </c>
      <c r="Y1423" s="201">
        <f t="shared" si="53"/>
        <v>0</v>
      </c>
      <c r="Z1423" s="201" t="str">
        <f t="shared" si="52"/>
        <v/>
      </c>
    </row>
    <row r="1424" spans="1:26" ht="14.25" customHeight="1" thickBot="1" x14ac:dyDescent="0.3">
      <c r="A1424" s="43">
        <v>27.837613636363638</v>
      </c>
      <c r="B1424" s="43">
        <v>31.65</v>
      </c>
      <c r="C1424" s="24" t="s">
        <v>49</v>
      </c>
      <c r="D1424" s="24"/>
      <c r="E1424" s="24" t="s">
        <v>278</v>
      </c>
      <c r="F1424" s="179" t="s">
        <v>4854</v>
      </c>
      <c r="G1424" s="31" t="s">
        <v>69</v>
      </c>
      <c r="H1424" s="24" t="s">
        <v>1006</v>
      </c>
      <c r="I1424" s="31" t="s">
        <v>4855</v>
      </c>
      <c r="J1424" s="24" t="s">
        <v>4856</v>
      </c>
      <c r="K1424" s="36">
        <v>179</v>
      </c>
      <c r="L1424" s="36" t="s">
        <v>31</v>
      </c>
      <c r="M1424" s="31" t="s">
        <v>133</v>
      </c>
      <c r="N1424" s="24" t="s">
        <v>134</v>
      </c>
      <c r="O1424" s="24">
        <v>4</v>
      </c>
      <c r="P1424" s="24"/>
      <c r="Q1424" s="31" t="s">
        <v>66</v>
      </c>
      <c r="R1424" s="24"/>
      <c r="S1424" s="24"/>
      <c r="T1424" s="31" t="s">
        <v>35</v>
      </c>
      <c r="U1424" s="199">
        <v>0</v>
      </c>
      <c r="V1424" s="200">
        <v>0</v>
      </c>
      <c r="W1424" s="34" t="str">
        <f t="shared" si="0"/>
        <v/>
      </c>
      <c r="X1424" s="34" t="str">
        <f t="shared" si="1"/>
        <v/>
      </c>
      <c r="Y1424" s="201">
        <f t="shared" si="53"/>
        <v>0</v>
      </c>
      <c r="Z1424" s="201" t="str">
        <f t="shared" si="52"/>
        <v/>
      </c>
    </row>
    <row r="1425" spans="1:26" ht="14.25" customHeight="1" thickBot="1" x14ac:dyDescent="0.3">
      <c r="A1425" s="43">
        <v>3.39</v>
      </c>
      <c r="B1425" s="44">
        <v>6</v>
      </c>
      <c r="C1425" s="24" t="s">
        <v>24</v>
      </c>
      <c r="D1425" s="24"/>
      <c r="E1425" s="24" t="s">
        <v>1640</v>
      </c>
      <c r="F1425" s="181" t="s">
        <v>4857</v>
      </c>
      <c r="G1425" s="31" t="s">
        <v>27</v>
      </c>
      <c r="H1425" s="24" t="s">
        <v>28</v>
      </c>
      <c r="I1425" s="62" t="s">
        <v>4858</v>
      </c>
      <c r="J1425" s="24" t="s">
        <v>4859</v>
      </c>
      <c r="K1425" s="36">
        <v>220</v>
      </c>
      <c r="L1425" s="36" t="s">
        <v>31</v>
      </c>
      <c r="M1425" s="31" t="s">
        <v>1506</v>
      </c>
      <c r="N1425" s="24" t="s">
        <v>78</v>
      </c>
      <c r="O1425" s="24">
        <v>2</v>
      </c>
      <c r="P1425" s="24"/>
      <c r="Q1425" s="31" t="s">
        <v>34</v>
      </c>
      <c r="R1425" s="24"/>
      <c r="S1425" s="24"/>
      <c r="T1425" s="31" t="s">
        <v>35</v>
      </c>
      <c r="U1425" s="199">
        <v>0</v>
      </c>
      <c r="V1425" s="200">
        <v>0</v>
      </c>
      <c r="W1425" s="34" t="str">
        <f t="shared" si="0"/>
        <v/>
      </c>
      <c r="X1425" s="34" t="str">
        <f t="shared" si="1"/>
        <v/>
      </c>
      <c r="Y1425" s="201">
        <f t="shared" si="53"/>
        <v>0</v>
      </c>
      <c r="Z1425" s="201" t="str">
        <f t="shared" si="52"/>
        <v/>
      </c>
    </row>
    <row r="1426" spans="1:26" ht="14.25" customHeight="1" thickBot="1" x14ac:dyDescent="0.3">
      <c r="A1426" s="40">
        <v>4.25</v>
      </c>
      <c r="B1426" s="40">
        <v>5.5</v>
      </c>
      <c r="C1426" s="24" t="s">
        <v>538</v>
      </c>
      <c r="D1426" s="24"/>
      <c r="E1426" s="36" t="s">
        <v>517</v>
      </c>
      <c r="F1426" s="182" t="s">
        <v>4860</v>
      </c>
      <c r="G1426" s="31" t="s">
        <v>4861</v>
      </c>
      <c r="H1426" s="24" t="s">
        <v>538</v>
      </c>
      <c r="I1426" s="56" t="s">
        <v>4862</v>
      </c>
      <c r="J1426" s="36" t="s">
        <v>4863</v>
      </c>
      <c r="K1426" s="36">
        <v>380</v>
      </c>
      <c r="L1426" s="36" t="s">
        <v>31</v>
      </c>
      <c r="M1426" s="31" t="s">
        <v>3168</v>
      </c>
      <c r="N1426" s="24" t="s">
        <v>78</v>
      </c>
      <c r="O1426" s="24">
        <v>4</v>
      </c>
      <c r="P1426" s="24"/>
      <c r="Q1426" s="31" t="s">
        <v>34</v>
      </c>
      <c r="R1426" s="24"/>
      <c r="S1426" s="24"/>
      <c r="T1426" s="31" t="s">
        <v>35</v>
      </c>
      <c r="U1426" s="199">
        <v>0</v>
      </c>
      <c r="V1426" s="200">
        <v>0</v>
      </c>
      <c r="W1426" s="34" t="str">
        <f t="shared" si="0"/>
        <v/>
      </c>
      <c r="X1426" s="34" t="str">
        <f t="shared" si="1"/>
        <v/>
      </c>
      <c r="Y1426" s="201">
        <f t="shared" si="53"/>
        <v>0</v>
      </c>
      <c r="Z1426" s="201" t="str">
        <f t="shared" si="52"/>
        <v/>
      </c>
    </row>
    <row r="1427" spans="1:26" ht="14.25" customHeight="1" thickBot="1" x14ac:dyDescent="0.3">
      <c r="A1427" s="22">
        <v>480</v>
      </c>
      <c r="B1427" s="24">
        <v>650</v>
      </c>
      <c r="C1427" s="24" t="s">
        <v>4804</v>
      </c>
      <c r="D1427" s="24"/>
      <c r="E1427" s="24" t="s">
        <v>4864</v>
      </c>
      <c r="F1427" s="179" t="s">
        <v>4865</v>
      </c>
      <c r="G1427" s="31" t="s">
        <v>27</v>
      </c>
      <c r="H1427" s="24" t="s">
        <v>40</v>
      </c>
      <c r="I1427" s="24"/>
      <c r="J1427" s="24" t="s">
        <v>4866</v>
      </c>
      <c r="K1427" s="36">
        <v>50</v>
      </c>
      <c r="L1427" s="36" t="s">
        <v>31</v>
      </c>
      <c r="M1427" s="31" t="s">
        <v>859</v>
      </c>
      <c r="N1427" s="24">
        <v>2018</v>
      </c>
      <c r="O1427" s="24">
        <v>50</v>
      </c>
      <c r="P1427" s="24" t="s">
        <v>44</v>
      </c>
      <c r="Q1427" s="31" t="s">
        <v>34</v>
      </c>
      <c r="R1427" s="24"/>
      <c r="S1427" s="24" t="s">
        <v>44</v>
      </c>
      <c r="T1427" s="31" t="s">
        <v>35</v>
      </c>
      <c r="U1427" s="199">
        <v>0</v>
      </c>
      <c r="V1427" s="200">
        <v>0</v>
      </c>
      <c r="W1427" s="34" t="str">
        <f t="shared" si="0"/>
        <v/>
      </c>
      <c r="X1427" s="34" t="str">
        <f t="shared" si="1"/>
        <v/>
      </c>
      <c r="Y1427" s="201">
        <f t="shared" si="53"/>
        <v>0</v>
      </c>
      <c r="Z1427" s="201" t="str">
        <f t="shared" si="52"/>
        <v/>
      </c>
    </row>
    <row r="1428" spans="1:26" ht="14.25" customHeight="1" thickBot="1" x14ac:dyDescent="0.3">
      <c r="A1428" s="40">
        <v>35.244</v>
      </c>
      <c r="B1428" s="41">
        <v>40.049999999999997</v>
      </c>
      <c r="C1428" s="24" t="s">
        <v>36</v>
      </c>
      <c r="D1428" s="24"/>
      <c r="E1428" s="24" t="s">
        <v>2315</v>
      </c>
      <c r="F1428" s="179" t="s">
        <v>4867</v>
      </c>
      <c r="G1428" s="31" t="s">
        <v>934</v>
      </c>
      <c r="H1428" s="24" t="s">
        <v>40</v>
      </c>
      <c r="I1428" s="31" t="s">
        <v>4868</v>
      </c>
      <c r="J1428" s="24" t="s">
        <v>4869</v>
      </c>
      <c r="K1428" s="36">
        <v>134</v>
      </c>
      <c r="L1428" s="36" t="s">
        <v>31</v>
      </c>
      <c r="M1428" s="31" t="s">
        <v>622</v>
      </c>
      <c r="N1428" s="24" t="s">
        <v>33</v>
      </c>
      <c r="O1428" s="24">
        <v>6</v>
      </c>
      <c r="P1428" s="31" t="s">
        <v>623</v>
      </c>
      <c r="Q1428" s="31" t="s">
        <v>34</v>
      </c>
      <c r="R1428" s="24"/>
      <c r="S1428" s="24" t="s">
        <v>329</v>
      </c>
      <c r="T1428" s="31" t="s">
        <v>35</v>
      </c>
      <c r="U1428" s="199">
        <v>0</v>
      </c>
      <c r="V1428" s="200">
        <v>0</v>
      </c>
      <c r="W1428" s="34" t="str">
        <f t="shared" si="0"/>
        <v/>
      </c>
      <c r="X1428" s="34" t="str">
        <f t="shared" si="1"/>
        <v/>
      </c>
      <c r="Y1428" s="201">
        <f t="shared" si="53"/>
        <v>0</v>
      </c>
      <c r="Z1428" s="201" t="str">
        <f t="shared" si="52"/>
        <v/>
      </c>
    </row>
    <row r="1429" spans="1:26" ht="14.25" customHeight="1" thickBot="1" x14ac:dyDescent="0.3">
      <c r="A1429" s="40">
        <v>39.423999999999999</v>
      </c>
      <c r="B1429" s="41">
        <v>44.8</v>
      </c>
      <c r="C1429" s="24" t="s">
        <v>36</v>
      </c>
      <c r="D1429" s="24"/>
      <c r="E1429" s="24" t="s">
        <v>2315</v>
      </c>
      <c r="F1429" s="179" t="s">
        <v>4870</v>
      </c>
      <c r="G1429" s="31" t="s">
        <v>934</v>
      </c>
      <c r="H1429" s="24" t="s">
        <v>40</v>
      </c>
      <c r="I1429" s="31" t="s">
        <v>4871</v>
      </c>
      <c r="J1429" s="24" t="s">
        <v>4872</v>
      </c>
      <c r="K1429" s="36">
        <v>135</v>
      </c>
      <c r="L1429" s="36" t="s">
        <v>31</v>
      </c>
      <c r="M1429" s="31" t="s">
        <v>622</v>
      </c>
      <c r="N1429" s="24" t="s">
        <v>33</v>
      </c>
      <c r="O1429" s="24">
        <v>6</v>
      </c>
      <c r="P1429" s="31" t="s">
        <v>623</v>
      </c>
      <c r="Q1429" s="31" t="s">
        <v>34</v>
      </c>
      <c r="R1429" s="24"/>
      <c r="S1429" s="24" t="s">
        <v>329</v>
      </c>
      <c r="T1429" s="31" t="s">
        <v>35</v>
      </c>
      <c r="U1429" s="199">
        <v>0</v>
      </c>
      <c r="V1429" s="200">
        <v>0</v>
      </c>
      <c r="W1429" s="34" t="str">
        <f t="shared" si="0"/>
        <v/>
      </c>
      <c r="X1429" s="34" t="str">
        <f t="shared" si="1"/>
        <v/>
      </c>
      <c r="Y1429" s="201">
        <f t="shared" si="53"/>
        <v>0</v>
      </c>
      <c r="Z1429" s="201" t="str">
        <f t="shared" si="52"/>
        <v/>
      </c>
    </row>
    <row r="1430" spans="1:26" ht="14.25" customHeight="1" thickBot="1" x14ac:dyDescent="0.3">
      <c r="A1430" s="44">
        <v>4.0949999999999998</v>
      </c>
      <c r="B1430" s="40" t="s">
        <v>283</v>
      </c>
      <c r="C1430" s="44" t="s">
        <v>4873</v>
      </c>
      <c r="D1430" s="24"/>
      <c r="E1430" s="24" t="s">
        <v>104</v>
      </c>
      <c r="F1430" s="181" t="s">
        <v>4874</v>
      </c>
      <c r="G1430" s="31" t="s">
        <v>106</v>
      </c>
      <c r="H1430" s="44" t="s">
        <v>4873</v>
      </c>
      <c r="I1430" s="62" t="s">
        <v>4875</v>
      </c>
      <c r="J1430" s="24"/>
      <c r="K1430" s="30">
        <v>1</v>
      </c>
      <c r="L1430" s="30" t="s">
        <v>31</v>
      </c>
      <c r="M1430" s="31" t="s">
        <v>4876</v>
      </c>
      <c r="N1430" s="24">
        <v>2015</v>
      </c>
      <c r="O1430" s="24"/>
      <c r="P1430" s="31" t="s">
        <v>4877</v>
      </c>
      <c r="Q1430" s="31" t="s">
        <v>34</v>
      </c>
      <c r="R1430" s="24" t="s">
        <v>45</v>
      </c>
      <c r="S1430" s="24"/>
      <c r="T1430" s="31" t="s">
        <v>35</v>
      </c>
      <c r="U1430" s="199">
        <v>0</v>
      </c>
      <c r="V1430" s="200">
        <v>0</v>
      </c>
      <c r="W1430" s="34" t="str">
        <f t="shared" si="0"/>
        <v/>
      </c>
      <c r="X1430" s="34" t="str">
        <f t="shared" si="1"/>
        <v/>
      </c>
      <c r="Y1430" s="201">
        <f t="shared" si="53"/>
        <v>0</v>
      </c>
      <c r="Z1430" s="201" t="str">
        <f t="shared" si="52"/>
        <v/>
      </c>
    </row>
    <row r="1431" spans="1:26" ht="14.25" customHeight="1" thickBot="1" x14ac:dyDescent="0.3">
      <c r="A1431" s="61"/>
      <c r="B1431" s="61">
        <v>5</v>
      </c>
      <c r="C1431" s="61" t="s">
        <v>4873</v>
      </c>
      <c r="D1431" s="51"/>
      <c r="E1431" s="51" t="s">
        <v>67</v>
      </c>
      <c r="F1431" s="190" t="s">
        <v>4878</v>
      </c>
      <c r="G1431" s="84" t="s">
        <v>69</v>
      </c>
      <c r="H1431" s="61" t="s">
        <v>4873</v>
      </c>
      <c r="I1431" s="165" t="s">
        <v>4875</v>
      </c>
      <c r="J1431" s="51"/>
      <c r="K1431" s="59">
        <v>1</v>
      </c>
      <c r="L1431" s="59" t="s">
        <v>47</v>
      </c>
      <c r="M1431" s="84" t="s">
        <v>4876</v>
      </c>
      <c r="N1431" s="51">
        <v>2015</v>
      </c>
      <c r="O1431" s="51"/>
      <c r="P1431" s="84" t="s">
        <v>4877</v>
      </c>
      <c r="Q1431" s="84" t="s">
        <v>34</v>
      </c>
      <c r="R1431" s="51" t="s">
        <v>45</v>
      </c>
      <c r="S1431" s="51"/>
      <c r="T1431" s="84" t="s">
        <v>35</v>
      </c>
      <c r="U1431" s="199">
        <v>0</v>
      </c>
      <c r="V1431" s="200">
        <v>0</v>
      </c>
      <c r="W1431" s="34" t="str">
        <f t="shared" si="0"/>
        <v/>
      </c>
      <c r="X1431" s="34" t="str">
        <f t="shared" si="1"/>
        <v/>
      </c>
      <c r="Y1431" s="201">
        <f t="shared" si="53"/>
        <v>0</v>
      </c>
      <c r="Z1431" s="201" t="str">
        <f t="shared" si="52"/>
        <v/>
      </c>
    </row>
    <row r="1432" spans="1:26" ht="14.25" customHeight="1" thickBot="1" x14ac:dyDescent="0.3">
      <c r="A1432" s="44"/>
      <c r="B1432" s="40" t="s">
        <v>283</v>
      </c>
      <c r="C1432" s="44" t="s">
        <v>4873</v>
      </c>
      <c r="D1432" s="24"/>
      <c r="E1432" s="24" t="s">
        <v>297</v>
      </c>
      <c r="F1432" s="181" t="s">
        <v>4879</v>
      </c>
      <c r="G1432" s="31" t="s">
        <v>110</v>
      </c>
      <c r="H1432" s="44" t="s">
        <v>4873</v>
      </c>
      <c r="I1432" s="62" t="s">
        <v>4875</v>
      </c>
      <c r="J1432" s="24"/>
      <c r="K1432" s="35">
        <v>1</v>
      </c>
      <c r="L1432" s="35" t="s">
        <v>48</v>
      </c>
      <c r="M1432" s="31" t="s">
        <v>4876</v>
      </c>
      <c r="N1432" s="24">
        <v>2015</v>
      </c>
      <c r="O1432" s="24"/>
      <c r="P1432" s="31" t="s">
        <v>4877</v>
      </c>
      <c r="Q1432" s="31" t="s">
        <v>34</v>
      </c>
      <c r="R1432" s="24" t="s">
        <v>45</v>
      </c>
      <c r="S1432" s="51"/>
      <c r="T1432" s="84" t="s">
        <v>35</v>
      </c>
      <c r="U1432" s="199">
        <v>0</v>
      </c>
      <c r="V1432" s="200">
        <v>0</v>
      </c>
      <c r="W1432" s="34" t="str">
        <f t="shared" si="0"/>
        <v/>
      </c>
      <c r="X1432" s="34" t="str">
        <f t="shared" si="1"/>
        <v/>
      </c>
      <c r="Y1432" s="201">
        <f t="shared" si="53"/>
        <v>0</v>
      </c>
      <c r="Z1432" s="201" t="str">
        <f t="shared" si="52"/>
        <v/>
      </c>
    </row>
    <row r="1433" spans="1:26" ht="14.25" customHeight="1" thickBot="1" x14ac:dyDescent="0.3">
      <c r="A1433" s="44"/>
      <c r="B1433" s="44">
        <v>7.25</v>
      </c>
      <c r="C1433" s="44" t="s">
        <v>4873</v>
      </c>
      <c r="D1433" s="24"/>
      <c r="E1433" s="24" t="s">
        <v>98</v>
      </c>
      <c r="F1433" s="181" t="s">
        <v>4880</v>
      </c>
      <c r="G1433" s="31" t="s">
        <v>110</v>
      </c>
      <c r="H1433" s="44" t="s">
        <v>4873</v>
      </c>
      <c r="I1433" s="62" t="s">
        <v>4875</v>
      </c>
      <c r="J1433" s="24"/>
      <c r="K1433" s="35">
        <v>1</v>
      </c>
      <c r="L1433" s="35" t="s">
        <v>425</v>
      </c>
      <c r="M1433" s="31" t="s">
        <v>4876</v>
      </c>
      <c r="N1433" s="24">
        <v>2015</v>
      </c>
      <c r="O1433" s="24"/>
      <c r="P1433" s="31" t="s">
        <v>4877</v>
      </c>
      <c r="Q1433" s="31" t="s">
        <v>34</v>
      </c>
      <c r="R1433" s="24" t="s">
        <v>45</v>
      </c>
      <c r="S1433" s="51"/>
      <c r="T1433" s="84" t="s">
        <v>35</v>
      </c>
      <c r="U1433" s="199">
        <v>0</v>
      </c>
      <c r="V1433" s="200">
        <v>0</v>
      </c>
      <c r="W1433" s="34" t="str">
        <f t="shared" si="0"/>
        <v/>
      </c>
      <c r="X1433" s="34" t="str">
        <f t="shared" si="1"/>
        <v/>
      </c>
      <c r="Y1433" s="201">
        <f t="shared" si="53"/>
        <v>0</v>
      </c>
      <c r="Z1433" s="201" t="str">
        <f t="shared" si="52"/>
        <v/>
      </c>
    </row>
    <row r="1434" spans="1:26" ht="14.25" customHeight="1" thickBot="1" x14ac:dyDescent="0.3">
      <c r="A1434" s="44">
        <v>5.58</v>
      </c>
      <c r="B1434" s="44">
        <v>9.75</v>
      </c>
      <c r="C1434" s="44" t="s">
        <v>2671</v>
      </c>
      <c r="D1434" s="24"/>
      <c r="E1434" s="24" t="s">
        <v>495</v>
      </c>
      <c r="F1434" s="181" t="s">
        <v>4881</v>
      </c>
      <c r="G1434" s="31" t="s">
        <v>69</v>
      </c>
      <c r="H1434" s="44" t="s">
        <v>2671</v>
      </c>
      <c r="I1434" s="62" t="s">
        <v>4882</v>
      </c>
      <c r="J1434" s="24"/>
      <c r="K1434" s="30">
        <v>2</v>
      </c>
      <c r="L1434" s="30" t="s">
        <v>31</v>
      </c>
      <c r="M1434" s="31" t="s">
        <v>4876</v>
      </c>
      <c r="N1434" s="24">
        <v>2015</v>
      </c>
      <c r="O1434" s="24"/>
      <c r="P1434" s="31" t="s">
        <v>4877</v>
      </c>
      <c r="Q1434" s="31" t="s">
        <v>34</v>
      </c>
      <c r="R1434" s="24" t="s">
        <v>45</v>
      </c>
      <c r="S1434" s="51"/>
      <c r="T1434" s="84" t="s">
        <v>35</v>
      </c>
      <c r="U1434" s="199">
        <v>0</v>
      </c>
      <c r="V1434" s="200">
        <v>0</v>
      </c>
      <c r="W1434" s="34" t="str">
        <f t="shared" si="0"/>
        <v/>
      </c>
      <c r="X1434" s="34" t="str">
        <f t="shared" si="1"/>
        <v/>
      </c>
      <c r="Y1434" s="201">
        <f t="shared" si="53"/>
        <v>0</v>
      </c>
      <c r="Z1434" s="201" t="str">
        <f t="shared" si="52"/>
        <v/>
      </c>
    </row>
    <row r="1435" spans="1:26" ht="14.25" customHeight="1" thickBot="1" x14ac:dyDescent="0.3">
      <c r="A1435" s="44"/>
      <c r="B1435" s="44">
        <v>11.25</v>
      </c>
      <c r="C1435" s="44" t="s">
        <v>2671</v>
      </c>
      <c r="D1435" s="24"/>
      <c r="E1435" s="24" t="s">
        <v>4883</v>
      </c>
      <c r="F1435" s="181" t="s">
        <v>4884</v>
      </c>
      <c r="G1435" s="31" t="s">
        <v>274</v>
      </c>
      <c r="H1435" s="44" t="s">
        <v>2671</v>
      </c>
      <c r="I1435" s="62" t="s">
        <v>4882</v>
      </c>
      <c r="J1435" s="24"/>
      <c r="K1435" s="35">
        <v>2</v>
      </c>
      <c r="L1435" s="35" t="s">
        <v>47</v>
      </c>
      <c r="M1435" s="31" t="s">
        <v>4876</v>
      </c>
      <c r="N1435" s="24">
        <v>2015</v>
      </c>
      <c r="O1435" s="24"/>
      <c r="P1435" s="31" t="s">
        <v>4877</v>
      </c>
      <c r="Q1435" s="31" t="s">
        <v>34</v>
      </c>
      <c r="R1435" s="24" t="s">
        <v>45</v>
      </c>
      <c r="S1435" s="51"/>
      <c r="T1435" s="84" t="s">
        <v>35</v>
      </c>
      <c r="U1435" s="199">
        <v>0</v>
      </c>
      <c r="V1435" s="200">
        <v>0</v>
      </c>
      <c r="W1435" s="34" t="str">
        <f t="shared" si="0"/>
        <v/>
      </c>
      <c r="X1435" s="34" t="str">
        <f t="shared" si="1"/>
        <v/>
      </c>
      <c r="Y1435" s="201">
        <f t="shared" si="53"/>
        <v>0</v>
      </c>
      <c r="Z1435" s="201" t="str">
        <f t="shared" si="52"/>
        <v/>
      </c>
    </row>
    <row r="1436" spans="1:26" ht="14.25" customHeight="1" thickBot="1" x14ac:dyDescent="0.3">
      <c r="A1436" s="44">
        <v>6.3699999999999992</v>
      </c>
      <c r="B1436" s="40" t="s">
        <v>283</v>
      </c>
      <c r="C1436" s="44" t="s">
        <v>474</v>
      </c>
      <c r="D1436" s="24"/>
      <c r="E1436" s="24" t="s">
        <v>104</v>
      </c>
      <c r="F1436" s="181" t="s">
        <v>4885</v>
      </c>
      <c r="G1436" s="31" t="s">
        <v>106</v>
      </c>
      <c r="H1436" s="44" t="s">
        <v>474</v>
      </c>
      <c r="I1436" s="62" t="s">
        <v>4886</v>
      </c>
      <c r="J1436" s="24"/>
      <c r="K1436" s="30">
        <v>3</v>
      </c>
      <c r="L1436" s="30" t="s">
        <v>31</v>
      </c>
      <c r="M1436" s="31" t="s">
        <v>4876</v>
      </c>
      <c r="N1436" s="24">
        <v>2015</v>
      </c>
      <c r="O1436" s="24"/>
      <c r="P1436" s="31" t="s">
        <v>4877</v>
      </c>
      <c r="Q1436" s="31" t="s">
        <v>34</v>
      </c>
      <c r="R1436" s="24"/>
      <c r="S1436" s="51"/>
      <c r="T1436" s="84" t="s">
        <v>35</v>
      </c>
      <c r="U1436" s="199">
        <v>50</v>
      </c>
      <c r="V1436" s="200">
        <v>50</v>
      </c>
      <c r="W1436" s="34">
        <f t="shared" si="0"/>
        <v>30</v>
      </c>
      <c r="X1436" s="34" t="str">
        <f t="shared" si="1"/>
        <v>A</v>
      </c>
      <c r="Y1436" s="201">
        <f t="shared" si="53"/>
        <v>150</v>
      </c>
      <c r="Z1436" s="201" t="str">
        <f t="shared" si="52"/>
        <v>d</v>
      </c>
    </row>
    <row r="1437" spans="1:26" ht="14.25" customHeight="1" thickBot="1" x14ac:dyDescent="0.3">
      <c r="A1437" s="44"/>
      <c r="B1437" s="44">
        <v>7</v>
      </c>
      <c r="C1437" s="44" t="s">
        <v>474</v>
      </c>
      <c r="D1437" s="24"/>
      <c r="E1437" s="24" t="s">
        <v>67</v>
      </c>
      <c r="F1437" s="181" t="s">
        <v>4887</v>
      </c>
      <c r="G1437" s="31" t="s">
        <v>69</v>
      </c>
      <c r="H1437" s="44" t="s">
        <v>474</v>
      </c>
      <c r="I1437" s="62" t="s">
        <v>4886</v>
      </c>
      <c r="J1437" s="24"/>
      <c r="K1437" s="35">
        <v>3</v>
      </c>
      <c r="L1437" s="35" t="s">
        <v>47</v>
      </c>
      <c r="M1437" s="31" t="s">
        <v>4876</v>
      </c>
      <c r="N1437" s="24">
        <v>2015</v>
      </c>
      <c r="O1437" s="24"/>
      <c r="P1437" s="31" t="s">
        <v>4877</v>
      </c>
      <c r="Q1437" s="31" t="s">
        <v>34</v>
      </c>
      <c r="R1437" s="24"/>
      <c r="S1437" s="51"/>
      <c r="T1437" s="84" t="s">
        <v>35</v>
      </c>
      <c r="U1437" s="199">
        <v>0</v>
      </c>
      <c r="V1437" s="200">
        <v>0</v>
      </c>
      <c r="W1437" s="34" t="str">
        <f t="shared" si="0"/>
        <v/>
      </c>
      <c r="X1437" s="34" t="str">
        <f t="shared" si="1"/>
        <v/>
      </c>
      <c r="Y1437" s="201">
        <f t="shared" si="53"/>
        <v>0</v>
      </c>
      <c r="Z1437" s="201" t="str">
        <f t="shared" si="52"/>
        <v/>
      </c>
    </row>
    <row r="1438" spans="1:26" ht="14.25" customHeight="1" thickBot="1" x14ac:dyDescent="0.3">
      <c r="A1438" s="40">
        <v>7.8125</v>
      </c>
      <c r="B1438" s="44">
        <v>9</v>
      </c>
      <c r="C1438" s="44" t="s">
        <v>474</v>
      </c>
      <c r="D1438" s="24"/>
      <c r="E1438" s="24" t="s">
        <v>104</v>
      </c>
      <c r="F1438" s="181" t="s">
        <v>4888</v>
      </c>
      <c r="G1438" s="31" t="s">
        <v>106</v>
      </c>
      <c r="H1438" s="44" t="s">
        <v>474</v>
      </c>
      <c r="I1438" s="62" t="s">
        <v>4889</v>
      </c>
      <c r="J1438" s="24"/>
      <c r="K1438" s="30">
        <v>4</v>
      </c>
      <c r="L1438" s="30" t="s">
        <v>31</v>
      </c>
      <c r="M1438" s="31" t="s">
        <v>4876</v>
      </c>
      <c r="N1438" s="24">
        <v>2015</v>
      </c>
      <c r="O1438" s="24"/>
      <c r="P1438" s="31" t="s">
        <v>4877</v>
      </c>
      <c r="Q1438" s="31" t="s">
        <v>34</v>
      </c>
      <c r="R1438" s="24"/>
      <c r="S1438" s="51"/>
      <c r="T1438" s="84" t="s">
        <v>35</v>
      </c>
      <c r="U1438" s="199">
        <v>0</v>
      </c>
      <c r="V1438" s="200">
        <v>0</v>
      </c>
      <c r="W1438" s="34" t="str">
        <f t="shared" si="0"/>
        <v/>
      </c>
      <c r="X1438" s="34" t="str">
        <f t="shared" si="1"/>
        <v/>
      </c>
      <c r="Y1438" s="201">
        <f t="shared" si="53"/>
        <v>0</v>
      </c>
      <c r="Z1438" s="201" t="str">
        <f t="shared" si="52"/>
        <v/>
      </c>
    </row>
    <row r="1439" spans="1:26" ht="14.25" customHeight="1" thickBot="1" x14ac:dyDescent="0.3">
      <c r="A1439" s="132"/>
      <c r="B1439" s="51">
        <v>10</v>
      </c>
      <c r="C1439" s="61" t="s">
        <v>474</v>
      </c>
      <c r="D1439" s="51"/>
      <c r="E1439" s="51" t="s">
        <v>67</v>
      </c>
      <c r="F1439" s="190" t="s">
        <v>4890</v>
      </c>
      <c r="G1439" s="84" t="s">
        <v>69</v>
      </c>
      <c r="H1439" s="61" t="s">
        <v>474</v>
      </c>
      <c r="I1439" s="165" t="s">
        <v>4889</v>
      </c>
      <c r="J1439" s="51"/>
      <c r="K1439" s="59">
        <v>4</v>
      </c>
      <c r="L1439" s="59" t="s">
        <v>47</v>
      </c>
      <c r="M1439" s="84" t="s">
        <v>4876</v>
      </c>
      <c r="N1439" s="51">
        <v>2015</v>
      </c>
      <c r="O1439" s="51"/>
      <c r="P1439" s="84" t="s">
        <v>4877</v>
      </c>
      <c r="Q1439" s="84" t="s">
        <v>34</v>
      </c>
      <c r="R1439" s="51"/>
      <c r="S1439" s="51"/>
      <c r="T1439" s="84" t="s">
        <v>35</v>
      </c>
      <c r="U1439" s="199">
        <v>0</v>
      </c>
      <c r="V1439" s="200">
        <v>0</v>
      </c>
      <c r="W1439" s="34" t="str">
        <f t="shared" si="0"/>
        <v/>
      </c>
      <c r="X1439" s="34" t="str">
        <f t="shared" si="1"/>
        <v/>
      </c>
      <c r="Y1439" s="201">
        <f t="shared" si="53"/>
        <v>0</v>
      </c>
      <c r="Z1439" s="201" t="str">
        <f t="shared" si="52"/>
        <v/>
      </c>
    </row>
    <row r="1440" spans="1:26" ht="14.25" customHeight="1" thickBot="1" x14ac:dyDescent="0.3">
      <c r="A1440" s="113">
        <v>19</v>
      </c>
      <c r="B1440" s="83" t="s">
        <v>4891</v>
      </c>
      <c r="C1440" s="83" t="s">
        <v>90</v>
      </c>
      <c r="D1440" s="24"/>
      <c r="E1440" s="83" t="s">
        <v>1974</v>
      </c>
      <c r="F1440" s="187" t="s">
        <v>4892</v>
      </c>
      <c r="G1440" s="116" t="s">
        <v>93</v>
      </c>
      <c r="H1440" s="83" t="s">
        <v>40</v>
      </c>
      <c r="I1440" s="116" t="s">
        <v>4893</v>
      </c>
      <c r="J1440" s="83" t="s">
        <v>4894</v>
      </c>
      <c r="K1440" s="113">
        <v>2</v>
      </c>
      <c r="L1440" s="24" t="s">
        <v>31</v>
      </c>
      <c r="M1440" s="31" t="s">
        <v>4895</v>
      </c>
      <c r="N1440" s="24">
        <v>2016</v>
      </c>
      <c r="O1440" s="24"/>
      <c r="P1440" s="24"/>
      <c r="Q1440" s="31" t="s">
        <v>34</v>
      </c>
      <c r="R1440" s="24" t="s">
        <v>45</v>
      </c>
      <c r="S1440" s="24"/>
      <c r="T1440" s="31" t="s">
        <v>35</v>
      </c>
      <c r="U1440" s="199">
        <v>200</v>
      </c>
      <c r="V1440" s="200">
        <v>150</v>
      </c>
      <c r="W1440" s="34">
        <f t="shared" si="0"/>
        <v>40</v>
      </c>
      <c r="X1440" s="34" t="str">
        <f t="shared" si="1"/>
        <v>B</v>
      </c>
      <c r="Y1440" s="201">
        <f t="shared" si="53"/>
        <v>450</v>
      </c>
      <c r="Z1440" s="201" t="str">
        <f t="shared" si="52"/>
        <v>d</v>
      </c>
    </row>
    <row r="1441" spans="1:26" ht="14.25" customHeight="1" thickBot="1" x14ac:dyDescent="0.3">
      <c r="A1441" s="147">
        <v>32</v>
      </c>
      <c r="B1441" s="148" t="s">
        <v>4896</v>
      </c>
      <c r="C1441" s="148" t="s">
        <v>482</v>
      </c>
      <c r="D1441" s="149"/>
      <c r="E1441" s="148" t="s">
        <v>1974</v>
      </c>
      <c r="F1441" s="191" t="s">
        <v>4897</v>
      </c>
      <c r="G1441" s="151" t="s">
        <v>93</v>
      </c>
      <c r="H1441" s="148" t="s">
        <v>40</v>
      </c>
      <c r="I1441" s="151" t="s">
        <v>4898</v>
      </c>
      <c r="J1441" s="148" t="s">
        <v>4899</v>
      </c>
      <c r="K1441" s="147">
        <v>5</v>
      </c>
      <c r="L1441" s="149" t="s">
        <v>31</v>
      </c>
      <c r="M1441" s="154" t="s">
        <v>4900</v>
      </c>
      <c r="N1441" s="149">
        <v>2016</v>
      </c>
      <c r="O1441" s="149"/>
      <c r="P1441" s="149"/>
      <c r="Q1441" s="154" t="s">
        <v>34</v>
      </c>
      <c r="R1441" s="149"/>
      <c r="S1441" s="149"/>
      <c r="T1441" s="154" t="s">
        <v>35</v>
      </c>
      <c r="U1441" s="197">
        <v>0</v>
      </c>
      <c r="V1441" s="194">
        <v>0</v>
      </c>
      <c r="W1441" s="157" t="str">
        <f t="shared" si="0"/>
        <v/>
      </c>
      <c r="X1441" s="157" t="str">
        <f t="shared" si="1"/>
        <v/>
      </c>
      <c r="Y1441" s="201">
        <f t="shared" si="53"/>
        <v>0</v>
      </c>
      <c r="Z1441" s="201" t="str">
        <f t="shared" si="52"/>
        <v/>
      </c>
    </row>
  </sheetData>
  <pageMargins left="0.7" right="0.7" top="0.75" bottom="0.75" header="0" footer="0"/>
  <pageSetup orientation="landscape" r:id="rId1"/>
  <ignoredErrors>
    <ignoredError sqref="Z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41"/>
  <sheetViews>
    <sheetView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G2" sqref="G2"/>
    </sheetView>
  </sheetViews>
  <sheetFormatPr defaultColWidth="14.42578125" defaultRowHeight="15" customHeight="1" x14ac:dyDescent="0.25"/>
  <cols>
    <col min="1" max="20" width="8.7109375" customWidth="1"/>
    <col min="21" max="24" width="15.7109375" customWidth="1"/>
  </cols>
  <sheetData>
    <row r="1" spans="1:24" ht="14.2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5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5" t="s">
        <v>17</v>
      </c>
      <c r="S1" s="5" t="s">
        <v>18</v>
      </c>
      <c r="T1" s="2" t="s">
        <v>19</v>
      </c>
      <c r="U1" s="10" t="s">
        <v>20</v>
      </c>
      <c r="V1" s="10" t="s">
        <v>21</v>
      </c>
      <c r="W1" s="10" t="s">
        <v>22</v>
      </c>
      <c r="X1" s="10" t="s">
        <v>23</v>
      </c>
    </row>
    <row r="2" spans="1:24" ht="14.25" customHeight="1" x14ac:dyDescent="0.25">
      <c r="A2" s="11">
        <v>11.5</v>
      </c>
      <c r="B2" s="11">
        <v>20</v>
      </c>
      <c r="C2" s="12" t="s">
        <v>24</v>
      </c>
      <c r="D2" s="12"/>
      <c r="E2" s="12" t="s">
        <v>25</v>
      </c>
      <c r="F2" s="14" t="s">
        <v>26</v>
      </c>
      <c r="G2" s="14" t="s">
        <v>27</v>
      </c>
      <c r="H2" s="12" t="s">
        <v>28</v>
      </c>
      <c r="I2" s="14" t="s">
        <v>29</v>
      </c>
      <c r="J2" s="12" t="s">
        <v>30</v>
      </c>
      <c r="K2" s="16">
        <v>434</v>
      </c>
      <c r="L2" s="16" t="s">
        <v>31</v>
      </c>
      <c r="M2" s="14" t="s">
        <v>32</v>
      </c>
      <c r="N2" s="12" t="s">
        <v>33</v>
      </c>
      <c r="O2" s="12">
        <v>5</v>
      </c>
      <c r="P2" s="12"/>
      <c r="Q2" s="14" t="s">
        <v>34</v>
      </c>
      <c r="R2" s="12"/>
      <c r="S2" s="12"/>
      <c r="T2" s="14" t="s">
        <v>35</v>
      </c>
      <c r="U2" s="21"/>
      <c r="V2" s="21"/>
      <c r="W2" s="21" t="str">
        <f t="shared" ref="W2:W1441" si="0">IFERROR(($U2/$V2)*30,"")</f>
        <v/>
      </c>
      <c r="X2" s="21" t="str">
        <f t="shared" ref="X2:X1441" si="1">IF($W2="","",IF($W2&lt;=30,"A",IF($W2&lt;=60,"B",IF($W2&gt;60,"C"))))</f>
        <v/>
      </c>
    </row>
    <row r="3" spans="1:24" ht="14.25" customHeight="1" x14ac:dyDescent="0.25">
      <c r="A3" s="22">
        <v>9.5</v>
      </c>
      <c r="B3" s="23">
        <v>9.9499999999999993</v>
      </c>
      <c r="C3" s="24" t="s">
        <v>36</v>
      </c>
      <c r="D3" s="24"/>
      <c r="E3" s="25" t="s">
        <v>37</v>
      </c>
      <c r="F3" s="25" t="s">
        <v>38</v>
      </c>
      <c r="G3" s="27" t="s">
        <v>39</v>
      </c>
      <c r="H3" s="25" t="s">
        <v>40</v>
      </c>
      <c r="I3" s="31" t="s">
        <v>41</v>
      </c>
      <c r="J3" s="25" t="s">
        <v>42</v>
      </c>
      <c r="K3" s="30">
        <v>1</v>
      </c>
      <c r="L3" s="30" t="s">
        <v>31</v>
      </c>
      <c r="M3" s="31" t="s">
        <v>43</v>
      </c>
      <c r="N3" s="24">
        <v>2018</v>
      </c>
      <c r="O3" s="24">
        <v>51</v>
      </c>
      <c r="P3" s="24" t="s">
        <v>44</v>
      </c>
      <c r="Q3" s="31" t="s">
        <v>34</v>
      </c>
      <c r="R3" s="24" t="s">
        <v>45</v>
      </c>
      <c r="S3" s="24" t="s">
        <v>44</v>
      </c>
      <c r="T3" s="31" t="s">
        <v>35</v>
      </c>
      <c r="U3" s="34"/>
      <c r="V3" s="34"/>
      <c r="W3" s="34" t="str">
        <f t="shared" si="0"/>
        <v/>
      </c>
      <c r="X3" s="34" t="str">
        <f t="shared" si="1"/>
        <v/>
      </c>
    </row>
    <row r="4" spans="1:24" ht="14.25" customHeight="1" x14ac:dyDescent="0.25">
      <c r="A4" s="22">
        <v>9.5</v>
      </c>
      <c r="B4" s="23">
        <v>9.9499999999999993</v>
      </c>
      <c r="C4" s="24" t="s">
        <v>36</v>
      </c>
      <c r="D4" s="24"/>
      <c r="E4" s="25" t="s">
        <v>37</v>
      </c>
      <c r="F4" s="25" t="s">
        <v>38</v>
      </c>
      <c r="G4" s="27" t="s">
        <v>46</v>
      </c>
      <c r="H4" s="25" t="s">
        <v>40</v>
      </c>
      <c r="I4" s="31" t="s">
        <v>41</v>
      </c>
      <c r="J4" s="25" t="s">
        <v>42</v>
      </c>
      <c r="K4" s="35">
        <v>1</v>
      </c>
      <c r="L4" s="35" t="s">
        <v>47</v>
      </c>
      <c r="M4" s="31" t="s">
        <v>43</v>
      </c>
      <c r="N4" s="24">
        <v>2018</v>
      </c>
      <c r="O4" s="24">
        <v>51</v>
      </c>
      <c r="P4" s="24" t="s">
        <v>44</v>
      </c>
      <c r="Q4" s="31" t="s">
        <v>34</v>
      </c>
      <c r="R4" s="24" t="s">
        <v>45</v>
      </c>
      <c r="S4" s="24" t="s">
        <v>44</v>
      </c>
      <c r="T4" s="31" t="s">
        <v>35</v>
      </c>
      <c r="U4" s="34"/>
      <c r="V4" s="34"/>
      <c r="W4" s="34" t="str">
        <f t="shared" si="0"/>
        <v/>
      </c>
      <c r="X4" s="34" t="str">
        <f t="shared" si="1"/>
        <v/>
      </c>
    </row>
    <row r="5" spans="1:24" ht="14.25" customHeight="1" x14ac:dyDescent="0.25">
      <c r="A5" s="22">
        <v>9.5</v>
      </c>
      <c r="B5" s="23">
        <v>9.9499999999999993</v>
      </c>
      <c r="C5" s="24" t="s">
        <v>36</v>
      </c>
      <c r="D5" s="24"/>
      <c r="E5" s="25" t="s">
        <v>37</v>
      </c>
      <c r="F5" s="25" t="s">
        <v>38</v>
      </c>
      <c r="G5" s="31" t="s">
        <v>27</v>
      </c>
      <c r="H5" s="25" t="s">
        <v>40</v>
      </c>
      <c r="I5" s="31" t="s">
        <v>41</v>
      </c>
      <c r="J5" s="25" t="s">
        <v>42</v>
      </c>
      <c r="K5" s="35">
        <v>1</v>
      </c>
      <c r="L5" s="35" t="s">
        <v>48</v>
      </c>
      <c r="M5" s="31" t="s">
        <v>43</v>
      </c>
      <c r="N5" s="24">
        <v>2018</v>
      </c>
      <c r="O5" s="24">
        <v>51</v>
      </c>
      <c r="P5" s="24" t="s">
        <v>44</v>
      </c>
      <c r="Q5" s="31" t="s">
        <v>34</v>
      </c>
      <c r="R5" s="24" t="s">
        <v>45</v>
      </c>
      <c r="S5" s="24" t="s">
        <v>44</v>
      </c>
      <c r="T5" s="31" t="s">
        <v>35</v>
      </c>
      <c r="U5" s="34"/>
      <c r="V5" s="34"/>
      <c r="W5" s="34" t="str">
        <f t="shared" si="0"/>
        <v/>
      </c>
      <c r="X5" s="34" t="str">
        <f t="shared" si="1"/>
        <v/>
      </c>
    </row>
    <row r="6" spans="1:24" ht="14.25" customHeight="1" x14ac:dyDescent="0.25">
      <c r="A6" s="22">
        <v>12.8</v>
      </c>
      <c r="B6" s="23">
        <v>16.5</v>
      </c>
      <c r="C6" s="24" t="s">
        <v>49</v>
      </c>
      <c r="D6" s="24"/>
      <c r="E6" s="25" t="s">
        <v>37</v>
      </c>
      <c r="F6" s="25" t="s">
        <v>50</v>
      </c>
      <c r="G6" s="27" t="s">
        <v>39</v>
      </c>
      <c r="H6" s="25" t="s">
        <v>40</v>
      </c>
      <c r="I6" s="31" t="s">
        <v>51</v>
      </c>
      <c r="J6" s="25" t="s">
        <v>52</v>
      </c>
      <c r="K6" s="30">
        <v>2</v>
      </c>
      <c r="L6" s="30" t="s">
        <v>31</v>
      </c>
      <c r="M6" s="31" t="s">
        <v>43</v>
      </c>
      <c r="N6" s="24">
        <v>2018</v>
      </c>
      <c r="O6" s="24">
        <v>51</v>
      </c>
      <c r="P6" s="24" t="s">
        <v>44</v>
      </c>
      <c r="Q6" s="31" t="s">
        <v>34</v>
      </c>
      <c r="R6" s="24" t="s">
        <v>45</v>
      </c>
      <c r="S6" s="24" t="s">
        <v>44</v>
      </c>
      <c r="T6" s="31" t="s">
        <v>35</v>
      </c>
      <c r="U6" s="34"/>
      <c r="V6" s="34"/>
      <c r="W6" s="34" t="str">
        <f t="shared" si="0"/>
        <v/>
      </c>
      <c r="X6" s="34" t="str">
        <f t="shared" si="1"/>
        <v/>
      </c>
    </row>
    <row r="7" spans="1:24" ht="14.25" customHeight="1" x14ac:dyDescent="0.25">
      <c r="A7" s="22">
        <v>12.8</v>
      </c>
      <c r="B7" s="23">
        <v>16.5</v>
      </c>
      <c r="C7" s="24" t="s">
        <v>49</v>
      </c>
      <c r="D7" s="24"/>
      <c r="E7" s="25" t="s">
        <v>37</v>
      </c>
      <c r="F7" s="25" t="s">
        <v>50</v>
      </c>
      <c r="G7" s="27" t="s">
        <v>46</v>
      </c>
      <c r="H7" s="25" t="s">
        <v>40</v>
      </c>
      <c r="I7" s="31" t="s">
        <v>51</v>
      </c>
      <c r="J7" s="25" t="s">
        <v>52</v>
      </c>
      <c r="K7" s="35">
        <v>2</v>
      </c>
      <c r="L7" s="35" t="s">
        <v>47</v>
      </c>
      <c r="M7" s="31" t="s">
        <v>43</v>
      </c>
      <c r="N7" s="24">
        <v>2018</v>
      </c>
      <c r="O7" s="24">
        <v>51</v>
      </c>
      <c r="P7" s="24" t="s">
        <v>44</v>
      </c>
      <c r="Q7" s="31" t="s">
        <v>34</v>
      </c>
      <c r="R7" s="24" t="s">
        <v>45</v>
      </c>
      <c r="S7" s="24" t="s">
        <v>44</v>
      </c>
      <c r="T7" s="31" t="s">
        <v>35</v>
      </c>
      <c r="U7" s="34"/>
      <c r="V7" s="34"/>
      <c r="W7" s="34" t="str">
        <f t="shared" si="0"/>
        <v/>
      </c>
      <c r="X7" s="34" t="str">
        <f t="shared" si="1"/>
        <v/>
      </c>
    </row>
    <row r="8" spans="1:24" ht="14.25" customHeight="1" x14ac:dyDescent="0.25">
      <c r="A8" s="22">
        <v>12.8</v>
      </c>
      <c r="B8" s="23">
        <v>16.5</v>
      </c>
      <c r="C8" s="24" t="s">
        <v>49</v>
      </c>
      <c r="D8" s="24"/>
      <c r="E8" s="25" t="s">
        <v>37</v>
      </c>
      <c r="F8" s="25" t="s">
        <v>50</v>
      </c>
      <c r="G8" s="31" t="s">
        <v>27</v>
      </c>
      <c r="H8" s="25" t="s">
        <v>40</v>
      </c>
      <c r="I8" s="31" t="s">
        <v>51</v>
      </c>
      <c r="J8" s="25" t="s">
        <v>52</v>
      </c>
      <c r="K8" s="35">
        <v>2</v>
      </c>
      <c r="L8" s="35" t="s">
        <v>48</v>
      </c>
      <c r="M8" s="31" t="s">
        <v>43</v>
      </c>
      <c r="N8" s="24">
        <v>2018</v>
      </c>
      <c r="O8" s="24">
        <v>51</v>
      </c>
      <c r="P8" s="24" t="s">
        <v>44</v>
      </c>
      <c r="Q8" s="31" t="s">
        <v>34</v>
      </c>
      <c r="R8" s="24" t="s">
        <v>45</v>
      </c>
      <c r="S8" s="24" t="s">
        <v>44</v>
      </c>
      <c r="T8" s="31" t="s">
        <v>35</v>
      </c>
      <c r="U8" s="34"/>
      <c r="V8" s="34"/>
      <c r="W8" s="34" t="str">
        <f t="shared" si="0"/>
        <v/>
      </c>
      <c r="X8" s="34" t="str">
        <f t="shared" si="1"/>
        <v/>
      </c>
    </row>
    <row r="9" spans="1:24" ht="14.25" customHeight="1" x14ac:dyDescent="0.25">
      <c r="A9" s="36">
        <v>0.15</v>
      </c>
      <c r="B9" s="24" t="s">
        <v>53</v>
      </c>
      <c r="C9" s="24" t="s">
        <v>24</v>
      </c>
      <c r="D9" s="24"/>
      <c r="E9" s="24" t="s">
        <v>25</v>
      </c>
      <c r="F9" s="24" t="s">
        <v>54</v>
      </c>
      <c r="G9" s="31" t="s">
        <v>46</v>
      </c>
      <c r="H9" s="24" t="s">
        <v>28</v>
      </c>
      <c r="I9" s="31" t="s">
        <v>55</v>
      </c>
      <c r="J9" s="24" t="s">
        <v>56</v>
      </c>
      <c r="K9" s="36">
        <v>332</v>
      </c>
      <c r="L9" s="36" t="s">
        <v>31</v>
      </c>
      <c r="M9" s="31" t="s">
        <v>57</v>
      </c>
      <c r="N9" s="24" t="s">
        <v>58</v>
      </c>
      <c r="O9" s="24">
        <v>3</v>
      </c>
      <c r="P9" s="24"/>
      <c r="Q9" s="31" t="s">
        <v>34</v>
      </c>
      <c r="R9" s="24"/>
      <c r="S9" s="24"/>
      <c r="T9" s="31" t="s">
        <v>35</v>
      </c>
      <c r="U9" s="34"/>
      <c r="V9" s="34"/>
      <c r="W9" s="34" t="str">
        <f t="shared" si="0"/>
        <v/>
      </c>
      <c r="X9" s="34" t="str">
        <f t="shared" si="1"/>
        <v/>
      </c>
    </row>
    <row r="10" spans="1:24" ht="14.25" customHeight="1" x14ac:dyDescent="0.25">
      <c r="A10" s="39">
        <v>0.80699999999999994</v>
      </c>
      <c r="B10" s="40">
        <v>1</v>
      </c>
      <c r="C10" s="24" t="s">
        <v>24</v>
      </c>
      <c r="D10" s="24"/>
      <c r="E10" s="24" t="s">
        <v>59</v>
      </c>
      <c r="F10" s="24" t="s">
        <v>60</v>
      </c>
      <c r="G10" s="31" t="s">
        <v>61</v>
      </c>
      <c r="H10" s="24" t="s">
        <v>28</v>
      </c>
      <c r="I10" s="31" t="s">
        <v>62</v>
      </c>
      <c r="J10" s="24" t="s">
        <v>63</v>
      </c>
      <c r="K10" s="36">
        <v>16</v>
      </c>
      <c r="L10" s="36" t="s">
        <v>31</v>
      </c>
      <c r="M10" s="31" t="s">
        <v>64</v>
      </c>
      <c r="N10" s="24" t="s">
        <v>65</v>
      </c>
      <c r="O10" s="24"/>
      <c r="P10" s="24" t="s">
        <v>44</v>
      </c>
      <c r="Q10" s="31" t="s">
        <v>66</v>
      </c>
      <c r="R10" s="24"/>
      <c r="S10" s="24" t="s">
        <v>44</v>
      </c>
      <c r="T10" s="31" t="s">
        <v>35</v>
      </c>
      <c r="U10" s="34"/>
      <c r="V10" s="34"/>
      <c r="W10" s="34" t="str">
        <f t="shared" si="0"/>
        <v/>
      </c>
      <c r="X10" s="34" t="str">
        <f t="shared" si="1"/>
        <v/>
      </c>
    </row>
    <row r="11" spans="1:24" ht="14.25" customHeight="1" x14ac:dyDescent="0.25">
      <c r="A11" s="40">
        <v>0.31055555555555553</v>
      </c>
      <c r="B11" s="40">
        <v>0.32500000000000001</v>
      </c>
      <c r="C11" s="24" t="s">
        <v>24</v>
      </c>
      <c r="D11" s="24"/>
      <c r="E11" s="24" t="s">
        <v>67</v>
      </c>
      <c r="F11" s="24" t="s">
        <v>68</v>
      </c>
      <c r="G11" s="31" t="s">
        <v>69</v>
      </c>
      <c r="H11" s="24" t="s">
        <v>28</v>
      </c>
      <c r="I11" s="31" t="s">
        <v>70</v>
      </c>
      <c r="J11" s="24" t="s">
        <v>71</v>
      </c>
      <c r="K11" s="36">
        <v>690</v>
      </c>
      <c r="L11" s="36" t="s">
        <v>31</v>
      </c>
      <c r="M11" s="31" t="s">
        <v>72</v>
      </c>
      <c r="N11" s="24" t="s">
        <v>33</v>
      </c>
      <c r="O11" s="24">
        <v>8</v>
      </c>
      <c r="P11" s="24"/>
      <c r="Q11" s="31" t="s">
        <v>34</v>
      </c>
      <c r="R11" s="24"/>
      <c r="S11" s="24"/>
      <c r="T11" s="31" t="s">
        <v>35</v>
      </c>
      <c r="U11" s="34"/>
      <c r="V11" s="34"/>
      <c r="W11" s="34" t="str">
        <f t="shared" si="0"/>
        <v/>
      </c>
      <c r="X11" s="34" t="str">
        <f t="shared" si="1"/>
        <v/>
      </c>
    </row>
    <row r="12" spans="1:24" ht="14.25" customHeight="1" x14ac:dyDescent="0.25">
      <c r="A12" s="40">
        <v>5.2999999999999999E-2</v>
      </c>
      <c r="B12" s="24">
        <v>0.10600000000000001</v>
      </c>
      <c r="C12" s="24" t="s">
        <v>24</v>
      </c>
      <c r="D12" s="24"/>
      <c r="E12" s="24" t="s">
        <v>73</v>
      </c>
      <c r="F12" s="24" t="s">
        <v>74</v>
      </c>
      <c r="G12" s="31" t="s">
        <v>69</v>
      </c>
      <c r="H12" s="24" t="s">
        <v>28</v>
      </c>
      <c r="I12" s="31" t="s">
        <v>75</v>
      </c>
      <c r="J12" s="24" t="s">
        <v>76</v>
      </c>
      <c r="K12" s="30">
        <v>78</v>
      </c>
      <c r="L12" s="30" t="s">
        <v>31</v>
      </c>
      <c r="M12" s="31" t="s">
        <v>77</v>
      </c>
      <c r="N12" s="24" t="s">
        <v>78</v>
      </c>
      <c r="O12" s="24">
        <v>1</v>
      </c>
      <c r="P12" s="24"/>
      <c r="Q12" s="31" t="s">
        <v>34</v>
      </c>
      <c r="R12" s="24"/>
      <c r="S12" s="24"/>
      <c r="T12" s="31" t="s">
        <v>35</v>
      </c>
      <c r="U12" s="34"/>
      <c r="V12" s="34"/>
      <c r="W12" s="34" t="str">
        <f t="shared" si="0"/>
        <v/>
      </c>
      <c r="X12" s="34" t="str">
        <f t="shared" si="1"/>
        <v/>
      </c>
    </row>
    <row r="13" spans="1:24" ht="14.25" customHeight="1" x14ac:dyDescent="0.25">
      <c r="A13" s="40">
        <v>5.3000000000000005E-2</v>
      </c>
      <c r="B13" s="24">
        <v>0.158</v>
      </c>
      <c r="C13" s="24" t="s">
        <v>24</v>
      </c>
      <c r="D13" s="24"/>
      <c r="E13" s="36" t="s">
        <v>79</v>
      </c>
      <c r="F13" s="24" t="s">
        <v>80</v>
      </c>
      <c r="G13" s="31" t="s">
        <v>69</v>
      </c>
      <c r="H13" s="24" t="s">
        <v>28</v>
      </c>
      <c r="I13" s="31" t="s">
        <v>75</v>
      </c>
      <c r="J13" s="24" t="s">
        <v>76</v>
      </c>
      <c r="K13" s="35">
        <v>78</v>
      </c>
      <c r="L13" s="35" t="s">
        <v>47</v>
      </c>
      <c r="M13" s="31" t="s">
        <v>77</v>
      </c>
      <c r="N13" s="24" t="s">
        <v>78</v>
      </c>
      <c r="O13" s="24">
        <v>1</v>
      </c>
      <c r="P13" s="24"/>
      <c r="Q13" s="31" t="s">
        <v>34</v>
      </c>
      <c r="R13" s="24"/>
      <c r="S13" s="24"/>
      <c r="T13" s="31" t="s">
        <v>35</v>
      </c>
      <c r="U13" s="34"/>
      <c r="V13" s="34"/>
      <c r="W13" s="34" t="str">
        <f t="shared" si="0"/>
        <v/>
      </c>
      <c r="X13" s="34" t="str">
        <f t="shared" si="1"/>
        <v/>
      </c>
    </row>
    <row r="14" spans="1:24" ht="14.25" customHeight="1" x14ac:dyDescent="0.25">
      <c r="A14" s="40">
        <v>0.11899999999999999</v>
      </c>
      <c r="B14" s="40" t="s">
        <v>81</v>
      </c>
      <c r="C14" s="24" t="s">
        <v>24</v>
      </c>
      <c r="D14" s="24"/>
      <c r="E14" s="24" t="s">
        <v>79</v>
      </c>
      <c r="F14" s="24" t="s">
        <v>82</v>
      </c>
      <c r="G14" s="31" t="s">
        <v>83</v>
      </c>
      <c r="H14" s="24" t="s">
        <v>84</v>
      </c>
      <c r="I14" s="31" t="s">
        <v>85</v>
      </c>
      <c r="J14" s="24" t="s">
        <v>86</v>
      </c>
      <c r="K14" s="36">
        <v>328</v>
      </c>
      <c r="L14" s="36" t="s">
        <v>31</v>
      </c>
      <c r="M14" s="31" t="s">
        <v>87</v>
      </c>
      <c r="N14" s="24" t="s">
        <v>88</v>
      </c>
      <c r="O14" s="24">
        <v>3</v>
      </c>
      <c r="P14" s="24"/>
      <c r="Q14" s="31" t="s">
        <v>34</v>
      </c>
      <c r="R14" s="24" t="s">
        <v>45</v>
      </c>
      <c r="S14" s="24"/>
      <c r="T14" s="31" t="s">
        <v>35</v>
      </c>
      <c r="U14" s="34"/>
      <c r="V14" s="34"/>
      <c r="W14" s="34" t="str">
        <f t="shared" si="0"/>
        <v/>
      </c>
      <c r="X14" s="34" t="str">
        <f t="shared" si="1"/>
        <v/>
      </c>
    </row>
    <row r="15" spans="1:24" ht="14.25" customHeight="1" x14ac:dyDescent="0.25">
      <c r="A15" s="40">
        <v>69</v>
      </c>
      <c r="B15" s="40" t="s">
        <v>89</v>
      </c>
      <c r="C15" s="24" t="s">
        <v>90</v>
      </c>
      <c r="D15" s="24"/>
      <c r="E15" s="31" t="s">
        <v>91</v>
      </c>
      <c r="F15" s="24" t="s">
        <v>92</v>
      </c>
      <c r="G15" s="31" t="s">
        <v>93</v>
      </c>
      <c r="H15" s="24" t="s">
        <v>49</v>
      </c>
      <c r="I15" s="31" t="s">
        <v>94</v>
      </c>
      <c r="J15" s="24" t="s">
        <v>95</v>
      </c>
      <c r="K15" s="36">
        <v>1</v>
      </c>
      <c r="L15" s="36" t="s">
        <v>31</v>
      </c>
      <c r="M15" s="31" t="s">
        <v>96</v>
      </c>
      <c r="N15" s="24"/>
      <c r="O15" s="24"/>
      <c r="P15" s="24"/>
      <c r="Q15" s="31" t="s">
        <v>34</v>
      </c>
      <c r="R15" s="24"/>
      <c r="S15" s="24"/>
      <c r="T15" s="31" t="s">
        <v>35</v>
      </c>
      <c r="U15" s="34"/>
      <c r="V15" s="34"/>
      <c r="W15" s="34" t="str">
        <f t="shared" si="0"/>
        <v/>
      </c>
      <c r="X15" s="34" t="str">
        <f t="shared" si="1"/>
        <v/>
      </c>
    </row>
    <row r="16" spans="1:24" ht="14.25" customHeight="1" x14ac:dyDescent="0.25">
      <c r="A16" s="40">
        <v>0.83571428571428574</v>
      </c>
      <c r="B16" s="41">
        <v>1.4</v>
      </c>
      <c r="C16" s="24" t="s">
        <v>97</v>
      </c>
      <c r="D16" s="24"/>
      <c r="E16" s="24" t="s">
        <v>98</v>
      </c>
      <c r="F16" s="24" t="s">
        <v>99</v>
      </c>
      <c r="G16" s="31" t="s">
        <v>100</v>
      </c>
      <c r="H16" s="24" t="s">
        <v>97</v>
      </c>
      <c r="I16" s="31" t="s">
        <v>101</v>
      </c>
      <c r="J16" s="24" t="s">
        <v>102</v>
      </c>
      <c r="K16" s="30">
        <v>637</v>
      </c>
      <c r="L16" s="30" t="s">
        <v>31</v>
      </c>
      <c r="M16" s="31" t="s">
        <v>103</v>
      </c>
      <c r="N16" s="24" t="s">
        <v>33</v>
      </c>
      <c r="O16" s="24">
        <v>7</v>
      </c>
      <c r="P16" s="24"/>
      <c r="Q16" s="31" t="s">
        <v>34</v>
      </c>
      <c r="R16" s="24"/>
      <c r="S16" s="24"/>
      <c r="T16" s="31" t="s">
        <v>35</v>
      </c>
      <c r="U16" s="34"/>
      <c r="V16" s="34"/>
      <c r="W16" s="34" t="str">
        <f t="shared" si="0"/>
        <v/>
      </c>
      <c r="X16" s="34" t="str">
        <f t="shared" si="1"/>
        <v/>
      </c>
    </row>
    <row r="17" spans="1:24" ht="14.25" customHeight="1" x14ac:dyDescent="0.25">
      <c r="A17" s="40">
        <v>0.83571428571428574</v>
      </c>
      <c r="B17" s="41">
        <v>0.9</v>
      </c>
      <c r="C17" s="24" t="s">
        <v>97</v>
      </c>
      <c r="D17" s="24"/>
      <c r="E17" s="24" t="s">
        <v>104</v>
      </c>
      <c r="F17" s="24" t="s">
        <v>105</v>
      </c>
      <c r="G17" s="31" t="s">
        <v>106</v>
      </c>
      <c r="H17" s="24" t="s">
        <v>97</v>
      </c>
      <c r="I17" s="31" t="s">
        <v>101</v>
      </c>
      <c r="J17" s="24" t="s">
        <v>102</v>
      </c>
      <c r="K17" s="35">
        <v>637</v>
      </c>
      <c r="L17" s="35" t="s">
        <v>47</v>
      </c>
      <c r="M17" s="31" t="s">
        <v>103</v>
      </c>
      <c r="N17" s="24" t="s">
        <v>33</v>
      </c>
      <c r="O17" s="24">
        <v>7</v>
      </c>
      <c r="P17" s="24"/>
      <c r="Q17" s="31" t="s">
        <v>34</v>
      </c>
      <c r="R17" s="24"/>
      <c r="S17" s="24"/>
      <c r="T17" s="31" t="s">
        <v>35</v>
      </c>
      <c r="U17" s="34"/>
      <c r="V17" s="34"/>
      <c r="W17" s="34" t="str">
        <f t="shared" si="0"/>
        <v/>
      </c>
      <c r="X17" s="34" t="str">
        <f t="shared" si="1"/>
        <v/>
      </c>
    </row>
    <row r="18" spans="1:24" ht="14.25" customHeight="1" x14ac:dyDescent="0.25">
      <c r="A18" s="40">
        <v>7.3333333333333339</v>
      </c>
      <c r="B18" s="41">
        <v>11</v>
      </c>
      <c r="C18" s="24" t="s">
        <v>107</v>
      </c>
      <c r="D18" s="24"/>
      <c r="E18" s="24" t="s">
        <v>108</v>
      </c>
      <c r="F18" s="24" t="s">
        <v>109</v>
      </c>
      <c r="G18" s="31" t="s">
        <v>110</v>
      </c>
      <c r="H18" s="24" t="s">
        <v>111</v>
      </c>
      <c r="I18" s="31" t="s">
        <v>112</v>
      </c>
      <c r="J18" s="24" t="s">
        <v>113</v>
      </c>
      <c r="K18" s="36">
        <v>678</v>
      </c>
      <c r="L18" s="36" t="s">
        <v>31</v>
      </c>
      <c r="M18" s="31" t="s">
        <v>103</v>
      </c>
      <c r="N18" s="24" t="s">
        <v>33</v>
      </c>
      <c r="O18" s="24">
        <v>7</v>
      </c>
      <c r="P18" s="24"/>
      <c r="Q18" s="31" t="s">
        <v>34</v>
      </c>
      <c r="R18" s="24"/>
      <c r="S18" s="24"/>
      <c r="T18" s="31" t="s">
        <v>35</v>
      </c>
      <c r="U18" s="34"/>
      <c r="V18" s="34"/>
      <c r="W18" s="34" t="str">
        <f t="shared" si="0"/>
        <v/>
      </c>
      <c r="X18" s="34" t="str">
        <f t="shared" si="1"/>
        <v/>
      </c>
    </row>
    <row r="19" spans="1:24" ht="14.25" customHeight="1" x14ac:dyDescent="0.25">
      <c r="A19" s="40">
        <v>0.65</v>
      </c>
      <c r="B19" s="41" t="s">
        <v>114</v>
      </c>
      <c r="C19" s="24" t="s">
        <v>115</v>
      </c>
      <c r="D19" s="24"/>
      <c r="E19" s="24" t="s">
        <v>98</v>
      </c>
      <c r="F19" s="24" t="s">
        <v>116</v>
      </c>
      <c r="G19" s="31" t="s">
        <v>100</v>
      </c>
      <c r="H19" s="24" t="s">
        <v>84</v>
      </c>
      <c r="I19" s="31" t="s">
        <v>117</v>
      </c>
      <c r="J19" s="24" t="s">
        <v>118</v>
      </c>
      <c r="K19" s="30">
        <v>211</v>
      </c>
      <c r="L19" s="30" t="s">
        <v>31</v>
      </c>
      <c r="M19" s="31" t="s">
        <v>119</v>
      </c>
      <c r="N19" s="24" t="s">
        <v>33</v>
      </c>
      <c r="O19" s="24">
        <v>2</v>
      </c>
      <c r="P19" s="24"/>
      <c r="Q19" s="31" t="s">
        <v>34</v>
      </c>
      <c r="R19" s="24"/>
      <c r="S19" s="24"/>
      <c r="T19" s="31" t="s">
        <v>35</v>
      </c>
      <c r="U19" s="34"/>
      <c r="V19" s="34"/>
      <c r="W19" s="34" t="str">
        <f t="shared" si="0"/>
        <v/>
      </c>
      <c r="X19" s="34" t="str">
        <f t="shared" si="1"/>
        <v/>
      </c>
    </row>
    <row r="20" spans="1:24" ht="14.25" customHeight="1" x14ac:dyDescent="0.25">
      <c r="A20" s="40">
        <v>0.65</v>
      </c>
      <c r="B20" s="41" t="s">
        <v>120</v>
      </c>
      <c r="C20" s="24" t="s">
        <v>121</v>
      </c>
      <c r="D20" s="24"/>
      <c r="E20" s="24" t="s">
        <v>122</v>
      </c>
      <c r="F20" s="24" t="s">
        <v>123</v>
      </c>
      <c r="G20" s="31" t="s">
        <v>110</v>
      </c>
      <c r="H20" s="24" t="s">
        <v>84</v>
      </c>
      <c r="I20" s="31" t="s">
        <v>117</v>
      </c>
      <c r="J20" s="24" t="s">
        <v>118</v>
      </c>
      <c r="K20" s="42">
        <v>211</v>
      </c>
      <c r="L20" s="42" t="s">
        <v>47</v>
      </c>
      <c r="M20" s="31" t="s">
        <v>119</v>
      </c>
      <c r="N20" s="24" t="s">
        <v>33</v>
      </c>
      <c r="O20" s="24">
        <v>2</v>
      </c>
      <c r="P20" s="24"/>
      <c r="Q20" s="31" t="s">
        <v>34</v>
      </c>
      <c r="R20" s="24"/>
      <c r="S20" s="24"/>
      <c r="T20" s="31" t="s">
        <v>35</v>
      </c>
      <c r="U20" s="34"/>
      <c r="V20" s="34"/>
      <c r="W20" s="34" t="str">
        <f t="shared" si="0"/>
        <v/>
      </c>
      <c r="X20" s="34" t="str">
        <f t="shared" si="1"/>
        <v/>
      </c>
    </row>
    <row r="21" spans="1:24" ht="14.25" customHeight="1" x14ac:dyDescent="0.25">
      <c r="A21" s="40">
        <v>0.91400000000000003</v>
      </c>
      <c r="B21" s="41" t="s">
        <v>124</v>
      </c>
      <c r="C21" s="24" t="s">
        <v>121</v>
      </c>
      <c r="D21" s="24"/>
      <c r="E21" s="24" t="s">
        <v>122</v>
      </c>
      <c r="F21" s="24" t="s">
        <v>125</v>
      </c>
      <c r="G21" s="31" t="s">
        <v>110</v>
      </c>
      <c r="H21" s="24" t="s">
        <v>84</v>
      </c>
      <c r="I21" s="31" t="s">
        <v>126</v>
      </c>
      <c r="J21" s="24" t="s">
        <v>127</v>
      </c>
      <c r="K21" s="36">
        <v>212</v>
      </c>
      <c r="L21" s="36" t="s">
        <v>31</v>
      </c>
      <c r="M21" s="31" t="s">
        <v>128</v>
      </c>
      <c r="N21" s="24" t="s">
        <v>129</v>
      </c>
      <c r="O21" s="24">
        <v>2</v>
      </c>
      <c r="P21" s="24"/>
      <c r="Q21" s="31" t="s">
        <v>34</v>
      </c>
      <c r="R21" s="24"/>
      <c r="S21" s="24"/>
      <c r="T21" s="31" t="s">
        <v>35</v>
      </c>
      <c r="U21" s="34"/>
      <c r="V21" s="34"/>
      <c r="W21" s="34" t="str">
        <f t="shared" si="0"/>
        <v/>
      </c>
      <c r="X21" s="34" t="str">
        <f t="shared" si="1"/>
        <v/>
      </c>
    </row>
    <row r="22" spans="1:24" ht="14.25" customHeight="1" x14ac:dyDescent="0.25">
      <c r="A22" s="43">
        <v>49</v>
      </c>
      <c r="B22" s="43">
        <v>56</v>
      </c>
      <c r="C22" s="24" t="s">
        <v>49</v>
      </c>
      <c r="D22" s="24"/>
      <c r="E22" s="24" t="s">
        <v>130</v>
      </c>
      <c r="F22" s="24" t="s">
        <v>131</v>
      </c>
      <c r="G22" s="31" t="s">
        <v>27</v>
      </c>
      <c r="H22" s="24" t="s">
        <v>40</v>
      </c>
      <c r="I22" s="31" t="s">
        <v>132</v>
      </c>
      <c r="J22" s="24" t="s">
        <v>131</v>
      </c>
      <c r="K22" s="36">
        <v>183</v>
      </c>
      <c r="L22" s="36" t="s">
        <v>31</v>
      </c>
      <c r="M22" s="31" t="s">
        <v>133</v>
      </c>
      <c r="N22" s="24" t="s">
        <v>134</v>
      </c>
      <c r="O22" s="24">
        <v>4</v>
      </c>
      <c r="P22" s="24"/>
      <c r="Q22" s="31" t="s">
        <v>66</v>
      </c>
      <c r="R22" s="24" t="s">
        <v>45</v>
      </c>
      <c r="S22" s="24"/>
      <c r="T22" s="31" t="s">
        <v>35</v>
      </c>
      <c r="U22" s="34"/>
      <c r="V22" s="34"/>
      <c r="W22" s="34" t="str">
        <f t="shared" si="0"/>
        <v/>
      </c>
      <c r="X22" s="34" t="str">
        <f t="shared" si="1"/>
        <v/>
      </c>
    </row>
    <row r="23" spans="1:24" ht="14.25" customHeight="1" x14ac:dyDescent="0.25">
      <c r="A23" s="40">
        <v>65.599999999999994</v>
      </c>
      <c r="B23" s="41" t="s">
        <v>135</v>
      </c>
      <c r="C23" s="24" t="s">
        <v>136</v>
      </c>
      <c r="D23" s="24"/>
      <c r="E23" s="24" t="s">
        <v>137</v>
      </c>
      <c r="F23" s="24" t="s">
        <v>138</v>
      </c>
      <c r="G23" s="31" t="s">
        <v>83</v>
      </c>
      <c r="H23" s="24" t="s">
        <v>40</v>
      </c>
      <c r="I23" s="31" t="s">
        <v>139</v>
      </c>
      <c r="J23" s="24" t="s">
        <v>138</v>
      </c>
      <c r="K23" s="36">
        <v>210</v>
      </c>
      <c r="L23" s="36" t="s">
        <v>31</v>
      </c>
      <c r="M23" s="31" t="s">
        <v>128</v>
      </c>
      <c r="N23" s="24" t="s">
        <v>129</v>
      </c>
      <c r="O23" s="24">
        <v>2</v>
      </c>
      <c r="P23" s="24"/>
      <c r="Q23" s="31" t="s">
        <v>34</v>
      </c>
      <c r="R23" s="24" t="s">
        <v>45</v>
      </c>
      <c r="S23" s="24"/>
      <c r="T23" s="31" t="s">
        <v>35</v>
      </c>
      <c r="U23" s="34"/>
      <c r="V23" s="34"/>
      <c r="W23" s="34" t="str">
        <f t="shared" si="0"/>
        <v/>
      </c>
      <c r="X23" s="34" t="str">
        <f t="shared" si="1"/>
        <v/>
      </c>
    </row>
    <row r="24" spans="1:24" ht="14.25" customHeight="1" x14ac:dyDescent="0.25">
      <c r="A24" s="40">
        <v>33</v>
      </c>
      <c r="B24" s="41" t="s">
        <v>140</v>
      </c>
      <c r="C24" s="24" t="s">
        <v>141</v>
      </c>
      <c r="D24" s="24"/>
      <c r="E24" s="44" t="s">
        <v>142</v>
      </c>
      <c r="F24" s="24" t="s">
        <v>143</v>
      </c>
      <c r="G24" s="31" t="s">
        <v>110</v>
      </c>
      <c r="H24" s="24" t="s">
        <v>144</v>
      </c>
      <c r="I24" s="31" t="s">
        <v>145</v>
      </c>
      <c r="J24" s="24" t="s">
        <v>146</v>
      </c>
      <c r="K24" s="36">
        <v>213</v>
      </c>
      <c r="L24" s="36" t="s">
        <v>31</v>
      </c>
      <c r="M24" s="31" t="s">
        <v>128</v>
      </c>
      <c r="N24" s="24" t="s">
        <v>129</v>
      </c>
      <c r="O24" s="24">
        <v>2</v>
      </c>
      <c r="P24" s="24"/>
      <c r="Q24" s="31" t="s">
        <v>34</v>
      </c>
      <c r="R24" s="24"/>
      <c r="S24" s="24"/>
      <c r="T24" s="31" t="s">
        <v>35</v>
      </c>
      <c r="U24" s="34"/>
      <c r="V24" s="34"/>
      <c r="W24" s="34" t="str">
        <f t="shared" si="0"/>
        <v/>
      </c>
      <c r="X24" s="34" t="str">
        <f t="shared" si="1"/>
        <v/>
      </c>
    </row>
    <row r="25" spans="1:24" ht="14.25" customHeight="1" x14ac:dyDescent="0.25">
      <c r="A25" s="40">
        <v>3.15</v>
      </c>
      <c r="B25" s="40" t="s">
        <v>147</v>
      </c>
      <c r="C25" s="24" t="s">
        <v>148</v>
      </c>
      <c r="D25" s="24"/>
      <c r="E25" s="24" t="s">
        <v>122</v>
      </c>
      <c r="F25" s="24" t="s">
        <v>149</v>
      </c>
      <c r="G25" s="31" t="s">
        <v>110</v>
      </c>
      <c r="H25" s="24" t="s">
        <v>150</v>
      </c>
      <c r="I25" s="31" t="s">
        <v>151</v>
      </c>
      <c r="J25" s="24" t="s">
        <v>152</v>
      </c>
      <c r="K25" s="36">
        <v>417</v>
      </c>
      <c r="L25" s="36" t="s">
        <v>31</v>
      </c>
      <c r="M25" s="31" t="s">
        <v>153</v>
      </c>
      <c r="N25" s="24" t="s">
        <v>88</v>
      </c>
      <c r="O25" s="24">
        <v>4</v>
      </c>
      <c r="P25" s="24"/>
      <c r="Q25" s="31" t="s">
        <v>34</v>
      </c>
      <c r="R25" s="24"/>
      <c r="S25" s="24"/>
      <c r="T25" s="31" t="s">
        <v>35</v>
      </c>
      <c r="U25" s="34"/>
      <c r="V25" s="34"/>
      <c r="W25" s="34" t="str">
        <f t="shared" si="0"/>
        <v/>
      </c>
      <c r="X25" s="34" t="str">
        <f t="shared" si="1"/>
        <v/>
      </c>
    </row>
    <row r="26" spans="1:24" ht="14.25" customHeight="1" x14ac:dyDescent="0.25">
      <c r="A26" s="40">
        <v>2.2999999999999998</v>
      </c>
      <c r="B26" s="41" t="s">
        <v>154</v>
      </c>
      <c r="C26" s="24" t="s">
        <v>155</v>
      </c>
      <c r="D26" s="24"/>
      <c r="E26" s="24" t="s">
        <v>156</v>
      </c>
      <c r="F26" s="24" t="s">
        <v>157</v>
      </c>
      <c r="G26" s="31" t="s">
        <v>83</v>
      </c>
      <c r="H26" s="24" t="s">
        <v>40</v>
      </c>
      <c r="I26" s="31" t="s">
        <v>158</v>
      </c>
      <c r="J26" s="24" t="s">
        <v>159</v>
      </c>
      <c r="K26" s="30">
        <v>444</v>
      </c>
      <c r="L26" s="30" t="s">
        <v>31</v>
      </c>
      <c r="M26" s="31" t="s">
        <v>153</v>
      </c>
      <c r="N26" s="24" t="s">
        <v>88</v>
      </c>
      <c r="O26" s="24">
        <v>4</v>
      </c>
      <c r="P26" s="24"/>
      <c r="Q26" s="31" t="s">
        <v>34</v>
      </c>
      <c r="R26" s="24" t="s">
        <v>45</v>
      </c>
      <c r="S26" s="24"/>
      <c r="T26" s="31" t="s">
        <v>35</v>
      </c>
      <c r="U26" s="34"/>
      <c r="V26" s="34"/>
      <c r="W26" s="34" t="str">
        <f t="shared" si="0"/>
        <v/>
      </c>
      <c r="X26" s="34" t="str">
        <f t="shared" si="1"/>
        <v/>
      </c>
    </row>
    <row r="27" spans="1:24" ht="14.25" customHeight="1" x14ac:dyDescent="0.25">
      <c r="A27" s="40">
        <v>2.2999999999999998</v>
      </c>
      <c r="B27" s="40" t="s">
        <v>160</v>
      </c>
      <c r="C27" s="24" t="s">
        <v>155</v>
      </c>
      <c r="D27" s="24"/>
      <c r="E27" s="24" t="s">
        <v>161</v>
      </c>
      <c r="F27" s="24" t="s">
        <v>162</v>
      </c>
      <c r="G27" s="31" t="s">
        <v>83</v>
      </c>
      <c r="H27" s="24" t="s">
        <v>40</v>
      </c>
      <c r="I27" s="31" t="s">
        <v>158</v>
      </c>
      <c r="J27" s="24" t="s">
        <v>159</v>
      </c>
      <c r="K27" s="42">
        <v>444</v>
      </c>
      <c r="L27" s="42" t="s">
        <v>47</v>
      </c>
      <c r="M27" s="31" t="s">
        <v>153</v>
      </c>
      <c r="N27" s="24" t="s">
        <v>88</v>
      </c>
      <c r="O27" s="24">
        <v>4</v>
      </c>
      <c r="P27" s="24"/>
      <c r="Q27" s="31" t="s">
        <v>34</v>
      </c>
      <c r="R27" s="24" t="s">
        <v>45</v>
      </c>
      <c r="S27" s="24"/>
      <c r="T27" s="31" t="s">
        <v>35</v>
      </c>
      <c r="U27" s="34"/>
      <c r="V27" s="34"/>
      <c r="W27" s="34" t="str">
        <f t="shared" si="0"/>
        <v/>
      </c>
      <c r="X27" s="34" t="str">
        <f t="shared" si="1"/>
        <v/>
      </c>
    </row>
    <row r="28" spans="1:24" ht="14.25" customHeight="1" x14ac:dyDescent="0.25">
      <c r="A28" s="40">
        <v>5.89</v>
      </c>
      <c r="B28" s="40" t="s">
        <v>163</v>
      </c>
      <c r="C28" s="24" t="s">
        <v>164</v>
      </c>
      <c r="D28" s="24"/>
      <c r="E28" s="24" t="s">
        <v>165</v>
      </c>
      <c r="F28" s="24" t="s">
        <v>166</v>
      </c>
      <c r="G28" s="31" t="s">
        <v>46</v>
      </c>
      <c r="H28" s="24" t="s">
        <v>167</v>
      </c>
      <c r="I28" s="31" t="s">
        <v>168</v>
      </c>
      <c r="J28" s="24" t="s">
        <v>169</v>
      </c>
      <c r="K28" s="36">
        <v>75</v>
      </c>
      <c r="L28" s="36" t="s">
        <v>31</v>
      </c>
      <c r="M28" s="31" t="s">
        <v>170</v>
      </c>
      <c r="N28" s="24" t="s">
        <v>129</v>
      </c>
      <c r="O28" s="24">
        <v>1</v>
      </c>
      <c r="P28" s="24"/>
      <c r="Q28" s="31" t="s">
        <v>34</v>
      </c>
      <c r="R28" s="24"/>
      <c r="S28" s="24"/>
      <c r="T28" s="31" t="s">
        <v>35</v>
      </c>
      <c r="U28" s="34"/>
      <c r="V28" s="34"/>
      <c r="W28" s="34" t="str">
        <f t="shared" si="0"/>
        <v/>
      </c>
      <c r="X28" s="34" t="str">
        <f t="shared" si="1"/>
        <v/>
      </c>
    </row>
    <row r="29" spans="1:24" ht="14.25" customHeight="1" x14ac:dyDescent="0.25">
      <c r="A29" s="40">
        <v>0.58499999999999996</v>
      </c>
      <c r="B29" s="40">
        <v>0.82499999999999996</v>
      </c>
      <c r="C29" s="24" t="s">
        <v>24</v>
      </c>
      <c r="D29" s="31" t="s">
        <v>171</v>
      </c>
      <c r="E29" s="24" t="s">
        <v>67</v>
      </c>
      <c r="F29" s="24" t="s">
        <v>172</v>
      </c>
      <c r="G29" s="31" t="s">
        <v>69</v>
      </c>
      <c r="H29" s="24" t="s">
        <v>28</v>
      </c>
      <c r="I29" s="31" t="s">
        <v>173</v>
      </c>
      <c r="J29" s="24" t="s">
        <v>174</v>
      </c>
      <c r="K29" s="36">
        <v>72</v>
      </c>
      <c r="L29" s="36" t="s">
        <v>31</v>
      </c>
      <c r="M29" s="31" t="s">
        <v>175</v>
      </c>
      <c r="N29" s="24" t="s">
        <v>33</v>
      </c>
      <c r="O29" s="24">
        <v>1</v>
      </c>
      <c r="P29" s="24"/>
      <c r="Q29" s="31" t="s">
        <v>34</v>
      </c>
      <c r="R29" s="24"/>
      <c r="S29" s="24"/>
      <c r="T29" s="31" t="s">
        <v>35</v>
      </c>
      <c r="U29" s="34"/>
      <c r="V29" s="34"/>
      <c r="W29" s="34" t="str">
        <f t="shared" si="0"/>
        <v/>
      </c>
      <c r="X29" s="34" t="str">
        <f t="shared" si="1"/>
        <v/>
      </c>
    </row>
    <row r="30" spans="1:24" ht="14.25" customHeight="1" x14ac:dyDescent="0.25">
      <c r="A30" s="24">
        <v>3.19</v>
      </c>
      <c r="B30" s="31" t="s">
        <v>176</v>
      </c>
      <c r="C30" s="24" t="s">
        <v>177</v>
      </c>
      <c r="D30" s="24"/>
      <c r="E30" s="24" t="s">
        <v>178</v>
      </c>
      <c r="F30" s="24" t="s">
        <v>179</v>
      </c>
      <c r="G30" s="31" t="s">
        <v>180</v>
      </c>
      <c r="H30" s="24" t="s">
        <v>181</v>
      </c>
      <c r="I30" s="31" t="s">
        <v>182</v>
      </c>
      <c r="J30" s="24" t="s">
        <v>183</v>
      </c>
      <c r="K30" s="36">
        <v>158</v>
      </c>
      <c r="L30" s="36" t="s">
        <v>31</v>
      </c>
      <c r="M30" s="31" t="s">
        <v>184</v>
      </c>
      <c r="N30" s="24" t="s">
        <v>185</v>
      </c>
      <c r="O30" s="24">
        <v>2</v>
      </c>
      <c r="P30" s="24"/>
      <c r="Q30" s="31" t="s">
        <v>66</v>
      </c>
      <c r="R30" s="24"/>
      <c r="S30" s="24"/>
      <c r="T30" s="31" t="s">
        <v>35</v>
      </c>
      <c r="U30" s="34"/>
      <c r="V30" s="34"/>
      <c r="W30" s="34" t="str">
        <f t="shared" si="0"/>
        <v/>
      </c>
      <c r="X30" s="34" t="str">
        <f t="shared" si="1"/>
        <v/>
      </c>
    </row>
    <row r="31" spans="1:24" ht="14.25" customHeight="1" x14ac:dyDescent="0.25">
      <c r="A31" s="24">
        <v>1.74</v>
      </c>
      <c r="B31" s="24" t="s">
        <v>186</v>
      </c>
      <c r="C31" s="24" t="s">
        <v>24</v>
      </c>
      <c r="D31" s="24"/>
      <c r="E31" s="24" t="s">
        <v>178</v>
      </c>
      <c r="F31" s="24" t="s">
        <v>179</v>
      </c>
      <c r="G31" s="31" t="s">
        <v>180</v>
      </c>
      <c r="H31" s="24" t="s">
        <v>84</v>
      </c>
      <c r="I31" s="31" t="s">
        <v>187</v>
      </c>
      <c r="J31" s="24" t="s">
        <v>188</v>
      </c>
      <c r="K31" s="36">
        <v>159</v>
      </c>
      <c r="L31" s="36" t="s">
        <v>31</v>
      </c>
      <c r="M31" s="31" t="s">
        <v>184</v>
      </c>
      <c r="N31" s="24" t="s">
        <v>185</v>
      </c>
      <c r="O31" s="24">
        <v>2</v>
      </c>
      <c r="P31" s="24"/>
      <c r="Q31" s="31" t="s">
        <v>66</v>
      </c>
      <c r="R31" s="24"/>
      <c r="S31" s="24"/>
      <c r="T31" s="31" t="s">
        <v>35</v>
      </c>
      <c r="U31" s="34"/>
      <c r="V31" s="34"/>
      <c r="W31" s="34" t="str">
        <f t="shared" si="0"/>
        <v/>
      </c>
      <c r="X31" s="34" t="str">
        <f t="shared" si="1"/>
        <v/>
      </c>
    </row>
    <row r="32" spans="1:24" ht="14.25" customHeight="1" x14ac:dyDescent="0.25">
      <c r="A32" s="24">
        <v>0.66</v>
      </c>
      <c r="B32" s="24" t="s">
        <v>189</v>
      </c>
      <c r="C32" s="24" t="s">
        <v>24</v>
      </c>
      <c r="D32" s="24"/>
      <c r="E32" s="24" t="s">
        <v>190</v>
      </c>
      <c r="F32" s="24" t="s">
        <v>191</v>
      </c>
      <c r="G32" s="31" t="s">
        <v>192</v>
      </c>
      <c r="H32" s="24" t="s">
        <v>84</v>
      </c>
      <c r="I32" s="31" t="s">
        <v>193</v>
      </c>
      <c r="J32" s="24" t="s">
        <v>194</v>
      </c>
      <c r="K32" s="36">
        <v>201</v>
      </c>
      <c r="L32" s="36" t="s">
        <v>31</v>
      </c>
      <c r="M32" s="31" t="s">
        <v>184</v>
      </c>
      <c r="N32" s="24" t="s">
        <v>185</v>
      </c>
      <c r="O32" s="24">
        <v>2</v>
      </c>
      <c r="P32" s="24"/>
      <c r="Q32" s="31" t="s">
        <v>66</v>
      </c>
      <c r="R32" s="24" t="s">
        <v>45</v>
      </c>
      <c r="S32" s="24"/>
      <c r="T32" s="31" t="s">
        <v>35</v>
      </c>
      <c r="U32" s="34"/>
      <c r="V32" s="34"/>
      <c r="W32" s="34" t="str">
        <f t="shared" si="0"/>
        <v/>
      </c>
      <c r="X32" s="34" t="str">
        <f t="shared" si="1"/>
        <v/>
      </c>
    </row>
    <row r="33" spans="1:24" ht="14.25" customHeight="1" x14ac:dyDescent="0.25">
      <c r="A33" s="40">
        <v>0.74250000000000005</v>
      </c>
      <c r="B33" s="40">
        <v>1.9166666666666667</v>
      </c>
      <c r="C33" s="24" t="s">
        <v>195</v>
      </c>
      <c r="D33" s="24"/>
      <c r="E33" s="24" t="s">
        <v>196</v>
      </c>
      <c r="F33" s="24" t="s">
        <v>197</v>
      </c>
      <c r="G33" s="27" t="s">
        <v>39</v>
      </c>
      <c r="H33" s="24" t="s">
        <v>28</v>
      </c>
      <c r="I33" s="31" t="s">
        <v>198</v>
      </c>
      <c r="J33" s="24" t="s">
        <v>199</v>
      </c>
      <c r="K33" s="36">
        <v>771</v>
      </c>
      <c r="L33" s="36" t="s">
        <v>31</v>
      </c>
      <c r="M33" s="31" t="s">
        <v>72</v>
      </c>
      <c r="N33" s="24" t="s">
        <v>33</v>
      </c>
      <c r="O33" s="24">
        <v>8</v>
      </c>
      <c r="P33" s="24"/>
      <c r="Q33" s="31" t="s">
        <v>34</v>
      </c>
      <c r="R33" s="24" t="s">
        <v>45</v>
      </c>
      <c r="S33" s="24"/>
      <c r="T33" s="31" t="s">
        <v>35</v>
      </c>
      <c r="U33" s="34"/>
      <c r="V33" s="34"/>
      <c r="W33" s="34" t="str">
        <f t="shared" si="0"/>
        <v/>
      </c>
      <c r="X33" s="34" t="str">
        <f t="shared" si="1"/>
        <v/>
      </c>
    </row>
    <row r="34" spans="1:24" ht="14.25" customHeight="1" x14ac:dyDescent="0.25">
      <c r="A34" s="40">
        <v>0.93599999999999994</v>
      </c>
      <c r="B34" s="40">
        <v>1.95</v>
      </c>
      <c r="C34" s="24" t="s">
        <v>195</v>
      </c>
      <c r="D34" s="24"/>
      <c r="E34" s="24" t="s">
        <v>196</v>
      </c>
      <c r="F34" s="24" t="s">
        <v>200</v>
      </c>
      <c r="G34" s="27" t="s">
        <v>39</v>
      </c>
      <c r="H34" s="24" t="s">
        <v>28</v>
      </c>
      <c r="I34" s="31" t="s">
        <v>201</v>
      </c>
      <c r="J34" s="24" t="s">
        <v>202</v>
      </c>
      <c r="K34" s="36">
        <v>772</v>
      </c>
      <c r="L34" s="36" t="s">
        <v>31</v>
      </c>
      <c r="M34" s="31" t="s">
        <v>72</v>
      </c>
      <c r="N34" s="24" t="s">
        <v>33</v>
      </c>
      <c r="O34" s="24">
        <v>8</v>
      </c>
      <c r="P34" s="24"/>
      <c r="Q34" s="31" t="s">
        <v>34</v>
      </c>
      <c r="R34" s="24" t="s">
        <v>45</v>
      </c>
      <c r="S34" s="24"/>
      <c r="T34" s="31" t="s">
        <v>35</v>
      </c>
      <c r="U34" s="34"/>
      <c r="V34" s="34"/>
      <c r="W34" s="34" t="str">
        <f t="shared" si="0"/>
        <v/>
      </c>
      <c r="X34" s="34" t="str">
        <f t="shared" si="1"/>
        <v/>
      </c>
    </row>
    <row r="35" spans="1:24" ht="14.25" customHeight="1" x14ac:dyDescent="0.25">
      <c r="A35" s="40">
        <v>14.297142857142861</v>
      </c>
      <c r="B35" s="40">
        <v>21.6</v>
      </c>
      <c r="C35" s="24" t="s">
        <v>36</v>
      </c>
      <c r="D35" s="24"/>
      <c r="E35" s="24" t="s">
        <v>203</v>
      </c>
      <c r="F35" s="24" t="s">
        <v>204</v>
      </c>
      <c r="G35" s="31" t="s">
        <v>110</v>
      </c>
      <c r="H35" s="24" t="s">
        <v>40</v>
      </c>
      <c r="I35" s="31" t="s">
        <v>205</v>
      </c>
      <c r="J35" s="24" t="s">
        <v>206</v>
      </c>
      <c r="K35" s="36">
        <v>773</v>
      </c>
      <c r="L35" s="36" t="s">
        <v>31</v>
      </c>
      <c r="M35" s="31" t="s">
        <v>72</v>
      </c>
      <c r="N35" s="24" t="s">
        <v>33</v>
      </c>
      <c r="O35" s="24">
        <v>8</v>
      </c>
      <c r="P35" s="24"/>
      <c r="Q35" s="31" t="s">
        <v>34</v>
      </c>
      <c r="R35" s="24" t="s">
        <v>45</v>
      </c>
      <c r="S35" s="24"/>
      <c r="T35" s="31" t="s">
        <v>35</v>
      </c>
      <c r="U35" s="34"/>
      <c r="V35" s="34"/>
      <c r="W35" s="34" t="str">
        <f t="shared" si="0"/>
        <v/>
      </c>
      <c r="X35" s="34" t="str">
        <f t="shared" si="1"/>
        <v/>
      </c>
    </row>
    <row r="36" spans="1:24" ht="14.25" customHeight="1" x14ac:dyDescent="0.25">
      <c r="A36" s="40">
        <v>49.5</v>
      </c>
      <c r="B36" s="40">
        <v>130</v>
      </c>
      <c r="C36" s="24" t="s">
        <v>207</v>
      </c>
      <c r="D36" s="24"/>
      <c r="E36" s="24" t="s">
        <v>208</v>
      </c>
      <c r="F36" s="24" t="s">
        <v>204</v>
      </c>
      <c r="G36" s="31" t="s">
        <v>110</v>
      </c>
      <c r="H36" s="24" t="s">
        <v>209</v>
      </c>
      <c r="I36" s="31" t="s">
        <v>210</v>
      </c>
      <c r="J36" s="24" t="s">
        <v>211</v>
      </c>
      <c r="K36" s="36">
        <v>774</v>
      </c>
      <c r="L36" s="36" t="s">
        <v>31</v>
      </c>
      <c r="M36" s="31" t="s">
        <v>72</v>
      </c>
      <c r="N36" s="24" t="s">
        <v>33</v>
      </c>
      <c r="O36" s="24">
        <v>8</v>
      </c>
      <c r="P36" s="24"/>
      <c r="Q36" s="31" t="s">
        <v>34</v>
      </c>
      <c r="R36" s="24" t="s">
        <v>45</v>
      </c>
      <c r="S36" s="24"/>
      <c r="T36" s="31" t="s">
        <v>35</v>
      </c>
      <c r="U36" s="34"/>
      <c r="V36" s="34"/>
      <c r="W36" s="34" t="str">
        <f t="shared" si="0"/>
        <v/>
      </c>
      <c r="X36" s="34" t="str">
        <f t="shared" si="1"/>
        <v/>
      </c>
    </row>
    <row r="37" spans="1:24" ht="14.25" customHeight="1" x14ac:dyDescent="0.25">
      <c r="A37" s="40">
        <v>0.23899999999999999</v>
      </c>
      <c r="B37" s="45" t="s">
        <v>212</v>
      </c>
      <c r="C37" s="24" t="s">
        <v>24</v>
      </c>
      <c r="D37" s="24"/>
      <c r="E37" s="24" t="s">
        <v>178</v>
      </c>
      <c r="F37" s="24" t="s">
        <v>213</v>
      </c>
      <c r="G37" s="31" t="s">
        <v>180</v>
      </c>
      <c r="H37" s="24" t="s">
        <v>84</v>
      </c>
      <c r="I37" s="31" t="s">
        <v>214</v>
      </c>
      <c r="J37" s="24" t="s">
        <v>215</v>
      </c>
      <c r="K37" s="36">
        <v>78</v>
      </c>
      <c r="L37" s="36" t="s">
        <v>31</v>
      </c>
      <c r="M37" s="31" t="s">
        <v>170</v>
      </c>
      <c r="N37" s="24" t="s">
        <v>129</v>
      </c>
      <c r="O37" s="24">
        <v>1</v>
      </c>
      <c r="P37" s="24"/>
      <c r="Q37" s="31" t="s">
        <v>34</v>
      </c>
      <c r="R37" s="24"/>
      <c r="S37" s="24"/>
      <c r="T37" s="31" t="s">
        <v>35</v>
      </c>
      <c r="U37" s="34"/>
      <c r="V37" s="34"/>
      <c r="W37" s="34" t="str">
        <f t="shared" si="0"/>
        <v/>
      </c>
      <c r="X37" s="34" t="str">
        <f t="shared" si="1"/>
        <v/>
      </c>
    </row>
    <row r="38" spans="1:24" ht="14.25" customHeight="1" x14ac:dyDescent="0.25">
      <c r="A38" s="40">
        <v>0.32</v>
      </c>
      <c r="B38" s="40" t="s">
        <v>216</v>
      </c>
      <c r="C38" s="24" t="s">
        <v>24</v>
      </c>
      <c r="D38" s="24"/>
      <c r="E38" s="24" t="s">
        <v>217</v>
      </c>
      <c r="F38" s="24" t="s">
        <v>218</v>
      </c>
      <c r="G38" s="31" t="s">
        <v>83</v>
      </c>
      <c r="H38" s="24" t="s">
        <v>84</v>
      </c>
      <c r="I38" s="31" t="s">
        <v>219</v>
      </c>
      <c r="J38" s="24" t="s">
        <v>220</v>
      </c>
      <c r="K38" s="36">
        <v>79</v>
      </c>
      <c r="L38" s="36" t="s">
        <v>31</v>
      </c>
      <c r="M38" s="31" t="s">
        <v>170</v>
      </c>
      <c r="N38" s="24" t="s">
        <v>129</v>
      </c>
      <c r="O38" s="24">
        <v>1</v>
      </c>
      <c r="P38" s="24"/>
      <c r="Q38" s="31" t="s">
        <v>34</v>
      </c>
      <c r="R38" s="24"/>
      <c r="S38" s="24"/>
      <c r="T38" s="31" t="s">
        <v>35</v>
      </c>
      <c r="U38" s="34"/>
      <c r="V38" s="34"/>
      <c r="W38" s="34" t="str">
        <f t="shared" si="0"/>
        <v/>
      </c>
      <c r="X38" s="34" t="str">
        <f t="shared" si="1"/>
        <v/>
      </c>
    </row>
    <row r="39" spans="1:24" ht="14.25" customHeight="1" x14ac:dyDescent="0.25">
      <c r="A39" s="36">
        <v>3200</v>
      </c>
      <c r="B39" s="24" t="s">
        <v>221</v>
      </c>
      <c r="C39" s="24" t="s">
        <v>222</v>
      </c>
      <c r="D39" s="24"/>
      <c r="E39" s="24" t="s">
        <v>223</v>
      </c>
      <c r="F39" s="24" t="s">
        <v>224</v>
      </c>
      <c r="G39" s="31" t="s">
        <v>69</v>
      </c>
      <c r="H39" s="24" t="s">
        <v>222</v>
      </c>
      <c r="I39" s="31" t="s">
        <v>225</v>
      </c>
      <c r="J39" s="24" t="s">
        <v>226</v>
      </c>
      <c r="K39" s="36">
        <v>4</v>
      </c>
      <c r="L39" s="36" t="s">
        <v>31</v>
      </c>
      <c r="M39" s="31" t="s">
        <v>227</v>
      </c>
      <c r="N39" s="24" t="s">
        <v>185</v>
      </c>
      <c r="O39" s="24"/>
      <c r="P39" s="24" t="s">
        <v>228</v>
      </c>
      <c r="Q39" s="31" t="s">
        <v>34</v>
      </c>
      <c r="R39" s="24" t="s">
        <v>45</v>
      </c>
      <c r="S39" s="24" t="s">
        <v>229</v>
      </c>
      <c r="T39" s="31" t="s">
        <v>35</v>
      </c>
      <c r="U39" s="34"/>
      <c r="V39" s="34"/>
      <c r="W39" s="34" t="str">
        <f t="shared" si="0"/>
        <v/>
      </c>
      <c r="X39" s="34" t="str">
        <f t="shared" si="1"/>
        <v/>
      </c>
    </row>
    <row r="40" spans="1:24" ht="14.25" customHeight="1" x14ac:dyDescent="0.25">
      <c r="A40" s="40">
        <v>0.32</v>
      </c>
      <c r="B40" s="40"/>
      <c r="C40" s="24" t="s">
        <v>115</v>
      </c>
      <c r="D40" s="24"/>
      <c r="E40" s="24" t="s">
        <v>230</v>
      </c>
      <c r="F40" s="24" t="s">
        <v>231</v>
      </c>
      <c r="G40" s="31" t="s">
        <v>100</v>
      </c>
      <c r="H40" s="24" t="s">
        <v>84</v>
      </c>
      <c r="I40" s="31" t="s">
        <v>232</v>
      </c>
      <c r="J40" s="24" t="s">
        <v>233</v>
      </c>
      <c r="K40" s="36">
        <v>482</v>
      </c>
      <c r="L40" s="36" t="s">
        <v>31</v>
      </c>
      <c r="M40" s="31" t="s">
        <v>234</v>
      </c>
      <c r="N40" s="24" t="s">
        <v>88</v>
      </c>
      <c r="O40" s="24">
        <v>5</v>
      </c>
      <c r="P40" s="24"/>
      <c r="Q40" s="31" t="s">
        <v>34</v>
      </c>
      <c r="R40" s="24"/>
      <c r="S40" s="24"/>
      <c r="T40" s="31" t="s">
        <v>35</v>
      </c>
      <c r="U40" s="34"/>
      <c r="V40" s="34"/>
      <c r="W40" s="34" t="str">
        <f t="shared" si="0"/>
        <v/>
      </c>
      <c r="X40" s="34" t="str">
        <f t="shared" si="1"/>
        <v/>
      </c>
    </row>
    <row r="41" spans="1:24" ht="14.25" customHeight="1" x14ac:dyDescent="0.25">
      <c r="A41" s="40">
        <v>4.4685000000000006</v>
      </c>
      <c r="B41" s="40">
        <v>6</v>
      </c>
      <c r="C41" s="24" t="s">
        <v>235</v>
      </c>
      <c r="D41" s="24"/>
      <c r="E41" s="24" t="s">
        <v>104</v>
      </c>
      <c r="F41" s="161" t="s">
        <v>236</v>
      </c>
      <c r="G41" s="31" t="s">
        <v>106</v>
      </c>
      <c r="H41" s="24" t="s">
        <v>235</v>
      </c>
      <c r="I41" s="162" t="s">
        <v>237</v>
      </c>
      <c r="J41" s="161" t="s">
        <v>238</v>
      </c>
      <c r="K41" s="36">
        <v>426</v>
      </c>
      <c r="L41" s="36" t="s">
        <v>31</v>
      </c>
      <c r="M41" s="31" t="s">
        <v>32</v>
      </c>
      <c r="N41" s="24" t="s">
        <v>33</v>
      </c>
      <c r="O41" s="24">
        <v>5</v>
      </c>
      <c r="P41" s="24"/>
      <c r="Q41" s="31" t="s">
        <v>34</v>
      </c>
      <c r="R41" s="24"/>
      <c r="S41" s="24"/>
      <c r="T41" s="31" t="s">
        <v>35</v>
      </c>
      <c r="U41" s="34"/>
      <c r="V41" s="34"/>
      <c r="W41" s="34" t="str">
        <f t="shared" si="0"/>
        <v/>
      </c>
      <c r="X41" s="34" t="str">
        <f t="shared" si="1"/>
        <v/>
      </c>
    </row>
    <row r="42" spans="1:24" ht="14.25" customHeight="1" x14ac:dyDescent="0.25">
      <c r="A42" s="40">
        <v>0.27</v>
      </c>
      <c r="B42" s="41">
        <v>0.35</v>
      </c>
      <c r="C42" s="24" t="s">
        <v>195</v>
      </c>
      <c r="D42" s="24"/>
      <c r="E42" s="24" t="s">
        <v>239</v>
      </c>
      <c r="F42" s="24" t="s">
        <v>240</v>
      </c>
      <c r="G42" s="31" t="s">
        <v>110</v>
      </c>
      <c r="H42" s="24" t="s">
        <v>28</v>
      </c>
      <c r="I42" s="31" t="s">
        <v>241</v>
      </c>
      <c r="J42" s="24" t="s">
        <v>242</v>
      </c>
      <c r="K42" s="36">
        <v>194</v>
      </c>
      <c r="L42" s="36" t="s">
        <v>31</v>
      </c>
      <c r="M42" s="31" t="s">
        <v>119</v>
      </c>
      <c r="N42" s="24" t="s">
        <v>33</v>
      </c>
      <c r="O42" s="24">
        <v>2</v>
      </c>
      <c r="P42" s="24"/>
      <c r="Q42" s="31" t="s">
        <v>34</v>
      </c>
      <c r="R42" s="24"/>
      <c r="S42" s="24"/>
      <c r="T42" s="31" t="s">
        <v>35</v>
      </c>
      <c r="U42" s="34"/>
      <c r="V42" s="34"/>
      <c r="W42" s="34" t="str">
        <f t="shared" si="0"/>
        <v/>
      </c>
      <c r="X42" s="34" t="str">
        <f t="shared" si="1"/>
        <v/>
      </c>
    </row>
    <row r="43" spans="1:24" ht="14.25" customHeight="1" x14ac:dyDescent="0.25">
      <c r="A43" s="24">
        <v>4</v>
      </c>
      <c r="B43" s="24" t="s">
        <v>243</v>
      </c>
      <c r="C43" s="24" t="s">
        <v>244</v>
      </c>
      <c r="D43" s="24"/>
      <c r="E43" s="24" t="s">
        <v>239</v>
      </c>
      <c r="F43" s="24" t="s">
        <v>245</v>
      </c>
      <c r="G43" s="27" t="s">
        <v>39</v>
      </c>
      <c r="H43" s="24" t="s">
        <v>246</v>
      </c>
      <c r="I43" s="31" t="s">
        <v>247</v>
      </c>
      <c r="J43" s="24" t="s">
        <v>248</v>
      </c>
      <c r="K43" s="36">
        <v>280</v>
      </c>
      <c r="L43" s="36" t="s">
        <v>31</v>
      </c>
      <c r="M43" s="31" t="s">
        <v>249</v>
      </c>
      <c r="N43" s="24" t="s">
        <v>185</v>
      </c>
      <c r="O43" s="24">
        <v>3</v>
      </c>
      <c r="P43" s="24"/>
      <c r="Q43" s="31" t="s">
        <v>66</v>
      </c>
      <c r="R43" s="24"/>
      <c r="S43" s="24"/>
      <c r="T43" s="31" t="s">
        <v>35</v>
      </c>
      <c r="U43" s="34"/>
      <c r="V43" s="34"/>
      <c r="W43" s="34" t="str">
        <f t="shared" si="0"/>
        <v/>
      </c>
      <c r="X43" s="34" t="str">
        <f t="shared" si="1"/>
        <v/>
      </c>
    </row>
    <row r="44" spans="1:24" ht="14.25" customHeight="1" x14ac:dyDescent="0.25">
      <c r="A44" s="36">
        <v>4.9000000000000004</v>
      </c>
      <c r="B44" s="31" t="s">
        <v>250</v>
      </c>
      <c r="C44" s="24" t="s">
        <v>251</v>
      </c>
      <c r="D44" s="24"/>
      <c r="E44" s="24" t="s">
        <v>178</v>
      </c>
      <c r="F44" s="24" t="s">
        <v>252</v>
      </c>
      <c r="G44" s="31" t="s">
        <v>180</v>
      </c>
      <c r="H44" s="24" t="s">
        <v>40</v>
      </c>
      <c r="I44" s="31" t="s">
        <v>253</v>
      </c>
      <c r="J44" s="24" t="s">
        <v>254</v>
      </c>
      <c r="K44" s="36">
        <v>51</v>
      </c>
      <c r="L44" s="36" t="s">
        <v>31</v>
      </c>
      <c r="M44" s="31" t="s">
        <v>255</v>
      </c>
      <c r="N44" s="24" t="s">
        <v>185</v>
      </c>
      <c r="O44" s="24">
        <v>1</v>
      </c>
      <c r="P44" s="24"/>
      <c r="Q44" s="31" t="s">
        <v>66</v>
      </c>
      <c r="R44" s="24" t="s">
        <v>45</v>
      </c>
      <c r="S44" s="24"/>
      <c r="T44" s="31" t="s">
        <v>35</v>
      </c>
      <c r="U44" s="34"/>
      <c r="V44" s="34"/>
      <c r="W44" s="34" t="str">
        <f t="shared" si="0"/>
        <v/>
      </c>
      <c r="X44" s="34" t="str">
        <f t="shared" si="1"/>
        <v/>
      </c>
    </row>
    <row r="45" spans="1:24" ht="14.25" customHeight="1" x14ac:dyDescent="0.25">
      <c r="A45" s="43">
        <v>7.25</v>
      </c>
      <c r="B45" s="43" t="s">
        <v>256</v>
      </c>
      <c r="C45" s="44" t="s">
        <v>49</v>
      </c>
      <c r="D45" s="24"/>
      <c r="E45" s="24" t="s">
        <v>257</v>
      </c>
      <c r="F45" s="24" t="s">
        <v>258</v>
      </c>
      <c r="G45" s="31" t="s">
        <v>110</v>
      </c>
      <c r="H45" s="24" t="s">
        <v>40</v>
      </c>
      <c r="I45" s="31" t="s">
        <v>259</v>
      </c>
      <c r="J45" s="24" t="s">
        <v>260</v>
      </c>
      <c r="K45" s="36">
        <v>163</v>
      </c>
      <c r="L45" s="36" t="s">
        <v>31</v>
      </c>
      <c r="M45" s="31" t="s">
        <v>128</v>
      </c>
      <c r="N45" s="24" t="s">
        <v>129</v>
      </c>
      <c r="O45" s="24">
        <v>2</v>
      </c>
      <c r="P45" s="24"/>
      <c r="Q45" s="31" t="s">
        <v>34</v>
      </c>
      <c r="R45" s="24" t="s">
        <v>45</v>
      </c>
      <c r="S45" s="24"/>
      <c r="T45" s="31" t="s">
        <v>35</v>
      </c>
      <c r="U45" s="34"/>
      <c r="V45" s="34"/>
      <c r="W45" s="34" t="str">
        <f t="shared" si="0"/>
        <v/>
      </c>
      <c r="X45" s="34" t="str">
        <f t="shared" si="1"/>
        <v/>
      </c>
    </row>
    <row r="46" spans="1:24" ht="14.25" customHeight="1" x14ac:dyDescent="0.25">
      <c r="A46" s="36">
        <v>15.99</v>
      </c>
      <c r="B46" s="24">
        <v>21.75</v>
      </c>
      <c r="C46" s="24" t="s">
        <v>261</v>
      </c>
      <c r="D46" s="24"/>
      <c r="E46" s="24" t="s">
        <v>262</v>
      </c>
      <c r="F46" s="24" t="s">
        <v>263</v>
      </c>
      <c r="G46" s="31" t="s">
        <v>46</v>
      </c>
      <c r="H46" s="24" t="s">
        <v>207</v>
      </c>
      <c r="I46" s="31" t="s">
        <v>264</v>
      </c>
      <c r="J46" s="24" t="s">
        <v>265</v>
      </c>
      <c r="K46" s="36">
        <v>94</v>
      </c>
      <c r="L46" s="36" t="s">
        <v>31</v>
      </c>
      <c r="M46" s="31" t="s">
        <v>255</v>
      </c>
      <c r="N46" s="24" t="s">
        <v>185</v>
      </c>
      <c r="O46" s="24">
        <v>1</v>
      </c>
      <c r="P46" s="24"/>
      <c r="Q46" s="31" t="s">
        <v>66</v>
      </c>
      <c r="R46" s="24"/>
      <c r="S46" s="24"/>
      <c r="T46" s="31" t="s">
        <v>35</v>
      </c>
      <c r="U46" s="34"/>
      <c r="V46" s="34"/>
      <c r="W46" s="34" t="str">
        <f t="shared" si="0"/>
        <v/>
      </c>
      <c r="X46" s="34" t="str">
        <f t="shared" si="1"/>
        <v/>
      </c>
    </row>
    <row r="47" spans="1:24" ht="14.25" customHeight="1" x14ac:dyDescent="0.25">
      <c r="A47" s="40">
        <v>0.15</v>
      </c>
      <c r="B47" s="41" t="s">
        <v>266</v>
      </c>
      <c r="C47" s="24" t="s">
        <v>24</v>
      </c>
      <c r="D47" s="24"/>
      <c r="E47" s="24" t="s">
        <v>267</v>
      </c>
      <c r="F47" s="24" t="s">
        <v>268</v>
      </c>
      <c r="G47" s="31" t="s">
        <v>83</v>
      </c>
      <c r="H47" s="24" t="s">
        <v>84</v>
      </c>
      <c r="I47" s="31" t="s">
        <v>269</v>
      </c>
      <c r="J47" s="24" t="s">
        <v>270</v>
      </c>
      <c r="K47" s="36">
        <v>312</v>
      </c>
      <c r="L47" s="36" t="s">
        <v>31</v>
      </c>
      <c r="M47" s="31" t="s">
        <v>87</v>
      </c>
      <c r="N47" s="24" t="s">
        <v>88</v>
      </c>
      <c r="O47" s="24">
        <v>3</v>
      </c>
      <c r="P47" s="24"/>
      <c r="Q47" s="31" t="s">
        <v>34</v>
      </c>
      <c r="R47" s="49"/>
      <c r="S47" s="49"/>
      <c r="T47" s="31" t="s">
        <v>35</v>
      </c>
      <c r="U47" s="34"/>
      <c r="V47" s="34"/>
      <c r="W47" s="34" t="str">
        <f t="shared" si="0"/>
        <v/>
      </c>
      <c r="X47" s="34" t="str">
        <f t="shared" si="1"/>
        <v/>
      </c>
    </row>
    <row r="48" spans="1:24" ht="14.25" customHeight="1" x14ac:dyDescent="0.25">
      <c r="A48" s="40">
        <v>50.999999999999993</v>
      </c>
      <c r="B48" s="40">
        <v>72</v>
      </c>
      <c r="C48" s="24" t="s">
        <v>271</v>
      </c>
      <c r="D48" s="24"/>
      <c r="E48" s="31" t="s">
        <v>272</v>
      </c>
      <c r="F48" s="31" t="s">
        <v>273</v>
      </c>
      <c r="G48" s="31" t="s">
        <v>274</v>
      </c>
      <c r="H48" s="24" t="s">
        <v>275</v>
      </c>
      <c r="I48" s="134" t="s">
        <v>276</v>
      </c>
      <c r="J48" s="24" t="s">
        <v>277</v>
      </c>
      <c r="K48" s="36">
        <v>748</v>
      </c>
      <c r="L48" s="36" t="s">
        <v>31</v>
      </c>
      <c r="M48" s="31" t="s">
        <v>72</v>
      </c>
      <c r="N48" s="24" t="s">
        <v>33</v>
      </c>
      <c r="O48" s="24">
        <v>8</v>
      </c>
      <c r="P48" s="24"/>
      <c r="Q48" s="31" t="s">
        <v>34</v>
      </c>
      <c r="R48" s="24"/>
      <c r="S48" s="24"/>
      <c r="T48" s="31" t="s">
        <v>35</v>
      </c>
      <c r="U48" s="34"/>
      <c r="V48" s="34"/>
      <c r="W48" s="34" t="str">
        <f t="shared" si="0"/>
        <v/>
      </c>
      <c r="X48" s="34" t="str">
        <f t="shared" si="1"/>
        <v/>
      </c>
    </row>
    <row r="49" spans="1:24" ht="14.25" customHeight="1" x14ac:dyDescent="0.25">
      <c r="A49" s="40">
        <v>36</v>
      </c>
      <c r="B49" s="40">
        <v>57</v>
      </c>
      <c r="C49" s="24" t="s">
        <v>235</v>
      </c>
      <c r="D49" s="24"/>
      <c r="E49" s="24" t="s">
        <v>278</v>
      </c>
      <c r="F49" s="24" t="s">
        <v>279</v>
      </c>
      <c r="G49" s="31" t="s">
        <v>69</v>
      </c>
      <c r="H49" s="24" t="s">
        <v>280</v>
      </c>
      <c r="I49" s="31" t="s">
        <v>281</v>
      </c>
      <c r="J49" s="24" t="s">
        <v>282</v>
      </c>
      <c r="K49" s="36">
        <v>747</v>
      </c>
      <c r="L49" s="36" t="s">
        <v>31</v>
      </c>
      <c r="M49" s="31" t="s">
        <v>72</v>
      </c>
      <c r="N49" s="24" t="s">
        <v>33</v>
      </c>
      <c r="O49" s="24">
        <v>8</v>
      </c>
      <c r="P49" s="24"/>
      <c r="Q49" s="31" t="s">
        <v>34</v>
      </c>
      <c r="R49" s="24"/>
      <c r="S49" s="24"/>
      <c r="T49" s="31" t="s">
        <v>35</v>
      </c>
      <c r="U49" s="34"/>
      <c r="V49" s="34"/>
      <c r="W49" s="34" t="str">
        <f t="shared" si="0"/>
        <v/>
      </c>
      <c r="X49" s="34" t="str">
        <f t="shared" si="1"/>
        <v/>
      </c>
    </row>
    <row r="50" spans="1:24" ht="14.25" customHeight="1" x14ac:dyDescent="0.25">
      <c r="A50" s="40">
        <v>54</v>
      </c>
      <c r="B50" s="40" t="s">
        <v>283</v>
      </c>
      <c r="C50" s="24" t="s">
        <v>271</v>
      </c>
      <c r="D50" s="24"/>
      <c r="E50" s="31" t="s">
        <v>272</v>
      </c>
      <c r="F50" s="31" t="s">
        <v>284</v>
      </c>
      <c r="G50" s="31" t="s">
        <v>274</v>
      </c>
      <c r="H50" s="24" t="s">
        <v>275</v>
      </c>
      <c r="I50" s="31" t="s">
        <v>285</v>
      </c>
      <c r="J50" s="24" t="s">
        <v>286</v>
      </c>
      <c r="K50" s="36">
        <v>749</v>
      </c>
      <c r="L50" s="36" t="s">
        <v>31</v>
      </c>
      <c r="M50" s="31" t="s">
        <v>72</v>
      </c>
      <c r="N50" s="24" t="s">
        <v>33</v>
      </c>
      <c r="O50" s="24">
        <v>8</v>
      </c>
      <c r="P50" s="24"/>
      <c r="Q50" s="31" t="s">
        <v>34</v>
      </c>
      <c r="R50" s="24"/>
      <c r="S50" s="24"/>
      <c r="T50" s="31" t="s">
        <v>35</v>
      </c>
      <c r="U50" s="34"/>
      <c r="V50" s="34"/>
      <c r="W50" s="34" t="str">
        <f t="shared" si="0"/>
        <v/>
      </c>
      <c r="X50" s="34" t="str">
        <f t="shared" si="1"/>
        <v/>
      </c>
    </row>
    <row r="51" spans="1:24" ht="14.25" customHeight="1" x14ac:dyDescent="0.25">
      <c r="A51" s="36">
        <v>5.45</v>
      </c>
      <c r="B51" s="24" t="s">
        <v>287</v>
      </c>
      <c r="C51" s="24" t="s">
        <v>235</v>
      </c>
      <c r="D51" s="24"/>
      <c r="E51" s="24" t="s">
        <v>73</v>
      </c>
      <c r="F51" s="24" t="s">
        <v>288</v>
      </c>
      <c r="G51" s="31" t="s">
        <v>69</v>
      </c>
      <c r="H51" s="24" t="s">
        <v>235</v>
      </c>
      <c r="I51" s="31" t="s">
        <v>289</v>
      </c>
      <c r="J51" s="24" t="s">
        <v>290</v>
      </c>
      <c r="K51" s="36">
        <v>107</v>
      </c>
      <c r="L51" s="36" t="s">
        <v>31</v>
      </c>
      <c r="M51" s="31" t="s">
        <v>255</v>
      </c>
      <c r="N51" s="24" t="s">
        <v>185</v>
      </c>
      <c r="O51" s="24">
        <v>1</v>
      </c>
      <c r="P51" s="24"/>
      <c r="Q51" s="31" t="s">
        <v>66</v>
      </c>
      <c r="R51" s="24"/>
      <c r="S51" s="24"/>
      <c r="T51" s="31" t="s">
        <v>35</v>
      </c>
      <c r="U51" s="34"/>
      <c r="V51" s="34"/>
      <c r="W51" s="34" t="str">
        <f t="shared" si="0"/>
        <v/>
      </c>
      <c r="X51" s="34" t="str">
        <f t="shared" si="1"/>
        <v/>
      </c>
    </row>
    <row r="52" spans="1:24" ht="14.25" customHeight="1" x14ac:dyDescent="0.25">
      <c r="A52" s="36">
        <v>0.34</v>
      </c>
      <c r="B52" s="24">
        <v>0.35799999999999998</v>
      </c>
      <c r="C52" s="24" t="s">
        <v>24</v>
      </c>
      <c r="D52" s="24"/>
      <c r="E52" s="24" t="s">
        <v>291</v>
      </c>
      <c r="F52" s="24" t="s">
        <v>292</v>
      </c>
      <c r="G52" s="31" t="s">
        <v>293</v>
      </c>
      <c r="H52" s="24" t="s">
        <v>28</v>
      </c>
      <c r="I52" s="31" t="s">
        <v>294</v>
      </c>
      <c r="J52" s="24" t="s">
        <v>295</v>
      </c>
      <c r="K52" s="36">
        <v>108</v>
      </c>
      <c r="L52" s="36" t="s">
        <v>31</v>
      </c>
      <c r="M52" s="31" t="s">
        <v>255</v>
      </c>
      <c r="N52" s="24" t="s">
        <v>185</v>
      </c>
      <c r="O52" s="24">
        <v>1</v>
      </c>
      <c r="P52" s="24"/>
      <c r="Q52" s="31" t="s">
        <v>66</v>
      </c>
      <c r="R52" s="24"/>
      <c r="S52" s="24"/>
      <c r="T52" s="31" t="s">
        <v>35</v>
      </c>
      <c r="U52" s="34"/>
      <c r="V52" s="34"/>
      <c r="W52" s="34" t="str">
        <f t="shared" si="0"/>
        <v/>
      </c>
      <c r="X52" s="34" t="str">
        <f t="shared" si="1"/>
        <v/>
      </c>
    </row>
    <row r="53" spans="1:24" ht="14.25" customHeight="1" x14ac:dyDescent="0.25">
      <c r="A53" s="36">
        <v>0.18</v>
      </c>
      <c r="B53" s="24" t="s">
        <v>296</v>
      </c>
      <c r="C53" s="24" t="s">
        <v>24</v>
      </c>
      <c r="D53" s="24"/>
      <c r="E53" s="24" t="s">
        <v>297</v>
      </c>
      <c r="F53" s="24" t="s">
        <v>298</v>
      </c>
      <c r="G53" s="31" t="s">
        <v>110</v>
      </c>
      <c r="H53" s="24" t="s">
        <v>28</v>
      </c>
      <c r="I53" s="31" t="s">
        <v>299</v>
      </c>
      <c r="J53" s="24" t="s">
        <v>300</v>
      </c>
      <c r="K53" s="36">
        <v>109</v>
      </c>
      <c r="L53" s="36" t="s">
        <v>31</v>
      </c>
      <c r="M53" s="31" t="s">
        <v>255</v>
      </c>
      <c r="N53" s="24" t="s">
        <v>185</v>
      </c>
      <c r="O53" s="24">
        <v>1</v>
      </c>
      <c r="P53" s="24"/>
      <c r="Q53" s="31" t="s">
        <v>66</v>
      </c>
      <c r="R53" s="24"/>
      <c r="S53" s="24"/>
      <c r="T53" s="31" t="s">
        <v>35</v>
      </c>
      <c r="U53" s="34"/>
      <c r="V53" s="34"/>
      <c r="W53" s="34" t="str">
        <f t="shared" si="0"/>
        <v/>
      </c>
      <c r="X53" s="34" t="str">
        <f t="shared" si="1"/>
        <v/>
      </c>
    </row>
    <row r="54" spans="1:24" ht="14.25" customHeight="1" x14ac:dyDescent="0.25">
      <c r="A54" s="40">
        <v>0.39</v>
      </c>
      <c r="B54" s="41" t="s">
        <v>301</v>
      </c>
      <c r="C54" s="24" t="s">
        <v>115</v>
      </c>
      <c r="D54" s="24"/>
      <c r="E54" s="24" t="s">
        <v>302</v>
      </c>
      <c r="F54" s="24" t="s">
        <v>303</v>
      </c>
      <c r="G54" s="31" t="s">
        <v>110</v>
      </c>
      <c r="H54" s="24" t="s">
        <v>84</v>
      </c>
      <c r="I54" s="31" t="s">
        <v>304</v>
      </c>
      <c r="J54" s="24" t="s">
        <v>305</v>
      </c>
      <c r="K54" s="36">
        <v>768</v>
      </c>
      <c r="L54" s="36" t="s">
        <v>31</v>
      </c>
      <c r="M54" s="31" t="s">
        <v>306</v>
      </c>
      <c r="N54" s="24" t="s">
        <v>88</v>
      </c>
      <c r="O54" s="24">
        <v>7</v>
      </c>
      <c r="P54" s="24"/>
      <c r="Q54" s="31" t="s">
        <v>34</v>
      </c>
      <c r="R54" s="24"/>
      <c r="S54" s="24"/>
      <c r="T54" s="31" t="s">
        <v>35</v>
      </c>
      <c r="U54" s="34"/>
      <c r="V54" s="34"/>
      <c r="W54" s="34" t="str">
        <f t="shared" si="0"/>
        <v/>
      </c>
      <c r="X54" s="34" t="str">
        <f t="shared" si="1"/>
        <v/>
      </c>
    </row>
    <row r="55" spans="1:24" ht="14.25" customHeight="1" x14ac:dyDescent="0.25">
      <c r="A55" s="36">
        <v>2.4500000000000002</v>
      </c>
      <c r="B55" s="24" t="s">
        <v>307</v>
      </c>
      <c r="C55" s="51" t="s">
        <v>36</v>
      </c>
      <c r="D55" s="24"/>
      <c r="E55" s="24" t="s">
        <v>98</v>
      </c>
      <c r="F55" s="24" t="s">
        <v>308</v>
      </c>
      <c r="G55" s="31" t="s">
        <v>100</v>
      </c>
      <c r="H55" s="24" t="s">
        <v>40</v>
      </c>
      <c r="I55" s="31" t="s">
        <v>309</v>
      </c>
      <c r="J55" s="24" t="s">
        <v>310</v>
      </c>
      <c r="K55" s="36">
        <v>106</v>
      </c>
      <c r="L55" s="36" t="s">
        <v>31</v>
      </c>
      <c r="M55" s="31" t="s">
        <v>255</v>
      </c>
      <c r="N55" s="24" t="s">
        <v>185</v>
      </c>
      <c r="O55" s="24">
        <v>1</v>
      </c>
      <c r="P55" s="24"/>
      <c r="Q55" s="31" t="s">
        <v>66</v>
      </c>
      <c r="R55" s="24" t="s">
        <v>45</v>
      </c>
      <c r="S55" s="24"/>
      <c r="T55" s="31" t="s">
        <v>35</v>
      </c>
      <c r="U55" s="34"/>
      <c r="V55" s="34"/>
      <c r="W55" s="34" t="str">
        <f t="shared" si="0"/>
        <v/>
      </c>
      <c r="X55" s="34" t="str">
        <f t="shared" si="1"/>
        <v/>
      </c>
    </row>
    <row r="56" spans="1:24" ht="14.25" customHeight="1" x14ac:dyDescent="0.25">
      <c r="A56" s="40">
        <v>0.82500000000000007</v>
      </c>
      <c r="B56" s="41">
        <v>1.5</v>
      </c>
      <c r="C56" s="24" t="s">
        <v>311</v>
      </c>
      <c r="D56" s="24"/>
      <c r="E56" s="24" t="s">
        <v>73</v>
      </c>
      <c r="F56" s="24" t="s">
        <v>312</v>
      </c>
      <c r="G56" s="31" t="s">
        <v>69</v>
      </c>
      <c r="H56" s="24" t="s">
        <v>311</v>
      </c>
      <c r="I56" s="31" t="s">
        <v>313</v>
      </c>
      <c r="J56" s="24" t="s">
        <v>314</v>
      </c>
      <c r="K56" s="36">
        <v>615</v>
      </c>
      <c r="L56" s="36" t="s">
        <v>31</v>
      </c>
      <c r="M56" s="31" t="s">
        <v>103</v>
      </c>
      <c r="N56" s="24" t="s">
        <v>33</v>
      </c>
      <c r="O56" s="24">
        <v>7</v>
      </c>
      <c r="P56" s="24"/>
      <c r="Q56" s="31" t="s">
        <v>34</v>
      </c>
      <c r="R56" s="24"/>
      <c r="S56" s="24"/>
      <c r="T56" s="31" t="s">
        <v>35</v>
      </c>
      <c r="U56" s="34"/>
      <c r="V56" s="34"/>
      <c r="W56" s="34" t="str">
        <f t="shared" si="0"/>
        <v/>
      </c>
      <c r="X56" s="34" t="str">
        <f t="shared" si="1"/>
        <v/>
      </c>
    </row>
    <row r="57" spans="1:24" ht="14.25" customHeight="1" x14ac:dyDescent="0.25">
      <c r="A57" s="40">
        <v>1.9760479041916168</v>
      </c>
      <c r="B57" s="41">
        <v>2</v>
      </c>
      <c r="C57" s="24" t="s">
        <v>36</v>
      </c>
      <c r="D57" s="24"/>
      <c r="E57" s="24" t="s">
        <v>98</v>
      </c>
      <c r="F57" s="24" t="s">
        <v>315</v>
      </c>
      <c r="G57" s="31" t="s">
        <v>100</v>
      </c>
      <c r="H57" s="24" t="s">
        <v>40</v>
      </c>
      <c r="I57" s="31" t="s">
        <v>316</v>
      </c>
      <c r="J57" s="24" t="s">
        <v>317</v>
      </c>
      <c r="K57" s="36">
        <v>238</v>
      </c>
      <c r="L57" s="36" t="s">
        <v>31</v>
      </c>
      <c r="M57" s="31" t="s">
        <v>318</v>
      </c>
      <c r="N57" s="24" t="s">
        <v>33</v>
      </c>
      <c r="O57" s="24">
        <v>3</v>
      </c>
      <c r="P57" s="24"/>
      <c r="Q57" s="31" t="s">
        <v>34</v>
      </c>
      <c r="R57" s="49" t="s">
        <v>45</v>
      </c>
      <c r="S57" s="49"/>
      <c r="T57" s="31" t="s">
        <v>35</v>
      </c>
      <c r="U57" s="34"/>
      <c r="V57" s="34"/>
      <c r="W57" s="34" t="str">
        <f t="shared" si="0"/>
        <v/>
      </c>
      <c r="X57" s="34" t="str">
        <f t="shared" si="1"/>
        <v/>
      </c>
    </row>
    <row r="58" spans="1:24" ht="14.25" customHeight="1" x14ac:dyDescent="0.25">
      <c r="A58" s="40">
        <v>0.44999999999999996</v>
      </c>
      <c r="B58" s="41">
        <v>0.7</v>
      </c>
      <c r="C58" s="24" t="s">
        <v>24</v>
      </c>
      <c r="D58" s="24"/>
      <c r="E58" s="24" t="s">
        <v>319</v>
      </c>
      <c r="F58" s="24" t="s">
        <v>320</v>
      </c>
      <c r="G58" s="31" t="s">
        <v>321</v>
      </c>
      <c r="H58" s="24" t="s">
        <v>28</v>
      </c>
      <c r="I58" s="31" t="s">
        <v>322</v>
      </c>
      <c r="J58" s="24" t="s">
        <v>323</v>
      </c>
      <c r="K58" s="36">
        <v>239</v>
      </c>
      <c r="L58" s="36" t="s">
        <v>31</v>
      </c>
      <c r="M58" s="31" t="s">
        <v>318</v>
      </c>
      <c r="N58" s="24" t="s">
        <v>33</v>
      </c>
      <c r="O58" s="24">
        <v>3</v>
      </c>
      <c r="P58" s="24"/>
      <c r="Q58" s="31" t="s">
        <v>34</v>
      </c>
      <c r="R58" s="49"/>
      <c r="S58" s="49"/>
      <c r="T58" s="31" t="s">
        <v>35</v>
      </c>
      <c r="U58" s="34"/>
      <c r="V58" s="34"/>
      <c r="W58" s="34" t="str">
        <f t="shared" si="0"/>
        <v/>
      </c>
      <c r="X58" s="34" t="str">
        <f t="shared" si="1"/>
        <v/>
      </c>
    </row>
    <row r="59" spans="1:24" ht="14.25" customHeight="1" x14ac:dyDescent="0.25">
      <c r="A59" s="24">
        <v>0.19500000000000001</v>
      </c>
      <c r="B59" s="24" t="s">
        <v>324</v>
      </c>
      <c r="C59" s="24" t="s">
        <v>24</v>
      </c>
      <c r="D59" s="24"/>
      <c r="E59" s="24" t="s">
        <v>325</v>
      </c>
      <c r="F59" s="24" t="s">
        <v>326</v>
      </c>
      <c r="G59" s="31" t="s">
        <v>69</v>
      </c>
      <c r="H59" s="24" t="s">
        <v>84</v>
      </c>
      <c r="I59" s="31" t="s">
        <v>327</v>
      </c>
      <c r="J59" s="24" t="s">
        <v>328</v>
      </c>
      <c r="K59" s="36">
        <v>215</v>
      </c>
      <c r="L59" s="36" t="s">
        <v>31</v>
      </c>
      <c r="M59" s="31" t="s">
        <v>184</v>
      </c>
      <c r="N59" s="24" t="s">
        <v>185</v>
      </c>
      <c r="O59" s="24">
        <v>2</v>
      </c>
      <c r="P59" s="24"/>
      <c r="Q59" s="31" t="s">
        <v>66</v>
      </c>
      <c r="R59" s="24"/>
      <c r="S59" s="24" t="s">
        <v>329</v>
      </c>
      <c r="T59" s="31" t="s">
        <v>35</v>
      </c>
      <c r="U59" s="34"/>
      <c r="V59" s="34"/>
      <c r="W59" s="34" t="str">
        <f t="shared" si="0"/>
        <v/>
      </c>
      <c r="X59" s="34" t="str">
        <f t="shared" si="1"/>
        <v/>
      </c>
    </row>
    <row r="60" spans="1:24" ht="14.25" customHeight="1" x14ac:dyDescent="0.25">
      <c r="A60" s="24">
        <v>0.1</v>
      </c>
      <c r="B60" s="24" t="s">
        <v>330</v>
      </c>
      <c r="C60" s="24" t="s">
        <v>24</v>
      </c>
      <c r="D60" s="24"/>
      <c r="E60" s="24" t="s">
        <v>325</v>
      </c>
      <c r="F60" s="24" t="s">
        <v>331</v>
      </c>
      <c r="G60" s="31" t="s">
        <v>69</v>
      </c>
      <c r="H60" s="24" t="s">
        <v>84</v>
      </c>
      <c r="I60" s="31" t="s">
        <v>332</v>
      </c>
      <c r="J60" s="24" t="s">
        <v>333</v>
      </c>
      <c r="K60" s="36">
        <v>216</v>
      </c>
      <c r="L60" s="36" t="s">
        <v>31</v>
      </c>
      <c r="M60" s="31" t="s">
        <v>184</v>
      </c>
      <c r="N60" s="24" t="s">
        <v>185</v>
      </c>
      <c r="O60" s="24">
        <v>2</v>
      </c>
      <c r="P60" s="24"/>
      <c r="Q60" s="31" t="s">
        <v>66</v>
      </c>
      <c r="R60" s="24"/>
      <c r="S60" s="24" t="s">
        <v>329</v>
      </c>
      <c r="T60" s="31" t="s">
        <v>35</v>
      </c>
      <c r="U60" s="34"/>
      <c r="V60" s="34"/>
      <c r="W60" s="34" t="str">
        <f t="shared" si="0"/>
        <v/>
      </c>
      <c r="X60" s="34" t="str">
        <f t="shared" si="1"/>
        <v/>
      </c>
    </row>
    <row r="61" spans="1:24" ht="14.25" customHeight="1" x14ac:dyDescent="0.25">
      <c r="A61" s="40">
        <v>9.6000000000000002E-2</v>
      </c>
      <c r="B61" s="41" t="s">
        <v>334</v>
      </c>
      <c r="C61" s="24" t="s">
        <v>24</v>
      </c>
      <c r="D61" s="24"/>
      <c r="E61" s="24" t="s">
        <v>79</v>
      </c>
      <c r="F61" s="24" t="s">
        <v>335</v>
      </c>
      <c r="G61" s="31" t="s">
        <v>83</v>
      </c>
      <c r="H61" s="24" t="s">
        <v>84</v>
      </c>
      <c r="I61" s="31" t="s">
        <v>336</v>
      </c>
      <c r="J61" s="24" t="s">
        <v>337</v>
      </c>
      <c r="K61" s="36">
        <v>302</v>
      </c>
      <c r="L61" s="36" t="s">
        <v>31</v>
      </c>
      <c r="M61" s="31" t="s">
        <v>87</v>
      </c>
      <c r="N61" s="24" t="s">
        <v>88</v>
      </c>
      <c r="O61" s="24">
        <v>3</v>
      </c>
      <c r="P61" s="24"/>
      <c r="Q61" s="31" t="s">
        <v>34</v>
      </c>
      <c r="R61" s="49"/>
      <c r="S61" s="49"/>
      <c r="T61" s="31" t="s">
        <v>35</v>
      </c>
      <c r="U61" s="34"/>
      <c r="V61" s="34"/>
      <c r="W61" s="34" t="str">
        <f t="shared" si="0"/>
        <v/>
      </c>
      <c r="X61" s="34" t="str">
        <f t="shared" si="1"/>
        <v/>
      </c>
    </row>
    <row r="62" spans="1:24" ht="14.25" customHeight="1" x14ac:dyDescent="0.25">
      <c r="A62" s="40">
        <v>0.154</v>
      </c>
      <c r="B62" s="52" t="s">
        <v>338</v>
      </c>
      <c r="C62" s="24" t="s">
        <v>24</v>
      </c>
      <c r="D62" s="24"/>
      <c r="E62" s="24" t="s">
        <v>178</v>
      </c>
      <c r="F62" s="24" t="s">
        <v>339</v>
      </c>
      <c r="G62" s="31" t="s">
        <v>180</v>
      </c>
      <c r="H62" s="24" t="s">
        <v>84</v>
      </c>
      <c r="I62" s="31" t="s">
        <v>340</v>
      </c>
      <c r="J62" s="24" t="s">
        <v>341</v>
      </c>
      <c r="K62" s="53">
        <v>303</v>
      </c>
      <c r="L62" s="53" t="s">
        <v>31</v>
      </c>
      <c r="M62" s="31" t="s">
        <v>87</v>
      </c>
      <c r="N62" s="24" t="s">
        <v>88</v>
      </c>
      <c r="O62" s="24">
        <v>3</v>
      </c>
      <c r="P62" s="24"/>
      <c r="Q62" s="31" t="s">
        <v>34</v>
      </c>
      <c r="R62" s="49"/>
      <c r="S62" s="49"/>
      <c r="T62" s="31" t="s">
        <v>35</v>
      </c>
      <c r="U62" s="34"/>
      <c r="V62" s="34"/>
      <c r="W62" s="34" t="str">
        <f t="shared" si="0"/>
        <v/>
      </c>
      <c r="X62" s="34" t="str">
        <f t="shared" si="1"/>
        <v/>
      </c>
    </row>
    <row r="63" spans="1:24" ht="14.25" customHeight="1" x14ac:dyDescent="0.25">
      <c r="A63" s="40">
        <v>0.72499999999999998</v>
      </c>
      <c r="B63" s="41" t="s">
        <v>342</v>
      </c>
      <c r="C63" s="24" t="s">
        <v>115</v>
      </c>
      <c r="D63" s="24"/>
      <c r="E63" s="36" t="s">
        <v>343</v>
      </c>
      <c r="F63" s="24" t="s">
        <v>344</v>
      </c>
      <c r="G63" s="31" t="s">
        <v>46</v>
      </c>
      <c r="H63" s="51" t="s">
        <v>345</v>
      </c>
      <c r="I63" s="84" t="s">
        <v>346</v>
      </c>
      <c r="J63" s="51" t="s">
        <v>347</v>
      </c>
      <c r="K63" s="53">
        <v>282</v>
      </c>
      <c r="L63" s="53" t="s">
        <v>31</v>
      </c>
      <c r="M63" s="31" t="s">
        <v>87</v>
      </c>
      <c r="N63" s="24" t="s">
        <v>88</v>
      </c>
      <c r="O63" s="24">
        <v>3</v>
      </c>
      <c r="P63" s="24"/>
      <c r="Q63" s="31" t="s">
        <v>34</v>
      </c>
      <c r="R63" s="49"/>
      <c r="S63" s="49"/>
      <c r="T63" s="31" t="s">
        <v>35</v>
      </c>
      <c r="U63" s="34"/>
      <c r="V63" s="34"/>
      <c r="W63" s="34" t="str">
        <f t="shared" si="0"/>
        <v/>
      </c>
      <c r="X63" s="34" t="str">
        <f t="shared" si="1"/>
        <v/>
      </c>
    </row>
    <row r="64" spans="1:24" ht="14.25" customHeight="1" x14ac:dyDescent="0.25">
      <c r="A64" s="40">
        <v>1</v>
      </c>
      <c r="B64" s="41"/>
      <c r="C64" s="24" t="s">
        <v>348</v>
      </c>
      <c r="D64" s="24"/>
      <c r="E64" s="56" t="s">
        <v>349</v>
      </c>
      <c r="F64" s="24" t="s">
        <v>350</v>
      </c>
      <c r="G64" s="31" t="s">
        <v>110</v>
      </c>
      <c r="H64" s="51" t="s">
        <v>345</v>
      </c>
      <c r="I64" s="84" t="s">
        <v>351</v>
      </c>
      <c r="J64" s="51" t="s">
        <v>352</v>
      </c>
      <c r="K64" s="53">
        <v>283</v>
      </c>
      <c r="L64" s="53" t="s">
        <v>31</v>
      </c>
      <c r="M64" s="31" t="s">
        <v>87</v>
      </c>
      <c r="N64" s="24" t="s">
        <v>88</v>
      </c>
      <c r="O64" s="24">
        <v>3</v>
      </c>
      <c r="P64" s="24"/>
      <c r="Q64" s="31" t="s">
        <v>34</v>
      </c>
      <c r="R64" s="49"/>
      <c r="S64" s="49"/>
      <c r="T64" s="31" t="s">
        <v>35</v>
      </c>
      <c r="U64" s="34"/>
      <c r="V64" s="34"/>
      <c r="W64" s="34" t="str">
        <f t="shared" si="0"/>
        <v/>
      </c>
      <c r="X64" s="34" t="str">
        <f t="shared" si="1"/>
        <v/>
      </c>
    </row>
    <row r="65" spans="1:24" ht="14.25" customHeight="1" x14ac:dyDescent="0.25">
      <c r="A65" s="40">
        <v>0.8</v>
      </c>
      <c r="B65" s="41"/>
      <c r="C65" s="24" t="s">
        <v>348</v>
      </c>
      <c r="D65" s="24"/>
      <c r="E65" s="31" t="s">
        <v>349</v>
      </c>
      <c r="F65" s="24" t="s">
        <v>353</v>
      </c>
      <c r="G65" s="31" t="s">
        <v>110</v>
      </c>
      <c r="H65" s="51" t="s">
        <v>345</v>
      </c>
      <c r="I65" s="163" t="s">
        <v>354</v>
      </c>
      <c r="J65" s="164" t="s">
        <v>355</v>
      </c>
      <c r="K65" s="36">
        <v>284</v>
      </c>
      <c r="L65" s="36" t="s">
        <v>31</v>
      </c>
      <c r="M65" s="31" t="s">
        <v>87</v>
      </c>
      <c r="N65" s="24" t="s">
        <v>88</v>
      </c>
      <c r="O65" s="24">
        <v>3</v>
      </c>
      <c r="P65" s="24"/>
      <c r="Q65" s="31" t="s">
        <v>34</v>
      </c>
      <c r="R65" s="49"/>
      <c r="S65" s="49"/>
      <c r="T65" s="31" t="s">
        <v>35</v>
      </c>
      <c r="U65" s="34"/>
      <c r="V65" s="34"/>
      <c r="W65" s="34" t="str">
        <f t="shared" si="0"/>
        <v/>
      </c>
      <c r="X65" s="34" t="str">
        <f t="shared" si="1"/>
        <v/>
      </c>
    </row>
    <row r="66" spans="1:24" ht="14.25" customHeight="1" x14ac:dyDescent="0.25">
      <c r="A66" s="40">
        <v>1.0249999999999999</v>
      </c>
      <c r="B66" s="41" t="s">
        <v>356</v>
      </c>
      <c r="C66" s="24" t="s">
        <v>115</v>
      </c>
      <c r="D66" s="24"/>
      <c r="E66" s="24" t="s">
        <v>343</v>
      </c>
      <c r="F66" s="24" t="s">
        <v>357</v>
      </c>
      <c r="G66" s="31" t="s">
        <v>46</v>
      </c>
      <c r="H66" s="51" t="s">
        <v>345</v>
      </c>
      <c r="I66" s="163" t="s">
        <v>358</v>
      </c>
      <c r="J66" s="164" t="s">
        <v>359</v>
      </c>
      <c r="K66" s="36">
        <v>285</v>
      </c>
      <c r="L66" s="36" t="s">
        <v>31</v>
      </c>
      <c r="M66" s="31" t="s">
        <v>87</v>
      </c>
      <c r="N66" s="24" t="s">
        <v>88</v>
      </c>
      <c r="O66" s="24">
        <v>3</v>
      </c>
      <c r="P66" s="24"/>
      <c r="Q66" s="31" t="s">
        <v>34</v>
      </c>
      <c r="R66" s="49"/>
      <c r="S66" s="49"/>
      <c r="T66" s="31" t="s">
        <v>35</v>
      </c>
      <c r="U66" s="34"/>
      <c r="V66" s="34"/>
      <c r="W66" s="34" t="str">
        <f t="shared" si="0"/>
        <v/>
      </c>
      <c r="X66" s="34" t="str">
        <f t="shared" si="1"/>
        <v/>
      </c>
    </row>
    <row r="67" spans="1:24" ht="14.25" customHeight="1" x14ac:dyDescent="0.25">
      <c r="A67" s="36">
        <v>9.99</v>
      </c>
      <c r="B67" s="24" t="s">
        <v>360</v>
      </c>
      <c r="C67" s="24" t="s">
        <v>361</v>
      </c>
      <c r="D67" s="24"/>
      <c r="E67" s="24" t="s">
        <v>98</v>
      </c>
      <c r="F67" s="24" t="s">
        <v>362</v>
      </c>
      <c r="G67" s="31" t="s">
        <v>100</v>
      </c>
      <c r="H67" s="51" t="s">
        <v>363</v>
      </c>
      <c r="I67" s="84" t="s">
        <v>364</v>
      </c>
      <c r="J67" s="51" t="s">
        <v>365</v>
      </c>
      <c r="K67" s="36">
        <v>35</v>
      </c>
      <c r="L67" s="36" t="s">
        <v>31</v>
      </c>
      <c r="M67" s="31" t="s">
        <v>255</v>
      </c>
      <c r="N67" s="24" t="s">
        <v>185</v>
      </c>
      <c r="O67" s="24">
        <v>1</v>
      </c>
      <c r="P67" s="24"/>
      <c r="Q67" s="31" t="s">
        <v>66</v>
      </c>
      <c r="R67" s="24"/>
      <c r="S67" s="24"/>
      <c r="T67" s="31" t="s">
        <v>35</v>
      </c>
      <c r="U67" s="34"/>
      <c r="V67" s="34"/>
      <c r="W67" s="34" t="str">
        <f t="shared" si="0"/>
        <v/>
      </c>
      <c r="X67" s="34" t="str">
        <f t="shared" si="1"/>
        <v/>
      </c>
    </row>
    <row r="68" spans="1:24" ht="14.25" customHeight="1" x14ac:dyDescent="0.25">
      <c r="A68" s="40">
        <v>11.7</v>
      </c>
      <c r="B68" s="41" t="s">
        <v>366</v>
      </c>
      <c r="C68" s="24" t="s">
        <v>367</v>
      </c>
      <c r="D68" s="24"/>
      <c r="E68" s="24" t="s">
        <v>98</v>
      </c>
      <c r="F68" s="24" t="s">
        <v>368</v>
      </c>
      <c r="G68" s="31" t="s">
        <v>100</v>
      </c>
      <c r="H68" s="51" t="s">
        <v>369</v>
      </c>
      <c r="I68" s="84" t="s">
        <v>370</v>
      </c>
      <c r="J68" s="51" t="s">
        <v>371</v>
      </c>
      <c r="K68" s="30">
        <v>101</v>
      </c>
      <c r="L68" s="30" t="s">
        <v>31</v>
      </c>
      <c r="M68" s="31" t="s">
        <v>128</v>
      </c>
      <c r="N68" s="24" t="s">
        <v>129</v>
      </c>
      <c r="O68" s="24">
        <v>2</v>
      </c>
      <c r="P68" s="24"/>
      <c r="Q68" s="31" t="s">
        <v>34</v>
      </c>
      <c r="R68" s="24"/>
      <c r="S68" s="24"/>
      <c r="T68" s="31" t="s">
        <v>35</v>
      </c>
      <c r="U68" s="34"/>
      <c r="V68" s="34"/>
      <c r="W68" s="34" t="str">
        <f t="shared" si="0"/>
        <v/>
      </c>
      <c r="X68" s="34" t="str">
        <f t="shared" si="1"/>
        <v/>
      </c>
    </row>
    <row r="69" spans="1:24" ht="14.25" customHeight="1" x14ac:dyDescent="0.25">
      <c r="A69" s="40">
        <v>11.7</v>
      </c>
      <c r="B69" s="40" t="s">
        <v>296</v>
      </c>
      <c r="C69" s="24" t="s">
        <v>372</v>
      </c>
      <c r="D69" s="24"/>
      <c r="E69" s="24" t="s">
        <v>178</v>
      </c>
      <c r="F69" s="24" t="s">
        <v>373</v>
      </c>
      <c r="G69" s="31" t="s">
        <v>180</v>
      </c>
      <c r="H69" s="51" t="s">
        <v>369</v>
      </c>
      <c r="I69" s="84" t="s">
        <v>370</v>
      </c>
      <c r="J69" s="51" t="s">
        <v>371</v>
      </c>
      <c r="K69" s="59">
        <v>101</v>
      </c>
      <c r="L69" s="59" t="s">
        <v>47</v>
      </c>
      <c r="M69" s="31" t="s">
        <v>128</v>
      </c>
      <c r="N69" s="24" t="s">
        <v>129</v>
      </c>
      <c r="O69" s="24">
        <v>2</v>
      </c>
      <c r="P69" s="24"/>
      <c r="Q69" s="31" t="s">
        <v>34</v>
      </c>
      <c r="R69" s="24"/>
      <c r="S69" s="24"/>
      <c r="T69" s="31" t="s">
        <v>35</v>
      </c>
      <c r="U69" s="34"/>
      <c r="V69" s="34"/>
      <c r="W69" s="34" t="str">
        <f t="shared" si="0"/>
        <v/>
      </c>
      <c r="X69" s="34" t="str">
        <f t="shared" si="1"/>
        <v/>
      </c>
    </row>
    <row r="70" spans="1:24" ht="14.25" customHeight="1" x14ac:dyDescent="0.25">
      <c r="A70" s="40">
        <v>21</v>
      </c>
      <c r="B70" s="40" t="s">
        <v>374</v>
      </c>
      <c r="C70" s="24" t="s">
        <v>375</v>
      </c>
      <c r="D70" s="24"/>
      <c r="E70" s="24" t="s">
        <v>98</v>
      </c>
      <c r="F70" s="24" t="s">
        <v>368</v>
      </c>
      <c r="G70" s="31" t="s">
        <v>100</v>
      </c>
      <c r="H70" s="51" t="s">
        <v>369</v>
      </c>
      <c r="I70" s="84" t="s">
        <v>376</v>
      </c>
      <c r="J70" s="51" t="s">
        <v>377</v>
      </c>
      <c r="K70" s="30">
        <v>102</v>
      </c>
      <c r="L70" s="30" t="s">
        <v>31</v>
      </c>
      <c r="M70" s="31" t="s">
        <v>128</v>
      </c>
      <c r="N70" s="24" t="s">
        <v>129</v>
      </c>
      <c r="O70" s="24">
        <v>2</v>
      </c>
      <c r="P70" s="24"/>
      <c r="Q70" s="31" t="s">
        <v>34</v>
      </c>
      <c r="R70" s="24"/>
      <c r="S70" s="24"/>
      <c r="T70" s="31" t="s">
        <v>35</v>
      </c>
      <c r="U70" s="34"/>
      <c r="V70" s="34"/>
      <c r="W70" s="34" t="str">
        <f t="shared" si="0"/>
        <v/>
      </c>
      <c r="X70" s="34" t="str">
        <f t="shared" si="1"/>
        <v/>
      </c>
    </row>
    <row r="71" spans="1:24" ht="14.25" customHeight="1" x14ac:dyDescent="0.25">
      <c r="A71" s="40">
        <v>21</v>
      </c>
      <c r="B71" s="40" t="s">
        <v>296</v>
      </c>
      <c r="C71" s="24" t="s">
        <v>372</v>
      </c>
      <c r="D71" s="24"/>
      <c r="E71" s="24" t="s">
        <v>178</v>
      </c>
      <c r="F71" s="24" t="s">
        <v>373</v>
      </c>
      <c r="G71" s="31" t="s">
        <v>180</v>
      </c>
      <c r="H71" s="51" t="s">
        <v>369</v>
      </c>
      <c r="I71" s="84" t="s">
        <v>376</v>
      </c>
      <c r="J71" s="51" t="s">
        <v>377</v>
      </c>
      <c r="K71" s="59">
        <v>102</v>
      </c>
      <c r="L71" s="59" t="s">
        <v>47</v>
      </c>
      <c r="M71" s="31" t="s">
        <v>128</v>
      </c>
      <c r="N71" s="24" t="s">
        <v>129</v>
      </c>
      <c r="O71" s="24">
        <v>2</v>
      </c>
      <c r="P71" s="24"/>
      <c r="Q71" s="31" t="s">
        <v>34</v>
      </c>
      <c r="R71" s="24"/>
      <c r="S71" s="24"/>
      <c r="T71" s="31" t="s">
        <v>35</v>
      </c>
      <c r="U71" s="34"/>
      <c r="V71" s="34"/>
      <c r="W71" s="34" t="str">
        <f t="shared" si="0"/>
        <v/>
      </c>
      <c r="X71" s="34" t="str">
        <f t="shared" si="1"/>
        <v/>
      </c>
    </row>
    <row r="72" spans="1:24" ht="14.25" customHeight="1" x14ac:dyDescent="0.25">
      <c r="A72" s="40">
        <v>0.63364055299539168</v>
      </c>
      <c r="B72" s="41">
        <v>0.6875</v>
      </c>
      <c r="C72" s="24" t="s">
        <v>195</v>
      </c>
      <c r="D72" s="24"/>
      <c r="E72" s="24" t="s">
        <v>98</v>
      </c>
      <c r="F72" s="24" t="s">
        <v>362</v>
      </c>
      <c r="G72" s="31" t="s">
        <v>100</v>
      </c>
      <c r="H72" s="51" t="s">
        <v>28</v>
      </c>
      <c r="I72" s="84" t="s">
        <v>378</v>
      </c>
      <c r="J72" s="51" t="s">
        <v>379</v>
      </c>
      <c r="K72" s="30">
        <v>97</v>
      </c>
      <c r="L72" s="30" t="s">
        <v>31</v>
      </c>
      <c r="M72" s="31" t="s">
        <v>119</v>
      </c>
      <c r="N72" s="24" t="s">
        <v>33</v>
      </c>
      <c r="O72" s="24">
        <v>2</v>
      </c>
      <c r="P72" s="24"/>
      <c r="Q72" s="31" t="s">
        <v>34</v>
      </c>
      <c r="R72" s="24"/>
      <c r="S72" s="24"/>
      <c r="T72" s="31" t="s">
        <v>35</v>
      </c>
      <c r="U72" s="34"/>
      <c r="V72" s="34"/>
      <c r="W72" s="34" t="str">
        <f t="shared" si="0"/>
        <v/>
      </c>
      <c r="X72" s="34" t="str">
        <f t="shared" si="1"/>
        <v/>
      </c>
    </row>
    <row r="73" spans="1:24" ht="14.25" customHeight="1" x14ac:dyDescent="0.25">
      <c r="A73" s="40">
        <v>0.63364055299539168</v>
      </c>
      <c r="B73" s="41">
        <v>1.1875</v>
      </c>
      <c r="C73" s="24" t="s">
        <v>195</v>
      </c>
      <c r="D73" s="24"/>
      <c r="E73" s="24" t="s">
        <v>178</v>
      </c>
      <c r="F73" s="24" t="s">
        <v>380</v>
      </c>
      <c r="G73" s="31" t="s">
        <v>180</v>
      </c>
      <c r="H73" s="51" t="s">
        <v>28</v>
      </c>
      <c r="I73" s="84" t="s">
        <v>378</v>
      </c>
      <c r="J73" s="51" t="s">
        <v>379</v>
      </c>
      <c r="K73" s="59">
        <v>97</v>
      </c>
      <c r="L73" s="59" t="s">
        <v>47</v>
      </c>
      <c r="M73" s="31" t="s">
        <v>119</v>
      </c>
      <c r="N73" s="24" t="s">
        <v>33</v>
      </c>
      <c r="O73" s="24">
        <v>2</v>
      </c>
      <c r="P73" s="24"/>
      <c r="Q73" s="31" t="s">
        <v>34</v>
      </c>
      <c r="R73" s="24"/>
      <c r="S73" s="24"/>
      <c r="T73" s="31" t="s">
        <v>35</v>
      </c>
      <c r="U73" s="34"/>
      <c r="V73" s="34"/>
      <c r="W73" s="34" t="str">
        <f t="shared" si="0"/>
        <v/>
      </c>
      <c r="X73" s="34" t="str">
        <f t="shared" si="1"/>
        <v/>
      </c>
    </row>
    <row r="74" spans="1:24" ht="14.25" customHeight="1" x14ac:dyDescent="0.25">
      <c r="A74" s="40">
        <v>5.95</v>
      </c>
      <c r="B74" s="45" t="s">
        <v>381</v>
      </c>
      <c r="C74" s="24" t="s">
        <v>382</v>
      </c>
      <c r="D74" s="24"/>
      <c r="E74" s="24" t="s">
        <v>383</v>
      </c>
      <c r="F74" s="24" t="s">
        <v>384</v>
      </c>
      <c r="G74" s="31" t="s">
        <v>93</v>
      </c>
      <c r="H74" s="51" t="s">
        <v>369</v>
      </c>
      <c r="I74" s="84" t="s">
        <v>385</v>
      </c>
      <c r="J74" s="51" t="s">
        <v>386</v>
      </c>
      <c r="K74" s="30">
        <v>94</v>
      </c>
      <c r="L74" s="30" t="s">
        <v>31</v>
      </c>
      <c r="M74" s="31" t="s">
        <v>128</v>
      </c>
      <c r="N74" s="24" t="s">
        <v>129</v>
      </c>
      <c r="O74" s="24">
        <v>2</v>
      </c>
      <c r="P74" s="24"/>
      <c r="Q74" s="31" t="s">
        <v>34</v>
      </c>
      <c r="R74" s="24"/>
      <c r="S74" s="24"/>
      <c r="T74" s="31" t="s">
        <v>35</v>
      </c>
      <c r="U74" s="34"/>
      <c r="V74" s="34"/>
      <c r="W74" s="34" t="str">
        <f t="shared" si="0"/>
        <v/>
      </c>
      <c r="X74" s="34" t="str">
        <f t="shared" si="1"/>
        <v/>
      </c>
    </row>
    <row r="75" spans="1:24" ht="14.25" customHeight="1" x14ac:dyDescent="0.25">
      <c r="A75" s="40">
        <v>5.95</v>
      </c>
      <c r="B75" s="45" t="s">
        <v>387</v>
      </c>
      <c r="C75" s="24" t="s">
        <v>388</v>
      </c>
      <c r="D75" s="24"/>
      <c r="E75" s="56" t="s">
        <v>389</v>
      </c>
      <c r="F75" s="24" t="s">
        <v>390</v>
      </c>
      <c r="G75" s="27" t="s">
        <v>93</v>
      </c>
      <c r="H75" s="51" t="s">
        <v>369</v>
      </c>
      <c r="I75" s="84" t="s">
        <v>385</v>
      </c>
      <c r="J75" s="51" t="s">
        <v>386</v>
      </c>
      <c r="K75" s="59">
        <v>94</v>
      </c>
      <c r="L75" s="59" t="s">
        <v>47</v>
      </c>
      <c r="M75" s="31" t="s">
        <v>128</v>
      </c>
      <c r="N75" s="24" t="s">
        <v>129</v>
      </c>
      <c r="O75" s="24">
        <v>2</v>
      </c>
      <c r="P75" s="24"/>
      <c r="Q75" s="31" t="s">
        <v>34</v>
      </c>
      <c r="R75" s="24"/>
      <c r="S75" s="24"/>
      <c r="T75" s="31" t="s">
        <v>35</v>
      </c>
      <c r="U75" s="34"/>
      <c r="V75" s="34"/>
      <c r="W75" s="34" t="str">
        <f t="shared" si="0"/>
        <v/>
      </c>
      <c r="X75" s="34" t="str">
        <f t="shared" si="1"/>
        <v/>
      </c>
    </row>
    <row r="76" spans="1:24" ht="14.25" customHeight="1" x14ac:dyDescent="0.25">
      <c r="A76" s="40">
        <v>7.49</v>
      </c>
      <c r="B76" s="40" t="s">
        <v>391</v>
      </c>
      <c r="C76" s="24" t="s">
        <v>49</v>
      </c>
      <c r="D76" s="24"/>
      <c r="E76" s="24" t="s">
        <v>98</v>
      </c>
      <c r="F76" s="24" t="s">
        <v>392</v>
      </c>
      <c r="G76" s="31" t="s">
        <v>100</v>
      </c>
      <c r="H76" s="51" t="s">
        <v>393</v>
      </c>
      <c r="I76" s="84" t="s">
        <v>394</v>
      </c>
      <c r="J76" s="51" t="s">
        <v>395</v>
      </c>
      <c r="K76" s="30">
        <v>93</v>
      </c>
      <c r="L76" s="30" t="s">
        <v>31</v>
      </c>
      <c r="M76" s="31" t="s">
        <v>128</v>
      </c>
      <c r="N76" s="24" t="s">
        <v>129</v>
      </c>
      <c r="O76" s="24">
        <v>2</v>
      </c>
      <c r="P76" s="24"/>
      <c r="Q76" s="31" t="s">
        <v>34</v>
      </c>
      <c r="R76" s="24"/>
      <c r="S76" s="24"/>
      <c r="T76" s="31" t="s">
        <v>35</v>
      </c>
      <c r="U76" s="34"/>
      <c r="V76" s="34"/>
      <c r="W76" s="34" t="str">
        <f t="shared" si="0"/>
        <v/>
      </c>
      <c r="X76" s="34" t="str">
        <f t="shared" si="1"/>
        <v/>
      </c>
    </row>
    <row r="77" spans="1:24" ht="14.25" customHeight="1" x14ac:dyDescent="0.25">
      <c r="A77" s="40">
        <v>7.49</v>
      </c>
      <c r="B77" s="40" t="s">
        <v>391</v>
      </c>
      <c r="C77" s="24" t="s">
        <v>393</v>
      </c>
      <c r="D77" s="24"/>
      <c r="E77" s="24" t="s">
        <v>178</v>
      </c>
      <c r="F77" s="24" t="s">
        <v>396</v>
      </c>
      <c r="G77" s="31" t="s">
        <v>180</v>
      </c>
      <c r="H77" s="51" t="s">
        <v>393</v>
      </c>
      <c r="I77" s="84" t="s">
        <v>394</v>
      </c>
      <c r="J77" s="51" t="s">
        <v>395</v>
      </c>
      <c r="K77" s="59">
        <v>93</v>
      </c>
      <c r="L77" s="59" t="s">
        <v>47</v>
      </c>
      <c r="M77" s="31" t="s">
        <v>128</v>
      </c>
      <c r="N77" s="24" t="s">
        <v>129</v>
      </c>
      <c r="O77" s="24">
        <v>2</v>
      </c>
      <c r="P77" s="24"/>
      <c r="Q77" s="31" t="s">
        <v>34</v>
      </c>
      <c r="R77" s="24"/>
      <c r="S77" s="24"/>
      <c r="T77" s="31" t="s">
        <v>35</v>
      </c>
      <c r="U77" s="34"/>
      <c r="V77" s="34"/>
      <c r="W77" s="34" t="str">
        <f t="shared" si="0"/>
        <v/>
      </c>
      <c r="X77" s="34" t="str">
        <f t="shared" si="1"/>
        <v/>
      </c>
    </row>
    <row r="78" spans="1:24" ht="14.25" customHeight="1" x14ac:dyDescent="0.25">
      <c r="A78" s="40">
        <v>24</v>
      </c>
      <c r="B78" s="41" t="s">
        <v>397</v>
      </c>
      <c r="C78" s="24" t="s">
        <v>49</v>
      </c>
      <c r="D78" s="24"/>
      <c r="E78" s="24" t="s">
        <v>98</v>
      </c>
      <c r="F78" s="24" t="s">
        <v>368</v>
      </c>
      <c r="G78" s="31" t="s">
        <v>100</v>
      </c>
      <c r="H78" s="24" t="s">
        <v>393</v>
      </c>
      <c r="I78" s="31" t="s">
        <v>398</v>
      </c>
      <c r="J78" s="24" t="s">
        <v>399</v>
      </c>
      <c r="K78" s="36">
        <v>108</v>
      </c>
      <c r="L78" s="36" t="s">
        <v>31</v>
      </c>
      <c r="M78" s="31" t="s">
        <v>128</v>
      </c>
      <c r="N78" s="24" t="s">
        <v>129</v>
      </c>
      <c r="O78" s="24">
        <v>2</v>
      </c>
      <c r="P78" s="24"/>
      <c r="Q78" s="31" t="s">
        <v>34</v>
      </c>
      <c r="R78" s="24"/>
      <c r="S78" s="24"/>
      <c r="T78" s="31" t="s">
        <v>35</v>
      </c>
      <c r="U78" s="34"/>
      <c r="V78" s="34"/>
      <c r="W78" s="34" t="str">
        <f t="shared" si="0"/>
        <v/>
      </c>
      <c r="X78" s="34" t="str">
        <f t="shared" si="1"/>
        <v/>
      </c>
    </row>
    <row r="79" spans="1:24" ht="14.25" customHeight="1" x14ac:dyDescent="0.25">
      <c r="A79" s="40">
        <v>5.99</v>
      </c>
      <c r="B79" s="40" t="s">
        <v>400</v>
      </c>
      <c r="C79" s="24" t="s">
        <v>49</v>
      </c>
      <c r="D79" s="24"/>
      <c r="E79" s="24" t="s">
        <v>98</v>
      </c>
      <c r="F79" s="24" t="s">
        <v>362</v>
      </c>
      <c r="G79" s="31" t="s">
        <v>100</v>
      </c>
      <c r="H79" s="24" t="s">
        <v>393</v>
      </c>
      <c r="I79" s="31" t="s">
        <v>401</v>
      </c>
      <c r="J79" s="24" t="s">
        <v>402</v>
      </c>
      <c r="K79" s="30">
        <v>97</v>
      </c>
      <c r="L79" s="30" t="s">
        <v>31</v>
      </c>
      <c r="M79" s="31" t="s">
        <v>128</v>
      </c>
      <c r="N79" s="24" t="s">
        <v>129</v>
      </c>
      <c r="O79" s="24">
        <v>2</v>
      </c>
      <c r="P79" s="24"/>
      <c r="Q79" s="31" t="s">
        <v>34</v>
      </c>
      <c r="R79" s="24"/>
      <c r="S79" s="24"/>
      <c r="T79" s="31" t="s">
        <v>35</v>
      </c>
      <c r="U79" s="34"/>
      <c r="V79" s="34"/>
      <c r="W79" s="34" t="str">
        <f t="shared" si="0"/>
        <v/>
      </c>
      <c r="X79" s="34" t="str">
        <f t="shared" si="1"/>
        <v/>
      </c>
    </row>
    <row r="80" spans="1:24" ht="14.25" customHeight="1" x14ac:dyDescent="0.25">
      <c r="A80" s="40">
        <v>5.99</v>
      </c>
      <c r="B80" s="52" t="s">
        <v>403</v>
      </c>
      <c r="C80" s="24" t="s">
        <v>393</v>
      </c>
      <c r="D80" s="24"/>
      <c r="E80" s="24" t="s">
        <v>178</v>
      </c>
      <c r="F80" s="24" t="s">
        <v>380</v>
      </c>
      <c r="G80" s="31" t="s">
        <v>180</v>
      </c>
      <c r="H80" s="24" t="s">
        <v>393</v>
      </c>
      <c r="I80" s="31" t="s">
        <v>401</v>
      </c>
      <c r="J80" s="24" t="s">
        <v>402</v>
      </c>
      <c r="K80" s="35">
        <v>97</v>
      </c>
      <c r="L80" s="35" t="s">
        <v>47</v>
      </c>
      <c r="M80" s="31" t="s">
        <v>128</v>
      </c>
      <c r="N80" s="24" t="s">
        <v>129</v>
      </c>
      <c r="O80" s="24">
        <v>2</v>
      </c>
      <c r="P80" s="24"/>
      <c r="Q80" s="31" t="s">
        <v>34</v>
      </c>
      <c r="R80" s="24"/>
      <c r="S80" s="24"/>
      <c r="T80" s="31" t="s">
        <v>35</v>
      </c>
      <c r="U80" s="34"/>
      <c r="V80" s="34"/>
      <c r="W80" s="34" t="str">
        <f t="shared" si="0"/>
        <v/>
      </c>
      <c r="X80" s="34" t="str">
        <f t="shared" si="1"/>
        <v/>
      </c>
    </row>
    <row r="81" spans="1:24" ht="14.25" customHeight="1" x14ac:dyDescent="0.25">
      <c r="A81" s="40">
        <v>1.7249999999999999</v>
      </c>
      <c r="B81" s="41">
        <v>3.3</v>
      </c>
      <c r="C81" s="24" t="s">
        <v>24</v>
      </c>
      <c r="D81" s="24"/>
      <c r="E81" s="24" t="s">
        <v>25</v>
      </c>
      <c r="F81" s="24" t="s">
        <v>404</v>
      </c>
      <c r="G81" s="27" t="s">
        <v>39</v>
      </c>
      <c r="H81" s="24" t="s">
        <v>28</v>
      </c>
      <c r="I81" s="31" t="s">
        <v>405</v>
      </c>
      <c r="J81" s="24" t="s">
        <v>406</v>
      </c>
      <c r="K81" s="36">
        <v>104</v>
      </c>
      <c r="L81" s="36" t="s">
        <v>31</v>
      </c>
      <c r="M81" s="31" t="s">
        <v>119</v>
      </c>
      <c r="N81" s="24" t="s">
        <v>33</v>
      </c>
      <c r="O81" s="24">
        <v>2</v>
      </c>
      <c r="P81" s="24"/>
      <c r="Q81" s="31" t="s">
        <v>34</v>
      </c>
      <c r="R81" s="24"/>
      <c r="S81" s="24"/>
      <c r="T81" s="31" t="s">
        <v>35</v>
      </c>
      <c r="U81" s="34"/>
      <c r="V81" s="34"/>
      <c r="W81" s="34" t="str">
        <f t="shared" si="0"/>
        <v/>
      </c>
      <c r="X81" s="34" t="str">
        <f t="shared" si="1"/>
        <v/>
      </c>
    </row>
    <row r="82" spans="1:24" ht="14.25" customHeight="1" x14ac:dyDescent="0.25">
      <c r="A82" s="24">
        <v>0.85</v>
      </c>
      <c r="B82" s="24" t="s">
        <v>407</v>
      </c>
      <c r="C82" s="24" t="s">
        <v>195</v>
      </c>
      <c r="D82" s="24"/>
      <c r="E82" s="24" t="s">
        <v>239</v>
      </c>
      <c r="F82" s="24" t="s">
        <v>408</v>
      </c>
      <c r="G82" s="31" t="s">
        <v>110</v>
      </c>
      <c r="H82" s="24" t="s">
        <v>84</v>
      </c>
      <c r="I82" s="31" t="s">
        <v>401</v>
      </c>
      <c r="J82" s="24" t="s">
        <v>409</v>
      </c>
      <c r="K82" s="36">
        <v>291</v>
      </c>
      <c r="L82" s="36" t="s">
        <v>31</v>
      </c>
      <c r="M82" s="31" t="s">
        <v>249</v>
      </c>
      <c r="N82" s="24" t="s">
        <v>185</v>
      </c>
      <c r="O82" s="24">
        <v>3</v>
      </c>
      <c r="P82" s="24"/>
      <c r="Q82" s="31" t="s">
        <v>66</v>
      </c>
      <c r="R82" s="24"/>
      <c r="S82" s="24"/>
      <c r="T82" s="31" t="s">
        <v>35</v>
      </c>
      <c r="U82" s="34"/>
      <c r="V82" s="34"/>
      <c r="W82" s="34" t="str">
        <f t="shared" si="0"/>
        <v/>
      </c>
      <c r="X82" s="34" t="str">
        <f t="shared" si="1"/>
        <v/>
      </c>
    </row>
    <row r="83" spans="1:24" ht="14.25" customHeight="1" x14ac:dyDescent="0.25">
      <c r="A83" s="40">
        <v>5.21</v>
      </c>
      <c r="B83" s="40" t="s">
        <v>410</v>
      </c>
      <c r="C83" s="24" t="s">
        <v>369</v>
      </c>
      <c r="D83" s="24"/>
      <c r="E83" s="24" t="s">
        <v>156</v>
      </c>
      <c r="F83" s="24" t="s">
        <v>411</v>
      </c>
      <c r="G83" s="31" t="s">
        <v>83</v>
      </c>
      <c r="H83" s="24" t="s">
        <v>369</v>
      </c>
      <c r="I83" s="31" t="s">
        <v>412</v>
      </c>
      <c r="J83" s="24" t="s">
        <v>413</v>
      </c>
      <c r="K83" s="36">
        <v>95</v>
      </c>
      <c r="L83" s="36" t="s">
        <v>31</v>
      </c>
      <c r="M83" s="31" t="s">
        <v>128</v>
      </c>
      <c r="N83" s="24" t="s">
        <v>129</v>
      </c>
      <c r="O83" s="24">
        <v>2</v>
      </c>
      <c r="P83" s="24"/>
      <c r="Q83" s="31" t="s">
        <v>34</v>
      </c>
      <c r="R83" s="24"/>
      <c r="S83" s="24"/>
      <c r="T83" s="31" t="s">
        <v>35</v>
      </c>
      <c r="U83" s="34"/>
      <c r="V83" s="34"/>
      <c r="W83" s="34" t="str">
        <f t="shared" si="0"/>
        <v/>
      </c>
      <c r="X83" s="34" t="str">
        <f t="shared" si="1"/>
        <v/>
      </c>
    </row>
    <row r="84" spans="1:24" ht="14.25" customHeight="1" x14ac:dyDescent="0.25">
      <c r="A84" s="40">
        <v>26.85</v>
      </c>
      <c r="B84" s="40" t="s">
        <v>414</v>
      </c>
      <c r="C84" s="24" t="s">
        <v>415</v>
      </c>
      <c r="D84" s="24"/>
      <c r="E84" s="24" t="s">
        <v>98</v>
      </c>
      <c r="F84" s="24" t="s">
        <v>368</v>
      </c>
      <c r="G84" s="31" t="s">
        <v>100</v>
      </c>
      <c r="H84" s="24" t="s">
        <v>369</v>
      </c>
      <c r="I84" s="31" t="s">
        <v>416</v>
      </c>
      <c r="J84" s="24" t="s">
        <v>417</v>
      </c>
      <c r="K84" s="30">
        <v>103</v>
      </c>
      <c r="L84" s="30" t="s">
        <v>31</v>
      </c>
      <c r="M84" s="31" t="s">
        <v>128</v>
      </c>
      <c r="N84" s="24" t="s">
        <v>129</v>
      </c>
      <c r="O84" s="24">
        <v>2</v>
      </c>
      <c r="P84" s="24"/>
      <c r="Q84" s="31" t="s">
        <v>34</v>
      </c>
      <c r="R84" s="24"/>
      <c r="S84" s="24"/>
      <c r="T84" s="31" t="s">
        <v>35</v>
      </c>
      <c r="U84" s="34"/>
      <c r="V84" s="34"/>
      <c r="W84" s="34" t="str">
        <f t="shared" si="0"/>
        <v/>
      </c>
      <c r="X84" s="34" t="str">
        <f t="shared" si="1"/>
        <v/>
      </c>
    </row>
    <row r="85" spans="1:24" ht="14.25" customHeight="1" x14ac:dyDescent="0.25">
      <c r="A85" s="40">
        <v>26.85</v>
      </c>
      <c r="B85" s="40" t="s">
        <v>418</v>
      </c>
      <c r="C85" s="24" t="s">
        <v>369</v>
      </c>
      <c r="D85" s="24"/>
      <c r="E85" s="24" t="s">
        <v>419</v>
      </c>
      <c r="F85" s="24" t="s">
        <v>420</v>
      </c>
      <c r="G85" s="31" t="s">
        <v>110</v>
      </c>
      <c r="H85" s="24" t="s">
        <v>369</v>
      </c>
      <c r="I85" s="31" t="s">
        <v>416</v>
      </c>
      <c r="J85" s="24" t="s">
        <v>417</v>
      </c>
      <c r="K85" s="35">
        <v>103</v>
      </c>
      <c r="L85" s="35" t="s">
        <v>47</v>
      </c>
      <c r="M85" s="31" t="s">
        <v>128</v>
      </c>
      <c r="N85" s="24" t="s">
        <v>129</v>
      </c>
      <c r="O85" s="24">
        <v>2</v>
      </c>
      <c r="P85" s="24"/>
      <c r="Q85" s="31" t="s">
        <v>34</v>
      </c>
      <c r="R85" s="24"/>
      <c r="S85" s="24"/>
      <c r="T85" s="31" t="s">
        <v>35</v>
      </c>
      <c r="U85" s="34"/>
      <c r="V85" s="34"/>
      <c r="W85" s="34" t="str">
        <f t="shared" si="0"/>
        <v/>
      </c>
      <c r="X85" s="34" t="str">
        <f t="shared" si="1"/>
        <v/>
      </c>
    </row>
    <row r="86" spans="1:24" ht="14.25" customHeight="1" x14ac:dyDescent="0.25">
      <c r="A86" s="40">
        <v>26.85</v>
      </c>
      <c r="B86" s="40" t="s">
        <v>421</v>
      </c>
      <c r="C86" s="24" t="s">
        <v>372</v>
      </c>
      <c r="D86" s="24"/>
      <c r="E86" s="24" t="s">
        <v>178</v>
      </c>
      <c r="F86" s="24" t="s">
        <v>373</v>
      </c>
      <c r="G86" s="27" t="s">
        <v>180</v>
      </c>
      <c r="H86" s="24" t="s">
        <v>369</v>
      </c>
      <c r="I86" s="31" t="s">
        <v>416</v>
      </c>
      <c r="J86" s="24" t="s">
        <v>417</v>
      </c>
      <c r="K86" s="35">
        <v>103</v>
      </c>
      <c r="L86" s="35" t="s">
        <v>48</v>
      </c>
      <c r="M86" s="31" t="s">
        <v>128</v>
      </c>
      <c r="N86" s="24" t="s">
        <v>129</v>
      </c>
      <c r="O86" s="24">
        <v>2</v>
      </c>
      <c r="P86" s="24"/>
      <c r="Q86" s="31" t="s">
        <v>34</v>
      </c>
      <c r="R86" s="24"/>
      <c r="S86" s="24"/>
      <c r="T86" s="31" t="s">
        <v>35</v>
      </c>
      <c r="U86" s="34"/>
      <c r="V86" s="34"/>
      <c r="W86" s="34" t="str">
        <f t="shared" si="0"/>
        <v/>
      </c>
      <c r="X86" s="34" t="str">
        <f t="shared" si="1"/>
        <v/>
      </c>
    </row>
    <row r="87" spans="1:24" ht="14.25" customHeight="1" x14ac:dyDescent="0.25">
      <c r="A87" s="40">
        <v>26.85</v>
      </c>
      <c r="B87" s="40" t="s">
        <v>422</v>
      </c>
      <c r="C87" s="51" t="s">
        <v>423</v>
      </c>
      <c r="D87" s="24"/>
      <c r="E87" s="24" t="s">
        <v>104</v>
      </c>
      <c r="F87" s="24" t="s">
        <v>424</v>
      </c>
      <c r="G87" s="27" t="s">
        <v>106</v>
      </c>
      <c r="H87" s="24" t="s">
        <v>369</v>
      </c>
      <c r="I87" s="84" t="s">
        <v>416</v>
      </c>
      <c r="J87" s="51" t="s">
        <v>417</v>
      </c>
      <c r="K87" s="59">
        <v>103</v>
      </c>
      <c r="L87" s="35" t="s">
        <v>425</v>
      </c>
      <c r="M87" s="31" t="s">
        <v>128</v>
      </c>
      <c r="N87" s="24" t="s">
        <v>129</v>
      </c>
      <c r="O87" s="24">
        <v>2</v>
      </c>
      <c r="P87" s="24"/>
      <c r="Q87" s="31" t="s">
        <v>34</v>
      </c>
      <c r="R87" s="24"/>
      <c r="S87" s="24"/>
      <c r="T87" s="31" t="s">
        <v>35</v>
      </c>
      <c r="U87" s="34"/>
      <c r="V87" s="34"/>
      <c r="W87" s="34" t="str">
        <f t="shared" si="0"/>
        <v/>
      </c>
      <c r="X87" s="34" t="str">
        <f t="shared" si="1"/>
        <v/>
      </c>
    </row>
    <row r="88" spans="1:24" ht="14.25" customHeight="1" x14ac:dyDescent="0.25">
      <c r="A88" s="40">
        <v>26.85</v>
      </c>
      <c r="B88" s="41" t="s">
        <v>426</v>
      </c>
      <c r="C88" s="51" t="s">
        <v>427</v>
      </c>
      <c r="D88" s="24"/>
      <c r="E88" s="31" t="s">
        <v>428</v>
      </c>
      <c r="F88" s="24" t="s">
        <v>429</v>
      </c>
      <c r="G88" s="27" t="s">
        <v>93</v>
      </c>
      <c r="H88" s="24" t="s">
        <v>369</v>
      </c>
      <c r="I88" s="84" t="s">
        <v>416</v>
      </c>
      <c r="J88" s="51" t="s">
        <v>417</v>
      </c>
      <c r="K88" s="59">
        <v>103</v>
      </c>
      <c r="L88" s="35" t="s">
        <v>430</v>
      </c>
      <c r="M88" s="31" t="s">
        <v>128</v>
      </c>
      <c r="N88" s="24" t="s">
        <v>129</v>
      </c>
      <c r="O88" s="24">
        <v>2</v>
      </c>
      <c r="P88" s="24"/>
      <c r="Q88" s="31" t="s">
        <v>34</v>
      </c>
      <c r="R88" s="24"/>
      <c r="S88" s="24"/>
      <c r="T88" s="31" t="s">
        <v>35</v>
      </c>
      <c r="U88" s="34"/>
      <c r="V88" s="34"/>
      <c r="W88" s="34" t="str">
        <f t="shared" si="0"/>
        <v/>
      </c>
      <c r="X88" s="34" t="str">
        <f t="shared" si="1"/>
        <v/>
      </c>
    </row>
    <row r="89" spans="1:24" ht="14.25" customHeight="1" x14ac:dyDescent="0.25">
      <c r="A89" s="43">
        <v>27</v>
      </c>
      <c r="B89" s="60" t="s">
        <v>431</v>
      </c>
      <c r="C89" s="61" t="s">
        <v>432</v>
      </c>
      <c r="D89" s="44"/>
      <c r="E89" s="62" t="s">
        <v>349</v>
      </c>
      <c r="F89" s="44" t="s">
        <v>433</v>
      </c>
      <c r="G89" s="63" t="s">
        <v>110</v>
      </c>
      <c r="H89" s="44" t="s">
        <v>369</v>
      </c>
      <c r="I89" s="165" t="s">
        <v>434</v>
      </c>
      <c r="J89" s="61" t="s">
        <v>435</v>
      </c>
      <c r="K89" s="64">
        <v>104</v>
      </c>
      <c r="L89" s="53" t="s">
        <v>31</v>
      </c>
      <c r="M89" s="62" t="s">
        <v>128</v>
      </c>
      <c r="N89" s="44" t="s">
        <v>129</v>
      </c>
      <c r="O89" s="44">
        <v>2</v>
      </c>
      <c r="P89" s="44"/>
      <c r="Q89" s="31" t="s">
        <v>34</v>
      </c>
      <c r="R89" s="24"/>
      <c r="S89" s="24"/>
      <c r="T89" s="31" t="s">
        <v>35</v>
      </c>
      <c r="U89" s="34"/>
      <c r="V89" s="34"/>
      <c r="W89" s="34" t="str">
        <f t="shared" si="0"/>
        <v/>
      </c>
      <c r="X89" s="34" t="str">
        <f t="shared" si="1"/>
        <v/>
      </c>
    </row>
    <row r="90" spans="1:24" ht="14.25" customHeight="1" x14ac:dyDescent="0.25">
      <c r="A90" s="40">
        <v>0.38</v>
      </c>
      <c r="B90" s="41" t="s">
        <v>436</v>
      </c>
      <c r="C90" s="24" t="s">
        <v>437</v>
      </c>
      <c r="D90" s="24"/>
      <c r="E90" s="24" t="s">
        <v>98</v>
      </c>
      <c r="F90" s="24" t="s">
        <v>392</v>
      </c>
      <c r="G90" s="31" t="s">
        <v>100</v>
      </c>
      <c r="H90" s="24" t="s">
        <v>84</v>
      </c>
      <c r="I90" s="84" t="s">
        <v>438</v>
      </c>
      <c r="J90" s="51" t="s">
        <v>439</v>
      </c>
      <c r="K90" s="36">
        <v>91</v>
      </c>
      <c r="L90" s="36" t="s">
        <v>31</v>
      </c>
      <c r="M90" s="31" t="s">
        <v>128</v>
      </c>
      <c r="N90" s="24" t="s">
        <v>129</v>
      </c>
      <c r="O90" s="24">
        <v>2</v>
      </c>
      <c r="P90" s="24"/>
      <c r="Q90" s="31" t="s">
        <v>34</v>
      </c>
      <c r="R90" s="24"/>
      <c r="S90" s="24"/>
      <c r="T90" s="31" t="s">
        <v>35</v>
      </c>
      <c r="U90" s="34"/>
      <c r="V90" s="34"/>
      <c r="W90" s="34" t="str">
        <f t="shared" si="0"/>
        <v/>
      </c>
      <c r="X90" s="34" t="str">
        <f t="shared" si="1"/>
        <v/>
      </c>
    </row>
    <row r="91" spans="1:24" ht="14.25" customHeight="1" x14ac:dyDescent="0.25">
      <c r="A91" s="40">
        <v>5.9</v>
      </c>
      <c r="B91" s="40" t="s">
        <v>440</v>
      </c>
      <c r="C91" s="24" t="s">
        <v>49</v>
      </c>
      <c r="D91" s="24"/>
      <c r="E91" s="24" t="s">
        <v>98</v>
      </c>
      <c r="F91" s="24" t="s">
        <v>392</v>
      </c>
      <c r="G91" s="31" t="s">
        <v>100</v>
      </c>
      <c r="H91" s="24" t="s">
        <v>393</v>
      </c>
      <c r="I91" s="31" t="s">
        <v>438</v>
      </c>
      <c r="J91" s="24" t="s">
        <v>441</v>
      </c>
      <c r="K91" s="30">
        <v>92</v>
      </c>
      <c r="L91" s="30" t="s">
        <v>31</v>
      </c>
      <c r="M91" s="31" t="s">
        <v>128</v>
      </c>
      <c r="N91" s="24" t="s">
        <v>129</v>
      </c>
      <c r="O91" s="24">
        <v>2</v>
      </c>
      <c r="P91" s="24"/>
      <c r="Q91" s="31" t="s">
        <v>34</v>
      </c>
      <c r="R91" s="24"/>
      <c r="S91" s="24"/>
      <c r="T91" s="31" t="s">
        <v>35</v>
      </c>
      <c r="U91" s="34"/>
      <c r="V91" s="34"/>
      <c r="W91" s="34" t="str">
        <f t="shared" si="0"/>
        <v/>
      </c>
      <c r="X91" s="34" t="str">
        <f t="shared" si="1"/>
        <v/>
      </c>
    </row>
    <row r="92" spans="1:24" ht="14.25" customHeight="1" x14ac:dyDescent="0.25">
      <c r="A92" s="40">
        <v>5.9</v>
      </c>
      <c r="B92" s="41" t="s">
        <v>442</v>
      </c>
      <c r="C92" s="24" t="s">
        <v>393</v>
      </c>
      <c r="D92" s="24"/>
      <c r="E92" s="24" t="s">
        <v>178</v>
      </c>
      <c r="F92" s="24" t="s">
        <v>396</v>
      </c>
      <c r="G92" s="31" t="s">
        <v>180</v>
      </c>
      <c r="H92" s="24" t="s">
        <v>393</v>
      </c>
      <c r="I92" s="84" t="s">
        <v>438</v>
      </c>
      <c r="J92" s="51" t="s">
        <v>441</v>
      </c>
      <c r="K92" s="59">
        <v>92</v>
      </c>
      <c r="L92" s="59" t="s">
        <v>47</v>
      </c>
      <c r="M92" s="31" t="s">
        <v>128</v>
      </c>
      <c r="N92" s="24" t="s">
        <v>129</v>
      </c>
      <c r="O92" s="24">
        <v>2</v>
      </c>
      <c r="P92" s="24"/>
      <c r="Q92" s="31" t="s">
        <v>34</v>
      </c>
      <c r="R92" s="24"/>
      <c r="S92" s="24"/>
      <c r="T92" s="31" t="s">
        <v>35</v>
      </c>
      <c r="U92" s="34"/>
      <c r="V92" s="34"/>
      <c r="W92" s="34" t="str">
        <f t="shared" si="0"/>
        <v/>
      </c>
      <c r="X92" s="34" t="str">
        <f t="shared" si="1"/>
        <v/>
      </c>
    </row>
    <row r="93" spans="1:24" ht="14.25" customHeight="1" x14ac:dyDescent="0.25">
      <c r="A93" s="36">
        <v>15.8</v>
      </c>
      <c r="B93" s="24" t="s">
        <v>443</v>
      </c>
      <c r="C93" s="24" t="s">
        <v>90</v>
      </c>
      <c r="D93" s="24"/>
      <c r="E93" s="24" t="s">
        <v>98</v>
      </c>
      <c r="F93" s="24" t="s">
        <v>368</v>
      </c>
      <c r="G93" s="31" t="s">
        <v>100</v>
      </c>
      <c r="H93" s="24" t="s">
        <v>393</v>
      </c>
      <c r="I93" s="84" t="s">
        <v>444</v>
      </c>
      <c r="J93" s="51" t="s">
        <v>445</v>
      </c>
      <c r="K93" s="36">
        <v>36</v>
      </c>
      <c r="L93" s="36" t="s">
        <v>31</v>
      </c>
      <c r="M93" s="31" t="s">
        <v>255</v>
      </c>
      <c r="N93" s="24" t="s">
        <v>185</v>
      </c>
      <c r="O93" s="24">
        <v>1</v>
      </c>
      <c r="P93" s="24"/>
      <c r="Q93" s="31" t="s">
        <v>66</v>
      </c>
      <c r="R93" s="24"/>
      <c r="S93" s="24"/>
      <c r="T93" s="31" t="s">
        <v>35</v>
      </c>
      <c r="U93" s="34"/>
      <c r="V93" s="34"/>
      <c r="W93" s="34" t="str">
        <f t="shared" si="0"/>
        <v/>
      </c>
      <c r="X93" s="34" t="str">
        <f t="shared" si="1"/>
        <v/>
      </c>
    </row>
    <row r="94" spans="1:24" ht="14.25" customHeight="1" x14ac:dyDescent="0.25">
      <c r="A94" s="43">
        <v>2.4</v>
      </c>
      <c r="B94" s="60" t="s">
        <v>446</v>
      </c>
      <c r="C94" s="44" t="s">
        <v>115</v>
      </c>
      <c r="D94" s="44"/>
      <c r="E94" s="44" t="s">
        <v>98</v>
      </c>
      <c r="F94" s="44" t="s">
        <v>368</v>
      </c>
      <c r="G94" s="63" t="s">
        <v>100</v>
      </c>
      <c r="H94" s="44" t="s">
        <v>84</v>
      </c>
      <c r="I94" s="62" t="s">
        <v>447</v>
      </c>
      <c r="J94" s="44" t="s">
        <v>448</v>
      </c>
      <c r="K94" s="30">
        <v>106</v>
      </c>
      <c r="L94" s="30" t="s">
        <v>31</v>
      </c>
      <c r="M94" s="62" t="s">
        <v>128</v>
      </c>
      <c r="N94" s="44" t="s">
        <v>129</v>
      </c>
      <c r="O94" s="44">
        <v>2</v>
      </c>
      <c r="P94" s="44"/>
      <c r="Q94" s="62" t="s">
        <v>34</v>
      </c>
      <c r="R94" s="44"/>
      <c r="S94" s="44"/>
      <c r="T94" s="62" t="s">
        <v>35</v>
      </c>
      <c r="U94" s="34"/>
      <c r="V94" s="34"/>
      <c r="W94" s="34" t="str">
        <f t="shared" si="0"/>
        <v/>
      </c>
      <c r="X94" s="34" t="str">
        <f t="shared" si="1"/>
        <v/>
      </c>
    </row>
    <row r="95" spans="1:24" ht="14.25" customHeight="1" x14ac:dyDescent="0.25">
      <c r="A95" s="43">
        <v>2.4</v>
      </c>
      <c r="B95" s="60" t="s">
        <v>449</v>
      </c>
      <c r="C95" s="44" t="s">
        <v>348</v>
      </c>
      <c r="D95" s="44"/>
      <c r="E95" s="44" t="s">
        <v>450</v>
      </c>
      <c r="F95" s="44" t="s">
        <v>451</v>
      </c>
      <c r="G95" s="63" t="s">
        <v>46</v>
      </c>
      <c r="H95" s="44" t="s">
        <v>84</v>
      </c>
      <c r="I95" s="62" t="s">
        <v>447</v>
      </c>
      <c r="J95" s="44" t="s">
        <v>452</v>
      </c>
      <c r="K95" s="35">
        <v>106</v>
      </c>
      <c r="L95" s="35" t="s">
        <v>47</v>
      </c>
      <c r="M95" s="62" t="s">
        <v>128</v>
      </c>
      <c r="N95" s="44" t="s">
        <v>129</v>
      </c>
      <c r="O95" s="44">
        <v>2</v>
      </c>
      <c r="P95" s="44"/>
      <c r="Q95" s="62" t="s">
        <v>34</v>
      </c>
      <c r="R95" s="44"/>
      <c r="S95" s="44"/>
      <c r="T95" s="62" t="s">
        <v>35</v>
      </c>
      <c r="U95" s="34"/>
      <c r="V95" s="34"/>
      <c r="W95" s="34" t="str">
        <f t="shared" si="0"/>
        <v/>
      </c>
      <c r="X95" s="34" t="str">
        <f t="shared" si="1"/>
        <v/>
      </c>
    </row>
    <row r="96" spans="1:24" ht="14.25" customHeight="1" x14ac:dyDescent="0.25">
      <c r="A96" s="43">
        <v>2.4</v>
      </c>
      <c r="B96" s="60" t="s">
        <v>397</v>
      </c>
      <c r="C96" s="44" t="s">
        <v>453</v>
      </c>
      <c r="D96" s="44"/>
      <c r="E96" s="44" t="s">
        <v>104</v>
      </c>
      <c r="F96" s="44" t="s">
        <v>454</v>
      </c>
      <c r="G96" s="63" t="s">
        <v>106</v>
      </c>
      <c r="H96" s="44" t="s">
        <v>84</v>
      </c>
      <c r="I96" s="62" t="s">
        <v>447</v>
      </c>
      <c r="J96" s="44" t="s">
        <v>448</v>
      </c>
      <c r="K96" s="35">
        <v>106</v>
      </c>
      <c r="L96" s="35" t="s">
        <v>48</v>
      </c>
      <c r="M96" s="62" t="s">
        <v>128</v>
      </c>
      <c r="N96" s="44" t="s">
        <v>129</v>
      </c>
      <c r="O96" s="44">
        <v>2</v>
      </c>
      <c r="P96" s="44"/>
      <c r="Q96" s="62" t="s">
        <v>34</v>
      </c>
      <c r="R96" s="44"/>
      <c r="S96" s="44"/>
      <c r="T96" s="62" t="s">
        <v>35</v>
      </c>
      <c r="U96" s="34"/>
      <c r="V96" s="34"/>
      <c r="W96" s="34" t="str">
        <f t="shared" si="0"/>
        <v/>
      </c>
      <c r="X96" s="34" t="str">
        <f t="shared" si="1"/>
        <v/>
      </c>
    </row>
    <row r="97" spans="1:24" ht="14.25" customHeight="1" x14ac:dyDescent="0.25">
      <c r="A97" s="40">
        <v>7.99</v>
      </c>
      <c r="B97" s="40" t="s">
        <v>455</v>
      </c>
      <c r="C97" s="24" t="s">
        <v>49</v>
      </c>
      <c r="D97" s="24"/>
      <c r="E97" s="24" t="s">
        <v>98</v>
      </c>
      <c r="F97" s="24" t="s">
        <v>362</v>
      </c>
      <c r="G97" s="31" t="s">
        <v>100</v>
      </c>
      <c r="H97" s="24" t="s">
        <v>393</v>
      </c>
      <c r="I97" s="31" t="s">
        <v>456</v>
      </c>
      <c r="J97" s="24" t="s">
        <v>457</v>
      </c>
      <c r="K97" s="30">
        <v>99</v>
      </c>
      <c r="L97" s="30" t="s">
        <v>31</v>
      </c>
      <c r="M97" s="31" t="s">
        <v>128</v>
      </c>
      <c r="N97" s="24" t="s">
        <v>129</v>
      </c>
      <c r="O97" s="24">
        <v>2</v>
      </c>
      <c r="P97" s="24"/>
      <c r="Q97" s="31" t="s">
        <v>34</v>
      </c>
      <c r="R97" s="24"/>
      <c r="S97" s="24"/>
      <c r="T97" s="31" t="s">
        <v>35</v>
      </c>
      <c r="U97" s="34"/>
      <c r="V97" s="34"/>
      <c r="W97" s="34" t="str">
        <f t="shared" si="0"/>
        <v/>
      </c>
      <c r="X97" s="34" t="str">
        <f t="shared" si="1"/>
        <v/>
      </c>
    </row>
    <row r="98" spans="1:24" ht="14.25" customHeight="1" x14ac:dyDescent="0.25">
      <c r="A98" s="40">
        <v>7.99</v>
      </c>
      <c r="B98" s="52" t="s">
        <v>458</v>
      </c>
      <c r="C98" s="24" t="s">
        <v>393</v>
      </c>
      <c r="D98" s="24"/>
      <c r="E98" s="24" t="s">
        <v>178</v>
      </c>
      <c r="F98" s="24" t="s">
        <v>380</v>
      </c>
      <c r="G98" s="31" t="s">
        <v>180</v>
      </c>
      <c r="H98" s="24" t="s">
        <v>393</v>
      </c>
      <c r="I98" s="31" t="s">
        <v>456</v>
      </c>
      <c r="J98" s="24" t="s">
        <v>457</v>
      </c>
      <c r="K98" s="35">
        <v>99</v>
      </c>
      <c r="L98" s="35" t="s">
        <v>47</v>
      </c>
      <c r="M98" s="31" t="s">
        <v>128</v>
      </c>
      <c r="N98" s="24" t="s">
        <v>129</v>
      </c>
      <c r="O98" s="24">
        <v>2</v>
      </c>
      <c r="P98" s="24"/>
      <c r="Q98" s="31" t="s">
        <v>34</v>
      </c>
      <c r="R98" s="24"/>
      <c r="S98" s="24"/>
      <c r="T98" s="31" t="s">
        <v>35</v>
      </c>
      <c r="U98" s="34"/>
      <c r="V98" s="34"/>
      <c r="W98" s="34" t="str">
        <f t="shared" si="0"/>
        <v/>
      </c>
      <c r="X98" s="34" t="str">
        <f t="shared" si="1"/>
        <v/>
      </c>
    </row>
    <row r="99" spans="1:24" ht="14.25" customHeight="1" x14ac:dyDescent="0.25">
      <c r="A99" s="43">
        <v>0.92400000000000004</v>
      </c>
      <c r="B99" s="60" t="s">
        <v>459</v>
      </c>
      <c r="C99" s="44" t="s">
        <v>115</v>
      </c>
      <c r="D99" s="44"/>
      <c r="E99" s="62" t="s">
        <v>460</v>
      </c>
      <c r="F99" s="44" t="s">
        <v>461</v>
      </c>
      <c r="G99" s="62" t="s">
        <v>93</v>
      </c>
      <c r="H99" s="44" t="s">
        <v>84</v>
      </c>
      <c r="I99" s="62" t="s">
        <v>462</v>
      </c>
      <c r="J99" s="44" t="s">
        <v>463</v>
      </c>
      <c r="K99" s="53">
        <v>98</v>
      </c>
      <c r="L99" s="53" t="s">
        <v>31</v>
      </c>
      <c r="M99" s="62" t="s">
        <v>128</v>
      </c>
      <c r="N99" s="44" t="s">
        <v>129</v>
      </c>
      <c r="O99" s="44">
        <v>2</v>
      </c>
      <c r="P99" s="44"/>
      <c r="Q99" s="31" t="s">
        <v>34</v>
      </c>
      <c r="R99" s="24"/>
      <c r="S99" s="24"/>
      <c r="T99" s="31" t="s">
        <v>35</v>
      </c>
      <c r="U99" s="34"/>
      <c r="V99" s="34"/>
      <c r="W99" s="34" t="str">
        <f t="shared" si="0"/>
        <v/>
      </c>
      <c r="X99" s="34" t="str">
        <f t="shared" si="1"/>
        <v/>
      </c>
    </row>
    <row r="100" spans="1:24" ht="14.25" customHeight="1" x14ac:dyDescent="0.25">
      <c r="A100" s="40">
        <v>2.33</v>
      </c>
      <c r="B100" s="41" t="s">
        <v>464</v>
      </c>
      <c r="C100" s="24" t="s">
        <v>24</v>
      </c>
      <c r="D100" s="24"/>
      <c r="E100" s="24" t="s">
        <v>465</v>
      </c>
      <c r="F100" s="24" t="s">
        <v>466</v>
      </c>
      <c r="G100" s="27" t="s">
        <v>93</v>
      </c>
      <c r="H100" s="24" t="s">
        <v>84</v>
      </c>
      <c r="I100" s="31" t="s">
        <v>467</v>
      </c>
      <c r="J100" s="24" t="s">
        <v>468</v>
      </c>
      <c r="K100" s="36">
        <v>107</v>
      </c>
      <c r="L100" s="36" t="s">
        <v>31</v>
      </c>
      <c r="M100" s="31" t="s">
        <v>128</v>
      </c>
      <c r="N100" s="24" t="s">
        <v>129</v>
      </c>
      <c r="O100" s="24">
        <v>2</v>
      </c>
      <c r="P100" s="24"/>
      <c r="Q100" s="31" t="s">
        <v>34</v>
      </c>
      <c r="R100" s="24"/>
      <c r="S100" s="24"/>
      <c r="T100" s="31" t="s">
        <v>35</v>
      </c>
      <c r="U100" s="34"/>
      <c r="V100" s="34"/>
      <c r="W100" s="34" t="str">
        <f t="shared" si="0"/>
        <v/>
      </c>
      <c r="X100" s="34" t="str">
        <f t="shared" si="1"/>
        <v/>
      </c>
    </row>
    <row r="101" spans="1:24" ht="14.25" customHeight="1" x14ac:dyDescent="0.25">
      <c r="A101" s="24">
        <v>14.75</v>
      </c>
      <c r="B101" s="24" t="s">
        <v>366</v>
      </c>
      <c r="C101" s="24" t="s">
        <v>469</v>
      </c>
      <c r="D101" s="24"/>
      <c r="E101" s="24" t="s">
        <v>98</v>
      </c>
      <c r="F101" s="24" t="s">
        <v>368</v>
      </c>
      <c r="G101" s="31" t="s">
        <v>100</v>
      </c>
      <c r="H101" s="24" t="s">
        <v>470</v>
      </c>
      <c r="I101" s="31" t="s">
        <v>471</v>
      </c>
      <c r="J101" s="24" t="s">
        <v>472</v>
      </c>
      <c r="K101" s="30">
        <v>292</v>
      </c>
      <c r="L101" s="30" t="s">
        <v>31</v>
      </c>
      <c r="M101" s="31" t="s">
        <v>249</v>
      </c>
      <c r="N101" s="24" t="s">
        <v>185</v>
      </c>
      <c r="O101" s="24">
        <v>3</v>
      </c>
      <c r="P101" s="24"/>
      <c r="Q101" s="31" t="s">
        <v>66</v>
      </c>
      <c r="R101" s="24"/>
      <c r="S101" s="24"/>
      <c r="T101" s="31" t="s">
        <v>35</v>
      </c>
      <c r="U101" s="34"/>
      <c r="V101" s="34"/>
      <c r="W101" s="34" t="str">
        <f t="shared" si="0"/>
        <v/>
      </c>
      <c r="X101" s="34" t="str">
        <f t="shared" si="1"/>
        <v/>
      </c>
    </row>
    <row r="102" spans="1:24" ht="14.25" customHeight="1" x14ac:dyDescent="0.25">
      <c r="A102" s="24">
        <v>14.74</v>
      </c>
      <c r="B102" s="31" t="s">
        <v>473</v>
      </c>
      <c r="C102" s="24" t="s">
        <v>474</v>
      </c>
      <c r="D102" s="24"/>
      <c r="E102" s="24" t="s">
        <v>178</v>
      </c>
      <c r="F102" s="24" t="s">
        <v>475</v>
      </c>
      <c r="G102" s="31" t="s">
        <v>180</v>
      </c>
      <c r="H102" s="24" t="s">
        <v>470</v>
      </c>
      <c r="I102" s="31" t="s">
        <v>471</v>
      </c>
      <c r="J102" s="24" t="s">
        <v>472</v>
      </c>
      <c r="K102" s="42">
        <v>292</v>
      </c>
      <c r="L102" s="42" t="s">
        <v>47</v>
      </c>
      <c r="M102" s="31" t="s">
        <v>249</v>
      </c>
      <c r="N102" s="24" t="s">
        <v>185</v>
      </c>
      <c r="O102" s="24">
        <v>3</v>
      </c>
      <c r="P102" s="24"/>
      <c r="Q102" s="31" t="s">
        <v>66</v>
      </c>
      <c r="R102" s="24"/>
      <c r="S102" s="24"/>
      <c r="T102" s="31" t="s">
        <v>35</v>
      </c>
      <c r="U102" s="34"/>
      <c r="V102" s="34"/>
      <c r="W102" s="34" t="str">
        <f t="shared" si="0"/>
        <v/>
      </c>
      <c r="X102" s="34" t="str">
        <f t="shared" si="1"/>
        <v/>
      </c>
    </row>
    <row r="103" spans="1:24" ht="14.25" customHeight="1" x14ac:dyDescent="0.25">
      <c r="A103" s="24">
        <v>14.74</v>
      </c>
      <c r="B103" s="24" t="s">
        <v>476</v>
      </c>
      <c r="C103" s="24" t="s">
        <v>388</v>
      </c>
      <c r="D103" s="24"/>
      <c r="E103" s="24" t="s">
        <v>477</v>
      </c>
      <c r="F103" s="24" t="s">
        <v>478</v>
      </c>
      <c r="G103" s="27" t="s">
        <v>39</v>
      </c>
      <c r="H103" s="24" t="s">
        <v>470</v>
      </c>
      <c r="I103" s="31" t="s">
        <v>471</v>
      </c>
      <c r="J103" s="24" t="s">
        <v>472</v>
      </c>
      <c r="K103" s="42">
        <v>292</v>
      </c>
      <c r="L103" s="42" t="s">
        <v>48</v>
      </c>
      <c r="M103" s="31" t="s">
        <v>249</v>
      </c>
      <c r="N103" s="24" t="s">
        <v>185</v>
      </c>
      <c r="O103" s="24">
        <v>3</v>
      </c>
      <c r="P103" s="24"/>
      <c r="Q103" s="31" t="s">
        <v>66</v>
      </c>
      <c r="R103" s="24"/>
      <c r="S103" s="24"/>
      <c r="T103" s="31" t="s">
        <v>35</v>
      </c>
      <c r="U103" s="34"/>
      <c r="V103" s="34"/>
      <c r="W103" s="34" t="str">
        <f t="shared" si="0"/>
        <v/>
      </c>
      <c r="X103" s="34" t="str">
        <f t="shared" si="1"/>
        <v/>
      </c>
    </row>
    <row r="104" spans="1:24" ht="14.25" customHeight="1" x14ac:dyDescent="0.25">
      <c r="A104" s="24">
        <v>14.74</v>
      </c>
      <c r="B104" s="24" t="s">
        <v>479</v>
      </c>
      <c r="C104" s="24" t="s">
        <v>361</v>
      </c>
      <c r="D104" s="24"/>
      <c r="E104" s="31" t="s">
        <v>480</v>
      </c>
      <c r="F104" s="24" t="s">
        <v>429</v>
      </c>
      <c r="G104" s="27" t="s">
        <v>39</v>
      </c>
      <c r="H104" s="24" t="s">
        <v>470</v>
      </c>
      <c r="I104" s="31" t="s">
        <v>471</v>
      </c>
      <c r="J104" s="24" t="s">
        <v>472</v>
      </c>
      <c r="K104" s="42">
        <v>292</v>
      </c>
      <c r="L104" s="42" t="s">
        <v>425</v>
      </c>
      <c r="M104" s="31" t="s">
        <v>249</v>
      </c>
      <c r="N104" s="24" t="s">
        <v>185</v>
      </c>
      <c r="O104" s="24">
        <v>3</v>
      </c>
      <c r="P104" s="24"/>
      <c r="Q104" s="31" t="s">
        <v>66</v>
      </c>
      <c r="R104" s="24"/>
      <c r="S104" s="24"/>
      <c r="T104" s="31" t="s">
        <v>35</v>
      </c>
      <c r="U104" s="34"/>
      <c r="V104" s="34"/>
      <c r="W104" s="34" t="str">
        <f t="shared" si="0"/>
        <v/>
      </c>
      <c r="X104" s="34" t="str">
        <f t="shared" si="1"/>
        <v/>
      </c>
    </row>
    <row r="105" spans="1:24" ht="14.25" customHeight="1" x14ac:dyDescent="0.25">
      <c r="A105" s="40">
        <v>54</v>
      </c>
      <c r="B105" s="41" t="s">
        <v>481</v>
      </c>
      <c r="C105" s="24" t="s">
        <v>482</v>
      </c>
      <c r="D105" s="24"/>
      <c r="E105" s="24" t="s">
        <v>483</v>
      </c>
      <c r="F105" s="24" t="s">
        <v>484</v>
      </c>
      <c r="G105" s="31" t="s">
        <v>46</v>
      </c>
      <c r="H105" s="24" t="s">
        <v>40</v>
      </c>
      <c r="I105" s="31" t="s">
        <v>485</v>
      </c>
      <c r="J105" s="24" t="s">
        <v>486</v>
      </c>
      <c r="K105" s="36">
        <v>232</v>
      </c>
      <c r="L105" s="36" t="s">
        <v>31</v>
      </c>
      <c r="M105" s="31" t="s">
        <v>128</v>
      </c>
      <c r="N105" s="24" t="s">
        <v>129</v>
      </c>
      <c r="O105" s="24">
        <v>2</v>
      </c>
      <c r="P105" s="24"/>
      <c r="Q105" s="31" t="s">
        <v>34</v>
      </c>
      <c r="R105" s="24" t="s">
        <v>45</v>
      </c>
      <c r="S105" s="24"/>
      <c r="T105" s="31" t="s">
        <v>35</v>
      </c>
      <c r="U105" s="34"/>
      <c r="V105" s="34"/>
      <c r="W105" s="34" t="str">
        <f t="shared" si="0"/>
        <v/>
      </c>
      <c r="X105" s="34" t="str">
        <f t="shared" si="1"/>
        <v/>
      </c>
    </row>
    <row r="106" spans="1:24" ht="14.25" customHeight="1" x14ac:dyDescent="0.25">
      <c r="A106" s="40">
        <v>4.45</v>
      </c>
      <c r="B106" s="41" t="s">
        <v>487</v>
      </c>
      <c r="C106" s="24" t="s">
        <v>393</v>
      </c>
      <c r="D106" s="24"/>
      <c r="E106" s="24" t="s">
        <v>156</v>
      </c>
      <c r="F106" s="24" t="s">
        <v>488</v>
      </c>
      <c r="G106" s="31" t="s">
        <v>83</v>
      </c>
      <c r="H106" s="24" t="s">
        <v>393</v>
      </c>
      <c r="I106" s="31" t="s">
        <v>489</v>
      </c>
      <c r="J106" s="24" t="s">
        <v>490</v>
      </c>
      <c r="K106" s="36">
        <v>88</v>
      </c>
      <c r="L106" s="36" t="s">
        <v>31</v>
      </c>
      <c r="M106" s="31" t="s">
        <v>128</v>
      </c>
      <c r="N106" s="24" t="s">
        <v>129</v>
      </c>
      <c r="O106" s="24">
        <v>2</v>
      </c>
      <c r="P106" s="24"/>
      <c r="Q106" s="31" t="s">
        <v>34</v>
      </c>
      <c r="R106" s="24"/>
      <c r="S106" s="24"/>
      <c r="T106" s="31" t="s">
        <v>35</v>
      </c>
      <c r="U106" s="34"/>
      <c r="V106" s="34"/>
      <c r="W106" s="34" t="str">
        <f t="shared" si="0"/>
        <v/>
      </c>
      <c r="X106" s="34" t="str">
        <f t="shared" si="1"/>
        <v/>
      </c>
    </row>
    <row r="107" spans="1:24" ht="14.25" customHeight="1" x14ac:dyDescent="0.25">
      <c r="A107" s="40">
        <v>7.11</v>
      </c>
      <c r="B107" s="40" t="s">
        <v>491</v>
      </c>
      <c r="C107" s="24" t="s">
        <v>369</v>
      </c>
      <c r="D107" s="24"/>
      <c r="E107" s="24" t="s">
        <v>156</v>
      </c>
      <c r="F107" s="24" t="s">
        <v>492</v>
      </c>
      <c r="G107" s="31" t="s">
        <v>83</v>
      </c>
      <c r="H107" s="24" t="s">
        <v>369</v>
      </c>
      <c r="I107" s="31" t="s">
        <v>493</v>
      </c>
      <c r="J107" s="44" t="s">
        <v>494</v>
      </c>
      <c r="K107" s="53">
        <v>90</v>
      </c>
      <c r="L107" s="53" t="s">
        <v>31</v>
      </c>
      <c r="M107" s="31" t="s">
        <v>128</v>
      </c>
      <c r="N107" s="24" t="s">
        <v>129</v>
      </c>
      <c r="O107" s="24">
        <v>2</v>
      </c>
      <c r="P107" s="24"/>
      <c r="Q107" s="31" t="s">
        <v>34</v>
      </c>
      <c r="R107" s="24"/>
      <c r="S107" s="24"/>
      <c r="T107" s="31" t="s">
        <v>35</v>
      </c>
      <c r="U107" s="34"/>
      <c r="V107" s="34"/>
      <c r="W107" s="34" t="str">
        <f t="shared" si="0"/>
        <v/>
      </c>
      <c r="X107" s="34" t="str">
        <f t="shared" si="1"/>
        <v/>
      </c>
    </row>
    <row r="108" spans="1:24" ht="14.25" customHeight="1" x14ac:dyDescent="0.25">
      <c r="A108" s="40">
        <v>4.8000000000000007</v>
      </c>
      <c r="B108" s="40" t="s">
        <v>283</v>
      </c>
      <c r="C108" s="24" t="s">
        <v>363</v>
      </c>
      <c r="D108" s="24"/>
      <c r="E108" s="24" t="s">
        <v>495</v>
      </c>
      <c r="F108" s="24" t="s">
        <v>496</v>
      </c>
      <c r="G108" s="31" t="s">
        <v>69</v>
      </c>
      <c r="H108" s="24" t="s">
        <v>363</v>
      </c>
      <c r="I108" s="31" t="s">
        <v>497</v>
      </c>
      <c r="J108" s="24" t="s">
        <v>498</v>
      </c>
      <c r="K108" s="36">
        <v>89</v>
      </c>
      <c r="L108" s="36" t="s">
        <v>31</v>
      </c>
      <c r="M108" s="31" t="s">
        <v>119</v>
      </c>
      <c r="N108" s="24" t="s">
        <v>33</v>
      </c>
      <c r="O108" s="24">
        <v>2</v>
      </c>
      <c r="P108" s="24"/>
      <c r="Q108" s="31" t="s">
        <v>34</v>
      </c>
      <c r="R108" s="24"/>
      <c r="S108" s="24"/>
      <c r="T108" s="31" t="s">
        <v>35</v>
      </c>
      <c r="U108" s="34"/>
      <c r="V108" s="34"/>
      <c r="W108" s="34" t="str">
        <f t="shared" si="0"/>
        <v/>
      </c>
      <c r="X108" s="34" t="str">
        <f t="shared" si="1"/>
        <v/>
      </c>
    </row>
    <row r="109" spans="1:24" ht="14.25" customHeight="1" x14ac:dyDescent="0.25">
      <c r="A109" s="40">
        <v>13.15</v>
      </c>
      <c r="B109" s="40" t="s">
        <v>499</v>
      </c>
      <c r="C109" s="24" t="s">
        <v>49</v>
      </c>
      <c r="D109" s="24"/>
      <c r="E109" s="24" t="s">
        <v>98</v>
      </c>
      <c r="F109" s="24" t="s">
        <v>500</v>
      </c>
      <c r="G109" s="31" t="s">
        <v>100</v>
      </c>
      <c r="H109" s="24" t="s">
        <v>393</v>
      </c>
      <c r="I109" s="31" t="s">
        <v>501</v>
      </c>
      <c r="J109" s="24" t="s">
        <v>502</v>
      </c>
      <c r="K109" s="30">
        <v>113</v>
      </c>
      <c r="L109" s="30" t="s">
        <v>31</v>
      </c>
      <c r="M109" s="31" t="s">
        <v>128</v>
      </c>
      <c r="N109" s="24" t="s">
        <v>129</v>
      </c>
      <c r="O109" s="24">
        <v>2</v>
      </c>
      <c r="P109" s="24"/>
      <c r="Q109" s="31" t="s">
        <v>34</v>
      </c>
      <c r="R109" s="24"/>
      <c r="S109" s="24"/>
      <c r="T109" s="31" t="s">
        <v>35</v>
      </c>
      <c r="U109" s="34"/>
      <c r="V109" s="34"/>
      <c r="W109" s="34" t="str">
        <f t="shared" si="0"/>
        <v/>
      </c>
      <c r="X109" s="34" t="str">
        <f t="shared" si="1"/>
        <v/>
      </c>
    </row>
    <row r="110" spans="1:24" ht="14.25" customHeight="1" x14ac:dyDescent="0.25">
      <c r="A110" s="40">
        <v>13.15</v>
      </c>
      <c r="B110" s="40" t="s">
        <v>503</v>
      </c>
      <c r="C110" s="24" t="s">
        <v>504</v>
      </c>
      <c r="D110" s="24"/>
      <c r="E110" s="24" t="s">
        <v>505</v>
      </c>
      <c r="F110" s="24" t="s">
        <v>506</v>
      </c>
      <c r="G110" s="31" t="s">
        <v>83</v>
      </c>
      <c r="H110" s="24" t="s">
        <v>393</v>
      </c>
      <c r="I110" s="31" t="s">
        <v>501</v>
      </c>
      <c r="J110" s="24" t="s">
        <v>502</v>
      </c>
      <c r="K110" s="35">
        <v>113</v>
      </c>
      <c r="L110" s="35" t="s">
        <v>47</v>
      </c>
      <c r="M110" s="31" t="s">
        <v>128</v>
      </c>
      <c r="N110" s="24" t="s">
        <v>129</v>
      </c>
      <c r="O110" s="24">
        <v>2</v>
      </c>
      <c r="P110" s="24"/>
      <c r="Q110" s="31" t="s">
        <v>34</v>
      </c>
      <c r="R110" s="24"/>
      <c r="S110" s="24"/>
      <c r="T110" s="31" t="s">
        <v>35</v>
      </c>
      <c r="U110" s="34"/>
      <c r="V110" s="34"/>
      <c r="W110" s="34" t="str">
        <f t="shared" si="0"/>
        <v/>
      </c>
      <c r="X110" s="34" t="str">
        <f t="shared" si="1"/>
        <v/>
      </c>
    </row>
    <row r="111" spans="1:24" ht="14.25" customHeight="1" x14ac:dyDescent="0.25">
      <c r="A111" s="40">
        <v>13.15</v>
      </c>
      <c r="B111" s="45" t="s">
        <v>507</v>
      </c>
      <c r="C111" s="24" t="s">
        <v>393</v>
      </c>
      <c r="D111" s="24"/>
      <c r="E111" s="24" t="s">
        <v>178</v>
      </c>
      <c r="F111" s="24" t="s">
        <v>508</v>
      </c>
      <c r="G111" s="31" t="s">
        <v>180</v>
      </c>
      <c r="H111" s="24" t="s">
        <v>393</v>
      </c>
      <c r="I111" s="31" t="s">
        <v>501</v>
      </c>
      <c r="J111" s="24" t="s">
        <v>502</v>
      </c>
      <c r="K111" s="35">
        <v>113</v>
      </c>
      <c r="L111" s="35" t="s">
        <v>48</v>
      </c>
      <c r="M111" s="31" t="s">
        <v>128</v>
      </c>
      <c r="N111" s="24" t="s">
        <v>129</v>
      </c>
      <c r="O111" s="24">
        <v>2</v>
      </c>
      <c r="P111" s="24"/>
      <c r="Q111" s="31" t="s">
        <v>34</v>
      </c>
      <c r="R111" s="24"/>
      <c r="S111" s="24"/>
      <c r="T111" s="31" t="s">
        <v>35</v>
      </c>
      <c r="U111" s="34"/>
      <c r="V111" s="34"/>
      <c r="W111" s="34" t="str">
        <f t="shared" si="0"/>
        <v/>
      </c>
      <c r="X111" s="34" t="str">
        <f t="shared" si="1"/>
        <v/>
      </c>
    </row>
    <row r="112" spans="1:24" ht="14.25" customHeight="1" x14ac:dyDescent="0.25">
      <c r="A112" s="40">
        <v>13.15</v>
      </c>
      <c r="B112" s="40" t="s">
        <v>509</v>
      </c>
      <c r="C112" s="24" t="s">
        <v>510</v>
      </c>
      <c r="D112" s="24"/>
      <c r="E112" s="36" t="s">
        <v>104</v>
      </c>
      <c r="F112" s="24" t="s">
        <v>511</v>
      </c>
      <c r="G112" s="27" t="s">
        <v>106</v>
      </c>
      <c r="H112" s="24" t="s">
        <v>393</v>
      </c>
      <c r="I112" s="31" t="s">
        <v>501</v>
      </c>
      <c r="J112" s="24" t="s">
        <v>502</v>
      </c>
      <c r="K112" s="35">
        <v>113</v>
      </c>
      <c r="L112" s="35" t="s">
        <v>425</v>
      </c>
      <c r="M112" s="31" t="s">
        <v>128</v>
      </c>
      <c r="N112" s="24" t="s">
        <v>129</v>
      </c>
      <c r="O112" s="24">
        <v>2</v>
      </c>
      <c r="P112" s="24"/>
      <c r="Q112" s="31" t="s">
        <v>34</v>
      </c>
      <c r="R112" s="24"/>
      <c r="S112" s="24"/>
      <c r="T112" s="31" t="s">
        <v>35</v>
      </c>
      <c r="U112" s="34"/>
      <c r="V112" s="34"/>
      <c r="W112" s="34" t="str">
        <f t="shared" si="0"/>
        <v/>
      </c>
      <c r="X112" s="34" t="str">
        <f t="shared" si="1"/>
        <v/>
      </c>
    </row>
    <row r="113" spans="1:24" ht="14.25" customHeight="1" x14ac:dyDescent="0.25">
      <c r="A113" s="40">
        <v>13.15</v>
      </c>
      <c r="B113" s="40" t="s">
        <v>512</v>
      </c>
      <c r="C113" s="24" t="s">
        <v>513</v>
      </c>
      <c r="D113" s="24"/>
      <c r="E113" s="36" t="s">
        <v>514</v>
      </c>
      <c r="F113" s="24" t="s">
        <v>515</v>
      </c>
      <c r="G113" s="27" t="s">
        <v>93</v>
      </c>
      <c r="H113" s="24" t="s">
        <v>393</v>
      </c>
      <c r="I113" s="31" t="s">
        <v>501</v>
      </c>
      <c r="J113" s="24" t="s">
        <v>502</v>
      </c>
      <c r="K113" s="35">
        <v>113</v>
      </c>
      <c r="L113" s="35" t="s">
        <v>430</v>
      </c>
      <c r="M113" s="31" t="s">
        <v>128</v>
      </c>
      <c r="N113" s="24" t="s">
        <v>129</v>
      </c>
      <c r="O113" s="24">
        <v>2</v>
      </c>
      <c r="P113" s="24"/>
      <c r="Q113" s="31" t="s">
        <v>34</v>
      </c>
      <c r="R113" s="24"/>
      <c r="S113" s="24"/>
      <c r="T113" s="31" t="s">
        <v>35</v>
      </c>
      <c r="U113" s="34"/>
      <c r="V113" s="34"/>
      <c r="W113" s="34" t="str">
        <f t="shared" si="0"/>
        <v/>
      </c>
      <c r="X113" s="34" t="str">
        <f t="shared" si="1"/>
        <v/>
      </c>
    </row>
    <row r="114" spans="1:24" ht="14.25" customHeight="1" x14ac:dyDescent="0.25">
      <c r="A114" s="24">
        <v>1.99</v>
      </c>
      <c r="B114" s="24" t="s">
        <v>516</v>
      </c>
      <c r="C114" s="24" t="s">
        <v>24</v>
      </c>
      <c r="D114" s="24"/>
      <c r="E114" s="36" t="s">
        <v>517</v>
      </c>
      <c r="F114" s="24" t="s">
        <v>518</v>
      </c>
      <c r="G114" s="31" t="s">
        <v>110</v>
      </c>
      <c r="H114" s="24" t="s">
        <v>84</v>
      </c>
      <c r="I114" s="31" t="s">
        <v>519</v>
      </c>
      <c r="J114" s="24" t="s">
        <v>520</v>
      </c>
      <c r="K114" s="36">
        <v>294</v>
      </c>
      <c r="L114" s="36" t="s">
        <v>31</v>
      </c>
      <c r="M114" s="31" t="s">
        <v>249</v>
      </c>
      <c r="N114" s="24" t="s">
        <v>185</v>
      </c>
      <c r="O114" s="24">
        <v>3</v>
      </c>
      <c r="P114" s="24"/>
      <c r="Q114" s="31" t="s">
        <v>66</v>
      </c>
      <c r="R114" s="24"/>
      <c r="S114" s="24"/>
      <c r="T114" s="31" t="s">
        <v>35</v>
      </c>
      <c r="U114" s="34"/>
      <c r="V114" s="34"/>
      <c r="W114" s="34" t="str">
        <f t="shared" si="0"/>
        <v/>
      </c>
      <c r="X114" s="34" t="str">
        <f t="shared" si="1"/>
        <v/>
      </c>
    </row>
    <row r="115" spans="1:24" ht="14.25" customHeight="1" x14ac:dyDescent="0.25">
      <c r="A115" s="40">
        <v>0.622</v>
      </c>
      <c r="B115" s="41" t="s">
        <v>521</v>
      </c>
      <c r="C115" s="24" t="s">
        <v>522</v>
      </c>
      <c r="D115" s="24"/>
      <c r="E115" s="24" t="s">
        <v>156</v>
      </c>
      <c r="F115" s="24" t="s">
        <v>523</v>
      </c>
      <c r="G115" s="31" t="s">
        <v>83</v>
      </c>
      <c r="H115" s="24" t="s">
        <v>84</v>
      </c>
      <c r="I115" s="31" t="s">
        <v>524</v>
      </c>
      <c r="J115" s="24" t="s">
        <v>525</v>
      </c>
      <c r="K115" s="53">
        <v>86</v>
      </c>
      <c r="L115" s="53" t="s">
        <v>31</v>
      </c>
      <c r="M115" s="31" t="s">
        <v>128</v>
      </c>
      <c r="N115" s="24" t="s">
        <v>129</v>
      </c>
      <c r="O115" s="24">
        <v>2</v>
      </c>
      <c r="P115" s="24"/>
      <c r="Q115" s="31" t="s">
        <v>34</v>
      </c>
      <c r="R115" s="24"/>
      <c r="S115" s="24"/>
      <c r="T115" s="31" t="s">
        <v>35</v>
      </c>
      <c r="U115" s="34"/>
      <c r="V115" s="34"/>
      <c r="W115" s="34" t="str">
        <f t="shared" si="0"/>
        <v/>
      </c>
      <c r="X115" s="34" t="str">
        <f t="shared" si="1"/>
        <v/>
      </c>
    </row>
    <row r="116" spans="1:24" ht="14.25" customHeight="1" x14ac:dyDescent="0.25">
      <c r="A116" s="40">
        <v>3.5</v>
      </c>
      <c r="B116" s="41" t="s">
        <v>526</v>
      </c>
      <c r="C116" s="24" t="s">
        <v>393</v>
      </c>
      <c r="D116" s="24"/>
      <c r="E116" s="24" t="s">
        <v>156</v>
      </c>
      <c r="F116" s="24" t="s">
        <v>523</v>
      </c>
      <c r="G116" s="31" t="s">
        <v>83</v>
      </c>
      <c r="H116" s="24" t="s">
        <v>393</v>
      </c>
      <c r="I116" s="31" t="s">
        <v>527</v>
      </c>
      <c r="J116" s="24" t="s">
        <v>525</v>
      </c>
      <c r="K116" s="36">
        <v>87</v>
      </c>
      <c r="L116" s="36" t="s">
        <v>31</v>
      </c>
      <c r="M116" s="31" t="s">
        <v>128</v>
      </c>
      <c r="N116" s="24" t="s">
        <v>129</v>
      </c>
      <c r="O116" s="24">
        <v>2</v>
      </c>
      <c r="P116" s="24"/>
      <c r="Q116" s="31" t="s">
        <v>34</v>
      </c>
      <c r="R116" s="24"/>
      <c r="S116" s="24"/>
      <c r="T116" s="31" t="s">
        <v>35</v>
      </c>
      <c r="U116" s="34"/>
      <c r="V116" s="34"/>
      <c r="W116" s="34" t="str">
        <f t="shared" si="0"/>
        <v/>
      </c>
      <c r="X116" s="34" t="str">
        <f t="shared" si="1"/>
        <v/>
      </c>
    </row>
    <row r="117" spans="1:24" ht="14.25" customHeight="1" x14ac:dyDescent="0.25">
      <c r="A117" s="40">
        <v>7.99</v>
      </c>
      <c r="B117" s="40" t="s">
        <v>455</v>
      </c>
      <c r="C117" s="24" t="s">
        <v>49</v>
      </c>
      <c r="D117" s="24"/>
      <c r="E117" s="24" t="s">
        <v>98</v>
      </c>
      <c r="F117" s="24" t="s">
        <v>500</v>
      </c>
      <c r="G117" s="31" t="s">
        <v>100</v>
      </c>
      <c r="H117" s="24" t="s">
        <v>393</v>
      </c>
      <c r="I117" s="84" t="s">
        <v>528</v>
      </c>
      <c r="J117" s="51" t="s">
        <v>529</v>
      </c>
      <c r="K117" s="30">
        <v>112</v>
      </c>
      <c r="L117" s="30" t="s">
        <v>31</v>
      </c>
      <c r="M117" s="31" t="s">
        <v>128</v>
      </c>
      <c r="N117" s="24" t="s">
        <v>129</v>
      </c>
      <c r="O117" s="24">
        <v>2</v>
      </c>
      <c r="P117" s="24"/>
      <c r="Q117" s="31" t="s">
        <v>34</v>
      </c>
      <c r="R117" s="24"/>
      <c r="S117" s="24"/>
      <c r="T117" s="31" t="s">
        <v>35</v>
      </c>
      <c r="U117" s="34"/>
      <c r="V117" s="34"/>
      <c r="W117" s="34" t="str">
        <f t="shared" si="0"/>
        <v/>
      </c>
      <c r="X117" s="34" t="str">
        <f t="shared" si="1"/>
        <v/>
      </c>
    </row>
    <row r="118" spans="1:24" ht="14.25" customHeight="1" x14ac:dyDescent="0.25">
      <c r="A118" s="40">
        <v>7.99</v>
      </c>
      <c r="B118" s="40" t="s">
        <v>530</v>
      </c>
      <c r="C118" s="24" t="s">
        <v>393</v>
      </c>
      <c r="D118" s="24"/>
      <c r="E118" s="24" t="s">
        <v>419</v>
      </c>
      <c r="F118" s="24" t="s">
        <v>531</v>
      </c>
      <c r="G118" s="31" t="s">
        <v>110</v>
      </c>
      <c r="H118" s="24" t="s">
        <v>393</v>
      </c>
      <c r="I118" s="84" t="s">
        <v>528</v>
      </c>
      <c r="J118" s="51" t="s">
        <v>529</v>
      </c>
      <c r="K118" s="59">
        <v>112</v>
      </c>
      <c r="L118" s="59" t="s">
        <v>47</v>
      </c>
      <c r="M118" s="31" t="s">
        <v>128</v>
      </c>
      <c r="N118" s="24" t="s">
        <v>129</v>
      </c>
      <c r="O118" s="24">
        <v>2</v>
      </c>
      <c r="P118" s="24"/>
      <c r="Q118" s="31" t="s">
        <v>34</v>
      </c>
      <c r="R118" s="24"/>
      <c r="S118" s="24"/>
      <c r="T118" s="31" t="s">
        <v>35</v>
      </c>
      <c r="U118" s="34"/>
      <c r="V118" s="34"/>
      <c r="W118" s="34" t="str">
        <f t="shared" si="0"/>
        <v/>
      </c>
      <c r="X118" s="34" t="str">
        <f t="shared" si="1"/>
        <v/>
      </c>
    </row>
    <row r="119" spans="1:24" ht="14.25" customHeight="1" x14ac:dyDescent="0.25">
      <c r="A119" s="40">
        <v>7.99</v>
      </c>
      <c r="B119" s="40" t="s">
        <v>532</v>
      </c>
      <c r="C119" s="24" t="s">
        <v>533</v>
      </c>
      <c r="D119" s="24"/>
      <c r="E119" s="24" t="s">
        <v>505</v>
      </c>
      <c r="F119" s="24" t="s">
        <v>506</v>
      </c>
      <c r="G119" s="31" t="s">
        <v>83</v>
      </c>
      <c r="H119" s="24" t="s">
        <v>393</v>
      </c>
      <c r="I119" s="84" t="s">
        <v>528</v>
      </c>
      <c r="J119" s="51" t="s">
        <v>529</v>
      </c>
      <c r="K119" s="59">
        <v>112</v>
      </c>
      <c r="L119" s="59" t="s">
        <v>48</v>
      </c>
      <c r="M119" s="31" t="s">
        <v>128</v>
      </c>
      <c r="N119" s="24" t="s">
        <v>129</v>
      </c>
      <c r="O119" s="24">
        <v>2</v>
      </c>
      <c r="P119" s="24"/>
      <c r="Q119" s="31" t="s">
        <v>34</v>
      </c>
      <c r="R119" s="24"/>
      <c r="S119" s="24"/>
      <c r="T119" s="31" t="s">
        <v>35</v>
      </c>
      <c r="U119" s="34"/>
      <c r="V119" s="34"/>
      <c r="W119" s="34" t="str">
        <f t="shared" si="0"/>
        <v/>
      </c>
      <c r="X119" s="34" t="str">
        <f t="shared" si="1"/>
        <v/>
      </c>
    </row>
    <row r="120" spans="1:24" ht="14.25" customHeight="1" x14ac:dyDescent="0.25">
      <c r="A120" s="40">
        <v>7.99</v>
      </c>
      <c r="B120" s="45" t="s">
        <v>534</v>
      </c>
      <c r="C120" s="24" t="s">
        <v>393</v>
      </c>
      <c r="D120" s="24"/>
      <c r="E120" s="24" t="s">
        <v>178</v>
      </c>
      <c r="F120" s="24" t="s">
        <v>508</v>
      </c>
      <c r="G120" s="31" t="s">
        <v>180</v>
      </c>
      <c r="H120" s="24" t="s">
        <v>393</v>
      </c>
      <c r="I120" s="31" t="s">
        <v>528</v>
      </c>
      <c r="J120" s="24" t="s">
        <v>529</v>
      </c>
      <c r="K120" s="35">
        <v>112</v>
      </c>
      <c r="L120" s="35" t="s">
        <v>425</v>
      </c>
      <c r="M120" s="31" t="s">
        <v>128</v>
      </c>
      <c r="N120" s="24" t="s">
        <v>129</v>
      </c>
      <c r="O120" s="24">
        <v>2</v>
      </c>
      <c r="P120" s="24"/>
      <c r="Q120" s="31" t="s">
        <v>34</v>
      </c>
      <c r="R120" s="24"/>
      <c r="S120" s="24"/>
      <c r="T120" s="31" t="s">
        <v>35</v>
      </c>
      <c r="U120" s="34"/>
      <c r="V120" s="34"/>
      <c r="W120" s="34" t="str">
        <f t="shared" si="0"/>
        <v/>
      </c>
      <c r="X120" s="34" t="str">
        <f t="shared" si="1"/>
        <v/>
      </c>
    </row>
    <row r="121" spans="1:24" ht="14.25" customHeight="1" x14ac:dyDescent="0.25">
      <c r="A121" s="40">
        <v>7.99</v>
      </c>
      <c r="B121" s="40" t="s">
        <v>535</v>
      </c>
      <c r="C121" s="24" t="s">
        <v>513</v>
      </c>
      <c r="D121" s="24"/>
      <c r="E121" s="36" t="s">
        <v>514</v>
      </c>
      <c r="F121" s="24" t="s">
        <v>536</v>
      </c>
      <c r="G121" s="27" t="s">
        <v>93</v>
      </c>
      <c r="H121" s="24" t="s">
        <v>393</v>
      </c>
      <c r="I121" s="31" t="s">
        <v>528</v>
      </c>
      <c r="J121" s="24" t="s">
        <v>529</v>
      </c>
      <c r="K121" s="35">
        <v>112</v>
      </c>
      <c r="L121" s="35" t="s">
        <v>430</v>
      </c>
      <c r="M121" s="31" t="s">
        <v>128</v>
      </c>
      <c r="N121" s="24" t="s">
        <v>129</v>
      </c>
      <c r="O121" s="24">
        <v>2</v>
      </c>
      <c r="P121" s="24"/>
      <c r="Q121" s="31" t="s">
        <v>34</v>
      </c>
      <c r="R121" s="24"/>
      <c r="S121" s="24"/>
      <c r="T121" s="31" t="s">
        <v>35</v>
      </c>
      <c r="U121" s="34"/>
      <c r="V121" s="34"/>
      <c r="W121" s="34" t="str">
        <f t="shared" si="0"/>
        <v/>
      </c>
      <c r="X121" s="34" t="str">
        <f t="shared" si="1"/>
        <v/>
      </c>
    </row>
    <row r="122" spans="1:24" ht="14.25" customHeight="1" x14ac:dyDescent="0.25">
      <c r="A122" s="24">
        <v>24</v>
      </c>
      <c r="B122" s="24" t="s">
        <v>537</v>
      </c>
      <c r="C122" s="51" t="s">
        <v>538</v>
      </c>
      <c r="D122" s="24"/>
      <c r="E122" s="36" t="s">
        <v>517</v>
      </c>
      <c r="F122" s="24" t="s">
        <v>539</v>
      </c>
      <c r="G122" s="31" t="s">
        <v>110</v>
      </c>
      <c r="H122" s="24" t="s">
        <v>540</v>
      </c>
      <c r="I122" s="31" t="s">
        <v>519</v>
      </c>
      <c r="J122" s="24" t="s">
        <v>541</v>
      </c>
      <c r="K122" s="36">
        <v>293</v>
      </c>
      <c r="L122" s="36" t="s">
        <v>31</v>
      </c>
      <c r="M122" s="31" t="s">
        <v>249</v>
      </c>
      <c r="N122" s="24" t="s">
        <v>185</v>
      </c>
      <c r="O122" s="24">
        <v>3</v>
      </c>
      <c r="P122" s="24"/>
      <c r="Q122" s="31" t="s">
        <v>66</v>
      </c>
      <c r="R122" s="24"/>
      <c r="S122" s="24"/>
      <c r="T122" s="31" t="s">
        <v>35</v>
      </c>
      <c r="U122" s="34"/>
      <c r="V122" s="34"/>
      <c r="W122" s="34" t="str">
        <f t="shared" si="0"/>
        <v/>
      </c>
      <c r="X122" s="34" t="str">
        <f t="shared" si="1"/>
        <v/>
      </c>
    </row>
    <row r="123" spans="1:24" ht="14.25" customHeight="1" x14ac:dyDescent="0.25">
      <c r="A123" s="40">
        <v>5.99</v>
      </c>
      <c r="B123" s="40" t="s">
        <v>400</v>
      </c>
      <c r="C123" s="24" t="s">
        <v>49</v>
      </c>
      <c r="D123" s="24"/>
      <c r="E123" s="24" t="s">
        <v>98</v>
      </c>
      <c r="F123" s="24" t="s">
        <v>500</v>
      </c>
      <c r="G123" s="31" t="s">
        <v>100</v>
      </c>
      <c r="H123" s="24" t="s">
        <v>393</v>
      </c>
      <c r="I123" s="84" t="s">
        <v>542</v>
      </c>
      <c r="J123" s="51" t="s">
        <v>543</v>
      </c>
      <c r="K123" s="30">
        <v>111</v>
      </c>
      <c r="L123" s="30" t="s">
        <v>31</v>
      </c>
      <c r="M123" s="31" t="s">
        <v>128</v>
      </c>
      <c r="N123" s="24" t="s">
        <v>129</v>
      </c>
      <c r="O123" s="24">
        <v>2</v>
      </c>
      <c r="P123" s="24"/>
      <c r="Q123" s="31" t="s">
        <v>34</v>
      </c>
      <c r="R123" s="24"/>
      <c r="S123" s="24"/>
      <c r="T123" s="31" t="s">
        <v>35</v>
      </c>
      <c r="U123" s="34"/>
      <c r="V123" s="34"/>
      <c r="W123" s="34" t="str">
        <f t="shared" si="0"/>
        <v/>
      </c>
      <c r="X123" s="34" t="str">
        <f t="shared" si="1"/>
        <v/>
      </c>
    </row>
    <row r="124" spans="1:24" ht="14.25" customHeight="1" x14ac:dyDescent="0.25">
      <c r="A124" s="40">
        <v>5.99</v>
      </c>
      <c r="B124" s="40" t="s">
        <v>544</v>
      </c>
      <c r="C124" s="24" t="s">
        <v>513</v>
      </c>
      <c r="D124" s="24"/>
      <c r="E124" s="24" t="s">
        <v>514</v>
      </c>
      <c r="F124" s="24" t="s">
        <v>545</v>
      </c>
      <c r="G124" s="31" t="s">
        <v>93</v>
      </c>
      <c r="H124" s="24" t="s">
        <v>393</v>
      </c>
      <c r="I124" s="84" t="s">
        <v>542</v>
      </c>
      <c r="J124" s="51" t="s">
        <v>543</v>
      </c>
      <c r="K124" s="59">
        <v>111</v>
      </c>
      <c r="L124" s="59" t="s">
        <v>47</v>
      </c>
      <c r="M124" s="31" t="s">
        <v>128</v>
      </c>
      <c r="N124" s="24" t="s">
        <v>129</v>
      </c>
      <c r="O124" s="24">
        <v>2</v>
      </c>
      <c r="P124" s="24"/>
      <c r="Q124" s="31" t="s">
        <v>34</v>
      </c>
      <c r="R124" s="24"/>
      <c r="S124" s="24"/>
      <c r="T124" s="31" t="s">
        <v>35</v>
      </c>
      <c r="U124" s="34"/>
      <c r="V124" s="34"/>
      <c r="W124" s="34" t="str">
        <f t="shared" si="0"/>
        <v/>
      </c>
      <c r="X124" s="34" t="str">
        <f t="shared" si="1"/>
        <v/>
      </c>
    </row>
    <row r="125" spans="1:24" ht="14.25" customHeight="1" x14ac:dyDescent="0.25">
      <c r="A125" s="22">
        <v>5</v>
      </c>
      <c r="B125" s="25">
        <f t="shared" ref="B125:B126" si="2">400/28</f>
        <v>14.285714285714286</v>
      </c>
      <c r="C125" s="24" t="s">
        <v>24</v>
      </c>
      <c r="D125" s="24"/>
      <c r="E125" s="25" t="s">
        <v>546</v>
      </c>
      <c r="F125" s="25" t="s">
        <v>547</v>
      </c>
      <c r="G125" s="31" t="s">
        <v>46</v>
      </c>
      <c r="H125" s="25" t="s">
        <v>84</v>
      </c>
      <c r="I125" s="84" t="s">
        <v>548</v>
      </c>
      <c r="J125" s="86" t="s">
        <v>549</v>
      </c>
      <c r="K125" s="30">
        <v>3</v>
      </c>
      <c r="L125" s="30" t="s">
        <v>31</v>
      </c>
      <c r="M125" s="31" t="s">
        <v>43</v>
      </c>
      <c r="N125" s="24">
        <v>2018</v>
      </c>
      <c r="O125" s="24">
        <v>51</v>
      </c>
      <c r="P125" s="24" t="s">
        <v>44</v>
      </c>
      <c r="Q125" s="31" t="s">
        <v>34</v>
      </c>
      <c r="R125" s="25" t="s">
        <v>45</v>
      </c>
      <c r="S125" s="25" t="s">
        <v>44</v>
      </c>
      <c r="T125" s="31" t="s">
        <v>35</v>
      </c>
      <c r="U125" s="34"/>
      <c r="V125" s="34"/>
      <c r="W125" s="34" t="str">
        <f t="shared" si="0"/>
        <v/>
      </c>
      <c r="X125" s="34" t="str">
        <f t="shared" si="1"/>
        <v/>
      </c>
    </row>
    <row r="126" spans="1:24" ht="14.25" customHeight="1" x14ac:dyDescent="0.25">
      <c r="A126" s="22">
        <v>5</v>
      </c>
      <c r="B126" s="25">
        <f t="shared" si="2"/>
        <v>14.285714285714286</v>
      </c>
      <c r="C126" s="24" t="s">
        <v>24</v>
      </c>
      <c r="D126" s="24"/>
      <c r="E126" s="25" t="s">
        <v>546</v>
      </c>
      <c r="F126" s="25" t="s">
        <v>547</v>
      </c>
      <c r="G126" s="31" t="s">
        <v>27</v>
      </c>
      <c r="H126" s="25" t="s">
        <v>84</v>
      </c>
      <c r="I126" s="84" t="s">
        <v>548</v>
      </c>
      <c r="J126" s="86" t="s">
        <v>549</v>
      </c>
      <c r="K126" s="35">
        <v>3</v>
      </c>
      <c r="L126" s="35" t="s">
        <v>47</v>
      </c>
      <c r="M126" s="31" t="s">
        <v>43</v>
      </c>
      <c r="N126" s="24">
        <v>2018</v>
      </c>
      <c r="O126" s="24">
        <v>51</v>
      </c>
      <c r="P126" s="24" t="s">
        <v>44</v>
      </c>
      <c r="Q126" s="31" t="s">
        <v>34</v>
      </c>
      <c r="R126" s="25" t="s">
        <v>45</v>
      </c>
      <c r="S126" s="25" t="s">
        <v>44</v>
      </c>
      <c r="T126" s="31" t="s">
        <v>35</v>
      </c>
      <c r="U126" s="34"/>
      <c r="V126" s="34"/>
      <c r="W126" s="34" t="str">
        <f t="shared" si="0"/>
        <v/>
      </c>
      <c r="X126" s="34" t="str">
        <f t="shared" si="1"/>
        <v/>
      </c>
    </row>
    <row r="127" spans="1:24" ht="14.25" customHeight="1" x14ac:dyDescent="0.25">
      <c r="A127" s="40">
        <v>0.20699999999999999</v>
      </c>
      <c r="B127" s="40" t="s">
        <v>550</v>
      </c>
      <c r="C127" s="24" t="s">
        <v>551</v>
      </c>
      <c r="D127" s="24"/>
      <c r="E127" s="24" t="s">
        <v>552</v>
      </c>
      <c r="F127" s="24" t="s">
        <v>553</v>
      </c>
      <c r="G127" s="27" t="s">
        <v>110</v>
      </c>
      <c r="H127" s="24" t="s">
        <v>84</v>
      </c>
      <c r="I127" s="31" t="s">
        <v>554</v>
      </c>
      <c r="J127" s="24" t="s">
        <v>555</v>
      </c>
      <c r="K127" s="36">
        <v>532</v>
      </c>
      <c r="L127" s="36" t="s">
        <v>31</v>
      </c>
      <c r="M127" s="31" t="s">
        <v>234</v>
      </c>
      <c r="N127" s="24" t="s">
        <v>88</v>
      </c>
      <c r="O127" s="24">
        <v>5</v>
      </c>
      <c r="P127" s="24"/>
      <c r="Q127" s="31" t="s">
        <v>34</v>
      </c>
      <c r="R127" s="24"/>
      <c r="S127" s="24"/>
      <c r="T127" s="31" t="s">
        <v>35</v>
      </c>
      <c r="U127" s="34"/>
      <c r="V127" s="34"/>
      <c r="W127" s="34" t="str">
        <f t="shared" si="0"/>
        <v/>
      </c>
      <c r="X127" s="34" t="str">
        <f t="shared" si="1"/>
        <v/>
      </c>
    </row>
    <row r="128" spans="1:24" ht="14.25" customHeight="1" x14ac:dyDescent="0.25">
      <c r="A128" s="40">
        <v>0.126</v>
      </c>
      <c r="B128" s="24">
        <v>0.28500000000000003</v>
      </c>
      <c r="C128" s="24" t="s">
        <v>24</v>
      </c>
      <c r="D128" s="24"/>
      <c r="E128" s="24" t="s">
        <v>325</v>
      </c>
      <c r="F128" s="24" t="s">
        <v>556</v>
      </c>
      <c r="G128" s="31" t="s">
        <v>69</v>
      </c>
      <c r="H128" s="24" t="s">
        <v>557</v>
      </c>
      <c r="I128" s="84" t="s">
        <v>558</v>
      </c>
      <c r="J128" s="51" t="s">
        <v>559</v>
      </c>
      <c r="K128" s="36">
        <v>117</v>
      </c>
      <c r="L128" s="36" t="s">
        <v>31</v>
      </c>
      <c r="M128" s="31" t="s">
        <v>560</v>
      </c>
      <c r="N128" s="24" t="s">
        <v>78</v>
      </c>
      <c r="O128" s="24">
        <v>2</v>
      </c>
      <c r="P128" s="24"/>
      <c r="Q128" s="31" t="s">
        <v>66</v>
      </c>
      <c r="R128" s="24"/>
      <c r="S128" s="24"/>
      <c r="T128" s="31" t="s">
        <v>35</v>
      </c>
      <c r="U128" s="34"/>
      <c r="V128" s="34"/>
      <c r="W128" s="34" t="str">
        <f t="shared" si="0"/>
        <v/>
      </c>
      <c r="X128" s="34" t="str">
        <f t="shared" si="1"/>
        <v/>
      </c>
    </row>
    <row r="129" spans="1:24" ht="14.25" customHeight="1" x14ac:dyDescent="0.25">
      <c r="A129" s="24">
        <v>4.97</v>
      </c>
      <c r="B129" s="24" t="s">
        <v>301</v>
      </c>
      <c r="C129" s="24" t="s">
        <v>561</v>
      </c>
      <c r="D129" s="24"/>
      <c r="E129" s="24" t="s">
        <v>562</v>
      </c>
      <c r="F129" s="24" t="s">
        <v>563</v>
      </c>
      <c r="G129" s="31" t="s">
        <v>110</v>
      </c>
      <c r="H129" s="24" t="s">
        <v>564</v>
      </c>
      <c r="I129" s="84" t="s">
        <v>565</v>
      </c>
      <c r="J129" s="51" t="s">
        <v>566</v>
      </c>
      <c r="K129" s="36">
        <v>270</v>
      </c>
      <c r="L129" s="36" t="s">
        <v>31</v>
      </c>
      <c r="M129" s="31" t="s">
        <v>249</v>
      </c>
      <c r="N129" s="24" t="s">
        <v>185</v>
      </c>
      <c r="O129" s="24">
        <v>3</v>
      </c>
      <c r="P129" s="24"/>
      <c r="Q129" s="31" t="s">
        <v>66</v>
      </c>
      <c r="R129" s="24"/>
      <c r="S129" s="24"/>
      <c r="T129" s="31" t="s">
        <v>35</v>
      </c>
      <c r="U129" s="34"/>
      <c r="V129" s="34"/>
      <c r="W129" s="34" t="str">
        <f t="shared" si="0"/>
        <v/>
      </c>
      <c r="X129" s="34" t="str">
        <f t="shared" si="1"/>
        <v/>
      </c>
    </row>
    <row r="130" spans="1:24" ht="14.25" customHeight="1" x14ac:dyDescent="0.25">
      <c r="A130" s="36">
        <v>20</v>
      </c>
      <c r="B130" s="24" t="s">
        <v>567</v>
      </c>
      <c r="C130" s="24" t="s">
        <v>568</v>
      </c>
      <c r="D130" s="24"/>
      <c r="E130" s="36" t="s">
        <v>517</v>
      </c>
      <c r="F130" s="24" t="s">
        <v>569</v>
      </c>
      <c r="G130" s="31" t="s">
        <v>110</v>
      </c>
      <c r="H130" s="24" t="s">
        <v>207</v>
      </c>
      <c r="I130" s="84" t="s">
        <v>570</v>
      </c>
      <c r="J130" s="51" t="s">
        <v>571</v>
      </c>
      <c r="K130" s="36">
        <v>93</v>
      </c>
      <c r="L130" s="36" t="s">
        <v>31</v>
      </c>
      <c r="M130" s="31" t="s">
        <v>255</v>
      </c>
      <c r="N130" s="24" t="s">
        <v>185</v>
      </c>
      <c r="O130" s="24">
        <v>1</v>
      </c>
      <c r="P130" s="24"/>
      <c r="Q130" s="31" t="s">
        <v>66</v>
      </c>
      <c r="R130" s="24"/>
      <c r="S130" s="24"/>
      <c r="T130" s="31" t="s">
        <v>35</v>
      </c>
      <c r="U130" s="34"/>
      <c r="V130" s="34"/>
      <c r="W130" s="34" t="str">
        <f t="shared" si="0"/>
        <v/>
      </c>
      <c r="X130" s="34" t="str">
        <f t="shared" si="1"/>
        <v/>
      </c>
    </row>
    <row r="131" spans="1:24" ht="14.25" customHeight="1" x14ac:dyDescent="0.25">
      <c r="A131" s="36">
        <v>6</v>
      </c>
      <c r="B131" s="24" t="s">
        <v>572</v>
      </c>
      <c r="C131" s="24" t="s">
        <v>573</v>
      </c>
      <c r="D131" s="24"/>
      <c r="E131" s="24" t="s">
        <v>574</v>
      </c>
      <c r="F131" s="24" t="s">
        <v>575</v>
      </c>
      <c r="G131" s="31" t="s">
        <v>69</v>
      </c>
      <c r="H131" s="24" t="s">
        <v>576</v>
      </c>
      <c r="I131" s="84" t="s">
        <v>577</v>
      </c>
      <c r="J131" s="51" t="s">
        <v>578</v>
      </c>
      <c r="K131" s="36">
        <v>27</v>
      </c>
      <c r="L131" s="36" t="s">
        <v>31</v>
      </c>
      <c r="M131" s="31" t="s">
        <v>255</v>
      </c>
      <c r="N131" s="24" t="s">
        <v>185</v>
      </c>
      <c r="O131" s="24">
        <v>1</v>
      </c>
      <c r="P131" s="24"/>
      <c r="Q131" s="31" t="s">
        <v>66</v>
      </c>
      <c r="R131" s="24"/>
      <c r="S131" s="24"/>
      <c r="T131" s="31" t="s">
        <v>35</v>
      </c>
      <c r="U131" s="34"/>
      <c r="V131" s="34"/>
      <c r="W131" s="34" t="str">
        <f t="shared" si="0"/>
        <v/>
      </c>
      <c r="X131" s="34" t="str">
        <f t="shared" si="1"/>
        <v/>
      </c>
    </row>
    <row r="132" spans="1:24" ht="14.25" customHeight="1" x14ac:dyDescent="0.25">
      <c r="A132" s="40">
        <v>6.9</v>
      </c>
      <c r="B132" s="40" t="s">
        <v>579</v>
      </c>
      <c r="C132" s="24" t="s">
        <v>561</v>
      </c>
      <c r="D132" s="24"/>
      <c r="E132" s="31" t="s">
        <v>580</v>
      </c>
      <c r="F132" s="24" t="s">
        <v>581</v>
      </c>
      <c r="G132" s="31" t="s">
        <v>93</v>
      </c>
      <c r="H132" s="24" t="s">
        <v>564</v>
      </c>
      <c r="I132" s="84" t="s">
        <v>582</v>
      </c>
      <c r="J132" s="51" t="s">
        <v>583</v>
      </c>
      <c r="K132" s="36">
        <v>432</v>
      </c>
      <c r="L132" s="36" t="s">
        <v>31</v>
      </c>
      <c r="M132" s="31" t="s">
        <v>153</v>
      </c>
      <c r="N132" s="24" t="s">
        <v>88</v>
      </c>
      <c r="O132" s="24">
        <v>4</v>
      </c>
      <c r="P132" s="24"/>
      <c r="Q132" s="31" t="s">
        <v>34</v>
      </c>
      <c r="R132" s="24"/>
      <c r="S132" s="24"/>
      <c r="T132" s="31" t="s">
        <v>35</v>
      </c>
      <c r="U132" s="34"/>
      <c r="V132" s="34"/>
      <c r="W132" s="34" t="str">
        <f t="shared" si="0"/>
        <v/>
      </c>
      <c r="X132" s="34" t="str">
        <f t="shared" si="1"/>
        <v/>
      </c>
    </row>
    <row r="133" spans="1:24" ht="14.25" customHeight="1" x14ac:dyDescent="0.25">
      <c r="A133" s="24">
        <v>4.4000000000000004</v>
      </c>
      <c r="B133" s="24" t="s">
        <v>584</v>
      </c>
      <c r="C133" s="24" t="s">
        <v>585</v>
      </c>
      <c r="D133" s="24"/>
      <c r="E133" s="36" t="s">
        <v>517</v>
      </c>
      <c r="F133" s="24" t="s">
        <v>586</v>
      </c>
      <c r="G133" s="31" t="s">
        <v>110</v>
      </c>
      <c r="H133" s="24" t="s">
        <v>144</v>
      </c>
      <c r="I133" s="84" t="s">
        <v>587</v>
      </c>
      <c r="J133" s="51" t="s">
        <v>588</v>
      </c>
      <c r="K133" s="36">
        <v>137</v>
      </c>
      <c r="L133" s="36" t="s">
        <v>31</v>
      </c>
      <c r="M133" s="31" t="s">
        <v>184</v>
      </c>
      <c r="N133" s="24" t="s">
        <v>185</v>
      </c>
      <c r="O133" s="24">
        <v>2</v>
      </c>
      <c r="P133" s="24"/>
      <c r="Q133" s="31" t="s">
        <v>66</v>
      </c>
      <c r="R133" s="24"/>
      <c r="S133" s="24"/>
      <c r="T133" s="31" t="s">
        <v>35</v>
      </c>
      <c r="U133" s="34"/>
      <c r="V133" s="34"/>
      <c r="W133" s="34" t="str">
        <f t="shared" si="0"/>
        <v/>
      </c>
      <c r="X133" s="34" t="str">
        <f t="shared" si="1"/>
        <v/>
      </c>
    </row>
    <row r="134" spans="1:24" ht="14.25" customHeight="1" x14ac:dyDescent="0.25">
      <c r="A134" s="24">
        <v>0.245</v>
      </c>
      <c r="B134" s="24" t="s">
        <v>589</v>
      </c>
      <c r="C134" s="24" t="s">
        <v>590</v>
      </c>
      <c r="D134" s="24"/>
      <c r="E134" s="24" t="s">
        <v>591</v>
      </c>
      <c r="F134" s="24" t="s">
        <v>592</v>
      </c>
      <c r="G134" s="27" t="s">
        <v>39</v>
      </c>
      <c r="H134" s="24" t="s">
        <v>593</v>
      </c>
      <c r="I134" s="84" t="s">
        <v>594</v>
      </c>
      <c r="J134" s="51" t="s">
        <v>595</v>
      </c>
      <c r="K134" s="36">
        <v>119</v>
      </c>
      <c r="L134" s="36" t="s">
        <v>31</v>
      </c>
      <c r="M134" s="31" t="s">
        <v>184</v>
      </c>
      <c r="N134" s="24" t="s">
        <v>185</v>
      </c>
      <c r="O134" s="24">
        <v>2</v>
      </c>
      <c r="P134" s="24"/>
      <c r="Q134" s="31" t="s">
        <v>66</v>
      </c>
      <c r="R134" s="24"/>
      <c r="S134" s="24"/>
      <c r="T134" s="31" t="s">
        <v>35</v>
      </c>
      <c r="U134" s="34"/>
      <c r="V134" s="34"/>
      <c r="W134" s="34" t="str">
        <f t="shared" si="0"/>
        <v/>
      </c>
      <c r="X134" s="34" t="str">
        <f t="shared" si="1"/>
        <v/>
      </c>
    </row>
    <row r="135" spans="1:24" ht="14.25" customHeight="1" x14ac:dyDescent="0.25">
      <c r="A135" s="40">
        <v>52.5</v>
      </c>
      <c r="B135" s="40" t="s">
        <v>283</v>
      </c>
      <c r="C135" s="24" t="s">
        <v>596</v>
      </c>
      <c r="D135" s="24"/>
      <c r="E135" s="24" t="s">
        <v>495</v>
      </c>
      <c r="F135" s="24" t="s">
        <v>597</v>
      </c>
      <c r="G135" s="31" t="s">
        <v>69</v>
      </c>
      <c r="H135" s="24" t="s">
        <v>598</v>
      </c>
      <c r="I135" s="84" t="s">
        <v>599</v>
      </c>
      <c r="J135" s="51" t="s">
        <v>600</v>
      </c>
      <c r="K135" s="36">
        <v>109</v>
      </c>
      <c r="L135" s="36" t="s">
        <v>31</v>
      </c>
      <c r="M135" s="31" t="s">
        <v>601</v>
      </c>
      <c r="N135" s="24" t="s">
        <v>78</v>
      </c>
      <c r="O135" s="24">
        <v>1</v>
      </c>
      <c r="P135" s="24"/>
      <c r="Q135" s="31" t="s">
        <v>66</v>
      </c>
      <c r="R135" s="24"/>
      <c r="S135" s="24"/>
      <c r="T135" s="31" t="s">
        <v>35</v>
      </c>
      <c r="U135" s="34"/>
      <c r="V135" s="34"/>
      <c r="W135" s="34" t="str">
        <f t="shared" si="0"/>
        <v/>
      </c>
      <c r="X135" s="34" t="str">
        <f t="shared" si="1"/>
        <v/>
      </c>
    </row>
    <row r="136" spans="1:24" ht="14.25" customHeight="1" x14ac:dyDescent="0.25">
      <c r="A136" s="40">
        <v>7.5</v>
      </c>
      <c r="B136" s="41">
        <v>11</v>
      </c>
      <c r="C136" s="24" t="s">
        <v>602</v>
      </c>
      <c r="D136" s="24"/>
      <c r="E136" s="31" t="s">
        <v>603</v>
      </c>
      <c r="F136" s="24" t="s">
        <v>604</v>
      </c>
      <c r="G136" s="31" t="s">
        <v>69</v>
      </c>
      <c r="H136" s="24" t="s">
        <v>111</v>
      </c>
      <c r="I136" s="31" t="s">
        <v>605</v>
      </c>
      <c r="J136" s="24" t="s">
        <v>606</v>
      </c>
      <c r="K136" s="36">
        <v>676</v>
      </c>
      <c r="L136" s="36" t="s">
        <v>31</v>
      </c>
      <c r="M136" s="31" t="s">
        <v>103</v>
      </c>
      <c r="N136" s="24" t="s">
        <v>33</v>
      </c>
      <c r="O136" s="24">
        <v>7</v>
      </c>
      <c r="P136" s="24"/>
      <c r="Q136" s="31" t="s">
        <v>34</v>
      </c>
      <c r="R136" s="24"/>
      <c r="S136" s="24"/>
      <c r="T136" s="31" t="s">
        <v>35</v>
      </c>
      <c r="U136" s="34"/>
      <c r="V136" s="34"/>
      <c r="W136" s="34" t="str">
        <f t="shared" si="0"/>
        <v/>
      </c>
      <c r="X136" s="34" t="str">
        <f t="shared" si="1"/>
        <v/>
      </c>
    </row>
    <row r="137" spans="1:24" ht="14.25" customHeight="1" x14ac:dyDescent="0.25">
      <c r="A137" s="40">
        <v>7</v>
      </c>
      <c r="B137" s="41" t="s">
        <v>607</v>
      </c>
      <c r="C137" s="24" t="s">
        <v>24</v>
      </c>
      <c r="D137" s="24"/>
      <c r="E137" s="24" t="s">
        <v>608</v>
      </c>
      <c r="F137" s="24" t="s">
        <v>609</v>
      </c>
      <c r="G137" s="31" t="s">
        <v>610</v>
      </c>
      <c r="H137" s="24" t="s">
        <v>84</v>
      </c>
      <c r="I137" s="84" t="s">
        <v>611</v>
      </c>
      <c r="J137" s="51" t="s">
        <v>612</v>
      </c>
      <c r="K137" s="36">
        <v>360</v>
      </c>
      <c r="L137" s="36" t="s">
        <v>31</v>
      </c>
      <c r="M137" s="31" t="s">
        <v>87</v>
      </c>
      <c r="N137" s="24" t="s">
        <v>88</v>
      </c>
      <c r="O137" s="24">
        <v>3</v>
      </c>
      <c r="P137" s="24"/>
      <c r="Q137" s="31" t="s">
        <v>34</v>
      </c>
      <c r="R137" s="24"/>
      <c r="S137" s="24"/>
      <c r="T137" s="31" t="s">
        <v>35</v>
      </c>
      <c r="U137" s="34"/>
      <c r="V137" s="34"/>
      <c r="W137" s="34" t="str">
        <f t="shared" si="0"/>
        <v/>
      </c>
      <c r="X137" s="34" t="str">
        <f t="shared" si="1"/>
        <v/>
      </c>
    </row>
    <row r="138" spans="1:24" ht="14.25" customHeight="1" x14ac:dyDescent="0.25">
      <c r="A138" s="40">
        <v>3.5</v>
      </c>
      <c r="B138" s="41" t="s">
        <v>613</v>
      </c>
      <c r="C138" s="24" t="s">
        <v>115</v>
      </c>
      <c r="D138" s="24"/>
      <c r="E138" s="24" t="s">
        <v>614</v>
      </c>
      <c r="F138" s="24" t="s">
        <v>615</v>
      </c>
      <c r="G138" s="31" t="s">
        <v>46</v>
      </c>
      <c r="H138" s="24" t="s">
        <v>84</v>
      </c>
      <c r="I138" s="84" t="s">
        <v>616</v>
      </c>
      <c r="J138" s="51" t="s">
        <v>617</v>
      </c>
      <c r="K138" s="36">
        <v>361</v>
      </c>
      <c r="L138" s="36" t="s">
        <v>31</v>
      </c>
      <c r="M138" s="31" t="s">
        <v>87</v>
      </c>
      <c r="N138" s="24" t="s">
        <v>88</v>
      </c>
      <c r="O138" s="24">
        <v>3</v>
      </c>
      <c r="P138" s="24"/>
      <c r="Q138" s="31" t="s">
        <v>34</v>
      </c>
      <c r="R138" s="24"/>
      <c r="S138" s="24"/>
      <c r="T138" s="31" t="s">
        <v>35</v>
      </c>
      <c r="U138" s="34"/>
      <c r="V138" s="34"/>
      <c r="W138" s="34" t="str">
        <f t="shared" si="0"/>
        <v/>
      </c>
      <c r="X138" s="34" t="str">
        <f t="shared" si="1"/>
        <v/>
      </c>
    </row>
    <row r="139" spans="1:24" ht="14.25" customHeight="1" x14ac:dyDescent="0.25">
      <c r="A139" s="40">
        <v>0.3490000000000002</v>
      </c>
      <c r="B139" s="40">
        <v>3</v>
      </c>
      <c r="C139" s="24" t="s">
        <v>24</v>
      </c>
      <c r="D139" s="24"/>
      <c r="E139" s="24" t="s">
        <v>618</v>
      </c>
      <c r="F139" s="24" t="s">
        <v>619</v>
      </c>
      <c r="G139" s="27" t="s">
        <v>39</v>
      </c>
      <c r="H139" s="24" t="s">
        <v>28</v>
      </c>
      <c r="I139" s="84" t="s">
        <v>620</v>
      </c>
      <c r="J139" s="51" t="s">
        <v>621</v>
      </c>
      <c r="K139" s="36">
        <v>3</v>
      </c>
      <c r="L139" s="36" t="s">
        <v>31</v>
      </c>
      <c r="M139" s="31" t="s">
        <v>622</v>
      </c>
      <c r="N139" s="24" t="s">
        <v>33</v>
      </c>
      <c r="O139" s="24">
        <v>6</v>
      </c>
      <c r="P139" s="31" t="s">
        <v>623</v>
      </c>
      <c r="Q139" s="31" t="s">
        <v>34</v>
      </c>
      <c r="R139" s="24"/>
      <c r="S139" s="24"/>
      <c r="T139" s="31" t="s">
        <v>35</v>
      </c>
      <c r="U139" s="34"/>
      <c r="V139" s="34"/>
      <c r="W139" s="34" t="str">
        <f t="shared" si="0"/>
        <v/>
      </c>
      <c r="X139" s="34" t="str">
        <f t="shared" si="1"/>
        <v/>
      </c>
    </row>
    <row r="140" spans="1:24" ht="14.25" customHeight="1" x14ac:dyDescent="0.25">
      <c r="A140" s="40">
        <v>0.39900000000000002</v>
      </c>
      <c r="B140" s="40">
        <v>4</v>
      </c>
      <c r="C140" s="24" t="s">
        <v>24</v>
      </c>
      <c r="D140" s="24"/>
      <c r="E140" s="24" t="s">
        <v>618</v>
      </c>
      <c r="F140" s="24" t="s">
        <v>624</v>
      </c>
      <c r="G140" s="27" t="s">
        <v>39</v>
      </c>
      <c r="H140" s="24" t="s">
        <v>28</v>
      </c>
      <c r="I140" s="84" t="s">
        <v>625</v>
      </c>
      <c r="J140" s="51" t="s">
        <v>626</v>
      </c>
      <c r="K140" s="36">
        <v>4</v>
      </c>
      <c r="L140" s="36" t="s">
        <v>31</v>
      </c>
      <c r="M140" s="31" t="s">
        <v>622</v>
      </c>
      <c r="N140" s="24" t="s">
        <v>33</v>
      </c>
      <c r="O140" s="24">
        <v>6</v>
      </c>
      <c r="P140" s="31" t="s">
        <v>623</v>
      </c>
      <c r="Q140" s="31" t="s">
        <v>34</v>
      </c>
      <c r="R140" s="24"/>
      <c r="S140" s="24"/>
      <c r="T140" s="31" t="s">
        <v>35</v>
      </c>
      <c r="U140" s="34"/>
      <c r="V140" s="34"/>
      <c r="W140" s="34" t="str">
        <f t="shared" si="0"/>
        <v/>
      </c>
      <c r="X140" s="34" t="str">
        <f t="shared" si="1"/>
        <v/>
      </c>
    </row>
    <row r="141" spans="1:24" ht="14.25" customHeight="1" x14ac:dyDescent="0.25">
      <c r="A141" s="40">
        <v>2.5892307692307703</v>
      </c>
      <c r="B141" s="40">
        <v>8.5</v>
      </c>
      <c r="C141" s="24" t="s">
        <v>244</v>
      </c>
      <c r="D141" s="24"/>
      <c r="E141" s="24" t="s">
        <v>562</v>
      </c>
      <c r="F141" s="24" t="s">
        <v>627</v>
      </c>
      <c r="G141" s="31" t="s">
        <v>46</v>
      </c>
      <c r="H141" s="24" t="s">
        <v>244</v>
      </c>
      <c r="I141" s="31" t="s">
        <v>628</v>
      </c>
      <c r="J141" s="24" t="s">
        <v>629</v>
      </c>
      <c r="K141" s="36">
        <v>721</v>
      </c>
      <c r="L141" s="36" t="s">
        <v>31</v>
      </c>
      <c r="M141" s="31" t="s">
        <v>72</v>
      </c>
      <c r="N141" s="24" t="s">
        <v>33</v>
      </c>
      <c r="O141" s="24">
        <v>8</v>
      </c>
      <c r="P141" s="24"/>
      <c r="Q141" s="31" t="s">
        <v>34</v>
      </c>
      <c r="R141" s="24"/>
      <c r="S141" s="24"/>
      <c r="T141" s="31" t="s">
        <v>35</v>
      </c>
      <c r="U141" s="34"/>
      <c r="V141" s="34"/>
      <c r="W141" s="34" t="str">
        <f t="shared" si="0"/>
        <v/>
      </c>
      <c r="X141" s="34" t="str">
        <f t="shared" si="1"/>
        <v/>
      </c>
    </row>
    <row r="142" spans="1:24" ht="14.25" customHeight="1" x14ac:dyDescent="0.25">
      <c r="A142" s="40">
        <v>0.20700000000000002</v>
      </c>
      <c r="B142" s="41">
        <v>0.63749999999999996</v>
      </c>
      <c r="C142" s="24" t="s">
        <v>24</v>
      </c>
      <c r="D142" s="24"/>
      <c r="E142" s="24" t="s">
        <v>325</v>
      </c>
      <c r="F142" s="24" t="s">
        <v>630</v>
      </c>
      <c r="G142" s="31" t="s">
        <v>69</v>
      </c>
      <c r="H142" s="24" t="s">
        <v>28</v>
      </c>
      <c r="I142" s="31" t="s">
        <v>631</v>
      </c>
      <c r="J142" s="24" t="s">
        <v>632</v>
      </c>
      <c r="K142" s="36">
        <v>5</v>
      </c>
      <c r="L142" s="36" t="s">
        <v>31</v>
      </c>
      <c r="M142" s="31" t="s">
        <v>622</v>
      </c>
      <c r="N142" s="24" t="s">
        <v>33</v>
      </c>
      <c r="O142" s="24">
        <v>6</v>
      </c>
      <c r="P142" s="31" t="s">
        <v>623</v>
      </c>
      <c r="Q142" s="31" t="s">
        <v>34</v>
      </c>
      <c r="R142" s="24"/>
      <c r="S142" s="24"/>
      <c r="T142" s="31" t="s">
        <v>35</v>
      </c>
      <c r="U142" s="34"/>
      <c r="V142" s="34"/>
      <c r="W142" s="34" t="str">
        <f t="shared" si="0"/>
        <v/>
      </c>
      <c r="X142" s="34" t="str">
        <f t="shared" si="1"/>
        <v/>
      </c>
    </row>
    <row r="143" spans="1:24" ht="14.25" customHeight="1" x14ac:dyDescent="0.25">
      <c r="A143" s="40">
        <v>0.13400000000000001</v>
      </c>
      <c r="B143" s="41" t="s">
        <v>633</v>
      </c>
      <c r="C143" s="24" t="s">
        <v>115</v>
      </c>
      <c r="D143" s="24"/>
      <c r="E143" s="24" t="s">
        <v>98</v>
      </c>
      <c r="F143" s="24" t="s">
        <v>634</v>
      </c>
      <c r="G143" s="31" t="s">
        <v>100</v>
      </c>
      <c r="H143" s="24" t="s">
        <v>84</v>
      </c>
      <c r="I143" s="31" t="s">
        <v>635</v>
      </c>
      <c r="J143" s="24" t="s">
        <v>634</v>
      </c>
      <c r="K143" s="67">
        <v>289</v>
      </c>
      <c r="L143" s="67" t="s">
        <v>31</v>
      </c>
      <c r="M143" s="31" t="s">
        <v>87</v>
      </c>
      <c r="N143" s="24" t="s">
        <v>88</v>
      </c>
      <c r="O143" s="24">
        <v>3</v>
      </c>
      <c r="P143" s="24"/>
      <c r="Q143" s="31" t="s">
        <v>34</v>
      </c>
      <c r="R143" s="49"/>
      <c r="S143" s="49"/>
      <c r="T143" s="31" t="s">
        <v>35</v>
      </c>
      <c r="U143" s="34"/>
      <c r="V143" s="34"/>
      <c r="W143" s="34" t="str">
        <f t="shared" si="0"/>
        <v/>
      </c>
      <c r="X143" s="34" t="str">
        <f t="shared" si="1"/>
        <v/>
      </c>
    </row>
    <row r="144" spans="1:24" ht="14.25" customHeight="1" x14ac:dyDescent="0.25">
      <c r="A144" s="40">
        <v>0.13400000000000001</v>
      </c>
      <c r="B144" s="41" t="s">
        <v>296</v>
      </c>
      <c r="C144" s="24" t="s">
        <v>24</v>
      </c>
      <c r="D144" s="24"/>
      <c r="E144" s="24" t="s">
        <v>636</v>
      </c>
      <c r="F144" s="24" t="s">
        <v>637</v>
      </c>
      <c r="G144" s="31" t="s">
        <v>83</v>
      </c>
      <c r="H144" s="24" t="s">
        <v>84</v>
      </c>
      <c r="I144" s="31" t="s">
        <v>635</v>
      </c>
      <c r="J144" s="24" t="s">
        <v>634</v>
      </c>
      <c r="K144" s="69">
        <v>289</v>
      </c>
      <c r="L144" s="69" t="s">
        <v>47</v>
      </c>
      <c r="M144" s="31" t="s">
        <v>87</v>
      </c>
      <c r="N144" s="24" t="s">
        <v>88</v>
      </c>
      <c r="O144" s="24">
        <v>3</v>
      </c>
      <c r="P144" s="24"/>
      <c r="Q144" s="31" t="s">
        <v>34</v>
      </c>
      <c r="R144" s="49"/>
      <c r="S144" s="49"/>
      <c r="T144" s="31" t="s">
        <v>35</v>
      </c>
      <c r="U144" s="34"/>
      <c r="V144" s="34"/>
      <c r="W144" s="34" t="str">
        <f t="shared" si="0"/>
        <v/>
      </c>
      <c r="X144" s="34" t="str">
        <f t="shared" si="1"/>
        <v/>
      </c>
    </row>
    <row r="145" spans="1:24" ht="14.25" customHeight="1" x14ac:dyDescent="0.25">
      <c r="A145" s="40">
        <v>0.13400000000000001</v>
      </c>
      <c r="B145" s="52" t="s">
        <v>638</v>
      </c>
      <c r="C145" s="24" t="s">
        <v>24</v>
      </c>
      <c r="D145" s="24"/>
      <c r="E145" s="24" t="s">
        <v>178</v>
      </c>
      <c r="F145" s="24" t="s">
        <v>639</v>
      </c>
      <c r="G145" s="31" t="s">
        <v>180</v>
      </c>
      <c r="H145" s="24" t="s">
        <v>84</v>
      </c>
      <c r="I145" s="31" t="s">
        <v>635</v>
      </c>
      <c r="J145" s="24" t="s">
        <v>634</v>
      </c>
      <c r="K145" s="69">
        <v>289</v>
      </c>
      <c r="L145" s="69" t="s">
        <v>48</v>
      </c>
      <c r="M145" s="31" t="s">
        <v>87</v>
      </c>
      <c r="N145" s="24" t="s">
        <v>88</v>
      </c>
      <c r="O145" s="24">
        <v>3</v>
      </c>
      <c r="P145" s="24"/>
      <c r="Q145" s="31" t="s">
        <v>34</v>
      </c>
      <c r="R145" s="49"/>
      <c r="S145" s="49"/>
      <c r="T145" s="31" t="s">
        <v>35</v>
      </c>
      <c r="U145" s="34"/>
      <c r="V145" s="34"/>
      <c r="W145" s="34" t="str">
        <f t="shared" si="0"/>
        <v/>
      </c>
      <c r="X145" s="34" t="str">
        <f t="shared" si="1"/>
        <v/>
      </c>
    </row>
    <row r="146" spans="1:24" ht="14.25" customHeight="1" x14ac:dyDescent="0.25">
      <c r="A146" s="40">
        <v>0.17399999999999999</v>
      </c>
      <c r="B146" s="41" t="s">
        <v>640</v>
      </c>
      <c r="C146" s="24" t="s">
        <v>115</v>
      </c>
      <c r="D146" s="24"/>
      <c r="E146" s="24" t="s">
        <v>98</v>
      </c>
      <c r="F146" s="24" t="s">
        <v>641</v>
      </c>
      <c r="G146" s="31" t="s">
        <v>100</v>
      </c>
      <c r="H146" s="24" t="s">
        <v>84</v>
      </c>
      <c r="I146" s="31" t="s">
        <v>642</v>
      </c>
      <c r="J146" s="24" t="s">
        <v>641</v>
      </c>
      <c r="K146" s="67">
        <v>290</v>
      </c>
      <c r="L146" s="67" t="s">
        <v>31</v>
      </c>
      <c r="M146" s="31" t="s">
        <v>87</v>
      </c>
      <c r="N146" s="24" t="s">
        <v>88</v>
      </c>
      <c r="O146" s="24">
        <v>3</v>
      </c>
      <c r="P146" s="24"/>
      <c r="Q146" s="31" t="s">
        <v>34</v>
      </c>
      <c r="R146" s="49"/>
      <c r="S146" s="49"/>
      <c r="T146" s="31" t="s">
        <v>35</v>
      </c>
      <c r="U146" s="34"/>
      <c r="V146" s="34"/>
      <c r="W146" s="34" t="str">
        <f t="shared" si="0"/>
        <v/>
      </c>
      <c r="X146" s="34" t="str">
        <f t="shared" si="1"/>
        <v/>
      </c>
    </row>
    <row r="147" spans="1:24" ht="14.25" customHeight="1" x14ac:dyDescent="0.25">
      <c r="A147" s="40">
        <v>0.17399999999999999</v>
      </c>
      <c r="B147" s="52" t="s">
        <v>643</v>
      </c>
      <c r="C147" s="24" t="s">
        <v>24</v>
      </c>
      <c r="D147" s="24"/>
      <c r="E147" s="24" t="s">
        <v>178</v>
      </c>
      <c r="F147" s="24" t="s">
        <v>639</v>
      </c>
      <c r="G147" s="31" t="s">
        <v>180</v>
      </c>
      <c r="H147" s="24" t="s">
        <v>84</v>
      </c>
      <c r="I147" s="31" t="s">
        <v>642</v>
      </c>
      <c r="J147" s="24" t="s">
        <v>641</v>
      </c>
      <c r="K147" s="69">
        <v>290</v>
      </c>
      <c r="L147" s="69" t="s">
        <v>47</v>
      </c>
      <c r="M147" s="31" t="s">
        <v>87</v>
      </c>
      <c r="N147" s="24" t="s">
        <v>88</v>
      </c>
      <c r="O147" s="24">
        <v>3</v>
      </c>
      <c r="P147" s="24"/>
      <c r="Q147" s="31" t="s">
        <v>34</v>
      </c>
      <c r="R147" s="49"/>
      <c r="S147" s="49"/>
      <c r="T147" s="31" t="s">
        <v>35</v>
      </c>
      <c r="U147" s="34"/>
      <c r="V147" s="34"/>
      <c r="W147" s="34" t="str">
        <f t="shared" si="0"/>
        <v/>
      </c>
      <c r="X147" s="34" t="str">
        <f t="shared" si="1"/>
        <v/>
      </c>
    </row>
    <row r="148" spans="1:24" ht="14.25" customHeight="1" x14ac:dyDescent="0.25">
      <c r="A148" s="40">
        <v>2.4</v>
      </c>
      <c r="B148" s="40">
        <v>3</v>
      </c>
      <c r="C148" s="24" t="s">
        <v>195</v>
      </c>
      <c r="D148" s="24"/>
      <c r="E148" s="24" t="s">
        <v>644</v>
      </c>
      <c r="F148" s="24" t="s">
        <v>645</v>
      </c>
      <c r="G148" s="31" t="s">
        <v>110</v>
      </c>
      <c r="H148" s="24" t="s">
        <v>28</v>
      </c>
      <c r="I148" s="31" t="s">
        <v>646</v>
      </c>
      <c r="J148" s="24" t="s">
        <v>647</v>
      </c>
      <c r="K148" s="36">
        <v>6</v>
      </c>
      <c r="L148" s="36" t="s">
        <v>31</v>
      </c>
      <c r="M148" s="31" t="s">
        <v>622</v>
      </c>
      <c r="N148" s="24" t="s">
        <v>33</v>
      </c>
      <c r="O148" s="24">
        <v>6</v>
      </c>
      <c r="P148" s="31" t="s">
        <v>623</v>
      </c>
      <c r="Q148" s="31" t="s">
        <v>34</v>
      </c>
      <c r="R148" s="24"/>
      <c r="S148" s="24"/>
      <c r="T148" s="31" t="s">
        <v>35</v>
      </c>
      <c r="U148" s="34"/>
      <c r="V148" s="34"/>
      <c r="W148" s="34" t="str">
        <f t="shared" si="0"/>
        <v/>
      </c>
      <c r="X148" s="34" t="str">
        <f t="shared" si="1"/>
        <v/>
      </c>
    </row>
    <row r="149" spans="1:24" ht="14.25" customHeight="1" x14ac:dyDescent="0.25">
      <c r="A149" s="40">
        <v>5.3659999999999997</v>
      </c>
      <c r="B149" s="40">
        <v>8</v>
      </c>
      <c r="C149" s="24" t="s">
        <v>24</v>
      </c>
      <c r="D149" s="24"/>
      <c r="E149" s="24" t="s">
        <v>108</v>
      </c>
      <c r="F149" s="24" t="s">
        <v>648</v>
      </c>
      <c r="G149" s="31" t="s">
        <v>110</v>
      </c>
      <c r="H149" s="24" t="s">
        <v>28</v>
      </c>
      <c r="I149" s="31" t="s">
        <v>649</v>
      </c>
      <c r="J149" s="24" t="s">
        <v>650</v>
      </c>
      <c r="K149" s="36">
        <v>7</v>
      </c>
      <c r="L149" s="36" t="s">
        <v>31</v>
      </c>
      <c r="M149" s="31" t="s">
        <v>622</v>
      </c>
      <c r="N149" s="24" t="s">
        <v>33</v>
      </c>
      <c r="O149" s="24">
        <v>6</v>
      </c>
      <c r="P149" s="31" t="s">
        <v>623</v>
      </c>
      <c r="Q149" s="31" t="s">
        <v>34</v>
      </c>
      <c r="R149" s="24"/>
      <c r="S149" s="24"/>
      <c r="T149" s="31" t="s">
        <v>35</v>
      </c>
      <c r="U149" s="34"/>
      <c r="V149" s="34"/>
      <c r="W149" s="34" t="str">
        <f t="shared" si="0"/>
        <v/>
      </c>
      <c r="X149" s="34" t="str">
        <f t="shared" si="1"/>
        <v/>
      </c>
    </row>
    <row r="150" spans="1:24" ht="14.25" customHeight="1" x14ac:dyDescent="0.25">
      <c r="A150" s="40">
        <v>0.189</v>
      </c>
      <c r="B150" s="41" t="s">
        <v>651</v>
      </c>
      <c r="C150" s="24" t="s">
        <v>348</v>
      </c>
      <c r="D150" s="24"/>
      <c r="E150" s="24" t="s">
        <v>122</v>
      </c>
      <c r="F150" s="24" t="s">
        <v>652</v>
      </c>
      <c r="G150" s="31" t="s">
        <v>110</v>
      </c>
      <c r="H150" s="24" t="s">
        <v>84</v>
      </c>
      <c r="I150" s="31" t="s">
        <v>653</v>
      </c>
      <c r="J150" s="24" t="s">
        <v>654</v>
      </c>
      <c r="K150" s="53">
        <v>331</v>
      </c>
      <c r="L150" s="53" t="s">
        <v>31</v>
      </c>
      <c r="M150" s="62" t="s">
        <v>87</v>
      </c>
      <c r="N150" s="44" t="s">
        <v>88</v>
      </c>
      <c r="O150" s="44">
        <v>3</v>
      </c>
      <c r="P150" s="24"/>
      <c r="Q150" s="31" t="s">
        <v>34</v>
      </c>
      <c r="R150" s="49"/>
      <c r="S150" s="49"/>
      <c r="T150" s="31" t="s">
        <v>35</v>
      </c>
      <c r="U150" s="34"/>
      <c r="V150" s="34"/>
      <c r="W150" s="34" t="str">
        <f t="shared" si="0"/>
        <v/>
      </c>
      <c r="X150" s="34" t="str">
        <f t="shared" si="1"/>
        <v/>
      </c>
    </row>
    <row r="151" spans="1:24" ht="14.25" customHeight="1" x14ac:dyDescent="0.25">
      <c r="A151" s="40">
        <v>0.224</v>
      </c>
      <c r="B151" s="40" t="s">
        <v>655</v>
      </c>
      <c r="C151" s="24" t="s">
        <v>348</v>
      </c>
      <c r="D151" s="24"/>
      <c r="E151" s="24" t="s">
        <v>122</v>
      </c>
      <c r="F151" s="24" t="s">
        <v>656</v>
      </c>
      <c r="G151" s="31" t="s">
        <v>110</v>
      </c>
      <c r="H151" s="24" t="s">
        <v>84</v>
      </c>
      <c r="I151" s="84" t="s">
        <v>657</v>
      </c>
      <c r="J151" s="51" t="s">
        <v>658</v>
      </c>
      <c r="K151" s="53">
        <v>332</v>
      </c>
      <c r="L151" s="53" t="s">
        <v>31</v>
      </c>
      <c r="M151" s="62" t="s">
        <v>87</v>
      </c>
      <c r="N151" s="44" t="s">
        <v>88</v>
      </c>
      <c r="O151" s="44">
        <v>3</v>
      </c>
      <c r="P151" s="24"/>
      <c r="Q151" s="31" t="s">
        <v>34</v>
      </c>
      <c r="R151" s="49"/>
      <c r="S151" s="49"/>
      <c r="T151" s="31" t="s">
        <v>35</v>
      </c>
      <c r="U151" s="34"/>
      <c r="V151" s="34"/>
      <c r="W151" s="34" t="str">
        <f t="shared" si="0"/>
        <v/>
      </c>
      <c r="X151" s="34" t="str">
        <f t="shared" si="1"/>
        <v/>
      </c>
    </row>
    <row r="152" spans="1:24" ht="14.25" customHeight="1" x14ac:dyDescent="0.25">
      <c r="A152" s="40">
        <v>0.39400000000000002</v>
      </c>
      <c r="B152" s="40" t="s">
        <v>659</v>
      </c>
      <c r="C152" s="24" t="s">
        <v>348</v>
      </c>
      <c r="D152" s="24"/>
      <c r="E152" s="24" t="s">
        <v>122</v>
      </c>
      <c r="F152" s="24" t="s">
        <v>660</v>
      </c>
      <c r="G152" s="27" t="s">
        <v>110</v>
      </c>
      <c r="H152" s="24" t="s">
        <v>84</v>
      </c>
      <c r="I152" s="31" t="s">
        <v>661</v>
      </c>
      <c r="J152" s="24" t="s">
        <v>662</v>
      </c>
      <c r="K152" s="36">
        <v>333</v>
      </c>
      <c r="L152" s="53" t="s">
        <v>31</v>
      </c>
      <c r="M152" s="62" t="s">
        <v>87</v>
      </c>
      <c r="N152" s="44" t="s">
        <v>88</v>
      </c>
      <c r="O152" s="44">
        <v>3</v>
      </c>
      <c r="P152" s="24"/>
      <c r="Q152" s="31" t="s">
        <v>34</v>
      </c>
      <c r="R152" s="49"/>
      <c r="S152" s="49"/>
      <c r="T152" s="31" t="s">
        <v>35</v>
      </c>
      <c r="U152" s="34"/>
      <c r="V152" s="34"/>
      <c r="W152" s="34" t="str">
        <f t="shared" si="0"/>
        <v/>
      </c>
      <c r="X152" s="34" t="str">
        <f t="shared" si="1"/>
        <v/>
      </c>
    </row>
    <row r="153" spans="1:24" ht="14.25" customHeight="1" x14ac:dyDescent="0.25">
      <c r="A153" s="40">
        <v>2.0099999999999998</v>
      </c>
      <c r="B153" s="40" t="s">
        <v>663</v>
      </c>
      <c r="C153" s="24" t="s">
        <v>453</v>
      </c>
      <c r="D153" s="24"/>
      <c r="E153" s="24" t="s">
        <v>664</v>
      </c>
      <c r="F153" s="24" t="s">
        <v>665</v>
      </c>
      <c r="G153" s="31" t="s">
        <v>110</v>
      </c>
      <c r="H153" s="24" t="s">
        <v>84</v>
      </c>
      <c r="I153" s="31" t="s">
        <v>666</v>
      </c>
      <c r="J153" s="24" t="s">
        <v>667</v>
      </c>
      <c r="K153" s="36">
        <v>334</v>
      </c>
      <c r="L153" s="53" t="s">
        <v>31</v>
      </c>
      <c r="M153" s="62" t="s">
        <v>87</v>
      </c>
      <c r="N153" s="44" t="s">
        <v>88</v>
      </c>
      <c r="O153" s="44">
        <v>3</v>
      </c>
      <c r="P153" s="24"/>
      <c r="Q153" s="31" t="s">
        <v>34</v>
      </c>
      <c r="R153" s="49"/>
      <c r="S153" s="49"/>
      <c r="T153" s="31" t="s">
        <v>35</v>
      </c>
      <c r="U153" s="34"/>
      <c r="V153" s="34"/>
      <c r="W153" s="34" t="str">
        <f t="shared" si="0"/>
        <v/>
      </c>
      <c r="X153" s="34" t="str">
        <f t="shared" si="1"/>
        <v/>
      </c>
    </row>
    <row r="154" spans="1:24" ht="14.25" customHeight="1" x14ac:dyDescent="0.25">
      <c r="A154" s="40">
        <v>9.9</v>
      </c>
      <c r="B154" s="40" t="s">
        <v>668</v>
      </c>
      <c r="C154" s="24" t="s">
        <v>669</v>
      </c>
      <c r="D154" s="24"/>
      <c r="E154" s="31" t="s">
        <v>670</v>
      </c>
      <c r="F154" s="24" t="s">
        <v>671</v>
      </c>
      <c r="G154" s="27" t="s">
        <v>93</v>
      </c>
      <c r="H154" s="24" t="s">
        <v>40</v>
      </c>
      <c r="I154" s="31" t="s">
        <v>672</v>
      </c>
      <c r="J154" s="24" t="s">
        <v>673</v>
      </c>
      <c r="K154" s="36">
        <v>27</v>
      </c>
      <c r="L154" s="36" t="s">
        <v>31</v>
      </c>
      <c r="M154" s="31" t="s">
        <v>170</v>
      </c>
      <c r="N154" s="24" t="s">
        <v>129</v>
      </c>
      <c r="O154" s="24">
        <v>1</v>
      </c>
      <c r="P154" s="24"/>
      <c r="Q154" s="31" t="s">
        <v>34</v>
      </c>
      <c r="R154" s="24" t="s">
        <v>45</v>
      </c>
      <c r="S154" s="24"/>
      <c r="T154" s="31" t="s">
        <v>35</v>
      </c>
      <c r="U154" s="34"/>
      <c r="V154" s="34"/>
      <c r="W154" s="34" t="str">
        <f t="shared" si="0"/>
        <v/>
      </c>
      <c r="X154" s="34" t="str">
        <f t="shared" si="1"/>
        <v/>
      </c>
    </row>
    <row r="155" spans="1:24" ht="14.25" customHeight="1" x14ac:dyDescent="0.25">
      <c r="A155" s="40">
        <v>7.29</v>
      </c>
      <c r="B155" s="40" t="s">
        <v>674</v>
      </c>
      <c r="C155" s="51" t="s">
        <v>669</v>
      </c>
      <c r="D155" s="24"/>
      <c r="E155" s="31" t="s">
        <v>670</v>
      </c>
      <c r="F155" s="24" t="s">
        <v>675</v>
      </c>
      <c r="G155" s="31" t="s">
        <v>93</v>
      </c>
      <c r="H155" s="24" t="s">
        <v>40</v>
      </c>
      <c r="I155" s="84" t="s">
        <v>676</v>
      </c>
      <c r="J155" s="51" t="s">
        <v>677</v>
      </c>
      <c r="K155" s="53">
        <v>28</v>
      </c>
      <c r="L155" s="53" t="s">
        <v>31</v>
      </c>
      <c r="M155" s="31" t="s">
        <v>170</v>
      </c>
      <c r="N155" s="24" t="s">
        <v>129</v>
      </c>
      <c r="O155" s="24">
        <v>1</v>
      </c>
      <c r="P155" s="24"/>
      <c r="Q155" s="31" t="s">
        <v>34</v>
      </c>
      <c r="R155" s="24"/>
      <c r="S155" s="24"/>
      <c r="T155" s="31" t="s">
        <v>35</v>
      </c>
      <c r="U155" s="34"/>
      <c r="V155" s="34"/>
      <c r="W155" s="34" t="str">
        <f t="shared" si="0"/>
        <v/>
      </c>
      <c r="X155" s="34" t="str">
        <f t="shared" si="1"/>
        <v/>
      </c>
    </row>
    <row r="156" spans="1:24" ht="14.25" customHeight="1" x14ac:dyDescent="0.25">
      <c r="A156" s="40">
        <v>1.9950000000000001</v>
      </c>
      <c r="B156" s="40">
        <v>2.06</v>
      </c>
      <c r="C156" s="51" t="s">
        <v>669</v>
      </c>
      <c r="D156" s="24"/>
      <c r="E156" s="24" t="s">
        <v>505</v>
      </c>
      <c r="F156" s="24" t="s">
        <v>678</v>
      </c>
      <c r="G156" s="31" t="s">
        <v>83</v>
      </c>
      <c r="H156" s="24" t="s">
        <v>40</v>
      </c>
      <c r="I156" s="166" t="s">
        <v>679</v>
      </c>
      <c r="J156" s="51" t="s">
        <v>680</v>
      </c>
      <c r="K156" s="53">
        <v>22</v>
      </c>
      <c r="L156" s="53" t="s">
        <v>31</v>
      </c>
      <c r="M156" s="31" t="s">
        <v>170</v>
      </c>
      <c r="N156" s="24" t="s">
        <v>129</v>
      </c>
      <c r="O156" s="24">
        <v>1</v>
      </c>
      <c r="P156" s="24"/>
      <c r="Q156" s="31" t="s">
        <v>34</v>
      </c>
      <c r="R156" s="24"/>
      <c r="S156" s="24"/>
      <c r="T156" s="31" t="s">
        <v>35</v>
      </c>
      <c r="U156" s="34"/>
      <c r="V156" s="34"/>
      <c r="W156" s="34" t="str">
        <f t="shared" si="0"/>
        <v/>
      </c>
      <c r="X156" s="34" t="str">
        <f t="shared" si="1"/>
        <v/>
      </c>
    </row>
    <row r="157" spans="1:24" ht="14.25" customHeight="1" x14ac:dyDescent="0.25">
      <c r="A157" s="43">
        <v>5.87</v>
      </c>
      <c r="B157" s="44">
        <v>6.5</v>
      </c>
      <c r="C157" s="44" t="s">
        <v>681</v>
      </c>
      <c r="D157" s="44"/>
      <c r="E157" s="44" t="s">
        <v>682</v>
      </c>
      <c r="F157" s="44" t="s">
        <v>683</v>
      </c>
      <c r="G157" s="62" t="s">
        <v>46</v>
      </c>
      <c r="H157" s="44" t="s">
        <v>681</v>
      </c>
      <c r="I157" s="165" t="s">
        <v>684</v>
      </c>
      <c r="J157" s="61" t="s">
        <v>685</v>
      </c>
      <c r="K157" s="53">
        <v>220</v>
      </c>
      <c r="L157" s="53" t="s">
        <v>31</v>
      </c>
      <c r="M157" s="62" t="s">
        <v>560</v>
      </c>
      <c r="N157" s="44" t="s">
        <v>78</v>
      </c>
      <c r="O157" s="44">
        <v>2</v>
      </c>
      <c r="P157" s="44"/>
      <c r="Q157" s="62" t="s">
        <v>66</v>
      </c>
      <c r="R157" s="44"/>
      <c r="S157" s="44"/>
      <c r="T157" s="62" t="s">
        <v>35</v>
      </c>
      <c r="U157" s="34"/>
      <c r="V157" s="34"/>
      <c r="W157" s="34" t="str">
        <f t="shared" si="0"/>
        <v/>
      </c>
      <c r="X157" s="34" t="str">
        <f t="shared" si="1"/>
        <v/>
      </c>
    </row>
    <row r="158" spans="1:24" ht="14.25" customHeight="1" x14ac:dyDescent="0.25">
      <c r="A158" s="40">
        <v>0.88500000000000001</v>
      </c>
      <c r="B158" s="41">
        <v>1.425</v>
      </c>
      <c r="C158" s="24" t="s">
        <v>24</v>
      </c>
      <c r="D158" s="24"/>
      <c r="E158" s="24" t="s">
        <v>686</v>
      </c>
      <c r="F158" s="24" t="s">
        <v>687</v>
      </c>
      <c r="G158" s="31" t="s">
        <v>110</v>
      </c>
      <c r="H158" s="24" t="s">
        <v>28</v>
      </c>
      <c r="I158" s="84" t="s">
        <v>688</v>
      </c>
      <c r="J158" s="51" t="s">
        <v>687</v>
      </c>
      <c r="K158" s="36">
        <v>8</v>
      </c>
      <c r="L158" s="36" t="s">
        <v>31</v>
      </c>
      <c r="M158" s="31" t="s">
        <v>622</v>
      </c>
      <c r="N158" s="24" t="s">
        <v>33</v>
      </c>
      <c r="O158" s="24">
        <v>6</v>
      </c>
      <c r="P158" s="31" t="s">
        <v>623</v>
      </c>
      <c r="Q158" s="31" t="s">
        <v>34</v>
      </c>
      <c r="R158" s="24"/>
      <c r="S158" s="24"/>
      <c r="T158" s="31" t="s">
        <v>35</v>
      </c>
      <c r="U158" s="34"/>
      <c r="V158" s="34"/>
      <c r="W158" s="34" t="str">
        <f t="shared" si="0"/>
        <v/>
      </c>
      <c r="X158" s="34" t="str">
        <f t="shared" si="1"/>
        <v/>
      </c>
    </row>
    <row r="159" spans="1:24" ht="14.25" customHeight="1" x14ac:dyDescent="0.25">
      <c r="A159" s="40">
        <v>17</v>
      </c>
      <c r="B159" s="40" t="s">
        <v>689</v>
      </c>
      <c r="C159" s="24" t="s">
        <v>690</v>
      </c>
      <c r="D159" s="24"/>
      <c r="E159" s="36" t="s">
        <v>517</v>
      </c>
      <c r="F159" s="24" t="s">
        <v>691</v>
      </c>
      <c r="G159" s="31" t="s">
        <v>110</v>
      </c>
      <c r="H159" s="24" t="s">
        <v>692</v>
      </c>
      <c r="I159" s="84" t="s">
        <v>693</v>
      </c>
      <c r="J159" s="51" t="s">
        <v>694</v>
      </c>
      <c r="K159" s="36">
        <v>418</v>
      </c>
      <c r="L159" s="36" t="s">
        <v>31</v>
      </c>
      <c r="M159" s="31" t="s">
        <v>153</v>
      </c>
      <c r="N159" s="24" t="s">
        <v>88</v>
      </c>
      <c r="O159" s="24">
        <v>4</v>
      </c>
      <c r="P159" s="24"/>
      <c r="Q159" s="31" t="s">
        <v>34</v>
      </c>
      <c r="R159" s="24"/>
      <c r="S159" s="24"/>
      <c r="T159" s="31" t="s">
        <v>35</v>
      </c>
      <c r="U159" s="34"/>
      <c r="V159" s="34"/>
      <c r="W159" s="34" t="str">
        <f t="shared" si="0"/>
        <v/>
      </c>
      <c r="X159" s="34" t="str">
        <f t="shared" si="1"/>
        <v/>
      </c>
    </row>
    <row r="160" spans="1:24" ht="14.25" customHeight="1" x14ac:dyDescent="0.25">
      <c r="A160" s="43">
        <v>5.43</v>
      </c>
      <c r="B160" s="40" t="s">
        <v>695</v>
      </c>
      <c r="C160" s="24" t="s">
        <v>696</v>
      </c>
      <c r="D160" s="24"/>
      <c r="E160" s="24" t="s">
        <v>697</v>
      </c>
      <c r="F160" s="24" t="s">
        <v>698</v>
      </c>
      <c r="G160" s="31" t="s">
        <v>110</v>
      </c>
      <c r="H160" s="24" t="s">
        <v>699</v>
      </c>
      <c r="I160" s="84" t="s">
        <v>700</v>
      </c>
      <c r="J160" s="51" t="s">
        <v>701</v>
      </c>
      <c r="K160" s="36">
        <v>154</v>
      </c>
      <c r="L160" s="36" t="s">
        <v>31</v>
      </c>
      <c r="M160" s="31" t="s">
        <v>128</v>
      </c>
      <c r="N160" s="24" t="s">
        <v>129</v>
      </c>
      <c r="O160" s="24">
        <v>2</v>
      </c>
      <c r="P160" s="24"/>
      <c r="Q160" s="31" t="s">
        <v>34</v>
      </c>
      <c r="R160" s="24"/>
      <c r="S160" s="24"/>
      <c r="T160" s="31" t="s">
        <v>35</v>
      </c>
      <c r="U160" s="34"/>
      <c r="V160" s="34"/>
      <c r="W160" s="34" t="str">
        <f t="shared" si="0"/>
        <v/>
      </c>
      <c r="X160" s="34" t="str">
        <f t="shared" si="1"/>
        <v/>
      </c>
    </row>
    <row r="161" spans="1:24" ht="14.25" customHeight="1" x14ac:dyDescent="0.25">
      <c r="A161" s="24">
        <v>2.0659999999999998</v>
      </c>
      <c r="B161" s="24"/>
      <c r="C161" s="24" t="s">
        <v>195</v>
      </c>
      <c r="D161" s="24"/>
      <c r="E161" s="24" t="s">
        <v>702</v>
      </c>
      <c r="F161" s="24" t="s">
        <v>703</v>
      </c>
      <c r="G161" s="27" t="s">
        <v>39</v>
      </c>
      <c r="H161" s="24" t="s">
        <v>84</v>
      </c>
      <c r="I161" s="84" t="s">
        <v>704</v>
      </c>
      <c r="J161" s="51" t="s">
        <v>705</v>
      </c>
      <c r="K161" s="36">
        <v>298</v>
      </c>
      <c r="L161" s="36" t="s">
        <v>31</v>
      </c>
      <c r="M161" s="31" t="s">
        <v>249</v>
      </c>
      <c r="N161" s="24" t="s">
        <v>185</v>
      </c>
      <c r="O161" s="24">
        <v>3</v>
      </c>
      <c r="P161" s="24"/>
      <c r="Q161" s="31" t="s">
        <v>66</v>
      </c>
      <c r="R161" s="24"/>
      <c r="S161" s="24"/>
      <c r="T161" s="31" t="s">
        <v>35</v>
      </c>
      <c r="U161" s="34"/>
      <c r="V161" s="34"/>
      <c r="W161" s="34" t="str">
        <f t="shared" si="0"/>
        <v/>
      </c>
      <c r="X161" s="34" t="str">
        <f t="shared" si="1"/>
        <v/>
      </c>
    </row>
    <row r="162" spans="1:24" ht="14.25" customHeight="1" x14ac:dyDescent="0.25">
      <c r="A162" s="36">
        <v>100</v>
      </c>
      <c r="B162" s="24" t="s">
        <v>706</v>
      </c>
      <c r="C162" s="24" t="s">
        <v>49</v>
      </c>
      <c r="D162" s="24"/>
      <c r="E162" s="24" t="s">
        <v>608</v>
      </c>
      <c r="F162" s="24" t="s">
        <v>707</v>
      </c>
      <c r="G162" s="31" t="s">
        <v>610</v>
      </c>
      <c r="H162" s="24" t="s">
        <v>393</v>
      </c>
      <c r="I162" s="31" t="s">
        <v>708</v>
      </c>
      <c r="J162" s="24" t="s">
        <v>709</v>
      </c>
      <c r="K162" s="36">
        <v>39</v>
      </c>
      <c r="L162" s="36" t="s">
        <v>31</v>
      </c>
      <c r="M162" s="31" t="s">
        <v>255</v>
      </c>
      <c r="N162" s="24" t="s">
        <v>185</v>
      </c>
      <c r="O162" s="24">
        <v>1</v>
      </c>
      <c r="P162" s="24"/>
      <c r="Q162" s="31" t="s">
        <v>66</v>
      </c>
      <c r="R162" s="24" t="s">
        <v>45</v>
      </c>
      <c r="S162" s="24"/>
      <c r="T162" s="31" t="s">
        <v>35</v>
      </c>
      <c r="U162" s="34"/>
      <c r="V162" s="34"/>
      <c r="W162" s="34" t="str">
        <f t="shared" si="0"/>
        <v/>
      </c>
      <c r="X162" s="34" t="str">
        <f t="shared" si="1"/>
        <v/>
      </c>
    </row>
    <row r="163" spans="1:24" ht="14.25" customHeight="1" x14ac:dyDescent="0.25">
      <c r="A163" s="36">
        <v>0.14699999999999999</v>
      </c>
      <c r="B163" s="24" t="s">
        <v>710</v>
      </c>
      <c r="C163" s="24" t="s">
        <v>348</v>
      </c>
      <c r="D163" s="24"/>
      <c r="E163" s="24" t="s">
        <v>122</v>
      </c>
      <c r="F163" s="24" t="s">
        <v>711</v>
      </c>
      <c r="G163" s="31" t="s">
        <v>110</v>
      </c>
      <c r="H163" s="24" t="s">
        <v>84</v>
      </c>
      <c r="I163" s="31" t="s">
        <v>712</v>
      </c>
      <c r="J163" s="24" t="s">
        <v>713</v>
      </c>
      <c r="K163" s="36">
        <v>71</v>
      </c>
      <c r="L163" s="36" t="s">
        <v>31</v>
      </c>
      <c r="M163" s="31" t="s">
        <v>714</v>
      </c>
      <c r="N163" s="24" t="s">
        <v>88</v>
      </c>
      <c r="O163" s="24">
        <v>1</v>
      </c>
      <c r="P163" s="24"/>
      <c r="Q163" s="31" t="s">
        <v>34</v>
      </c>
      <c r="R163" s="24"/>
      <c r="S163" s="24"/>
      <c r="T163" s="31" t="s">
        <v>35</v>
      </c>
      <c r="U163" s="34"/>
      <c r="V163" s="34"/>
      <c r="W163" s="34" t="str">
        <f t="shared" si="0"/>
        <v/>
      </c>
      <c r="X163" s="34" t="str">
        <f t="shared" si="1"/>
        <v/>
      </c>
    </row>
    <row r="164" spans="1:24" ht="14.25" customHeight="1" x14ac:dyDescent="0.25">
      <c r="A164" s="36">
        <v>0.45</v>
      </c>
      <c r="B164" s="24" t="s">
        <v>366</v>
      </c>
      <c r="C164" s="24" t="s">
        <v>348</v>
      </c>
      <c r="D164" s="24"/>
      <c r="E164" s="31" t="s">
        <v>715</v>
      </c>
      <c r="F164" s="24" t="s">
        <v>716</v>
      </c>
      <c r="G164" s="31" t="s">
        <v>110</v>
      </c>
      <c r="H164" s="24" t="s">
        <v>84</v>
      </c>
      <c r="I164" s="31" t="s">
        <v>717</v>
      </c>
      <c r="J164" s="24" t="s">
        <v>718</v>
      </c>
      <c r="K164" s="36">
        <v>72</v>
      </c>
      <c r="L164" s="36" t="s">
        <v>31</v>
      </c>
      <c r="M164" s="31" t="s">
        <v>714</v>
      </c>
      <c r="N164" s="24" t="s">
        <v>88</v>
      </c>
      <c r="O164" s="24">
        <v>1</v>
      </c>
      <c r="P164" s="24"/>
      <c r="Q164" s="31" t="s">
        <v>34</v>
      </c>
      <c r="R164" s="24"/>
      <c r="S164" s="24"/>
      <c r="T164" s="31" t="s">
        <v>35</v>
      </c>
      <c r="U164" s="34"/>
      <c r="V164" s="34"/>
      <c r="W164" s="34" t="str">
        <f t="shared" si="0"/>
        <v/>
      </c>
      <c r="X164" s="34" t="str">
        <f t="shared" si="1"/>
        <v/>
      </c>
    </row>
    <row r="165" spans="1:24" ht="14.25" customHeight="1" x14ac:dyDescent="0.25">
      <c r="A165" s="40">
        <v>33.75</v>
      </c>
      <c r="B165" s="40">
        <v>45</v>
      </c>
      <c r="C165" s="24" t="s">
        <v>271</v>
      </c>
      <c r="D165" s="24"/>
      <c r="E165" s="31" t="s">
        <v>272</v>
      </c>
      <c r="F165" s="31" t="s">
        <v>719</v>
      </c>
      <c r="G165" s="31" t="s">
        <v>274</v>
      </c>
      <c r="H165" s="24" t="s">
        <v>275</v>
      </c>
      <c r="I165" s="31" t="s">
        <v>720</v>
      </c>
      <c r="J165" s="24" t="s">
        <v>721</v>
      </c>
      <c r="K165" s="36">
        <v>746</v>
      </c>
      <c r="L165" s="36" t="s">
        <v>31</v>
      </c>
      <c r="M165" s="31" t="s">
        <v>72</v>
      </c>
      <c r="N165" s="24" t="s">
        <v>33</v>
      </c>
      <c r="O165" s="24">
        <v>8</v>
      </c>
      <c r="P165" s="24"/>
      <c r="Q165" s="31" t="s">
        <v>34</v>
      </c>
      <c r="R165" s="24"/>
      <c r="S165" s="24"/>
      <c r="T165" s="31" t="s">
        <v>35</v>
      </c>
      <c r="U165" s="34"/>
      <c r="V165" s="34"/>
      <c r="W165" s="34" t="str">
        <f t="shared" si="0"/>
        <v/>
      </c>
      <c r="X165" s="34" t="str">
        <f t="shared" si="1"/>
        <v/>
      </c>
    </row>
    <row r="166" spans="1:24" ht="14.25" customHeight="1" x14ac:dyDescent="0.25">
      <c r="A166" s="24">
        <v>0.54</v>
      </c>
      <c r="B166" s="24" t="s">
        <v>722</v>
      </c>
      <c r="C166" s="24" t="s">
        <v>97</v>
      </c>
      <c r="D166" s="24"/>
      <c r="E166" s="36" t="s">
        <v>517</v>
      </c>
      <c r="F166" s="24" t="s">
        <v>723</v>
      </c>
      <c r="G166" s="31" t="s">
        <v>110</v>
      </c>
      <c r="H166" s="24" t="s">
        <v>724</v>
      </c>
      <c r="I166" s="84" t="s">
        <v>725</v>
      </c>
      <c r="J166" s="51" t="s">
        <v>726</v>
      </c>
      <c r="K166" s="36">
        <v>329</v>
      </c>
      <c r="L166" s="36" t="s">
        <v>31</v>
      </c>
      <c r="M166" s="31" t="s">
        <v>249</v>
      </c>
      <c r="N166" s="24" t="s">
        <v>185</v>
      </c>
      <c r="O166" s="24">
        <v>3</v>
      </c>
      <c r="P166" s="24"/>
      <c r="Q166" s="31" t="s">
        <v>66</v>
      </c>
      <c r="R166" s="24"/>
      <c r="S166" s="24"/>
      <c r="T166" s="31" t="s">
        <v>35</v>
      </c>
      <c r="U166" s="34"/>
      <c r="V166" s="34"/>
      <c r="W166" s="34" t="str">
        <f t="shared" si="0"/>
        <v/>
      </c>
      <c r="X166" s="34" t="str">
        <f t="shared" si="1"/>
        <v/>
      </c>
    </row>
    <row r="167" spans="1:24" ht="14.25" customHeight="1" x14ac:dyDescent="0.25">
      <c r="A167" s="40">
        <v>13</v>
      </c>
      <c r="B167" s="41" t="s">
        <v>727</v>
      </c>
      <c r="C167" s="24" t="s">
        <v>728</v>
      </c>
      <c r="D167" s="24"/>
      <c r="E167" s="36" t="s">
        <v>79</v>
      </c>
      <c r="F167" s="24" t="s">
        <v>729</v>
      </c>
      <c r="G167" s="31" t="s">
        <v>83</v>
      </c>
      <c r="H167" s="24" t="s">
        <v>728</v>
      </c>
      <c r="I167" s="84" t="s">
        <v>730</v>
      </c>
      <c r="J167" s="51" t="s">
        <v>731</v>
      </c>
      <c r="K167" s="36">
        <v>766</v>
      </c>
      <c r="L167" s="36" t="s">
        <v>31</v>
      </c>
      <c r="M167" s="31" t="s">
        <v>306</v>
      </c>
      <c r="N167" s="24" t="s">
        <v>88</v>
      </c>
      <c r="O167" s="24">
        <v>7</v>
      </c>
      <c r="P167" s="24"/>
      <c r="Q167" s="31" t="s">
        <v>34</v>
      </c>
      <c r="R167" s="24"/>
      <c r="S167" s="24"/>
      <c r="T167" s="31" t="s">
        <v>35</v>
      </c>
      <c r="U167" s="34"/>
      <c r="V167" s="34"/>
      <c r="W167" s="34" t="str">
        <f t="shared" si="0"/>
        <v/>
      </c>
      <c r="X167" s="34" t="str">
        <f t="shared" si="1"/>
        <v/>
      </c>
    </row>
    <row r="168" spans="1:24" ht="14.25" customHeight="1" x14ac:dyDescent="0.25">
      <c r="A168" s="24">
        <v>24</v>
      </c>
      <c r="B168" s="24" t="s">
        <v>732</v>
      </c>
      <c r="C168" s="24" t="s">
        <v>733</v>
      </c>
      <c r="D168" s="24"/>
      <c r="E168" s="24" t="s">
        <v>79</v>
      </c>
      <c r="F168" s="24" t="s">
        <v>734</v>
      </c>
      <c r="G168" s="31" t="s">
        <v>69</v>
      </c>
      <c r="H168" s="24" t="s">
        <v>728</v>
      </c>
      <c r="I168" s="31" t="s">
        <v>735</v>
      </c>
      <c r="J168" s="24" t="s">
        <v>736</v>
      </c>
      <c r="K168" s="36">
        <v>128</v>
      </c>
      <c r="L168" s="36" t="s">
        <v>31</v>
      </c>
      <c r="M168" s="31" t="s">
        <v>184</v>
      </c>
      <c r="N168" s="24" t="s">
        <v>185</v>
      </c>
      <c r="O168" s="24">
        <v>2</v>
      </c>
      <c r="P168" s="24"/>
      <c r="Q168" s="31" t="s">
        <v>66</v>
      </c>
      <c r="R168" s="24"/>
      <c r="S168" s="24"/>
      <c r="T168" s="31" t="s">
        <v>35</v>
      </c>
      <c r="U168" s="34"/>
      <c r="V168" s="34"/>
      <c r="W168" s="34" t="str">
        <f t="shared" si="0"/>
        <v/>
      </c>
      <c r="X168" s="34" t="str">
        <f t="shared" si="1"/>
        <v/>
      </c>
    </row>
    <row r="169" spans="1:24" ht="14.25" customHeight="1" x14ac:dyDescent="0.25">
      <c r="A169" s="40">
        <v>24</v>
      </c>
      <c r="B169" s="24">
        <v>28.8</v>
      </c>
      <c r="C169" s="24" t="s">
        <v>737</v>
      </c>
      <c r="D169" s="24"/>
      <c r="E169" s="36" t="s">
        <v>79</v>
      </c>
      <c r="F169" s="24" t="s">
        <v>734</v>
      </c>
      <c r="G169" s="31" t="s">
        <v>69</v>
      </c>
      <c r="H169" s="24" t="s">
        <v>738</v>
      </c>
      <c r="I169" s="31" t="s">
        <v>735</v>
      </c>
      <c r="J169" s="24" t="s">
        <v>739</v>
      </c>
      <c r="K169" s="36">
        <v>186</v>
      </c>
      <c r="L169" s="36" t="s">
        <v>31</v>
      </c>
      <c r="M169" s="31" t="s">
        <v>560</v>
      </c>
      <c r="N169" s="24" t="s">
        <v>78</v>
      </c>
      <c r="O169" s="24">
        <v>2</v>
      </c>
      <c r="P169" s="24"/>
      <c r="Q169" s="31" t="s">
        <v>66</v>
      </c>
      <c r="R169" s="24"/>
      <c r="S169" s="24"/>
      <c r="T169" s="31" t="s">
        <v>35</v>
      </c>
      <c r="U169" s="34"/>
      <c r="V169" s="34"/>
      <c r="W169" s="34" t="str">
        <f t="shared" si="0"/>
        <v/>
      </c>
      <c r="X169" s="34" t="str">
        <f t="shared" si="1"/>
        <v/>
      </c>
    </row>
    <row r="170" spans="1:24" ht="14.25" customHeight="1" x14ac:dyDescent="0.25">
      <c r="A170" s="40">
        <v>4.32</v>
      </c>
      <c r="B170" s="40">
        <v>6</v>
      </c>
      <c r="C170" s="51" t="s">
        <v>561</v>
      </c>
      <c r="D170" s="24"/>
      <c r="E170" s="24" t="s">
        <v>178</v>
      </c>
      <c r="F170" s="24" t="s">
        <v>740</v>
      </c>
      <c r="G170" s="31" t="s">
        <v>180</v>
      </c>
      <c r="H170" s="24" t="s">
        <v>561</v>
      </c>
      <c r="I170" s="31" t="s">
        <v>741</v>
      </c>
      <c r="J170" s="24" t="s">
        <v>742</v>
      </c>
      <c r="K170" s="36">
        <v>720</v>
      </c>
      <c r="L170" s="36" t="s">
        <v>31</v>
      </c>
      <c r="M170" s="31" t="s">
        <v>72</v>
      </c>
      <c r="N170" s="24" t="s">
        <v>33</v>
      </c>
      <c r="O170" s="24">
        <v>8</v>
      </c>
      <c r="P170" s="24"/>
      <c r="Q170" s="31" t="s">
        <v>34</v>
      </c>
      <c r="R170" s="24"/>
      <c r="S170" s="24"/>
      <c r="T170" s="31" t="s">
        <v>35</v>
      </c>
      <c r="U170" s="34"/>
      <c r="V170" s="34"/>
      <c r="W170" s="34" t="str">
        <f t="shared" si="0"/>
        <v/>
      </c>
      <c r="X170" s="34" t="str">
        <f t="shared" si="1"/>
        <v/>
      </c>
    </row>
    <row r="171" spans="1:24" ht="14.25" customHeight="1" x14ac:dyDescent="0.25">
      <c r="A171" s="24">
        <v>6</v>
      </c>
      <c r="B171" s="24" t="s">
        <v>743</v>
      </c>
      <c r="C171" s="24" t="s">
        <v>49</v>
      </c>
      <c r="D171" s="24"/>
      <c r="E171" s="24" t="s">
        <v>574</v>
      </c>
      <c r="F171" s="24" t="s">
        <v>744</v>
      </c>
      <c r="G171" s="31" t="s">
        <v>69</v>
      </c>
      <c r="H171" s="51" t="s">
        <v>393</v>
      </c>
      <c r="I171" s="31" t="s">
        <v>745</v>
      </c>
      <c r="J171" s="24" t="s">
        <v>746</v>
      </c>
      <c r="K171" s="36">
        <v>285</v>
      </c>
      <c r="L171" s="36" t="s">
        <v>31</v>
      </c>
      <c r="M171" s="31" t="s">
        <v>249</v>
      </c>
      <c r="N171" s="24" t="s">
        <v>185</v>
      </c>
      <c r="O171" s="24">
        <v>3</v>
      </c>
      <c r="P171" s="24"/>
      <c r="Q171" s="31" t="s">
        <v>66</v>
      </c>
      <c r="R171" s="24" t="s">
        <v>45</v>
      </c>
      <c r="S171" s="24"/>
      <c r="T171" s="31" t="s">
        <v>35</v>
      </c>
      <c r="U171" s="34"/>
      <c r="V171" s="34"/>
      <c r="W171" s="34" t="str">
        <f t="shared" si="0"/>
        <v/>
      </c>
      <c r="X171" s="34" t="str">
        <f t="shared" si="1"/>
        <v/>
      </c>
    </row>
    <row r="172" spans="1:24" ht="14.25" customHeight="1" x14ac:dyDescent="0.25">
      <c r="A172" s="40">
        <v>4.4250000000000007</v>
      </c>
      <c r="B172" s="41">
        <v>9</v>
      </c>
      <c r="C172" s="24" t="s">
        <v>747</v>
      </c>
      <c r="D172" s="24"/>
      <c r="E172" s="31" t="s">
        <v>748</v>
      </c>
      <c r="F172" s="24" t="s">
        <v>749</v>
      </c>
      <c r="G172" s="31" t="s">
        <v>110</v>
      </c>
      <c r="H172" s="24" t="s">
        <v>747</v>
      </c>
      <c r="I172" s="31" t="s">
        <v>750</v>
      </c>
      <c r="J172" s="24" t="s">
        <v>751</v>
      </c>
      <c r="K172" s="36">
        <v>364</v>
      </c>
      <c r="L172" s="36" t="s">
        <v>31</v>
      </c>
      <c r="M172" s="31" t="s">
        <v>752</v>
      </c>
      <c r="N172" s="24" t="s">
        <v>33</v>
      </c>
      <c r="O172" s="24">
        <v>4</v>
      </c>
      <c r="P172" s="24"/>
      <c r="Q172" s="31" t="s">
        <v>34</v>
      </c>
      <c r="R172" s="24"/>
      <c r="S172" s="24"/>
      <c r="T172" s="31" t="s">
        <v>35</v>
      </c>
      <c r="U172" s="34"/>
      <c r="V172" s="34"/>
      <c r="W172" s="34" t="str">
        <f t="shared" si="0"/>
        <v/>
      </c>
      <c r="X172" s="34" t="str">
        <f t="shared" si="1"/>
        <v/>
      </c>
    </row>
    <row r="173" spans="1:24" ht="14.25" customHeight="1" x14ac:dyDescent="0.25">
      <c r="A173" s="40">
        <v>4.2</v>
      </c>
      <c r="B173" s="40" t="s">
        <v>753</v>
      </c>
      <c r="C173" s="24" t="s">
        <v>754</v>
      </c>
      <c r="D173" s="24"/>
      <c r="E173" s="36" t="s">
        <v>517</v>
      </c>
      <c r="F173" s="24" t="s">
        <v>755</v>
      </c>
      <c r="G173" s="31" t="s">
        <v>110</v>
      </c>
      <c r="H173" s="24" t="s">
        <v>576</v>
      </c>
      <c r="I173" s="31" t="s">
        <v>756</v>
      </c>
      <c r="J173" s="24" t="s">
        <v>757</v>
      </c>
      <c r="K173" s="36">
        <v>387</v>
      </c>
      <c r="L173" s="36" t="s">
        <v>31</v>
      </c>
      <c r="M173" s="31" t="s">
        <v>153</v>
      </c>
      <c r="N173" s="24" t="s">
        <v>88</v>
      </c>
      <c r="O173" s="24">
        <v>4</v>
      </c>
      <c r="P173" s="24"/>
      <c r="Q173" s="31" t="s">
        <v>34</v>
      </c>
      <c r="R173" s="24"/>
      <c r="S173" s="24"/>
      <c r="T173" s="31" t="s">
        <v>35</v>
      </c>
      <c r="U173" s="34"/>
      <c r="V173" s="34"/>
      <c r="W173" s="34" t="str">
        <f t="shared" si="0"/>
        <v/>
      </c>
      <c r="X173" s="34" t="str">
        <f t="shared" si="1"/>
        <v/>
      </c>
    </row>
    <row r="174" spans="1:24" ht="14.25" customHeight="1" x14ac:dyDescent="0.25">
      <c r="A174" s="40">
        <v>0.44850000000000001</v>
      </c>
      <c r="B174" s="41">
        <v>0.75</v>
      </c>
      <c r="C174" s="24" t="s">
        <v>24</v>
      </c>
      <c r="D174" s="24"/>
      <c r="E174" s="24" t="s">
        <v>325</v>
      </c>
      <c r="F174" s="24" t="s">
        <v>758</v>
      </c>
      <c r="G174" s="31" t="s">
        <v>69</v>
      </c>
      <c r="H174" s="24" t="s">
        <v>28</v>
      </c>
      <c r="I174" s="84" t="s">
        <v>759</v>
      </c>
      <c r="J174" s="51" t="s">
        <v>760</v>
      </c>
      <c r="K174" s="36">
        <v>10</v>
      </c>
      <c r="L174" s="36" t="s">
        <v>31</v>
      </c>
      <c r="M174" s="31" t="s">
        <v>622</v>
      </c>
      <c r="N174" s="24" t="s">
        <v>33</v>
      </c>
      <c r="O174" s="24">
        <v>6</v>
      </c>
      <c r="P174" s="31" t="s">
        <v>623</v>
      </c>
      <c r="Q174" s="31" t="s">
        <v>34</v>
      </c>
      <c r="R174" s="24"/>
      <c r="S174" s="24"/>
      <c r="T174" s="31" t="s">
        <v>35</v>
      </c>
      <c r="U174" s="34"/>
      <c r="V174" s="34"/>
      <c r="W174" s="34" t="str">
        <f t="shared" si="0"/>
        <v/>
      </c>
      <c r="X174" s="34" t="str">
        <f t="shared" si="1"/>
        <v/>
      </c>
    </row>
    <row r="175" spans="1:24" ht="14.25" customHeight="1" x14ac:dyDescent="0.25">
      <c r="A175" s="40">
        <v>4.49</v>
      </c>
      <c r="B175" s="45" t="s">
        <v>761</v>
      </c>
      <c r="C175" s="24" t="s">
        <v>762</v>
      </c>
      <c r="D175" s="24"/>
      <c r="E175" s="24" t="s">
        <v>178</v>
      </c>
      <c r="F175" s="24" t="s">
        <v>763</v>
      </c>
      <c r="G175" s="31" t="s">
        <v>180</v>
      </c>
      <c r="H175" s="24" t="s">
        <v>207</v>
      </c>
      <c r="I175" s="84" t="s">
        <v>764</v>
      </c>
      <c r="J175" s="51" t="s">
        <v>765</v>
      </c>
      <c r="K175" s="36">
        <v>460</v>
      </c>
      <c r="L175" s="36" t="s">
        <v>31</v>
      </c>
      <c r="M175" s="31" t="s">
        <v>153</v>
      </c>
      <c r="N175" s="24" t="s">
        <v>88</v>
      </c>
      <c r="O175" s="24">
        <v>4</v>
      </c>
      <c r="P175" s="24"/>
      <c r="Q175" s="31" t="s">
        <v>34</v>
      </c>
      <c r="R175" s="24"/>
      <c r="S175" s="24"/>
      <c r="T175" s="31" t="s">
        <v>35</v>
      </c>
      <c r="U175" s="34"/>
      <c r="V175" s="34"/>
      <c r="W175" s="34" t="str">
        <f t="shared" si="0"/>
        <v/>
      </c>
      <c r="X175" s="34" t="str">
        <f t="shared" si="1"/>
        <v/>
      </c>
    </row>
    <row r="176" spans="1:24" ht="14.25" customHeight="1" x14ac:dyDescent="0.25">
      <c r="A176" s="40">
        <v>4.4250000000000007</v>
      </c>
      <c r="B176" s="40">
        <v>7.5</v>
      </c>
      <c r="C176" s="24" t="s">
        <v>573</v>
      </c>
      <c r="D176" s="24"/>
      <c r="E176" s="24" t="s">
        <v>178</v>
      </c>
      <c r="F176" s="24" t="s">
        <v>766</v>
      </c>
      <c r="G176" s="31" t="s">
        <v>180</v>
      </c>
      <c r="H176" s="24" t="s">
        <v>573</v>
      </c>
      <c r="I176" s="31" t="s">
        <v>767</v>
      </c>
      <c r="J176" s="24" t="s">
        <v>768</v>
      </c>
      <c r="K176" s="36">
        <v>403</v>
      </c>
      <c r="L176" s="36" t="s">
        <v>31</v>
      </c>
      <c r="M176" s="31" t="s">
        <v>752</v>
      </c>
      <c r="N176" s="24" t="s">
        <v>33</v>
      </c>
      <c r="O176" s="24">
        <v>4</v>
      </c>
      <c r="P176" s="24"/>
      <c r="Q176" s="31" t="s">
        <v>34</v>
      </c>
      <c r="R176" s="24"/>
      <c r="S176" s="24"/>
      <c r="T176" s="31" t="s">
        <v>35</v>
      </c>
      <c r="U176" s="34"/>
      <c r="V176" s="34"/>
      <c r="W176" s="34" t="str">
        <f t="shared" si="0"/>
        <v/>
      </c>
      <c r="X176" s="34" t="str">
        <f t="shared" si="1"/>
        <v/>
      </c>
    </row>
    <row r="177" spans="1:24" ht="14.25" customHeight="1" x14ac:dyDescent="0.25">
      <c r="A177" s="40">
        <v>3.3000000000000003</v>
      </c>
      <c r="B177" s="40" t="s">
        <v>283</v>
      </c>
      <c r="C177" s="24" t="s">
        <v>585</v>
      </c>
      <c r="D177" s="24"/>
      <c r="E177" s="24" t="s">
        <v>769</v>
      </c>
      <c r="F177" s="24" t="s">
        <v>770</v>
      </c>
      <c r="G177" s="31" t="s">
        <v>771</v>
      </c>
      <c r="H177" s="24" t="s">
        <v>585</v>
      </c>
      <c r="I177" s="31" t="s">
        <v>772</v>
      </c>
      <c r="J177" s="24" t="s">
        <v>773</v>
      </c>
      <c r="K177" s="36">
        <v>367</v>
      </c>
      <c r="L177" s="36" t="s">
        <v>31</v>
      </c>
      <c r="M177" s="31" t="s">
        <v>752</v>
      </c>
      <c r="N177" s="24" t="s">
        <v>33</v>
      </c>
      <c r="O177" s="24">
        <v>4</v>
      </c>
      <c r="P177" s="24"/>
      <c r="Q177" s="31" t="s">
        <v>34</v>
      </c>
      <c r="R177" s="24"/>
      <c r="S177" s="24"/>
      <c r="T177" s="31" t="s">
        <v>35</v>
      </c>
      <c r="U177" s="34"/>
      <c r="V177" s="34"/>
      <c r="W177" s="34" t="str">
        <f t="shared" si="0"/>
        <v/>
      </c>
      <c r="X177" s="34" t="str">
        <f t="shared" si="1"/>
        <v/>
      </c>
    </row>
    <row r="178" spans="1:24" ht="14.25" customHeight="1" x14ac:dyDescent="0.25">
      <c r="A178" s="40">
        <v>2.7750000000000004</v>
      </c>
      <c r="B178" s="40">
        <v>3.9</v>
      </c>
      <c r="C178" s="24" t="s">
        <v>774</v>
      </c>
      <c r="D178" s="24"/>
      <c r="E178" s="24" t="s">
        <v>297</v>
      </c>
      <c r="F178" s="36" t="s">
        <v>775</v>
      </c>
      <c r="G178" s="27" t="s">
        <v>39</v>
      </c>
      <c r="H178" s="24" t="s">
        <v>776</v>
      </c>
      <c r="I178" s="31" t="s">
        <v>777</v>
      </c>
      <c r="J178" s="36" t="s">
        <v>778</v>
      </c>
      <c r="K178" s="36">
        <v>93</v>
      </c>
      <c r="L178" s="36" t="s">
        <v>31</v>
      </c>
      <c r="M178" s="31" t="s">
        <v>601</v>
      </c>
      <c r="N178" s="24" t="s">
        <v>78</v>
      </c>
      <c r="O178" s="24">
        <v>1</v>
      </c>
      <c r="P178" s="24"/>
      <c r="Q178" s="31" t="s">
        <v>66</v>
      </c>
      <c r="R178" s="24"/>
      <c r="S178" s="24"/>
      <c r="T178" s="31" t="s">
        <v>35</v>
      </c>
      <c r="U178" s="34"/>
      <c r="V178" s="34"/>
      <c r="W178" s="34" t="str">
        <f t="shared" si="0"/>
        <v/>
      </c>
      <c r="X178" s="34" t="str">
        <f t="shared" si="1"/>
        <v/>
      </c>
    </row>
    <row r="179" spans="1:24" ht="14.25" customHeight="1" x14ac:dyDescent="0.25">
      <c r="A179" s="40">
        <v>4.9000000000000004</v>
      </c>
      <c r="B179" s="40" t="s">
        <v>779</v>
      </c>
      <c r="C179" s="24" t="s">
        <v>393</v>
      </c>
      <c r="D179" s="24"/>
      <c r="E179" s="24" t="s">
        <v>156</v>
      </c>
      <c r="F179" s="24" t="s">
        <v>780</v>
      </c>
      <c r="G179" s="31" t="s">
        <v>83</v>
      </c>
      <c r="H179" s="24" t="s">
        <v>393</v>
      </c>
      <c r="I179" s="31" t="s">
        <v>781</v>
      </c>
      <c r="J179" s="24" t="s">
        <v>782</v>
      </c>
      <c r="K179" s="36">
        <v>83</v>
      </c>
      <c r="L179" s="36" t="s">
        <v>31</v>
      </c>
      <c r="M179" s="31" t="s">
        <v>128</v>
      </c>
      <c r="N179" s="24" t="s">
        <v>129</v>
      </c>
      <c r="O179" s="24">
        <v>2</v>
      </c>
      <c r="P179" s="24"/>
      <c r="Q179" s="31" t="s">
        <v>34</v>
      </c>
      <c r="R179" s="36" t="s">
        <v>45</v>
      </c>
      <c r="S179" s="36"/>
      <c r="T179" s="31" t="s">
        <v>35</v>
      </c>
      <c r="U179" s="34"/>
      <c r="V179" s="34"/>
      <c r="W179" s="34" t="str">
        <f t="shared" si="0"/>
        <v/>
      </c>
      <c r="X179" s="34" t="str">
        <f t="shared" si="1"/>
        <v/>
      </c>
    </row>
    <row r="180" spans="1:24" ht="14.25" customHeight="1" x14ac:dyDescent="0.25">
      <c r="A180" s="40">
        <v>0.255</v>
      </c>
      <c r="B180" s="41">
        <v>1.35</v>
      </c>
      <c r="C180" s="24" t="s">
        <v>24</v>
      </c>
      <c r="D180" s="24"/>
      <c r="E180" s="24" t="s">
        <v>161</v>
      </c>
      <c r="F180" s="24" t="s">
        <v>783</v>
      </c>
      <c r="G180" s="31" t="s">
        <v>69</v>
      </c>
      <c r="H180" s="24" t="s">
        <v>28</v>
      </c>
      <c r="I180" s="31" t="s">
        <v>784</v>
      </c>
      <c r="J180" s="24" t="s">
        <v>785</v>
      </c>
      <c r="K180" s="36">
        <v>11</v>
      </c>
      <c r="L180" s="36" t="s">
        <v>31</v>
      </c>
      <c r="M180" s="31" t="s">
        <v>622</v>
      </c>
      <c r="N180" s="24" t="s">
        <v>33</v>
      </c>
      <c r="O180" s="24">
        <v>6</v>
      </c>
      <c r="P180" s="31" t="s">
        <v>623</v>
      </c>
      <c r="Q180" s="31" t="s">
        <v>34</v>
      </c>
      <c r="R180" s="24"/>
      <c r="S180" s="24"/>
      <c r="T180" s="31" t="s">
        <v>35</v>
      </c>
      <c r="U180" s="34"/>
      <c r="V180" s="34"/>
      <c r="W180" s="34" t="str">
        <f t="shared" si="0"/>
        <v/>
      </c>
      <c r="X180" s="34" t="str">
        <f t="shared" si="1"/>
        <v/>
      </c>
    </row>
    <row r="181" spans="1:24" ht="14.25" customHeight="1" x14ac:dyDescent="0.25">
      <c r="A181" s="40">
        <v>0.15000000000000002</v>
      </c>
      <c r="B181" s="41">
        <v>0.82499999999999996</v>
      </c>
      <c r="C181" s="24" t="s">
        <v>24</v>
      </c>
      <c r="D181" s="24"/>
      <c r="E181" s="24" t="s">
        <v>786</v>
      </c>
      <c r="F181" s="24" t="s">
        <v>787</v>
      </c>
      <c r="G181" s="31" t="s">
        <v>110</v>
      </c>
      <c r="H181" s="24" t="s">
        <v>28</v>
      </c>
      <c r="I181" s="31" t="s">
        <v>788</v>
      </c>
      <c r="J181" s="24" t="s">
        <v>789</v>
      </c>
      <c r="K181" s="36">
        <v>12</v>
      </c>
      <c r="L181" s="36" t="s">
        <v>31</v>
      </c>
      <c r="M181" s="31" t="s">
        <v>622</v>
      </c>
      <c r="N181" s="24" t="s">
        <v>33</v>
      </c>
      <c r="O181" s="24">
        <v>6</v>
      </c>
      <c r="P181" s="31" t="s">
        <v>623</v>
      </c>
      <c r="Q181" s="31" t="s">
        <v>34</v>
      </c>
      <c r="R181" s="24"/>
      <c r="S181" s="24"/>
      <c r="T181" s="31" t="s">
        <v>35</v>
      </c>
      <c r="U181" s="34"/>
      <c r="V181" s="34"/>
      <c r="W181" s="34" t="str">
        <f t="shared" si="0"/>
        <v/>
      </c>
      <c r="X181" s="34" t="str">
        <f t="shared" si="1"/>
        <v/>
      </c>
    </row>
    <row r="182" spans="1:24" ht="14.25" customHeight="1" x14ac:dyDescent="0.25">
      <c r="A182" s="36">
        <v>9</v>
      </c>
      <c r="B182" s="24" t="s">
        <v>790</v>
      </c>
      <c r="C182" s="24" t="s">
        <v>791</v>
      </c>
      <c r="D182" s="24"/>
      <c r="E182" s="24" t="s">
        <v>792</v>
      </c>
      <c r="F182" s="24" t="s">
        <v>793</v>
      </c>
      <c r="G182" s="31" t="s">
        <v>110</v>
      </c>
      <c r="H182" s="24" t="s">
        <v>244</v>
      </c>
      <c r="I182" s="31" t="s">
        <v>794</v>
      </c>
      <c r="J182" s="24" t="s">
        <v>795</v>
      </c>
      <c r="K182" s="36">
        <v>87</v>
      </c>
      <c r="L182" s="36" t="s">
        <v>31</v>
      </c>
      <c r="M182" s="31" t="s">
        <v>255</v>
      </c>
      <c r="N182" s="24" t="s">
        <v>185</v>
      </c>
      <c r="O182" s="24">
        <v>1</v>
      </c>
      <c r="P182" s="24"/>
      <c r="Q182" s="31" t="s">
        <v>66</v>
      </c>
      <c r="R182" s="24"/>
      <c r="S182" s="24"/>
      <c r="T182" s="31" t="s">
        <v>35</v>
      </c>
      <c r="U182" s="34"/>
      <c r="V182" s="34"/>
      <c r="W182" s="34" t="str">
        <f t="shared" si="0"/>
        <v/>
      </c>
      <c r="X182" s="34" t="str">
        <f t="shared" si="1"/>
        <v/>
      </c>
    </row>
    <row r="183" spans="1:24" ht="14.25" customHeight="1" x14ac:dyDescent="0.25">
      <c r="A183" s="40">
        <v>2.6</v>
      </c>
      <c r="B183" s="40" t="s">
        <v>796</v>
      </c>
      <c r="C183" s="24" t="s">
        <v>747</v>
      </c>
      <c r="D183" s="24"/>
      <c r="E183" s="24" t="s">
        <v>122</v>
      </c>
      <c r="F183" s="24" t="s">
        <v>797</v>
      </c>
      <c r="G183" s="31" t="s">
        <v>93</v>
      </c>
      <c r="H183" s="24" t="s">
        <v>798</v>
      </c>
      <c r="I183" s="31" t="s">
        <v>799</v>
      </c>
      <c r="J183" s="24" t="s">
        <v>800</v>
      </c>
      <c r="K183" s="36">
        <v>395</v>
      </c>
      <c r="L183" s="36" t="s">
        <v>31</v>
      </c>
      <c r="M183" s="31" t="s">
        <v>153</v>
      </c>
      <c r="N183" s="24" t="s">
        <v>88</v>
      </c>
      <c r="O183" s="24">
        <v>4</v>
      </c>
      <c r="P183" s="24"/>
      <c r="Q183" s="31" t="s">
        <v>34</v>
      </c>
      <c r="R183" s="24"/>
      <c r="S183" s="24"/>
      <c r="T183" s="31" t="s">
        <v>35</v>
      </c>
      <c r="U183" s="34"/>
      <c r="V183" s="34"/>
      <c r="W183" s="34" t="str">
        <f t="shared" si="0"/>
        <v/>
      </c>
      <c r="X183" s="34" t="str">
        <f t="shared" si="1"/>
        <v/>
      </c>
    </row>
    <row r="184" spans="1:24" ht="14.25" customHeight="1" x14ac:dyDescent="0.25">
      <c r="A184" s="40">
        <v>2.8</v>
      </c>
      <c r="B184" s="40" t="s">
        <v>796</v>
      </c>
      <c r="C184" s="24" t="s">
        <v>747</v>
      </c>
      <c r="D184" s="24"/>
      <c r="E184" s="24" t="s">
        <v>122</v>
      </c>
      <c r="F184" s="24" t="s">
        <v>801</v>
      </c>
      <c r="G184" s="31" t="s">
        <v>93</v>
      </c>
      <c r="H184" s="24" t="s">
        <v>798</v>
      </c>
      <c r="I184" s="31" t="s">
        <v>802</v>
      </c>
      <c r="J184" s="24" t="s">
        <v>803</v>
      </c>
      <c r="K184" s="36">
        <v>396</v>
      </c>
      <c r="L184" s="36" t="s">
        <v>31</v>
      </c>
      <c r="M184" s="31" t="s">
        <v>153</v>
      </c>
      <c r="N184" s="24" t="s">
        <v>88</v>
      </c>
      <c r="O184" s="24">
        <v>4</v>
      </c>
      <c r="P184" s="24"/>
      <c r="Q184" s="31" t="s">
        <v>34</v>
      </c>
      <c r="R184" s="24"/>
      <c r="S184" s="24"/>
      <c r="T184" s="31" t="s">
        <v>35</v>
      </c>
      <c r="U184" s="34"/>
      <c r="V184" s="34"/>
      <c r="W184" s="34" t="str">
        <f t="shared" si="0"/>
        <v/>
      </c>
      <c r="X184" s="34" t="str">
        <f t="shared" si="1"/>
        <v/>
      </c>
    </row>
    <row r="185" spans="1:24" ht="14.25" customHeight="1" x14ac:dyDescent="0.25">
      <c r="A185" s="43">
        <v>7.0714285714285712</v>
      </c>
      <c r="B185" s="43">
        <v>9</v>
      </c>
      <c r="C185" s="24" t="s">
        <v>791</v>
      </c>
      <c r="D185" s="24"/>
      <c r="E185" s="24" t="s">
        <v>217</v>
      </c>
      <c r="F185" s="24" t="s">
        <v>804</v>
      </c>
      <c r="G185" s="31" t="s">
        <v>69</v>
      </c>
      <c r="H185" s="24" t="s">
        <v>791</v>
      </c>
      <c r="I185" s="31" t="s">
        <v>805</v>
      </c>
      <c r="J185" s="24" t="s">
        <v>806</v>
      </c>
      <c r="K185" s="36">
        <v>161</v>
      </c>
      <c r="L185" s="36" t="s">
        <v>31</v>
      </c>
      <c r="M185" s="31" t="s">
        <v>133</v>
      </c>
      <c r="N185" s="24" t="s">
        <v>134</v>
      </c>
      <c r="O185" s="24">
        <v>4</v>
      </c>
      <c r="P185" s="24"/>
      <c r="Q185" s="31" t="s">
        <v>66</v>
      </c>
      <c r="R185" s="24"/>
      <c r="S185" s="24"/>
      <c r="T185" s="31" t="s">
        <v>35</v>
      </c>
      <c r="U185" s="34"/>
      <c r="V185" s="34"/>
      <c r="W185" s="34" t="str">
        <f t="shared" si="0"/>
        <v/>
      </c>
      <c r="X185" s="34" t="str">
        <f t="shared" si="1"/>
        <v/>
      </c>
    </row>
    <row r="186" spans="1:24" ht="14.25" customHeight="1" x14ac:dyDescent="0.25">
      <c r="A186" s="40">
        <v>8.75</v>
      </c>
      <c r="B186" s="52" t="s">
        <v>807</v>
      </c>
      <c r="C186" s="51" t="s">
        <v>36</v>
      </c>
      <c r="D186" s="24"/>
      <c r="E186" s="24" t="s">
        <v>808</v>
      </c>
      <c r="F186" s="24" t="s">
        <v>809</v>
      </c>
      <c r="G186" s="31" t="s">
        <v>810</v>
      </c>
      <c r="H186" s="24" t="s">
        <v>40</v>
      </c>
      <c r="I186" s="31" t="s">
        <v>811</v>
      </c>
      <c r="J186" s="24" t="s">
        <v>812</v>
      </c>
      <c r="K186" s="36">
        <v>765</v>
      </c>
      <c r="L186" s="36" t="s">
        <v>31</v>
      </c>
      <c r="M186" s="31" t="s">
        <v>306</v>
      </c>
      <c r="N186" s="24">
        <v>7</v>
      </c>
      <c r="O186" s="24">
        <v>7</v>
      </c>
      <c r="P186" s="24"/>
      <c r="Q186" s="31" t="s">
        <v>34</v>
      </c>
      <c r="R186" s="24"/>
      <c r="S186" s="24"/>
      <c r="T186" s="31" t="s">
        <v>35</v>
      </c>
      <c r="U186" s="34"/>
      <c r="V186" s="34"/>
      <c r="W186" s="34" t="str">
        <f t="shared" si="0"/>
        <v/>
      </c>
      <c r="X186" s="34" t="str">
        <f t="shared" si="1"/>
        <v/>
      </c>
    </row>
    <row r="187" spans="1:24" ht="14.25" customHeight="1" x14ac:dyDescent="0.25">
      <c r="A187" s="22">
        <v>3646</v>
      </c>
      <c r="B187" s="23">
        <v>4096</v>
      </c>
      <c r="C187" s="24"/>
      <c r="D187" s="24"/>
      <c r="E187" s="25" t="s">
        <v>813</v>
      </c>
      <c r="F187" s="25" t="s">
        <v>814</v>
      </c>
      <c r="G187" s="31" t="s">
        <v>69</v>
      </c>
      <c r="H187" s="25" t="s">
        <v>40</v>
      </c>
      <c r="I187" s="24"/>
      <c r="J187" s="25" t="s">
        <v>815</v>
      </c>
      <c r="K187" s="30">
        <v>4</v>
      </c>
      <c r="L187" s="30" t="s">
        <v>31</v>
      </c>
      <c r="M187" s="31" t="s">
        <v>43</v>
      </c>
      <c r="N187" s="24">
        <v>2018</v>
      </c>
      <c r="O187" s="24">
        <v>51</v>
      </c>
      <c r="P187" s="24" t="s">
        <v>44</v>
      </c>
      <c r="Q187" s="31" t="s">
        <v>34</v>
      </c>
      <c r="R187" s="25" t="s">
        <v>45</v>
      </c>
      <c r="S187" s="25" t="s">
        <v>44</v>
      </c>
      <c r="T187" s="31" t="s">
        <v>35</v>
      </c>
      <c r="U187" s="34"/>
      <c r="V187" s="34"/>
      <c r="W187" s="34" t="str">
        <f t="shared" si="0"/>
        <v/>
      </c>
      <c r="X187" s="34" t="str">
        <f t="shared" si="1"/>
        <v/>
      </c>
    </row>
    <row r="188" spans="1:24" ht="14.25" customHeight="1" x14ac:dyDescent="0.25">
      <c r="A188" s="22">
        <v>3646</v>
      </c>
      <c r="B188" s="23">
        <v>4096</v>
      </c>
      <c r="C188" s="24"/>
      <c r="D188" s="24"/>
      <c r="E188" s="25" t="s">
        <v>813</v>
      </c>
      <c r="F188" s="25" t="s">
        <v>814</v>
      </c>
      <c r="G188" s="27" t="s">
        <v>39</v>
      </c>
      <c r="H188" s="25" t="s">
        <v>40</v>
      </c>
      <c r="I188" s="24"/>
      <c r="J188" s="25" t="s">
        <v>815</v>
      </c>
      <c r="K188" s="35">
        <v>4</v>
      </c>
      <c r="L188" s="35" t="s">
        <v>47</v>
      </c>
      <c r="M188" s="31" t="s">
        <v>43</v>
      </c>
      <c r="N188" s="24">
        <v>2018</v>
      </c>
      <c r="O188" s="24">
        <v>51</v>
      </c>
      <c r="P188" s="24" t="s">
        <v>44</v>
      </c>
      <c r="Q188" s="31" t="s">
        <v>34</v>
      </c>
      <c r="R188" s="25" t="s">
        <v>45</v>
      </c>
      <c r="S188" s="25" t="s">
        <v>44</v>
      </c>
      <c r="T188" s="31" t="s">
        <v>35</v>
      </c>
      <c r="U188" s="34"/>
      <c r="V188" s="34"/>
      <c r="W188" s="34" t="str">
        <f t="shared" si="0"/>
        <v/>
      </c>
      <c r="X188" s="34" t="str">
        <f t="shared" si="1"/>
        <v/>
      </c>
    </row>
    <row r="189" spans="1:24" ht="14.25" customHeight="1" x14ac:dyDescent="0.25">
      <c r="A189" s="22">
        <v>13051</v>
      </c>
      <c r="B189" s="23">
        <v>13501</v>
      </c>
      <c r="C189" s="24"/>
      <c r="D189" s="24"/>
      <c r="E189" s="25" t="s">
        <v>813</v>
      </c>
      <c r="F189" s="25" t="s">
        <v>816</v>
      </c>
      <c r="G189" s="31" t="s">
        <v>69</v>
      </c>
      <c r="H189" s="25" t="s">
        <v>40</v>
      </c>
      <c r="I189" s="24"/>
      <c r="J189" s="25" t="s">
        <v>817</v>
      </c>
      <c r="K189" s="30">
        <v>5</v>
      </c>
      <c r="L189" s="30" t="s">
        <v>31</v>
      </c>
      <c r="M189" s="31" t="s">
        <v>43</v>
      </c>
      <c r="N189" s="24">
        <v>2018</v>
      </c>
      <c r="O189" s="24">
        <v>51</v>
      </c>
      <c r="P189" s="24" t="s">
        <v>44</v>
      </c>
      <c r="Q189" s="31" t="s">
        <v>34</v>
      </c>
      <c r="R189" s="25" t="s">
        <v>45</v>
      </c>
      <c r="S189" s="25" t="s">
        <v>44</v>
      </c>
      <c r="T189" s="31" t="s">
        <v>35</v>
      </c>
      <c r="U189" s="34"/>
      <c r="V189" s="34"/>
      <c r="W189" s="34" t="str">
        <f t="shared" si="0"/>
        <v/>
      </c>
      <c r="X189" s="34" t="str">
        <f t="shared" si="1"/>
        <v/>
      </c>
    </row>
    <row r="190" spans="1:24" ht="14.25" customHeight="1" x14ac:dyDescent="0.25">
      <c r="A190" s="22">
        <v>13051</v>
      </c>
      <c r="B190" s="23">
        <v>13501</v>
      </c>
      <c r="C190" s="24"/>
      <c r="D190" s="24"/>
      <c r="E190" s="25" t="s">
        <v>813</v>
      </c>
      <c r="F190" s="25" t="s">
        <v>816</v>
      </c>
      <c r="G190" s="27" t="s">
        <v>39</v>
      </c>
      <c r="H190" s="25" t="s">
        <v>40</v>
      </c>
      <c r="I190" s="24"/>
      <c r="J190" s="25" t="s">
        <v>817</v>
      </c>
      <c r="K190" s="35">
        <v>5</v>
      </c>
      <c r="L190" s="35" t="s">
        <v>47</v>
      </c>
      <c r="M190" s="31" t="s">
        <v>43</v>
      </c>
      <c r="N190" s="24">
        <v>2018</v>
      </c>
      <c r="O190" s="24">
        <v>51</v>
      </c>
      <c r="P190" s="24" t="s">
        <v>44</v>
      </c>
      <c r="Q190" s="31" t="s">
        <v>34</v>
      </c>
      <c r="R190" s="25" t="s">
        <v>45</v>
      </c>
      <c r="S190" s="25" t="s">
        <v>44</v>
      </c>
      <c r="T190" s="31" t="s">
        <v>35</v>
      </c>
      <c r="U190" s="34"/>
      <c r="V190" s="34"/>
      <c r="W190" s="34" t="str">
        <f t="shared" si="0"/>
        <v/>
      </c>
      <c r="X190" s="34" t="str">
        <f t="shared" si="1"/>
        <v/>
      </c>
    </row>
    <row r="191" spans="1:24" ht="14.25" customHeight="1" x14ac:dyDescent="0.25">
      <c r="A191" s="22">
        <v>18.75</v>
      </c>
      <c r="B191" s="23">
        <f>720/28</f>
        <v>25.714285714285715</v>
      </c>
      <c r="C191" s="24" t="s">
        <v>24</v>
      </c>
      <c r="D191" s="31" t="s">
        <v>818</v>
      </c>
      <c r="E191" s="25" t="s">
        <v>546</v>
      </c>
      <c r="F191" s="25" t="s">
        <v>819</v>
      </c>
      <c r="G191" s="31" t="s">
        <v>110</v>
      </c>
      <c r="H191" s="25" t="s">
        <v>84</v>
      </c>
      <c r="I191" s="31" t="s">
        <v>820</v>
      </c>
      <c r="J191" s="25" t="s">
        <v>821</v>
      </c>
      <c r="K191" s="36">
        <v>6</v>
      </c>
      <c r="L191" s="36" t="s">
        <v>31</v>
      </c>
      <c r="M191" s="31" t="s">
        <v>43</v>
      </c>
      <c r="N191" s="24">
        <v>2018</v>
      </c>
      <c r="O191" s="31" t="s">
        <v>822</v>
      </c>
      <c r="P191" s="24" t="s">
        <v>44</v>
      </c>
      <c r="Q191" s="31" t="s">
        <v>34</v>
      </c>
      <c r="R191" s="24" t="s">
        <v>45</v>
      </c>
      <c r="S191" s="24" t="s">
        <v>44</v>
      </c>
      <c r="T191" s="31" t="s">
        <v>35</v>
      </c>
      <c r="U191" s="34"/>
      <c r="V191" s="34"/>
      <c r="W191" s="34" t="str">
        <f t="shared" si="0"/>
        <v/>
      </c>
      <c r="X191" s="34" t="str">
        <f t="shared" si="1"/>
        <v/>
      </c>
    </row>
    <row r="192" spans="1:24" ht="14.25" customHeight="1" x14ac:dyDescent="0.25">
      <c r="A192" s="40">
        <v>0.29972752043596734</v>
      </c>
      <c r="B192" s="41">
        <v>0.44</v>
      </c>
      <c r="C192" s="24" t="s">
        <v>24</v>
      </c>
      <c r="D192" s="24"/>
      <c r="E192" s="24" t="s">
        <v>104</v>
      </c>
      <c r="F192" s="24" t="s">
        <v>823</v>
      </c>
      <c r="G192" s="31" t="s">
        <v>106</v>
      </c>
      <c r="H192" s="24" t="s">
        <v>28</v>
      </c>
      <c r="I192" s="31" t="s">
        <v>824</v>
      </c>
      <c r="J192" s="24" t="s">
        <v>825</v>
      </c>
      <c r="K192" s="36">
        <v>13</v>
      </c>
      <c r="L192" s="36" t="s">
        <v>31</v>
      </c>
      <c r="M192" s="31" t="s">
        <v>622</v>
      </c>
      <c r="N192" s="24" t="s">
        <v>33</v>
      </c>
      <c r="O192" s="24">
        <v>6</v>
      </c>
      <c r="P192" s="31" t="s">
        <v>623</v>
      </c>
      <c r="Q192" s="31" t="s">
        <v>34</v>
      </c>
      <c r="R192" s="24"/>
      <c r="S192" s="24"/>
      <c r="T192" s="31" t="s">
        <v>35</v>
      </c>
      <c r="U192" s="34"/>
      <c r="V192" s="34"/>
      <c r="W192" s="34" t="str">
        <f t="shared" si="0"/>
        <v/>
      </c>
      <c r="X192" s="34" t="str">
        <f t="shared" si="1"/>
        <v/>
      </c>
    </row>
    <row r="193" spans="1:24" ht="14.25" customHeight="1" x14ac:dyDescent="0.25">
      <c r="A193" s="40">
        <v>6.3249999999999993</v>
      </c>
      <c r="B193" s="40">
        <v>9.1999999999999993</v>
      </c>
      <c r="C193" s="24" t="s">
        <v>36</v>
      </c>
      <c r="D193" s="24"/>
      <c r="E193" s="24" t="s">
        <v>477</v>
      </c>
      <c r="F193" s="24" t="s">
        <v>826</v>
      </c>
      <c r="G193" s="27" t="s">
        <v>39</v>
      </c>
      <c r="H193" s="24" t="s">
        <v>40</v>
      </c>
      <c r="I193" s="31" t="s">
        <v>827</v>
      </c>
      <c r="J193" s="24" t="s">
        <v>828</v>
      </c>
      <c r="K193" s="36">
        <v>14</v>
      </c>
      <c r="L193" s="36" t="s">
        <v>31</v>
      </c>
      <c r="M193" s="31" t="s">
        <v>622</v>
      </c>
      <c r="N193" s="24" t="s">
        <v>33</v>
      </c>
      <c r="O193" s="24">
        <v>6</v>
      </c>
      <c r="P193" s="31" t="s">
        <v>623</v>
      </c>
      <c r="Q193" s="31" t="s">
        <v>34</v>
      </c>
      <c r="R193" s="24"/>
      <c r="S193" s="24"/>
      <c r="T193" s="31" t="s">
        <v>35</v>
      </c>
      <c r="U193" s="34"/>
      <c r="V193" s="34"/>
      <c r="W193" s="34" t="str">
        <f t="shared" si="0"/>
        <v/>
      </c>
      <c r="X193" s="34" t="str">
        <f t="shared" si="1"/>
        <v/>
      </c>
    </row>
    <row r="194" spans="1:24" ht="14.25" customHeight="1" x14ac:dyDescent="0.25">
      <c r="A194" s="24">
        <v>0.24399999999999999</v>
      </c>
      <c r="B194" s="24" t="s">
        <v>829</v>
      </c>
      <c r="C194" s="24" t="s">
        <v>24</v>
      </c>
      <c r="D194" s="24"/>
      <c r="E194" s="24" t="s">
        <v>291</v>
      </c>
      <c r="F194" s="24" t="s">
        <v>830</v>
      </c>
      <c r="G194" s="31" t="s">
        <v>293</v>
      </c>
      <c r="H194" s="24" t="s">
        <v>84</v>
      </c>
      <c r="I194" s="84" t="s">
        <v>831</v>
      </c>
      <c r="J194" s="51" t="s">
        <v>832</v>
      </c>
      <c r="K194" s="36">
        <v>144</v>
      </c>
      <c r="L194" s="36" t="s">
        <v>31</v>
      </c>
      <c r="M194" s="31" t="s">
        <v>184</v>
      </c>
      <c r="N194" s="24" t="s">
        <v>185</v>
      </c>
      <c r="O194" s="24">
        <v>2</v>
      </c>
      <c r="P194" s="24"/>
      <c r="Q194" s="31" t="s">
        <v>66</v>
      </c>
      <c r="R194" s="24"/>
      <c r="S194" s="24"/>
      <c r="T194" s="31" t="s">
        <v>35</v>
      </c>
      <c r="U194" s="34"/>
      <c r="V194" s="34"/>
      <c r="W194" s="34" t="str">
        <f t="shared" si="0"/>
        <v/>
      </c>
      <c r="X194" s="34" t="str">
        <f t="shared" si="1"/>
        <v/>
      </c>
    </row>
    <row r="195" spans="1:24" ht="14.25" customHeight="1" x14ac:dyDescent="0.25">
      <c r="A195" s="24">
        <v>0.19900000000000001</v>
      </c>
      <c r="B195" s="24" t="s">
        <v>833</v>
      </c>
      <c r="C195" s="24" t="s">
        <v>348</v>
      </c>
      <c r="D195" s="24"/>
      <c r="E195" s="24" t="s">
        <v>834</v>
      </c>
      <c r="F195" s="24" t="s">
        <v>835</v>
      </c>
      <c r="G195" s="31" t="s">
        <v>110</v>
      </c>
      <c r="H195" s="24" t="s">
        <v>84</v>
      </c>
      <c r="I195" s="84" t="s">
        <v>836</v>
      </c>
      <c r="J195" s="51" t="s">
        <v>837</v>
      </c>
      <c r="K195" s="36">
        <v>246</v>
      </c>
      <c r="L195" s="36" t="s">
        <v>31</v>
      </c>
      <c r="M195" s="31" t="s">
        <v>838</v>
      </c>
      <c r="N195" s="24" t="s">
        <v>839</v>
      </c>
      <c r="O195" s="24">
        <v>3</v>
      </c>
      <c r="P195" s="24"/>
      <c r="Q195" s="31" t="s">
        <v>34</v>
      </c>
      <c r="R195" s="24"/>
      <c r="S195" s="24"/>
      <c r="T195" s="31" t="s">
        <v>35</v>
      </c>
      <c r="U195" s="34"/>
      <c r="V195" s="34"/>
      <c r="W195" s="34" t="str">
        <f t="shared" si="0"/>
        <v/>
      </c>
      <c r="X195" s="34" t="str">
        <f t="shared" si="1"/>
        <v/>
      </c>
    </row>
    <row r="196" spans="1:24" ht="14.25" customHeight="1" x14ac:dyDescent="0.25">
      <c r="A196" s="40">
        <v>0.14399999999999999</v>
      </c>
      <c r="B196" s="41" t="s">
        <v>840</v>
      </c>
      <c r="C196" s="24" t="s">
        <v>348</v>
      </c>
      <c r="D196" s="24"/>
      <c r="E196" s="24" t="s">
        <v>841</v>
      </c>
      <c r="F196" s="24" t="s">
        <v>842</v>
      </c>
      <c r="G196" s="31" t="s">
        <v>110</v>
      </c>
      <c r="H196" s="24" t="s">
        <v>84</v>
      </c>
      <c r="I196" s="31" t="s">
        <v>843</v>
      </c>
      <c r="J196" s="24" t="s">
        <v>844</v>
      </c>
      <c r="K196" s="36">
        <v>247</v>
      </c>
      <c r="L196" s="36" t="s">
        <v>31</v>
      </c>
      <c r="M196" s="31" t="s">
        <v>838</v>
      </c>
      <c r="N196" s="24" t="s">
        <v>839</v>
      </c>
      <c r="O196" s="24">
        <v>3</v>
      </c>
      <c r="P196" s="24"/>
      <c r="Q196" s="31" t="s">
        <v>34</v>
      </c>
      <c r="R196" s="49"/>
      <c r="S196" s="49"/>
      <c r="T196" s="31" t="s">
        <v>35</v>
      </c>
      <c r="U196" s="34"/>
      <c r="V196" s="34"/>
      <c r="W196" s="34" t="str">
        <f t="shared" si="0"/>
        <v/>
      </c>
      <c r="X196" s="34" t="str">
        <f t="shared" si="1"/>
        <v/>
      </c>
    </row>
    <row r="197" spans="1:24" ht="14.25" customHeight="1" x14ac:dyDescent="0.25">
      <c r="A197" s="40">
        <v>0.34399999999999997</v>
      </c>
      <c r="B197" s="41" t="s">
        <v>845</v>
      </c>
      <c r="C197" s="24" t="s">
        <v>115</v>
      </c>
      <c r="D197" s="24"/>
      <c r="E197" s="24" t="s">
        <v>846</v>
      </c>
      <c r="F197" s="24" t="s">
        <v>847</v>
      </c>
      <c r="G197" s="31" t="s">
        <v>93</v>
      </c>
      <c r="H197" s="24" t="s">
        <v>84</v>
      </c>
      <c r="I197" s="31" t="s">
        <v>848</v>
      </c>
      <c r="J197" s="24" t="s">
        <v>849</v>
      </c>
      <c r="K197" s="36">
        <v>248</v>
      </c>
      <c r="L197" s="36" t="s">
        <v>31</v>
      </c>
      <c r="M197" s="31" t="s">
        <v>838</v>
      </c>
      <c r="N197" s="24" t="s">
        <v>839</v>
      </c>
      <c r="O197" s="24">
        <v>3</v>
      </c>
      <c r="P197" s="24"/>
      <c r="Q197" s="31" t="s">
        <v>34</v>
      </c>
      <c r="R197" s="49"/>
      <c r="S197" s="49"/>
      <c r="T197" s="31" t="s">
        <v>35</v>
      </c>
      <c r="U197" s="34"/>
      <c r="V197" s="34"/>
      <c r="W197" s="34" t="str">
        <f t="shared" si="0"/>
        <v/>
      </c>
      <c r="X197" s="34" t="str">
        <f t="shared" si="1"/>
        <v/>
      </c>
    </row>
    <row r="198" spans="1:24" ht="14.25" customHeight="1" x14ac:dyDescent="0.25">
      <c r="A198" s="40">
        <v>0.26650000000000001</v>
      </c>
      <c r="B198" s="41" t="s">
        <v>850</v>
      </c>
      <c r="C198" s="24" t="s">
        <v>348</v>
      </c>
      <c r="D198" s="24"/>
      <c r="E198" s="24" t="s">
        <v>834</v>
      </c>
      <c r="F198" s="24" t="s">
        <v>851</v>
      </c>
      <c r="G198" s="31" t="s">
        <v>110</v>
      </c>
      <c r="H198" s="24" t="s">
        <v>84</v>
      </c>
      <c r="I198" s="31" t="s">
        <v>852</v>
      </c>
      <c r="J198" s="24" t="s">
        <v>853</v>
      </c>
      <c r="K198" s="36">
        <v>249</v>
      </c>
      <c r="L198" s="36" t="s">
        <v>31</v>
      </c>
      <c r="M198" s="31" t="s">
        <v>838</v>
      </c>
      <c r="N198" s="24" t="s">
        <v>839</v>
      </c>
      <c r="O198" s="24">
        <v>3</v>
      </c>
      <c r="P198" s="24"/>
      <c r="Q198" s="31" t="s">
        <v>34</v>
      </c>
      <c r="R198" s="49"/>
      <c r="S198" s="49"/>
      <c r="T198" s="31" t="s">
        <v>35</v>
      </c>
      <c r="U198" s="34"/>
      <c r="V198" s="34"/>
      <c r="W198" s="34" t="str">
        <f t="shared" si="0"/>
        <v/>
      </c>
      <c r="X198" s="34" t="str">
        <f t="shared" si="1"/>
        <v/>
      </c>
    </row>
    <row r="199" spans="1:24" ht="14.25" customHeight="1" x14ac:dyDescent="0.25">
      <c r="A199" s="22">
        <v>105</v>
      </c>
      <c r="B199" s="24">
        <v>119</v>
      </c>
      <c r="C199" s="24" t="s">
        <v>854</v>
      </c>
      <c r="D199" s="31" t="s">
        <v>818</v>
      </c>
      <c r="E199" s="24" t="s">
        <v>483</v>
      </c>
      <c r="F199" s="24" t="s">
        <v>855</v>
      </c>
      <c r="G199" s="31" t="s">
        <v>856</v>
      </c>
      <c r="H199" s="24" t="s">
        <v>40</v>
      </c>
      <c r="I199" s="31" t="s">
        <v>857</v>
      </c>
      <c r="J199" s="24" t="s">
        <v>858</v>
      </c>
      <c r="K199" s="36">
        <v>2</v>
      </c>
      <c r="L199" s="36" t="s">
        <v>31</v>
      </c>
      <c r="M199" s="31" t="s">
        <v>859</v>
      </c>
      <c r="N199" s="24">
        <v>2018</v>
      </c>
      <c r="O199" s="31" t="s">
        <v>860</v>
      </c>
      <c r="P199" s="24" t="s">
        <v>44</v>
      </c>
      <c r="Q199" s="31" t="s">
        <v>34</v>
      </c>
      <c r="R199" s="24" t="s">
        <v>45</v>
      </c>
      <c r="S199" s="24" t="s">
        <v>44</v>
      </c>
      <c r="T199" s="31" t="s">
        <v>35</v>
      </c>
      <c r="U199" s="34"/>
      <c r="V199" s="34"/>
      <c r="W199" s="34" t="str">
        <f t="shared" si="0"/>
        <v/>
      </c>
      <c r="X199" s="34" t="str">
        <f t="shared" si="1"/>
        <v/>
      </c>
    </row>
    <row r="200" spans="1:24" ht="14.25" customHeight="1" x14ac:dyDescent="0.25">
      <c r="A200" s="40">
        <v>0.191</v>
      </c>
      <c r="B200" s="40" t="s">
        <v>861</v>
      </c>
      <c r="C200" s="24" t="s">
        <v>551</v>
      </c>
      <c r="D200" s="24"/>
      <c r="E200" s="24" t="s">
        <v>552</v>
      </c>
      <c r="F200" s="24" t="s">
        <v>862</v>
      </c>
      <c r="G200" s="27" t="s">
        <v>110</v>
      </c>
      <c r="H200" s="24" t="s">
        <v>84</v>
      </c>
      <c r="I200" s="31" t="s">
        <v>863</v>
      </c>
      <c r="J200" s="24" t="s">
        <v>864</v>
      </c>
      <c r="K200" s="36">
        <v>529</v>
      </c>
      <c r="L200" s="36" t="s">
        <v>31</v>
      </c>
      <c r="M200" s="31" t="s">
        <v>234</v>
      </c>
      <c r="N200" s="24" t="s">
        <v>88</v>
      </c>
      <c r="O200" s="24">
        <v>5</v>
      </c>
      <c r="P200" s="24"/>
      <c r="Q200" s="31" t="s">
        <v>34</v>
      </c>
      <c r="R200" s="24"/>
      <c r="S200" s="24"/>
      <c r="T200" s="31" t="s">
        <v>35</v>
      </c>
      <c r="U200" s="34"/>
      <c r="V200" s="34"/>
      <c r="W200" s="34" t="str">
        <f t="shared" si="0"/>
        <v/>
      </c>
      <c r="X200" s="34" t="str">
        <f t="shared" si="1"/>
        <v/>
      </c>
    </row>
    <row r="201" spans="1:24" ht="14.25" customHeight="1" x14ac:dyDescent="0.25">
      <c r="A201" s="22">
        <v>1929.43</v>
      </c>
      <c r="B201" s="24">
        <v>2188</v>
      </c>
      <c r="C201" s="24" t="s">
        <v>865</v>
      </c>
      <c r="D201" s="24"/>
      <c r="E201" s="24" t="s">
        <v>866</v>
      </c>
      <c r="F201" s="24" t="s">
        <v>867</v>
      </c>
      <c r="G201" s="31" t="s">
        <v>61</v>
      </c>
      <c r="H201" s="24" t="s">
        <v>40</v>
      </c>
      <c r="I201" s="24"/>
      <c r="J201" s="24" t="s">
        <v>868</v>
      </c>
      <c r="K201" s="36">
        <v>3</v>
      </c>
      <c r="L201" s="36" t="s">
        <v>31</v>
      </c>
      <c r="M201" s="31" t="s">
        <v>859</v>
      </c>
      <c r="N201" s="24">
        <v>2018</v>
      </c>
      <c r="O201" s="24">
        <v>50</v>
      </c>
      <c r="P201" s="24" t="s">
        <v>44</v>
      </c>
      <c r="Q201" s="31" t="s">
        <v>34</v>
      </c>
      <c r="R201" s="24" t="s">
        <v>45</v>
      </c>
      <c r="S201" s="24" t="s">
        <v>44</v>
      </c>
      <c r="T201" s="31" t="s">
        <v>35</v>
      </c>
      <c r="U201" s="34"/>
      <c r="V201" s="34"/>
      <c r="W201" s="34" t="str">
        <f t="shared" si="0"/>
        <v/>
      </c>
      <c r="X201" s="34" t="str">
        <f t="shared" si="1"/>
        <v/>
      </c>
    </row>
    <row r="202" spans="1:24" ht="14.25" customHeight="1" x14ac:dyDescent="0.25">
      <c r="A202" s="40">
        <v>12.576000000000001</v>
      </c>
      <c r="B202" s="40">
        <v>31.2</v>
      </c>
      <c r="C202" s="24" t="s">
        <v>681</v>
      </c>
      <c r="D202" s="24"/>
      <c r="E202" s="24" t="s">
        <v>562</v>
      </c>
      <c r="F202" s="24" t="s">
        <v>869</v>
      </c>
      <c r="G202" s="31" t="s">
        <v>46</v>
      </c>
      <c r="H202" s="24" t="s">
        <v>681</v>
      </c>
      <c r="I202" s="31" t="s">
        <v>870</v>
      </c>
      <c r="J202" s="24" t="s">
        <v>871</v>
      </c>
      <c r="K202" s="36">
        <v>717</v>
      </c>
      <c r="L202" s="36" t="s">
        <v>31</v>
      </c>
      <c r="M202" s="31" t="s">
        <v>72</v>
      </c>
      <c r="N202" s="24" t="s">
        <v>33</v>
      </c>
      <c r="O202" s="24">
        <v>8</v>
      </c>
      <c r="P202" s="24"/>
      <c r="Q202" s="31" t="s">
        <v>34</v>
      </c>
      <c r="R202" s="24"/>
      <c r="S202" s="24"/>
      <c r="T202" s="31" t="s">
        <v>35</v>
      </c>
      <c r="U202" s="34"/>
      <c r="V202" s="34"/>
      <c r="W202" s="34" t="str">
        <f t="shared" si="0"/>
        <v/>
      </c>
      <c r="X202" s="34" t="str">
        <f t="shared" si="1"/>
        <v/>
      </c>
    </row>
    <row r="203" spans="1:24" ht="14.25" customHeight="1" x14ac:dyDescent="0.25">
      <c r="A203" s="40">
        <v>0.15495</v>
      </c>
      <c r="B203" s="41">
        <v>0.36000000000000004</v>
      </c>
      <c r="C203" s="24" t="s">
        <v>24</v>
      </c>
      <c r="D203" s="24"/>
      <c r="E203" s="44" t="s">
        <v>142</v>
      </c>
      <c r="F203" s="24" t="s">
        <v>872</v>
      </c>
      <c r="G203" s="31" t="s">
        <v>69</v>
      </c>
      <c r="H203" s="24" t="s">
        <v>28</v>
      </c>
      <c r="I203" s="31" t="s">
        <v>873</v>
      </c>
      <c r="J203" s="24" t="s">
        <v>874</v>
      </c>
      <c r="K203" s="36">
        <v>15</v>
      </c>
      <c r="L203" s="36" t="s">
        <v>31</v>
      </c>
      <c r="M203" s="31" t="s">
        <v>622</v>
      </c>
      <c r="N203" s="24" t="s">
        <v>33</v>
      </c>
      <c r="O203" s="24">
        <v>6</v>
      </c>
      <c r="P203" s="31" t="s">
        <v>623</v>
      </c>
      <c r="Q203" s="31" t="s">
        <v>34</v>
      </c>
      <c r="R203" s="24"/>
      <c r="S203" s="24"/>
      <c r="T203" s="31" t="s">
        <v>35</v>
      </c>
      <c r="U203" s="34"/>
      <c r="V203" s="34"/>
      <c r="W203" s="34" t="str">
        <f t="shared" si="0"/>
        <v/>
      </c>
      <c r="X203" s="34" t="str">
        <f t="shared" si="1"/>
        <v/>
      </c>
    </row>
    <row r="204" spans="1:24" ht="14.25" customHeight="1" x14ac:dyDescent="0.25">
      <c r="A204" s="40">
        <v>0.1875</v>
      </c>
      <c r="B204" s="41">
        <v>0.43</v>
      </c>
      <c r="C204" s="24" t="s">
        <v>24</v>
      </c>
      <c r="D204" s="24"/>
      <c r="E204" s="44" t="s">
        <v>142</v>
      </c>
      <c r="F204" s="24" t="s">
        <v>872</v>
      </c>
      <c r="G204" s="31" t="s">
        <v>69</v>
      </c>
      <c r="H204" s="24" t="s">
        <v>28</v>
      </c>
      <c r="I204" s="31" t="s">
        <v>875</v>
      </c>
      <c r="J204" s="24" t="s">
        <v>876</v>
      </c>
      <c r="K204" s="36">
        <v>16</v>
      </c>
      <c r="L204" s="36" t="s">
        <v>31</v>
      </c>
      <c r="M204" s="31" t="s">
        <v>622</v>
      </c>
      <c r="N204" s="24" t="s">
        <v>33</v>
      </c>
      <c r="O204" s="24">
        <v>6</v>
      </c>
      <c r="P204" s="31" t="s">
        <v>623</v>
      </c>
      <c r="Q204" s="31" t="s">
        <v>34</v>
      </c>
      <c r="R204" s="24"/>
      <c r="S204" s="24"/>
      <c r="T204" s="31" t="s">
        <v>35</v>
      </c>
      <c r="U204" s="34"/>
      <c r="V204" s="34"/>
      <c r="W204" s="34" t="str">
        <f t="shared" si="0"/>
        <v/>
      </c>
      <c r="X204" s="34" t="str">
        <f t="shared" si="1"/>
        <v/>
      </c>
    </row>
    <row r="205" spans="1:24" ht="14.25" customHeight="1" x14ac:dyDescent="0.25">
      <c r="A205" s="40">
        <v>1.0469999999999999</v>
      </c>
      <c r="B205" s="24">
        <v>1.65</v>
      </c>
      <c r="C205" s="24" t="s">
        <v>36</v>
      </c>
      <c r="D205" s="24"/>
      <c r="E205" s="24" t="s">
        <v>67</v>
      </c>
      <c r="F205" s="24" t="s">
        <v>877</v>
      </c>
      <c r="G205" s="31" t="s">
        <v>69</v>
      </c>
      <c r="H205" s="24" t="s">
        <v>40</v>
      </c>
      <c r="I205" s="31" t="s">
        <v>878</v>
      </c>
      <c r="J205" s="24" t="s">
        <v>879</v>
      </c>
      <c r="K205" s="36">
        <v>75</v>
      </c>
      <c r="L205" s="36" t="s">
        <v>31</v>
      </c>
      <c r="M205" s="31" t="s">
        <v>880</v>
      </c>
      <c r="N205" s="24" t="s">
        <v>134</v>
      </c>
      <c r="O205" s="24">
        <v>3</v>
      </c>
      <c r="P205" s="24"/>
      <c r="Q205" s="31" t="s">
        <v>66</v>
      </c>
      <c r="R205" s="24"/>
      <c r="S205" s="24"/>
      <c r="T205" s="31" t="s">
        <v>35</v>
      </c>
      <c r="U205" s="34"/>
      <c r="V205" s="34"/>
      <c r="W205" s="34" t="str">
        <f t="shared" si="0"/>
        <v/>
      </c>
      <c r="X205" s="34" t="str">
        <f t="shared" si="1"/>
        <v/>
      </c>
    </row>
    <row r="206" spans="1:24" ht="14.25" customHeight="1" x14ac:dyDescent="0.25">
      <c r="A206" s="40">
        <v>0.124</v>
      </c>
      <c r="B206" s="40" t="s">
        <v>881</v>
      </c>
      <c r="C206" s="24" t="s">
        <v>882</v>
      </c>
      <c r="D206" s="24"/>
      <c r="E206" s="24" t="s">
        <v>291</v>
      </c>
      <c r="F206" s="24" t="s">
        <v>879</v>
      </c>
      <c r="G206" s="31" t="s">
        <v>110</v>
      </c>
      <c r="H206" s="24" t="s">
        <v>84</v>
      </c>
      <c r="I206" s="31" t="s">
        <v>883</v>
      </c>
      <c r="J206" s="24" t="s">
        <v>884</v>
      </c>
      <c r="K206" s="36">
        <v>806</v>
      </c>
      <c r="L206" s="36" t="s">
        <v>31</v>
      </c>
      <c r="M206" s="31" t="s">
        <v>306</v>
      </c>
      <c r="N206" s="24" t="s">
        <v>88</v>
      </c>
      <c r="O206" s="24">
        <v>7</v>
      </c>
      <c r="P206" s="24"/>
      <c r="Q206" s="31" t="s">
        <v>34</v>
      </c>
      <c r="R206" s="24" t="s">
        <v>45</v>
      </c>
      <c r="S206" s="24"/>
      <c r="T206" s="31" t="s">
        <v>35</v>
      </c>
      <c r="U206" s="34"/>
      <c r="V206" s="34"/>
      <c r="W206" s="34" t="str">
        <f t="shared" si="0"/>
        <v/>
      </c>
      <c r="X206" s="34" t="str">
        <f t="shared" si="1"/>
        <v/>
      </c>
    </row>
    <row r="207" spans="1:24" ht="14.25" customHeight="1" x14ac:dyDescent="0.25">
      <c r="A207" s="40">
        <v>3.99</v>
      </c>
      <c r="B207" s="52" t="s">
        <v>885</v>
      </c>
      <c r="C207" s="24" t="s">
        <v>886</v>
      </c>
      <c r="D207" s="24"/>
      <c r="E207" s="56" t="s">
        <v>887</v>
      </c>
      <c r="F207" s="24" t="s">
        <v>888</v>
      </c>
      <c r="G207" s="31" t="s">
        <v>110</v>
      </c>
      <c r="H207" s="24" t="s">
        <v>144</v>
      </c>
      <c r="I207" s="31" t="s">
        <v>889</v>
      </c>
      <c r="J207" s="24" t="s">
        <v>890</v>
      </c>
      <c r="K207" s="36">
        <v>807</v>
      </c>
      <c r="L207" s="36" t="s">
        <v>31</v>
      </c>
      <c r="M207" s="31" t="s">
        <v>306</v>
      </c>
      <c r="N207" s="24" t="s">
        <v>88</v>
      </c>
      <c r="O207" s="24">
        <v>7</v>
      </c>
      <c r="P207" s="24"/>
      <c r="Q207" s="31" t="s">
        <v>34</v>
      </c>
      <c r="R207" s="24"/>
      <c r="S207" s="24"/>
      <c r="T207" s="31" t="s">
        <v>35</v>
      </c>
      <c r="U207" s="34"/>
      <c r="V207" s="34"/>
      <c r="W207" s="34" t="str">
        <f t="shared" si="0"/>
        <v/>
      </c>
      <c r="X207" s="34" t="str">
        <f t="shared" si="1"/>
        <v/>
      </c>
    </row>
    <row r="208" spans="1:24" ht="14.25" customHeight="1" x14ac:dyDescent="0.25">
      <c r="A208" s="40">
        <v>0.5645</v>
      </c>
      <c r="B208" s="40" t="s">
        <v>891</v>
      </c>
      <c r="C208" s="24" t="s">
        <v>453</v>
      </c>
      <c r="D208" s="24"/>
      <c r="E208" s="24" t="s">
        <v>217</v>
      </c>
      <c r="F208" s="24" t="s">
        <v>892</v>
      </c>
      <c r="G208" s="31" t="s">
        <v>83</v>
      </c>
      <c r="H208" s="24" t="s">
        <v>84</v>
      </c>
      <c r="I208" s="31" t="s">
        <v>893</v>
      </c>
      <c r="J208" s="24" t="s">
        <v>894</v>
      </c>
      <c r="K208" s="36">
        <v>572</v>
      </c>
      <c r="L208" s="36" t="s">
        <v>31</v>
      </c>
      <c r="M208" s="31" t="s">
        <v>234</v>
      </c>
      <c r="N208" s="24" t="s">
        <v>88</v>
      </c>
      <c r="O208" s="24">
        <v>5</v>
      </c>
      <c r="P208" s="24"/>
      <c r="Q208" s="31" t="s">
        <v>34</v>
      </c>
      <c r="R208" s="24"/>
      <c r="S208" s="24"/>
      <c r="T208" s="31" t="s">
        <v>35</v>
      </c>
      <c r="U208" s="34"/>
      <c r="V208" s="34"/>
      <c r="W208" s="34" t="str">
        <f t="shared" si="0"/>
        <v/>
      </c>
      <c r="X208" s="34" t="str">
        <f t="shared" si="1"/>
        <v/>
      </c>
    </row>
    <row r="209" spans="1:24" ht="14.25" customHeight="1" x14ac:dyDescent="0.25">
      <c r="A209" s="40">
        <v>10</v>
      </c>
      <c r="B209" s="40" t="s">
        <v>895</v>
      </c>
      <c r="C209" s="24" t="s">
        <v>896</v>
      </c>
      <c r="D209" s="24"/>
      <c r="E209" s="24" t="s">
        <v>897</v>
      </c>
      <c r="F209" s="24" t="s">
        <v>898</v>
      </c>
      <c r="G209" s="31" t="s">
        <v>93</v>
      </c>
      <c r="H209" s="24" t="s">
        <v>899</v>
      </c>
      <c r="I209" s="31" t="s">
        <v>900</v>
      </c>
      <c r="J209" s="24" t="s">
        <v>901</v>
      </c>
      <c r="K209" s="36">
        <v>414</v>
      </c>
      <c r="L209" s="36" t="s">
        <v>31</v>
      </c>
      <c r="M209" s="31" t="s">
        <v>153</v>
      </c>
      <c r="N209" s="24" t="s">
        <v>88</v>
      </c>
      <c r="O209" s="24">
        <v>4</v>
      </c>
      <c r="P209" s="24"/>
      <c r="Q209" s="31" t="s">
        <v>34</v>
      </c>
      <c r="R209" s="24"/>
      <c r="S209" s="24"/>
      <c r="T209" s="31" t="s">
        <v>35</v>
      </c>
      <c r="U209" s="34"/>
      <c r="V209" s="34"/>
      <c r="W209" s="34" t="str">
        <f t="shared" si="0"/>
        <v/>
      </c>
      <c r="X209" s="34" t="str">
        <f t="shared" si="1"/>
        <v/>
      </c>
    </row>
    <row r="210" spans="1:24" ht="14.25" customHeight="1" x14ac:dyDescent="0.25">
      <c r="A210" s="24">
        <v>7.45</v>
      </c>
      <c r="B210" s="24"/>
      <c r="C210" s="24" t="s">
        <v>902</v>
      </c>
      <c r="D210" s="24"/>
      <c r="E210" s="31" t="s">
        <v>903</v>
      </c>
      <c r="F210" s="24" t="s">
        <v>904</v>
      </c>
      <c r="G210" s="31" t="s">
        <v>293</v>
      </c>
      <c r="H210" s="24" t="s">
        <v>902</v>
      </c>
      <c r="I210" s="31" t="s">
        <v>905</v>
      </c>
      <c r="J210" s="24" t="s">
        <v>906</v>
      </c>
      <c r="K210" s="36">
        <v>281</v>
      </c>
      <c r="L210" s="36" t="s">
        <v>31</v>
      </c>
      <c r="M210" s="31" t="s">
        <v>249</v>
      </c>
      <c r="N210" s="24" t="s">
        <v>185</v>
      </c>
      <c r="O210" s="24">
        <v>3</v>
      </c>
      <c r="P210" s="24"/>
      <c r="Q210" s="31" t="s">
        <v>66</v>
      </c>
      <c r="R210" s="24"/>
      <c r="S210" s="24"/>
      <c r="T210" s="31" t="s">
        <v>35</v>
      </c>
      <c r="U210" s="34"/>
      <c r="V210" s="34"/>
      <c r="W210" s="34" t="str">
        <f t="shared" si="0"/>
        <v/>
      </c>
      <c r="X210" s="34" t="str">
        <f t="shared" si="1"/>
        <v/>
      </c>
    </row>
    <row r="211" spans="1:24" ht="14.25" customHeight="1" x14ac:dyDescent="0.25">
      <c r="A211" s="24">
        <v>10.199</v>
      </c>
      <c r="B211" s="24"/>
      <c r="C211" s="24" t="s">
        <v>902</v>
      </c>
      <c r="D211" s="24"/>
      <c r="E211" s="31" t="s">
        <v>903</v>
      </c>
      <c r="F211" s="24" t="s">
        <v>904</v>
      </c>
      <c r="G211" s="31" t="s">
        <v>293</v>
      </c>
      <c r="H211" s="24" t="s">
        <v>902</v>
      </c>
      <c r="I211" s="31" t="s">
        <v>907</v>
      </c>
      <c r="J211" s="24" t="s">
        <v>908</v>
      </c>
      <c r="K211" s="36">
        <v>282</v>
      </c>
      <c r="L211" s="36" t="s">
        <v>31</v>
      </c>
      <c r="M211" s="31" t="s">
        <v>249</v>
      </c>
      <c r="N211" s="24" t="s">
        <v>185</v>
      </c>
      <c r="O211" s="24">
        <v>3</v>
      </c>
      <c r="P211" s="24"/>
      <c r="Q211" s="31" t="s">
        <v>66</v>
      </c>
      <c r="R211" s="24"/>
      <c r="S211" s="24"/>
      <c r="T211" s="31" t="s">
        <v>35</v>
      </c>
      <c r="U211" s="34"/>
      <c r="V211" s="34"/>
      <c r="W211" s="34" t="str">
        <f t="shared" si="0"/>
        <v/>
      </c>
      <c r="X211" s="34" t="str">
        <f t="shared" si="1"/>
        <v/>
      </c>
    </row>
    <row r="212" spans="1:24" ht="14.25" customHeight="1" x14ac:dyDescent="0.25">
      <c r="A212" s="24">
        <v>76.12</v>
      </c>
      <c r="B212" s="24"/>
      <c r="C212" s="24" t="s">
        <v>909</v>
      </c>
      <c r="D212" s="24"/>
      <c r="E212" s="25" t="s">
        <v>546</v>
      </c>
      <c r="F212" s="24" t="s">
        <v>910</v>
      </c>
      <c r="G212" s="27" t="s">
        <v>39</v>
      </c>
      <c r="H212" s="24" t="s">
        <v>911</v>
      </c>
      <c r="I212" s="31" t="s">
        <v>912</v>
      </c>
      <c r="J212" s="24" t="s">
        <v>913</v>
      </c>
      <c r="K212" s="36">
        <v>283</v>
      </c>
      <c r="L212" s="36" t="s">
        <v>31</v>
      </c>
      <c r="M212" s="31" t="s">
        <v>249</v>
      </c>
      <c r="N212" s="24" t="s">
        <v>185</v>
      </c>
      <c r="O212" s="24">
        <v>3</v>
      </c>
      <c r="P212" s="24"/>
      <c r="Q212" s="31" t="s">
        <v>66</v>
      </c>
      <c r="R212" s="24"/>
      <c r="S212" s="24"/>
      <c r="T212" s="31" t="s">
        <v>35</v>
      </c>
      <c r="U212" s="34"/>
      <c r="V212" s="34"/>
      <c r="W212" s="34" t="str">
        <f t="shared" si="0"/>
        <v/>
      </c>
      <c r="X212" s="34" t="str">
        <f t="shared" si="1"/>
        <v/>
      </c>
    </row>
    <row r="213" spans="1:24" ht="14.25" customHeight="1" x14ac:dyDescent="0.25">
      <c r="A213" s="24">
        <v>48.4</v>
      </c>
      <c r="B213" s="24" t="s">
        <v>914</v>
      </c>
      <c r="C213" s="24" t="s">
        <v>915</v>
      </c>
      <c r="D213" s="24"/>
      <c r="E213" s="24" t="s">
        <v>483</v>
      </c>
      <c r="F213" s="24" t="s">
        <v>916</v>
      </c>
      <c r="G213" s="31" t="s">
        <v>856</v>
      </c>
      <c r="H213" s="24" t="s">
        <v>728</v>
      </c>
      <c r="I213" s="31" t="s">
        <v>917</v>
      </c>
      <c r="J213" s="24" t="s">
        <v>918</v>
      </c>
      <c r="K213" s="36">
        <v>121</v>
      </c>
      <c r="L213" s="36" t="s">
        <v>31</v>
      </c>
      <c r="M213" s="31" t="s">
        <v>184</v>
      </c>
      <c r="N213" s="24" t="s">
        <v>185</v>
      </c>
      <c r="O213" s="24">
        <v>2</v>
      </c>
      <c r="P213" s="24"/>
      <c r="Q213" s="31" t="s">
        <v>66</v>
      </c>
      <c r="R213" s="24"/>
      <c r="S213" s="24"/>
      <c r="T213" s="31" t="s">
        <v>35</v>
      </c>
      <c r="U213" s="34"/>
      <c r="V213" s="34"/>
      <c r="W213" s="34" t="str">
        <f t="shared" si="0"/>
        <v/>
      </c>
      <c r="X213" s="34" t="str">
        <f t="shared" si="1"/>
        <v/>
      </c>
    </row>
    <row r="214" spans="1:24" ht="14.25" customHeight="1" x14ac:dyDescent="0.25">
      <c r="A214" s="40">
        <v>23.04</v>
      </c>
      <c r="B214" s="40">
        <v>28.8</v>
      </c>
      <c r="C214" s="24" t="s">
        <v>919</v>
      </c>
      <c r="D214" s="24"/>
      <c r="E214" s="25" t="s">
        <v>546</v>
      </c>
      <c r="F214" s="24" t="s">
        <v>920</v>
      </c>
      <c r="G214" s="31" t="s">
        <v>27</v>
      </c>
      <c r="H214" s="24" t="s">
        <v>207</v>
      </c>
      <c r="I214" s="31" t="s">
        <v>921</v>
      </c>
      <c r="J214" s="24" t="s">
        <v>922</v>
      </c>
      <c r="K214" s="36">
        <v>658</v>
      </c>
      <c r="L214" s="36" t="s">
        <v>31</v>
      </c>
      <c r="M214" s="31" t="s">
        <v>103</v>
      </c>
      <c r="N214" s="24" t="s">
        <v>33</v>
      </c>
      <c r="O214" s="24">
        <v>7</v>
      </c>
      <c r="P214" s="24"/>
      <c r="Q214" s="31" t="s">
        <v>34</v>
      </c>
      <c r="R214" s="24"/>
      <c r="S214" s="24"/>
      <c r="T214" s="31" t="s">
        <v>35</v>
      </c>
      <c r="U214" s="34"/>
      <c r="V214" s="34"/>
      <c r="W214" s="34" t="str">
        <f t="shared" si="0"/>
        <v/>
      </c>
      <c r="X214" s="34" t="str">
        <f t="shared" si="1"/>
        <v/>
      </c>
    </row>
    <row r="215" spans="1:24" ht="14.25" customHeight="1" x14ac:dyDescent="0.25">
      <c r="A215" s="24">
        <v>99.94</v>
      </c>
      <c r="B215" s="24"/>
      <c r="C215" s="24" t="s">
        <v>909</v>
      </c>
      <c r="D215" s="24"/>
      <c r="E215" s="25" t="s">
        <v>546</v>
      </c>
      <c r="F215" s="24" t="s">
        <v>923</v>
      </c>
      <c r="G215" s="27" t="s">
        <v>39</v>
      </c>
      <c r="H215" s="24" t="s">
        <v>911</v>
      </c>
      <c r="I215" s="31" t="s">
        <v>924</v>
      </c>
      <c r="J215" s="24" t="s">
        <v>925</v>
      </c>
      <c r="K215" s="36">
        <v>284</v>
      </c>
      <c r="L215" s="36" t="s">
        <v>31</v>
      </c>
      <c r="M215" s="31" t="s">
        <v>249</v>
      </c>
      <c r="N215" s="24" t="s">
        <v>185</v>
      </c>
      <c r="O215" s="24">
        <v>3</v>
      </c>
      <c r="P215" s="24"/>
      <c r="Q215" s="31" t="s">
        <v>66</v>
      </c>
      <c r="R215" s="24"/>
      <c r="S215" s="24"/>
      <c r="T215" s="31" t="s">
        <v>35</v>
      </c>
      <c r="U215" s="34"/>
      <c r="V215" s="34"/>
      <c r="W215" s="34" t="str">
        <f t="shared" si="0"/>
        <v/>
      </c>
      <c r="X215" s="34" t="str">
        <f t="shared" si="1"/>
        <v/>
      </c>
    </row>
    <row r="216" spans="1:24" ht="14.25" customHeight="1" x14ac:dyDescent="0.25">
      <c r="A216" s="40">
        <v>0.92500000000000004</v>
      </c>
      <c r="B216" s="41" t="s">
        <v>926</v>
      </c>
      <c r="C216" s="24" t="s">
        <v>927</v>
      </c>
      <c r="D216" s="24"/>
      <c r="E216" s="24" t="s">
        <v>928</v>
      </c>
      <c r="F216" s="24" t="s">
        <v>929</v>
      </c>
      <c r="G216" s="31" t="s">
        <v>110</v>
      </c>
      <c r="H216" s="24" t="s">
        <v>930</v>
      </c>
      <c r="I216" s="31" t="s">
        <v>931</v>
      </c>
      <c r="J216" s="24" t="s">
        <v>932</v>
      </c>
      <c r="K216" s="36">
        <v>778</v>
      </c>
      <c r="L216" s="36" t="s">
        <v>31</v>
      </c>
      <c r="M216" s="31" t="s">
        <v>306</v>
      </c>
      <c r="N216" s="24" t="s">
        <v>88</v>
      </c>
      <c r="O216" s="24">
        <v>7</v>
      </c>
      <c r="P216" s="24"/>
      <c r="Q216" s="31" t="s">
        <v>34</v>
      </c>
      <c r="R216" s="24"/>
      <c r="S216" s="24"/>
      <c r="T216" s="31" t="s">
        <v>35</v>
      </c>
      <c r="U216" s="34"/>
      <c r="V216" s="34"/>
      <c r="W216" s="34" t="str">
        <f t="shared" si="0"/>
        <v/>
      </c>
      <c r="X216" s="34" t="str">
        <f t="shared" si="1"/>
        <v/>
      </c>
    </row>
    <row r="217" spans="1:24" ht="14.25" customHeight="1" x14ac:dyDescent="0.25">
      <c r="A217" s="40">
        <v>30.4</v>
      </c>
      <c r="B217" s="24">
        <v>38</v>
      </c>
      <c r="C217" s="24" t="s">
        <v>919</v>
      </c>
      <c r="D217" s="24"/>
      <c r="E217" s="25" t="s">
        <v>546</v>
      </c>
      <c r="F217" s="24" t="s">
        <v>933</v>
      </c>
      <c r="G217" s="31" t="s">
        <v>934</v>
      </c>
      <c r="H217" s="24" t="s">
        <v>207</v>
      </c>
      <c r="I217" s="31" t="s">
        <v>935</v>
      </c>
      <c r="J217" s="24" t="s">
        <v>936</v>
      </c>
      <c r="K217" s="36">
        <v>715</v>
      </c>
      <c r="L217" s="36" t="s">
        <v>31</v>
      </c>
      <c r="M217" s="31" t="s">
        <v>937</v>
      </c>
      <c r="N217" s="24" t="s">
        <v>78</v>
      </c>
      <c r="O217" s="24">
        <v>7</v>
      </c>
      <c r="P217" s="24"/>
      <c r="Q217" s="31" t="s">
        <v>34</v>
      </c>
      <c r="R217" s="24"/>
      <c r="S217" s="24"/>
      <c r="T217" s="31" t="s">
        <v>35</v>
      </c>
      <c r="U217" s="34"/>
      <c r="V217" s="34"/>
      <c r="W217" s="34" t="str">
        <f t="shared" si="0"/>
        <v/>
      </c>
      <c r="X217" s="34" t="str">
        <f t="shared" si="1"/>
        <v/>
      </c>
    </row>
    <row r="218" spans="1:24" ht="14.25" customHeight="1" x14ac:dyDescent="0.25">
      <c r="A218" s="40">
        <v>25.5</v>
      </c>
      <c r="B218" s="24" t="s">
        <v>938</v>
      </c>
      <c r="C218" s="24" t="s">
        <v>939</v>
      </c>
      <c r="D218" s="24"/>
      <c r="E218" s="36" t="s">
        <v>940</v>
      </c>
      <c r="F218" s="24" t="s">
        <v>941</v>
      </c>
      <c r="G218" s="31" t="s">
        <v>93</v>
      </c>
      <c r="H218" s="24" t="s">
        <v>942</v>
      </c>
      <c r="I218" s="31" t="s">
        <v>943</v>
      </c>
      <c r="J218" s="24" t="s">
        <v>944</v>
      </c>
      <c r="K218" s="36">
        <v>516</v>
      </c>
      <c r="L218" s="36" t="s">
        <v>31</v>
      </c>
      <c r="M218" s="31" t="s">
        <v>234</v>
      </c>
      <c r="N218" s="24" t="s">
        <v>88</v>
      </c>
      <c r="O218" s="24">
        <v>5</v>
      </c>
      <c r="P218" s="24"/>
      <c r="Q218" s="31" t="s">
        <v>34</v>
      </c>
      <c r="R218" s="24"/>
      <c r="S218" s="24"/>
      <c r="T218" s="31" t="s">
        <v>35</v>
      </c>
      <c r="U218" s="34"/>
      <c r="V218" s="34"/>
      <c r="W218" s="34" t="str">
        <f t="shared" si="0"/>
        <v/>
      </c>
      <c r="X218" s="34" t="str">
        <f t="shared" si="1"/>
        <v/>
      </c>
    </row>
    <row r="219" spans="1:24" ht="14.25" customHeight="1" x14ac:dyDescent="0.25">
      <c r="A219" s="40">
        <v>0.24299999999999999</v>
      </c>
      <c r="B219" s="41" t="s">
        <v>945</v>
      </c>
      <c r="C219" s="24" t="s">
        <v>24</v>
      </c>
      <c r="D219" s="24"/>
      <c r="E219" s="24" t="s">
        <v>217</v>
      </c>
      <c r="F219" s="24" t="s">
        <v>946</v>
      </c>
      <c r="G219" s="31" t="s">
        <v>83</v>
      </c>
      <c r="H219" s="24" t="s">
        <v>84</v>
      </c>
      <c r="I219" s="31" t="s">
        <v>947</v>
      </c>
      <c r="J219" s="24" t="s">
        <v>948</v>
      </c>
      <c r="K219" s="36">
        <v>324</v>
      </c>
      <c r="L219" s="36" t="s">
        <v>31</v>
      </c>
      <c r="M219" s="31" t="s">
        <v>87</v>
      </c>
      <c r="N219" s="24" t="s">
        <v>88</v>
      </c>
      <c r="O219" s="24">
        <v>3</v>
      </c>
      <c r="P219" s="24"/>
      <c r="Q219" s="31" t="s">
        <v>34</v>
      </c>
      <c r="R219" s="49"/>
      <c r="S219" s="49"/>
      <c r="T219" s="31" t="s">
        <v>35</v>
      </c>
      <c r="U219" s="34"/>
      <c r="V219" s="34"/>
      <c r="W219" s="34" t="str">
        <f t="shared" si="0"/>
        <v/>
      </c>
      <c r="X219" s="34" t="str">
        <f t="shared" si="1"/>
        <v/>
      </c>
    </row>
    <row r="220" spans="1:24" ht="14.25" customHeight="1" x14ac:dyDescent="0.25">
      <c r="A220" s="40">
        <v>8.99</v>
      </c>
      <c r="B220" s="40" t="s">
        <v>949</v>
      </c>
      <c r="C220" s="24" t="s">
        <v>155</v>
      </c>
      <c r="D220" s="24"/>
      <c r="E220" s="24" t="s">
        <v>950</v>
      </c>
      <c r="F220" s="24" t="s">
        <v>951</v>
      </c>
      <c r="G220" s="31" t="s">
        <v>83</v>
      </c>
      <c r="H220" s="24" t="s">
        <v>952</v>
      </c>
      <c r="I220" s="31" t="s">
        <v>953</v>
      </c>
      <c r="J220" s="24" t="s">
        <v>954</v>
      </c>
      <c r="K220" s="36">
        <v>12</v>
      </c>
      <c r="L220" s="36" t="s">
        <v>31</v>
      </c>
      <c r="M220" s="31" t="s">
        <v>170</v>
      </c>
      <c r="N220" s="24" t="s">
        <v>129</v>
      </c>
      <c r="O220" s="24">
        <v>1</v>
      </c>
      <c r="P220" s="24"/>
      <c r="Q220" s="31" t="s">
        <v>34</v>
      </c>
      <c r="R220" s="24" t="s">
        <v>45</v>
      </c>
      <c r="S220" s="24"/>
      <c r="T220" s="31" t="s">
        <v>35</v>
      </c>
      <c r="U220" s="34"/>
      <c r="V220" s="34"/>
      <c r="W220" s="34" t="str">
        <f t="shared" si="0"/>
        <v/>
      </c>
      <c r="X220" s="34" t="str">
        <f t="shared" si="1"/>
        <v/>
      </c>
    </row>
    <row r="221" spans="1:24" ht="14.25" customHeight="1" x14ac:dyDescent="0.25">
      <c r="A221" s="41">
        <v>8.5</v>
      </c>
      <c r="B221" s="40" t="s">
        <v>955</v>
      </c>
      <c r="C221" s="24" t="s">
        <v>90</v>
      </c>
      <c r="D221" s="24"/>
      <c r="E221" s="31" t="s">
        <v>956</v>
      </c>
      <c r="F221" s="24" t="s">
        <v>957</v>
      </c>
      <c r="G221" s="31" t="s">
        <v>93</v>
      </c>
      <c r="H221" s="24" t="s">
        <v>958</v>
      </c>
      <c r="I221" s="31" t="s">
        <v>959</v>
      </c>
      <c r="J221" s="24" t="s">
        <v>954</v>
      </c>
      <c r="K221" s="30">
        <v>13</v>
      </c>
      <c r="L221" s="30" t="s">
        <v>31</v>
      </c>
      <c r="M221" s="31" t="s">
        <v>170</v>
      </c>
      <c r="N221" s="24" t="s">
        <v>129</v>
      </c>
      <c r="O221" s="24">
        <v>1</v>
      </c>
      <c r="P221" s="24"/>
      <c r="Q221" s="31" t="s">
        <v>34</v>
      </c>
      <c r="R221" s="24" t="s">
        <v>45</v>
      </c>
      <c r="S221" s="24"/>
      <c r="T221" s="31" t="s">
        <v>35</v>
      </c>
      <c r="U221" s="34"/>
      <c r="V221" s="34"/>
      <c r="W221" s="34" t="str">
        <f t="shared" si="0"/>
        <v/>
      </c>
      <c r="X221" s="34" t="str">
        <f t="shared" si="1"/>
        <v/>
      </c>
    </row>
    <row r="222" spans="1:24" ht="14.25" customHeight="1" x14ac:dyDescent="0.25">
      <c r="A222" s="41">
        <v>8.5</v>
      </c>
      <c r="B222" s="40" t="s">
        <v>960</v>
      </c>
      <c r="C222" s="24" t="s">
        <v>90</v>
      </c>
      <c r="D222" s="24"/>
      <c r="E222" s="31" t="s">
        <v>961</v>
      </c>
      <c r="F222" s="24" t="s">
        <v>962</v>
      </c>
      <c r="G222" s="31" t="s">
        <v>93</v>
      </c>
      <c r="H222" s="24" t="s">
        <v>958</v>
      </c>
      <c r="I222" s="31" t="s">
        <v>959</v>
      </c>
      <c r="J222" s="24" t="s">
        <v>954</v>
      </c>
      <c r="K222" s="42">
        <v>13</v>
      </c>
      <c r="L222" s="42" t="s">
        <v>47</v>
      </c>
      <c r="M222" s="31" t="s">
        <v>170</v>
      </c>
      <c r="N222" s="24" t="s">
        <v>129</v>
      </c>
      <c r="O222" s="24">
        <v>1</v>
      </c>
      <c r="P222" s="24"/>
      <c r="Q222" s="31" t="s">
        <v>34</v>
      </c>
      <c r="R222" s="24" t="s">
        <v>45</v>
      </c>
      <c r="S222" s="24"/>
      <c r="T222" s="31" t="s">
        <v>35</v>
      </c>
      <c r="U222" s="34"/>
      <c r="V222" s="34"/>
      <c r="W222" s="34" t="str">
        <f t="shared" si="0"/>
        <v/>
      </c>
      <c r="X222" s="34" t="str">
        <f t="shared" si="1"/>
        <v/>
      </c>
    </row>
    <row r="223" spans="1:24" ht="14.25" customHeight="1" x14ac:dyDescent="0.25">
      <c r="A223" s="41">
        <v>8.5</v>
      </c>
      <c r="B223" s="40" t="s">
        <v>963</v>
      </c>
      <c r="C223" s="24" t="s">
        <v>49</v>
      </c>
      <c r="D223" s="24"/>
      <c r="E223" s="31" t="s">
        <v>964</v>
      </c>
      <c r="F223" s="24" t="s">
        <v>965</v>
      </c>
      <c r="G223" s="31" t="s">
        <v>93</v>
      </c>
      <c r="H223" s="24" t="s">
        <v>958</v>
      </c>
      <c r="I223" s="31" t="s">
        <v>959</v>
      </c>
      <c r="J223" s="24" t="s">
        <v>954</v>
      </c>
      <c r="K223" s="42">
        <v>13</v>
      </c>
      <c r="L223" s="42" t="s">
        <v>48</v>
      </c>
      <c r="M223" s="31" t="s">
        <v>170</v>
      </c>
      <c r="N223" s="24" t="s">
        <v>129</v>
      </c>
      <c r="O223" s="24">
        <v>1</v>
      </c>
      <c r="P223" s="24"/>
      <c r="Q223" s="31" t="s">
        <v>34</v>
      </c>
      <c r="R223" s="24" t="s">
        <v>45</v>
      </c>
      <c r="S223" s="24"/>
      <c r="T223" s="31" t="s">
        <v>35</v>
      </c>
      <c r="U223" s="34"/>
      <c r="V223" s="34"/>
      <c r="W223" s="34" t="str">
        <f t="shared" si="0"/>
        <v/>
      </c>
      <c r="X223" s="34" t="str">
        <f t="shared" si="1"/>
        <v/>
      </c>
    </row>
    <row r="224" spans="1:24" ht="14.25" customHeight="1" x14ac:dyDescent="0.25">
      <c r="A224" s="24">
        <v>0.92500000000000004</v>
      </c>
      <c r="B224" s="24" t="s">
        <v>966</v>
      </c>
      <c r="C224" s="24" t="s">
        <v>24</v>
      </c>
      <c r="D224" s="24"/>
      <c r="E224" s="31" t="s">
        <v>887</v>
      </c>
      <c r="F224" s="24" t="s">
        <v>967</v>
      </c>
      <c r="G224" s="27" t="s">
        <v>39</v>
      </c>
      <c r="H224" s="24" t="s">
        <v>84</v>
      </c>
      <c r="I224" s="31" t="s">
        <v>968</v>
      </c>
      <c r="J224" s="24" t="s">
        <v>969</v>
      </c>
      <c r="K224" s="36">
        <v>208</v>
      </c>
      <c r="L224" s="36" t="s">
        <v>31</v>
      </c>
      <c r="M224" s="31" t="s">
        <v>184</v>
      </c>
      <c r="N224" s="24" t="s">
        <v>185</v>
      </c>
      <c r="O224" s="24">
        <v>2</v>
      </c>
      <c r="P224" s="24"/>
      <c r="Q224" s="31" t="s">
        <v>66</v>
      </c>
      <c r="R224" s="24"/>
      <c r="S224" s="24" t="s">
        <v>329</v>
      </c>
      <c r="T224" s="31" t="s">
        <v>35</v>
      </c>
      <c r="U224" s="34"/>
      <c r="V224" s="34"/>
      <c r="W224" s="34" t="str">
        <f t="shared" si="0"/>
        <v/>
      </c>
      <c r="X224" s="34" t="str">
        <f t="shared" si="1"/>
        <v/>
      </c>
    </row>
    <row r="225" spans="1:24" ht="14.25" customHeight="1" x14ac:dyDescent="0.25">
      <c r="A225" s="24">
        <v>0.59</v>
      </c>
      <c r="B225" s="24"/>
      <c r="C225" s="24" t="s">
        <v>24</v>
      </c>
      <c r="D225" s="24"/>
      <c r="E225" s="24" t="s">
        <v>786</v>
      </c>
      <c r="F225" s="24" t="s">
        <v>970</v>
      </c>
      <c r="G225" s="27" t="s">
        <v>39</v>
      </c>
      <c r="H225" s="24" t="s">
        <v>84</v>
      </c>
      <c r="I225" s="31" t="s">
        <v>971</v>
      </c>
      <c r="J225" s="24" t="s">
        <v>972</v>
      </c>
      <c r="K225" s="36">
        <v>341</v>
      </c>
      <c r="L225" s="36" t="s">
        <v>31</v>
      </c>
      <c r="M225" s="31" t="s">
        <v>249</v>
      </c>
      <c r="N225" s="24" t="s">
        <v>185</v>
      </c>
      <c r="O225" s="24">
        <v>3</v>
      </c>
      <c r="P225" s="24"/>
      <c r="Q225" s="31" t="s">
        <v>66</v>
      </c>
      <c r="R225" s="24"/>
      <c r="S225" s="24" t="s">
        <v>329</v>
      </c>
      <c r="T225" s="31" t="s">
        <v>35</v>
      </c>
      <c r="U225" s="34"/>
      <c r="V225" s="34"/>
      <c r="W225" s="34" t="str">
        <f t="shared" si="0"/>
        <v/>
      </c>
      <c r="X225" s="34" t="str">
        <f t="shared" si="1"/>
        <v/>
      </c>
    </row>
    <row r="226" spans="1:24" ht="14.25" customHeight="1" x14ac:dyDescent="0.25">
      <c r="A226" s="24">
        <v>7</v>
      </c>
      <c r="B226" s="24" t="s">
        <v>973</v>
      </c>
      <c r="C226" s="24" t="s">
        <v>24</v>
      </c>
      <c r="D226" s="24"/>
      <c r="E226" s="31" t="s">
        <v>974</v>
      </c>
      <c r="F226" s="24" t="s">
        <v>975</v>
      </c>
      <c r="G226" s="27" t="s">
        <v>93</v>
      </c>
      <c r="H226" s="24" t="s">
        <v>84</v>
      </c>
      <c r="I226" s="31" t="s">
        <v>976</v>
      </c>
      <c r="J226" s="24" t="s">
        <v>977</v>
      </c>
      <c r="K226" s="36">
        <v>571</v>
      </c>
      <c r="L226" s="36" t="s">
        <v>31</v>
      </c>
      <c r="M226" s="31" t="s">
        <v>234</v>
      </c>
      <c r="N226" s="24" t="s">
        <v>88</v>
      </c>
      <c r="O226" s="24">
        <v>5</v>
      </c>
      <c r="P226" s="24"/>
      <c r="Q226" s="31" t="s">
        <v>34</v>
      </c>
      <c r="R226" s="24"/>
      <c r="S226" s="24"/>
      <c r="T226" s="31" t="s">
        <v>35</v>
      </c>
      <c r="U226" s="34"/>
      <c r="V226" s="34"/>
      <c r="W226" s="34" t="str">
        <f t="shared" si="0"/>
        <v/>
      </c>
      <c r="X226" s="34" t="str">
        <f t="shared" si="1"/>
        <v/>
      </c>
    </row>
    <row r="227" spans="1:24" ht="14.25" customHeight="1" x14ac:dyDescent="0.25">
      <c r="A227" s="40">
        <v>0.2</v>
      </c>
      <c r="B227" s="24" t="s">
        <v>978</v>
      </c>
      <c r="C227" s="24" t="s">
        <v>195</v>
      </c>
      <c r="D227" s="24"/>
      <c r="E227" s="24" t="s">
        <v>644</v>
      </c>
      <c r="F227" s="24" t="s">
        <v>979</v>
      </c>
      <c r="G227" s="31" t="s">
        <v>934</v>
      </c>
      <c r="H227" s="24" t="s">
        <v>28</v>
      </c>
      <c r="I227" s="31" t="s">
        <v>980</v>
      </c>
      <c r="J227" s="24" t="s">
        <v>981</v>
      </c>
      <c r="K227" s="36">
        <v>359</v>
      </c>
      <c r="L227" s="36" t="s">
        <v>31</v>
      </c>
      <c r="M227" s="31" t="s">
        <v>982</v>
      </c>
      <c r="N227" s="24" t="s">
        <v>58</v>
      </c>
      <c r="O227" s="24">
        <v>4</v>
      </c>
      <c r="P227" s="24"/>
      <c r="Q227" s="31" t="s">
        <v>34</v>
      </c>
      <c r="R227" s="24"/>
      <c r="S227" s="24"/>
      <c r="T227" s="31" t="s">
        <v>35</v>
      </c>
      <c r="U227" s="34"/>
      <c r="V227" s="34"/>
      <c r="W227" s="34" t="str">
        <f t="shared" si="0"/>
        <v/>
      </c>
      <c r="X227" s="34" t="str">
        <f t="shared" si="1"/>
        <v/>
      </c>
    </row>
    <row r="228" spans="1:24" ht="14.25" customHeight="1" x14ac:dyDescent="0.25">
      <c r="A228" s="40">
        <v>23</v>
      </c>
      <c r="B228" s="24" t="s">
        <v>983</v>
      </c>
      <c r="C228" s="24" t="s">
        <v>984</v>
      </c>
      <c r="D228" s="24"/>
      <c r="E228" s="24" t="s">
        <v>985</v>
      </c>
      <c r="F228" s="24" t="s">
        <v>986</v>
      </c>
      <c r="G228" s="31" t="s">
        <v>46</v>
      </c>
      <c r="H228" s="24" t="s">
        <v>40</v>
      </c>
      <c r="I228" s="84" t="s">
        <v>987</v>
      </c>
      <c r="J228" s="51" t="s">
        <v>988</v>
      </c>
      <c r="K228" s="36">
        <v>848</v>
      </c>
      <c r="L228" s="36" t="s">
        <v>31</v>
      </c>
      <c r="M228" s="31" t="s">
        <v>306</v>
      </c>
      <c r="N228" s="24" t="s">
        <v>88</v>
      </c>
      <c r="O228" s="24">
        <v>7</v>
      </c>
      <c r="P228" s="24"/>
      <c r="Q228" s="31" t="s">
        <v>34</v>
      </c>
      <c r="R228" s="24"/>
      <c r="S228" s="24"/>
      <c r="T228" s="31" t="s">
        <v>35</v>
      </c>
      <c r="U228" s="34"/>
      <c r="V228" s="34"/>
      <c r="W228" s="34" t="str">
        <f t="shared" si="0"/>
        <v/>
      </c>
      <c r="X228" s="34" t="str">
        <f t="shared" si="1"/>
        <v/>
      </c>
    </row>
    <row r="229" spans="1:24" ht="14.25" customHeight="1" x14ac:dyDescent="0.25">
      <c r="A229" s="40">
        <v>16.5</v>
      </c>
      <c r="B229" s="40">
        <v>45</v>
      </c>
      <c r="C229" s="24" t="s">
        <v>747</v>
      </c>
      <c r="D229" s="24"/>
      <c r="E229" s="24" t="s">
        <v>989</v>
      </c>
      <c r="F229" s="24" t="s">
        <v>990</v>
      </c>
      <c r="G229" s="31" t="s">
        <v>110</v>
      </c>
      <c r="H229" s="24" t="s">
        <v>747</v>
      </c>
      <c r="I229" s="84" t="s">
        <v>991</v>
      </c>
      <c r="J229" s="51" t="s">
        <v>992</v>
      </c>
      <c r="K229" s="30">
        <v>347</v>
      </c>
      <c r="L229" s="30" t="s">
        <v>31</v>
      </c>
      <c r="M229" s="31" t="s">
        <v>752</v>
      </c>
      <c r="N229" s="24" t="s">
        <v>33</v>
      </c>
      <c r="O229" s="24">
        <v>4</v>
      </c>
      <c r="P229" s="24"/>
      <c r="Q229" s="31" t="s">
        <v>34</v>
      </c>
      <c r="R229" s="24"/>
      <c r="S229" s="24"/>
      <c r="T229" s="31" t="s">
        <v>35</v>
      </c>
      <c r="U229" s="34"/>
      <c r="V229" s="34"/>
      <c r="W229" s="34" t="str">
        <f t="shared" si="0"/>
        <v/>
      </c>
      <c r="X229" s="34" t="str">
        <f t="shared" si="1"/>
        <v/>
      </c>
    </row>
    <row r="230" spans="1:24" ht="14.25" customHeight="1" x14ac:dyDescent="0.25">
      <c r="A230" s="40">
        <v>16.5</v>
      </c>
      <c r="B230" s="40" t="s">
        <v>283</v>
      </c>
      <c r="C230" s="51" t="s">
        <v>993</v>
      </c>
      <c r="D230" s="24"/>
      <c r="E230" s="24" t="s">
        <v>994</v>
      </c>
      <c r="F230" s="24" t="s">
        <v>995</v>
      </c>
      <c r="G230" s="31" t="s">
        <v>46</v>
      </c>
      <c r="H230" s="24" t="s">
        <v>747</v>
      </c>
      <c r="I230" s="84" t="s">
        <v>991</v>
      </c>
      <c r="J230" s="51" t="s">
        <v>992</v>
      </c>
      <c r="K230" s="59">
        <v>347</v>
      </c>
      <c r="L230" s="59" t="s">
        <v>47</v>
      </c>
      <c r="M230" s="31" t="s">
        <v>752</v>
      </c>
      <c r="N230" s="24" t="s">
        <v>33</v>
      </c>
      <c r="O230" s="24">
        <v>4</v>
      </c>
      <c r="P230" s="24"/>
      <c r="Q230" s="31" t="s">
        <v>34</v>
      </c>
      <c r="R230" s="24"/>
      <c r="S230" s="24"/>
      <c r="T230" s="31" t="s">
        <v>35</v>
      </c>
      <c r="U230" s="34"/>
      <c r="V230" s="34"/>
      <c r="W230" s="34" t="str">
        <f t="shared" si="0"/>
        <v/>
      </c>
      <c r="X230" s="34" t="str">
        <f t="shared" si="1"/>
        <v/>
      </c>
    </row>
    <row r="231" spans="1:24" ht="14.25" customHeight="1" x14ac:dyDescent="0.25">
      <c r="A231" s="40">
        <v>134</v>
      </c>
      <c r="B231" s="40" t="s">
        <v>996</v>
      </c>
      <c r="C231" s="51" t="s">
        <v>997</v>
      </c>
      <c r="D231" s="24"/>
      <c r="E231" s="24" t="s">
        <v>998</v>
      </c>
      <c r="F231" s="24" t="s">
        <v>999</v>
      </c>
      <c r="G231" s="31" t="s">
        <v>83</v>
      </c>
      <c r="H231" s="24" t="s">
        <v>207</v>
      </c>
      <c r="I231" s="84" t="s">
        <v>1000</v>
      </c>
      <c r="J231" s="51" t="s">
        <v>1001</v>
      </c>
      <c r="K231" s="64">
        <v>394</v>
      </c>
      <c r="L231" s="64" t="s">
        <v>31</v>
      </c>
      <c r="M231" s="62" t="s">
        <v>153</v>
      </c>
      <c r="N231" s="24" t="s">
        <v>88</v>
      </c>
      <c r="O231" s="24">
        <v>4</v>
      </c>
      <c r="P231" s="24"/>
      <c r="Q231" s="31" t="s">
        <v>34</v>
      </c>
      <c r="R231" s="24"/>
      <c r="S231" s="24"/>
      <c r="T231" s="31" t="s">
        <v>35</v>
      </c>
      <c r="U231" s="34"/>
      <c r="V231" s="34"/>
      <c r="W231" s="34" t="str">
        <f t="shared" si="0"/>
        <v/>
      </c>
      <c r="X231" s="34" t="str">
        <f t="shared" si="1"/>
        <v/>
      </c>
    </row>
    <row r="232" spans="1:24" ht="14.25" customHeight="1" x14ac:dyDescent="0.25">
      <c r="A232" s="40">
        <v>0.13200000000000001</v>
      </c>
      <c r="B232" s="40">
        <v>0.8</v>
      </c>
      <c r="C232" s="24" t="s">
        <v>24</v>
      </c>
      <c r="D232" s="24"/>
      <c r="E232" s="24" t="s">
        <v>297</v>
      </c>
      <c r="F232" s="24" t="s">
        <v>1002</v>
      </c>
      <c r="G232" s="31" t="s">
        <v>110</v>
      </c>
      <c r="H232" s="24" t="s">
        <v>28</v>
      </c>
      <c r="I232" s="31" t="s">
        <v>1003</v>
      </c>
      <c r="J232" s="24" t="s">
        <v>1004</v>
      </c>
      <c r="K232" s="67">
        <v>768</v>
      </c>
      <c r="L232" s="67" t="s">
        <v>31</v>
      </c>
      <c r="M232" s="31" t="s">
        <v>72</v>
      </c>
      <c r="N232" s="24" t="s">
        <v>33</v>
      </c>
      <c r="O232" s="24">
        <v>8</v>
      </c>
      <c r="P232" s="24"/>
      <c r="Q232" s="31" t="s">
        <v>34</v>
      </c>
      <c r="R232" s="24"/>
      <c r="S232" s="24"/>
      <c r="T232" s="31" t="s">
        <v>35</v>
      </c>
      <c r="U232" s="34"/>
      <c r="V232" s="34"/>
      <c r="W232" s="34" t="str">
        <f t="shared" si="0"/>
        <v/>
      </c>
      <c r="X232" s="34" t="str">
        <f t="shared" si="1"/>
        <v/>
      </c>
    </row>
    <row r="233" spans="1:24" ht="14.25" customHeight="1" x14ac:dyDescent="0.25">
      <c r="A233" s="40">
        <v>0.13200000000000001</v>
      </c>
      <c r="B233" s="40">
        <v>0.3</v>
      </c>
      <c r="C233" s="24" t="s">
        <v>195</v>
      </c>
      <c r="D233" s="24"/>
      <c r="E233" s="24" t="s">
        <v>495</v>
      </c>
      <c r="F233" s="24" t="s">
        <v>1005</v>
      </c>
      <c r="G233" s="31" t="s">
        <v>69</v>
      </c>
      <c r="H233" s="24" t="s">
        <v>28</v>
      </c>
      <c r="I233" s="31" t="s">
        <v>1003</v>
      </c>
      <c r="J233" s="24" t="s">
        <v>1004</v>
      </c>
      <c r="K233" s="35">
        <v>768</v>
      </c>
      <c r="L233" s="35" t="s">
        <v>47</v>
      </c>
      <c r="M233" s="31" t="s">
        <v>72</v>
      </c>
      <c r="N233" s="24" t="s">
        <v>33</v>
      </c>
      <c r="O233" s="24">
        <v>8</v>
      </c>
      <c r="P233" s="24"/>
      <c r="Q233" s="31" t="s">
        <v>34</v>
      </c>
      <c r="R233" s="24"/>
      <c r="S233" s="24"/>
      <c r="T233" s="31" t="s">
        <v>35</v>
      </c>
      <c r="U233" s="34"/>
      <c r="V233" s="34"/>
      <c r="W233" s="34" t="str">
        <f t="shared" si="0"/>
        <v/>
      </c>
      <c r="X233" s="34" t="str">
        <f t="shared" si="1"/>
        <v/>
      </c>
    </row>
    <row r="234" spans="1:24" ht="14.25" customHeight="1" x14ac:dyDescent="0.25">
      <c r="A234" s="40">
        <v>3.6750000000000003</v>
      </c>
      <c r="B234" s="24">
        <v>5.4</v>
      </c>
      <c r="C234" s="24" t="s">
        <v>1006</v>
      </c>
      <c r="D234" s="24"/>
      <c r="E234" s="24" t="s">
        <v>217</v>
      </c>
      <c r="F234" s="24" t="s">
        <v>1007</v>
      </c>
      <c r="G234" s="31" t="s">
        <v>69</v>
      </c>
      <c r="H234" s="24" t="s">
        <v>40</v>
      </c>
      <c r="I234" s="31" t="s">
        <v>1008</v>
      </c>
      <c r="J234" s="24" t="s">
        <v>1009</v>
      </c>
      <c r="K234" s="36">
        <v>845</v>
      </c>
      <c r="L234" s="36" t="s">
        <v>31</v>
      </c>
      <c r="M234" s="31" t="s">
        <v>1010</v>
      </c>
      <c r="N234" s="24" t="s">
        <v>78</v>
      </c>
      <c r="O234" s="24">
        <v>8</v>
      </c>
      <c r="P234" s="24"/>
      <c r="Q234" s="31" t="s">
        <v>34</v>
      </c>
      <c r="R234" s="24" t="s">
        <v>45</v>
      </c>
      <c r="S234" s="24"/>
      <c r="T234" s="31" t="s">
        <v>35</v>
      </c>
      <c r="U234" s="34"/>
      <c r="V234" s="34"/>
      <c r="W234" s="34" t="str">
        <f t="shared" si="0"/>
        <v/>
      </c>
      <c r="X234" s="34" t="str">
        <f t="shared" si="1"/>
        <v/>
      </c>
    </row>
    <row r="235" spans="1:24" ht="14.25" customHeight="1" x14ac:dyDescent="0.25">
      <c r="A235" s="40">
        <v>45</v>
      </c>
      <c r="B235" s="24" t="s">
        <v>1011</v>
      </c>
      <c r="C235" s="24" t="s">
        <v>90</v>
      </c>
      <c r="D235" s="24"/>
      <c r="E235" s="31" t="s">
        <v>91</v>
      </c>
      <c r="F235" s="24" t="s">
        <v>1012</v>
      </c>
      <c r="G235" s="31" t="s">
        <v>93</v>
      </c>
      <c r="H235" s="24" t="s">
        <v>36</v>
      </c>
      <c r="I235" s="31" t="s">
        <v>1013</v>
      </c>
      <c r="J235" s="24" t="s">
        <v>1014</v>
      </c>
      <c r="K235" s="36">
        <v>3</v>
      </c>
      <c r="L235" s="36" t="s">
        <v>31</v>
      </c>
      <c r="M235" s="31" t="s">
        <v>96</v>
      </c>
      <c r="N235" s="24"/>
      <c r="O235" s="24"/>
      <c r="P235" s="24"/>
      <c r="Q235" s="31" t="s">
        <v>34</v>
      </c>
      <c r="R235" s="24"/>
      <c r="S235" s="24"/>
      <c r="T235" s="31" t="s">
        <v>35</v>
      </c>
      <c r="U235" s="34"/>
      <c r="V235" s="34"/>
      <c r="W235" s="34" t="str">
        <f t="shared" si="0"/>
        <v/>
      </c>
      <c r="X235" s="34" t="str">
        <f t="shared" si="1"/>
        <v/>
      </c>
    </row>
    <row r="236" spans="1:24" ht="14.25" customHeight="1" x14ac:dyDescent="0.25">
      <c r="A236" s="43">
        <v>4.375</v>
      </c>
      <c r="B236" s="43">
        <v>9.75</v>
      </c>
      <c r="C236" s="24" t="s">
        <v>1015</v>
      </c>
      <c r="D236" s="24"/>
      <c r="E236" s="82" t="s">
        <v>1016</v>
      </c>
      <c r="F236" s="24" t="s">
        <v>1017</v>
      </c>
      <c r="G236" s="27" t="s">
        <v>39</v>
      </c>
      <c r="H236" s="24" t="s">
        <v>107</v>
      </c>
      <c r="I236" s="31" t="s">
        <v>1018</v>
      </c>
      <c r="J236" s="24" t="s">
        <v>1019</v>
      </c>
      <c r="K236" s="36">
        <v>134</v>
      </c>
      <c r="L236" s="36" t="s">
        <v>31</v>
      </c>
      <c r="M236" s="31" t="s">
        <v>133</v>
      </c>
      <c r="N236" s="24" t="s">
        <v>134</v>
      </c>
      <c r="O236" s="24">
        <v>4</v>
      </c>
      <c r="P236" s="24"/>
      <c r="Q236" s="31" t="s">
        <v>66</v>
      </c>
      <c r="R236" s="24"/>
      <c r="S236" s="24"/>
      <c r="T236" s="31" t="s">
        <v>35</v>
      </c>
      <c r="U236" s="34"/>
      <c r="V236" s="34"/>
      <c r="W236" s="34" t="str">
        <f t="shared" si="0"/>
        <v/>
      </c>
      <c r="X236" s="34" t="str">
        <f t="shared" si="1"/>
        <v/>
      </c>
    </row>
    <row r="237" spans="1:24" ht="14.25" customHeight="1" x14ac:dyDescent="0.25">
      <c r="A237" s="24">
        <v>1.1499999999999999</v>
      </c>
      <c r="B237" s="24" t="s">
        <v>1020</v>
      </c>
      <c r="C237" s="24" t="s">
        <v>24</v>
      </c>
      <c r="D237" s="24"/>
      <c r="E237" s="24" t="s">
        <v>786</v>
      </c>
      <c r="F237" s="24" t="s">
        <v>1021</v>
      </c>
      <c r="G237" s="31" t="s">
        <v>110</v>
      </c>
      <c r="H237" s="24" t="s">
        <v>84</v>
      </c>
      <c r="I237" s="31" t="s">
        <v>1022</v>
      </c>
      <c r="J237" s="24" t="s">
        <v>1023</v>
      </c>
      <c r="K237" s="30">
        <v>264</v>
      </c>
      <c r="L237" s="30" t="s">
        <v>31</v>
      </c>
      <c r="M237" s="31" t="s">
        <v>249</v>
      </c>
      <c r="N237" s="24" t="s">
        <v>185</v>
      </c>
      <c r="O237" s="24">
        <v>3</v>
      </c>
      <c r="P237" s="24"/>
      <c r="Q237" s="31" t="s">
        <v>66</v>
      </c>
      <c r="R237" s="24"/>
      <c r="S237" s="24"/>
      <c r="T237" s="31" t="s">
        <v>35</v>
      </c>
      <c r="U237" s="34"/>
      <c r="V237" s="34"/>
      <c r="W237" s="34" t="str">
        <f t="shared" si="0"/>
        <v/>
      </c>
      <c r="X237" s="34" t="str">
        <f t="shared" si="1"/>
        <v/>
      </c>
    </row>
    <row r="238" spans="1:24" ht="14.25" customHeight="1" x14ac:dyDescent="0.25">
      <c r="A238" s="24">
        <v>1.1499999999999999</v>
      </c>
      <c r="B238" s="24" t="s">
        <v>1024</v>
      </c>
      <c r="C238" s="24" t="s">
        <v>24</v>
      </c>
      <c r="D238" s="24"/>
      <c r="E238" s="24" t="s">
        <v>552</v>
      </c>
      <c r="F238" s="24" t="s">
        <v>1025</v>
      </c>
      <c r="G238" s="31" t="s">
        <v>106</v>
      </c>
      <c r="H238" s="24" t="s">
        <v>84</v>
      </c>
      <c r="I238" s="31" t="s">
        <v>1022</v>
      </c>
      <c r="J238" s="24" t="s">
        <v>1023</v>
      </c>
      <c r="K238" s="42">
        <v>264</v>
      </c>
      <c r="L238" s="42" t="s">
        <v>47</v>
      </c>
      <c r="M238" s="31" t="s">
        <v>249</v>
      </c>
      <c r="N238" s="24" t="s">
        <v>185</v>
      </c>
      <c r="O238" s="24">
        <v>3</v>
      </c>
      <c r="P238" s="24"/>
      <c r="Q238" s="31" t="s">
        <v>66</v>
      </c>
      <c r="R238" s="24"/>
      <c r="S238" s="24"/>
      <c r="T238" s="31" t="s">
        <v>35</v>
      </c>
      <c r="U238" s="34"/>
      <c r="V238" s="34"/>
      <c r="W238" s="34" t="str">
        <f t="shared" si="0"/>
        <v/>
      </c>
      <c r="X238" s="34" t="str">
        <f t="shared" si="1"/>
        <v/>
      </c>
    </row>
    <row r="239" spans="1:24" ht="14.25" customHeight="1" x14ac:dyDescent="0.25">
      <c r="A239" s="24">
        <v>1.1499999999999999</v>
      </c>
      <c r="B239" s="24"/>
      <c r="C239" s="24" t="s">
        <v>24</v>
      </c>
      <c r="D239" s="24"/>
      <c r="E239" s="24" t="s">
        <v>1026</v>
      </c>
      <c r="F239" s="24" t="s">
        <v>1027</v>
      </c>
      <c r="G239" s="27" t="s">
        <v>39</v>
      </c>
      <c r="H239" s="24" t="s">
        <v>84</v>
      </c>
      <c r="I239" s="31" t="s">
        <v>1022</v>
      </c>
      <c r="J239" s="24" t="s">
        <v>1023</v>
      </c>
      <c r="K239" s="42">
        <v>264</v>
      </c>
      <c r="L239" s="42" t="s">
        <v>48</v>
      </c>
      <c r="M239" s="31" t="s">
        <v>249</v>
      </c>
      <c r="N239" s="24" t="s">
        <v>185</v>
      </c>
      <c r="O239" s="24">
        <v>3</v>
      </c>
      <c r="P239" s="24"/>
      <c r="Q239" s="31" t="s">
        <v>66</v>
      </c>
      <c r="R239" s="24"/>
      <c r="S239" s="24"/>
      <c r="T239" s="31" t="s">
        <v>35</v>
      </c>
      <c r="U239" s="34"/>
      <c r="V239" s="34"/>
      <c r="W239" s="34" t="str">
        <f t="shared" si="0"/>
        <v/>
      </c>
      <c r="X239" s="34" t="str">
        <f t="shared" si="1"/>
        <v/>
      </c>
    </row>
    <row r="240" spans="1:24" ht="14.25" customHeight="1" x14ac:dyDescent="0.25">
      <c r="A240" s="24">
        <v>0.5</v>
      </c>
      <c r="B240" s="24"/>
      <c r="C240" s="24" t="s">
        <v>24</v>
      </c>
      <c r="D240" s="24"/>
      <c r="E240" s="24" t="s">
        <v>297</v>
      </c>
      <c r="F240" s="24" t="s">
        <v>1028</v>
      </c>
      <c r="G240" s="27" t="s">
        <v>39</v>
      </c>
      <c r="H240" s="24" t="s">
        <v>84</v>
      </c>
      <c r="I240" s="31" t="s">
        <v>1029</v>
      </c>
      <c r="J240" s="24" t="s">
        <v>1030</v>
      </c>
      <c r="K240" s="36">
        <v>262</v>
      </c>
      <c r="L240" s="36" t="s">
        <v>31</v>
      </c>
      <c r="M240" s="31" t="s">
        <v>249</v>
      </c>
      <c r="N240" s="24" t="s">
        <v>185</v>
      </c>
      <c r="O240" s="24">
        <v>3</v>
      </c>
      <c r="P240" s="24"/>
      <c r="Q240" s="31" t="s">
        <v>66</v>
      </c>
      <c r="R240" s="24"/>
      <c r="S240" s="24"/>
      <c r="T240" s="31" t="s">
        <v>35</v>
      </c>
      <c r="U240" s="34"/>
      <c r="V240" s="34"/>
      <c r="W240" s="34" t="str">
        <f t="shared" si="0"/>
        <v/>
      </c>
      <c r="X240" s="34" t="str">
        <f t="shared" si="1"/>
        <v/>
      </c>
    </row>
    <row r="241" spans="1:24" ht="14.25" customHeight="1" x14ac:dyDescent="0.25">
      <c r="A241" s="24">
        <v>0.7</v>
      </c>
      <c r="B241" s="24" t="s">
        <v>1031</v>
      </c>
      <c r="C241" s="24" t="s">
        <v>24</v>
      </c>
      <c r="D241" s="24"/>
      <c r="E241" s="24" t="s">
        <v>786</v>
      </c>
      <c r="F241" s="24" t="s">
        <v>1032</v>
      </c>
      <c r="G241" s="31" t="s">
        <v>110</v>
      </c>
      <c r="H241" s="24" t="s">
        <v>84</v>
      </c>
      <c r="I241" s="31" t="s">
        <v>1033</v>
      </c>
      <c r="J241" s="24" t="s">
        <v>1034</v>
      </c>
      <c r="K241" s="30">
        <v>263</v>
      </c>
      <c r="L241" s="30" t="s">
        <v>31</v>
      </c>
      <c r="M241" s="31" t="s">
        <v>249</v>
      </c>
      <c r="N241" s="24" t="s">
        <v>185</v>
      </c>
      <c r="O241" s="24">
        <v>3</v>
      </c>
      <c r="P241" s="24"/>
      <c r="Q241" s="31" t="s">
        <v>66</v>
      </c>
      <c r="R241" s="24"/>
      <c r="S241" s="24"/>
      <c r="T241" s="31" t="s">
        <v>35</v>
      </c>
      <c r="U241" s="34"/>
      <c r="V241" s="34"/>
      <c r="W241" s="34" t="str">
        <f t="shared" si="0"/>
        <v/>
      </c>
      <c r="X241" s="34" t="str">
        <f t="shared" si="1"/>
        <v/>
      </c>
    </row>
    <row r="242" spans="1:24" ht="14.25" customHeight="1" x14ac:dyDescent="0.25">
      <c r="A242" s="24">
        <v>0.7</v>
      </c>
      <c r="B242" s="24" t="s">
        <v>1035</v>
      </c>
      <c r="C242" s="24" t="s">
        <v>24</v>
      </c>
      <c r="D242" s="24"/>
      <c r="E242" s="24" t="s">
        <v>1036</v>
      </c>
      <c r="F242" s="24" t="s">
        <v>1037</v>
      </c>
      <c r="G242" s="31" t="s">
        <v>106</v>
      </c>
      <c r="H242" s="24" t="s">
        <v>84</v>
      </c>
      <c r="I242" s="31" t="s">
        <v>1033</v>
      </c>
      <c r="J242" s="24" t="s">
        <v>1034</v>
      </c>
      <c r="K242" s="42">
        <v>263</v>
      </c>
      <c r="L242" s="42" t="s">
        <v>47</v>
      </c>
      <c r="M242" s="31" t="s">
        <v>249</v>
      </c>
      <c r="N242" s="24" t="s">
        <v>185</v>
      </c>
      <c r="O242" s="24">
        <v>3</v>
      </c>
      <c r="P242" s="24"/>
      <c r="Q242" s="31" t="s">
        <v>66</v>
      </c>
      <c r="R242" s="24"/>
      <c r="S242" s="24"/>
      <c r="T242" s="31" t="s">
        <v>35</v>
      </c>
      <c r="U242" s="34"/>
      <c r="V242" s="34"/>
      <c r="W242" s="34" t="str">
        <f t="shared" si="0"/>
        <v/>
      </c>
      <c r="X242" s="34" t="str">
        <f t="shared" si="1"/>
        <v/>
      </c>
    </row>
    <row r="243" spans="1:24" ht="14.25" customHeight="1" x14ac:dyDescent="0.25">
      <c r="A243" s="24">
        <v>0.7</v>
      </c>
      <c r="B243" s="24"/>
      <c r="C243" s="24" t="s">
        <v>24</v>
      </c>
      <c r="D243" s="24"/>
      <c r="E243" s="24" t="s">
        <v>297</v>
      </c>
      <c r="F243" s="24" t="s">
        <v>1038</v>
      </c>
      <c r="G243" s="27" t="s">
        <v>39</v>
      </c>
      <c r="H243" s="24" t="s">
        <v>84</v>
      </c>
      <c r="I243" s="31" t="s">
        <v>1033</v>
      </c>
      <c r="J243" s="24" t="s">
        <v>1034</v>
      </c>
      <c r="K243" s="42">
        <v>263</v>
      </c>
      <c r="L243" s="42" t="s">
        <v>48</v>
      </c>
      <c r="M243" s="31" t="s">
        <v>249</v>
      </c>
      <c r="N243" s="24" t="s">
        <v>185</v>
      </c>
      <c r="O243" s="24">
        <v>3</v>
      </c>
      <c r="P243" s="24"/>
      <c r="Q243" s="31" t="s">
        <v>66</v>
      </c>
      <c r="R243" s="24"/>
      <c r="S243" s="24"/>
      <c r="T243" s="31" t="s">
        <v>35</v>
      </c>
      <c r="U243" s="34"/>
      <c r="V243" s="34"/>
      <c r="W243" s="34" t="str">
        <f t="shared" si="0"/>
        <v/>
      </c>
      <c r="X243" s="34" t="str">
        <f t="shared" si="1"/>
        <v/>
      </c>
    </row>
    <row r="244" spans="1:24" ht="14.25" customHeight="1" x14ac:dyDescent="0.25">
      <c r="A244" s="22">
        <v>16.875</v>
      </c>
      <c r="B244" s="23">
        <f t="shared" ref="B244:B245" si="3">2075/120</f>
        <v>17.291666666666668</v>
      </c>
      <c r="C244" s="24" t="s">
        <v>24</v>
      </c>
      <c r="D244" s="31" t="s">
        <v>818</v>
      </c>
      <c r="E244" s="25" t="s">
        <v>813</v>
      </c>
      <c r="F244" s="25" t="s">
        <v>1039</v>
      </c>
      <c r="G244" s="31" t="s">
        <v>69</v>
      </c>
      <c r="H244" s="25" t="s">
        <v>84</v>
      </c>
      <c r="I244" s="31" t="s">
        <v>1040</v>
      </c>
      <c r="J244" s="25" t="s">
        <v>1041</v>
      </c>
      <c r="K244" s="30">
        <v>7</v>
      </c>
      <c r="L244" s="30" t="s">
        <v>31</v>
      </c>
      <c r="M244" s="31" t="s">
        <v>43</v>
      </c>
      <c r="N244" s="24">
        <v>2018</v>
      </c>
      <c r="O244" s="24">
        <v>51</v>
      </c>
      <c r="P244" s="24" t="s">
        <v>44</v>
      </c>
      <c r="Q244" s="31" t="s">
        <v>34</v>
      </c>
      <c r="R244" s="24"/>
      <c r="S244" s="24" t="s">
        <v>44</v>
      </c>
      <c r="T244" s="31" t="s">
        <v>35</v>
      </c>
      <c r="U244" s="34"/>
      <c r="V244" s="34"/>
      <c r="W244" s="34" t="str">
        <f t="shared" si="0"/>
        <v/>
      </c>
      <c r="X244" s="34" t="str">
        <f t="shared" si="1"/>
        <v/>
      </c>
    </row>
    <row r="245" spans="1:24" ht="14.25" customHeight="1" x14ac:dyDescent="0.25">
      <c r="A245" s="22">
        <v>16.875</v>
      </c>
      <c r="B245" s="23">
        <f t="shared" si="3"/>
        <v>17.291666666666668</v>
      </c>
      <c r="C245" s="24" t="s">
        <v>24</v>
      </c>
      <c r="D245" s="31" t="s">
        <v>818</v>
      </c>
      <c r="E245" s="25" t="s">
        <v>813</v>
      </c>
      <c r="F245" s="25" t="s">
        <v>1039</v>
      </c>
      <c r="G245" s="27" t="s">
        <v>39</v>
      </c>
      <c r="H245" s="25" t="s">
        <v>84</v>
      </c>
      <c r="I245" s="31" t="s">
        <v>1040</v>
      </c>
      <c r="J245" s="25" t="s">
        <v>1041</v>
      </c>
      <c r="K245" s="35">
        <v>7</v>
      </c>
      <c r="L245" s="35" t="s">
        <v>47</v>
      </c>
      <c r="M245" s="31" t="s">
        <v>43</v>
      </c>
      <c r="N245" s="24">
        <v>2018</v>
      </c>
      <c r="O245" s="24">
        <v>51</v>
      </c>
      <c r="P245" s="24" t="s">
        <v>44</v>
      </c>
      <c r="Q245" s="31" t="s">
        <v>34</v>
      </c>
      <c r="R245" s="24"/>
      <c r="S245" s="24" t="s">
        <v>44</v>
      </c>
      <c r="T245" s="31" t="s">
        <v>35</v>
      </c>
      <c r="U245" s="34"/>
      <c r="V245" s="34"/>
      <c r="W245" s="34" t="str">
        <f t="shared" si="0"/>
        <v/>
      </c>
      <c r="X245" s="34" t="str">
        <f t="shared" si="1"/>
        <v/>
      </c>
    </row>
    <row r="246" spans="1:24" ht="14.25" customHeight="1" x14ac:dyDescent="0.25">
      <c r="A246" s="24">
        <v>0.25700000000000001</v>
      </c>
      <c r="B246" s="24" t="s">
        <v>1042</v>
      </c>
      <c r="C246" s="24" t="s">
        <v>24</v>
      </c>
      <c r="D246" s="24"/>
      <c r="E246" s="24" t="s">
        <v>319</v>
      </c>
      <c r="F246" s="24" t="s">
        <v>1043</v>
      </c>
      <c r="G246" s="31" t="s">
        <v>69</v>
      </c>
      <c r="H246" s="24" t="s">
        <v>84</v>
      </c>
      <c r="I246" s="31" t="s">
        <v>1044</v>
      </c>
      <c r="J246" s="24" t="s">
        <v>1045</v>
      </c>
      <c r="K246" s="36">
        <v>192</v>
      </c>
      <c r="L246" s="36" t="s">
        <v>31</v>
      </c>
      <c r="M246" s="31" t="s">
        <v>184</v>
      </c>
      <c r="N246" s="24" t="s">
        <v>185</v>
      </c>
      <c r="O246" s="24">
        <v>2</v>
      </c>
      <c r="P246" s="24"/>
      <c r="Q246" s="31" t="s">
        <v>66</v>
      </c>
      <c r="R246" s="24"/>
      <c r="S246" s="24"/>
      <c r="T246" s="31" t="s">
        <v>35</v>
      </c>
      <c r="U246" s="34"/>
      <c r="V246" s="34"/>
      <c r="W246" s="34" t="str">
        <f t="shared" si="0"/>
        <v/>
      </c>
      <c r="X246" s="34" t="str">
        <f t="shared" si="1"/>
        <v/>
      </c>
    </row>
    <row r="247" spans="1:24" ht="14.25" customHeight="1" x14ac:dyDescent="0.25">
      <c r="A247" s="40">
        <v>0.26900000000000002</v>
      </c>
      <c r="B247" s="41" t="s">
        <v>1046</v>
      </c>
      <c r="C247" s="24" t="s">
        <v>348</v>
      </c>
      <c r="D247" s="24"/>
      <c r="E247" s="24" t="s">
        <v>122</v>
      </c>
      <c r="F247" s="24" t="s">
        <v>1047</v>
      </c>
      <c r="G247" s="31" t="s">
        <v>110</v>
      </c>
      <c r="H247" s="24" t="s">
        <v>84</v>
      </c>
      <c r="I247" s="31" t="s">
        <v>1048</v>
      </c>
      <c r="J247" s="24" t="s">
        <v>1049</v>
      </c>
      <c r="K247" s="36">
        <v>266</v>
      </c>
      <c r="L247" s="36" t="s">
        <v>31</v>
      </c>
      <c r="M247" s="31" t="s">
        <v>838</v>
      </c>
      <c r="N247" s="24" t="s">
        <v>839</v>
      </c>
      <c r="O247" s="24">
        <v>3</v>
      </c>
      <c r="P247" s="24"/>
      <c r="Q247" s="31" t="s">
        <v>34</v>
      </c>
      <c r="R247" s="49"/>
      <c r="S247" s="49"/>
      <c r="T247" s="31" t="s">
        <v>35</v>
      </c>
      <c r="U247" s="34"/>
      <c r="V247" s="34"/>
      <c r="W247" s="34" t="str">
        <f t="shared" si="0"/>
        <v/>
      </c>
      <c r="X247" s="34" t="str">
        <f t="shared" si="1"/>
        <v/>
      </c>
    </row>
    <row r="248" spans="1:24" ht="14.25" customHeight="1" x14ac:dyDescent="0.25">
      <c r="A248" s="40">
        <v>0.1245</v>
      </c>
      <c r="B248" s="41" t="s">
        <v>1050</v>
      </c>
      <c r="C248" s="24" t="s">
        <v>24</v>
      </c>
      <c r="D248" s="24"/>
      <c r="E248" s="24" t="s">
        <v>267</v>
      </c>
      <c r="F248" s="24" t="s">
        <v>1051</v>
      </c>
      <c r="G248" s="31" t="s">
        <v>83</v>
      </c>
      <c r="H248" s="24" t="s">
        <v>84</v>
      </c>
      <c r="I248" s="31" t="s">
        <v>1052</v>
      </c>
      <c r="J248" s="24" t="s">
        <v>1053</v>
      </c>
      <c r="K248" s="30">
        <v>267</v>
      </c>
      <c r="L248" s="30" t="s">
        <v>31</v>
      </c>
      <c r="M248" s="31" t="s">
        <v>838</v>
      </c>
      <c r="N248" s="24" t="s">
        <v>839</v>
      </c>
      <c r="O248" s="24">
        <v>3</v>
      </c>
      <c r="P248" s="24"/>
      <c r="Q248" s="31" t="s">
        <v>34</v>
      </c>
      <c r="R248" s="49"/>
      <c r="S248" s="49"/>
      <c r="T248" s="31" t="s">
        <v>35</v>
      </c>
      <c r="U248" s="34"/>
      <c r="V248" s="34"/>
      <c r="W248" s="34" t="str">
        <f t="shared" si="0"/>
        <v/>
      </c>
      <c r="X248" s="34" t="str">
        <f t="shared" si="1"/>
        <v/>
      </c>
    </row>
    <row r="249" spans="1:24" ht="14.25" customHeight="1" x14ac:dyDescent="0.25">
      <c r="A249" s="40">
        <v>0.1245</v>
      </c>
      <c r="B249" s="52" t="s">
        <v>1054</v>
      </c>
      <c r="C249" s="24" t="s">
        <v>24</v>
      </c>
      <c r="D249" s="24"/>
      <c r="E249" s="24" t="s">
        <v>178</v>
      </c>
      <c r="F249" s="24" t="s">
        <v>1055</v>
      </c>
      <c r="G249" s="31" t="s">
        <v>180</v>
      </c>
      <c r="H249" s="24" t="s">
        <v>84</v>
      </c>
      <c r="I249" s="31" t="s">
        <v>1052</v>
      </c>
      <c r="J249" s="24" t="s">
        <v>1053</v>
      </c>
      <c r="K249" s="35">
        <v>267</v>
      </c>
      <c r="L249" s="35" t="s">
        <v>47</v>
      </c>
      <c r="M249" s="31" t="s">
        <v>838</v>
      </c>
      <c r="N249" s="24" t="s">
        <v>839</v>
      </c>
      <c r="O249" s="24">
        <v>3</v>
      </c>
      <c r="P249" s="24"/>
      <c r="Q249" s="31" t="s">
        <v>34</v>
      </c>
      <c r="R249" s="49"/>
      <c r="S249" s="49"/>
      <c r="T249" s="31" t="s">
        <v>35</v>
      </c>
      <c r="U249" s="34"/>
      <c r="V249" s="34"/>
      <c r="W249" s="34" t="str">
        <f t="shared" si="0"/>
        <v/>
      </c>
      <c r="X249" s="34" t="str">
        <f t="shared" si="1"/>
        <v/>
      </c>
    </row>
    <row r="250" spans="1:24" ht="14.25" customHeight="1" x14ac:dyDescent="0.25">
      <c r="A250" s="40">
        <v>0.13780000000000001</v>
      </c>
      <c r="B250" s="41" t="s">
        <v>1056</v>
      </c>
      <c r="C250" s="24" t="s">
        <v>24</v>
      </c>
      <c r="D250" s="24"/>
      <c r="E250" s="24" t="s">
        <v>1057</v>
      </c>
      <c r="F250" s="24" t="s">
        <v>1058</v>
      </c>
      <c r="G250" s="31" t="s">
        <v>83</v>
      </c>
      <c r="H250" s="24" t="s">
        <v>84</v>
      </c>
      <c r="I250" s="31" t="s">
        <v>1059</v>
      </c>
      <c r="J250" s="24" t="s">
        <v>1060</v>
      </c>
      <c r="K250" s="53">
        <v>268</v>
      </c>
      <c r="L250" s="53" t="s">
        <v>31</v>
      </c>
      <c r="M250" s="31" t="s">
        <v>838</v>
      </c>
      <c r="N250" s="24" t="s">
        <v>839</v>
      </c>
      <c r="O250" s="24">
        <v>3</v>
      </c>
      <c r="P250" s="24"/>
      <c r="Q250" s="31" t="s">
        <v>34</v>
      </c>
      <c r="R250" s="49"/>
      <c r="S250" s="49"/>
      <c r="T250" s="31" t="s">
        <v>35</v>
      </c>
      <c r="U250" s="34"/>
      <c r="V250" s="34"/>
      <c r="W250" s="34" t="str">
        <f t="shared" si="0"/>
        <v/>
      </c>
      <c r="X250" s="34" t="str">
        <f t="shared" si="1"/>
        <v/>
      </c>
    </row>
    <row r="251" spans="1:24" ht="14.25" customHeight="1" x14ac:dyDescent="0.25">
      <c r="A251" s="43">
        <v>1.1836</v>
      </c>
      <c r="B251" s="43">
        <v>1.345</v>
      </c>
      <c r="C251" s="24" t="s">
        <v>24</v>
      </c>
      <c r="D251" s="24"/>
      <c r="E251" s="24" t="s">
        <v>1061</v>
      </c>
      <c r="F251" s="24" t="s">
        <v>1062</v>
      </c>
      <c r="G251" s="31" t="s">
        <v>46</v>
      </c>
      <c r="H251" s="24" t="s">
        <v>28</v>
      </c>
      <c r="I251" s="31" t="s">
        <v>1063</v>
      </c>
      <c r="J251" s="24" t="s">
        <v>1064</v>
      </c>
      <c r="K251" s="36">
        <v>207</v>
      </c>
      <c r="L251" s="36" t="s">
        <v>31</v>
      </c>
      <c r="M251" s="31" t="s">
        <v>133</v>
      </c>
      <c r="N251" s="24" t="s">
        <v>134</v>
      </c>
      <c r="O251" s="24">
        <v>4</v>
      </c>
      <c r="P251" s="24"/>
      <c r="Q251" s="31" t="s">
        <v>66</v>
      </c>
      <c r="R251" s="24"/>
      <c r="S251" s="24"/>
      <c r="T251" s="31" t="s">
        <v>35</v>
      </c>
      <c r="U251" s="34"/>
      <c r="V251" s="34"/>
      <c r="W251" s="34" t="str">
        <f t="shared" si="0"/>
        <v/>
      </c>
      <c r="X251" s="34" t="str">
        <f t="shared" si="1"/>
        <v/>
      </c>
    </row>
    <row r="252" spans="1:24" ht="14.25" customHeight="1" x14ac:dyDescent="0.25">
      <c r="A252" s="40">
        <v>5.7136363636363647</v>
      </c>
      <c r="B252" s="40">
        <v>7.5</v>
      </c>
      <c r="C252" s="24" t="s">
        <v>235</v>
      </c>
      <c r="D252" s="24"/>
      <c r="E252" s="24" t="s">
        <v>591</v>
      </c>
      <c r="F252" s="24" t="s">
        <v>1065</v>
      </c>
      <c r="G252" s="27" t="s">
        <v>39</v>
      </c>
      <c r="H252" s="24" t="s">
        <v>235</v>
      </c>
      <c r="I252" s="84" t="s">
        <v>1066</v>
      </c>
      <c r="J252" s="51" t="s">
        <v>1067</v>
      </c>
      <c r="K252" s="36">
        <v>19</v>
      </c>
      <c r="L252" s="36" t="s">
        <v>31</v>
      </c>
      <c r="M252" s="31" t="s">
        <v>622</v>
      </c>
      <c r="N252" s="24" t="s">
        <v>33</v>
      </c>
      <c r="O252" s="24">
        <v>6</v>
      </c>
      <c r="P252" s="31" t="s">
        <v>623</v>
      </c>
      <c r="Q252" s="31" t="s">
        <v>34</v>
      </c>
      <c r="R252" s="24"/>
      <c r="S252" s="24"/>
      <c r="T252" s="31" t="s">
        <v>35</v>
      </c>
      <c r="U252" s="34"/>
      <c r="V252" s="34"/>
      <c r="W252" s="34" t="str">
        <f t="shared" si="0"/>
        <v/>
      </c>
      <c r="X252" s="34" t="str">
        <f t="shared" si="1"/>
        <v/>
      </c>
    </row>
    <row r="253" spans="1:24" ht="14.25" customHeight="1" x14ac:dyDescent="0.25">
      <c r="A253" s="40">
        <v>0.17250000000000001</v>
      </c>
      <c r="B253" s="40">
        <v>0.31</v>
      </c>
      <c r="C253" s="24" t="s">
        <v>24</v>
      </c>
      <c r="D253" s="24"/>
      <c r="E253" s="24" t="s">
        <v>67</v>
      </c>
      <c r="F253" s="24" t="s">
        <v>1068</v>
      </c>
      <c r="G253" s="31" t="s">
        <v>69</v>
      </c>
      <c r="H253" s="24" t="s">
        <v>28</v>
      </c>
      <c r="I253" s="84" t="s">
        <v>1069</v>
      </c>
      <c r="J253" s="51" t="s">
        <v>1070</v>
      </c>
      <c r="K253" s="36">
        <v>20</v>
      </c>
      <c r="L253" s="36" t="s">
        <v>31</v>
      </c>
      <c r="M253" s="31" t="s">
        <v>622</v>
      </c>
      <c r="N253" s="24" t="s">
        <v>33</v>
      </c>
      <c r="O253" s="24">
        <v>6</v>
      </c>
      <c r="P253" s="31" t="s">
        <v>623</v>
      </c>
      <c r="Q253" s="31" t="s">
        <v>34</v>
      </c>
      <c r="R253" s="24"/>
      <c r="S253" s="24"/>
      <c r="T253" s="31" t="s">
        <v>35</v>
      </c>
      <c r="U253" s="34"/>
      <c r="V253" s="34"/>
      <c r="W253" s="34" t="str">
        <f t="shared" si="0"/>
        <v/>
      </c>
      <c r="X253" s="34" t="str">
        <f t="shared" si="1"/>
        <v/>
      </c>
    </row>
    <row r="254" spans="1:24" ht="14.25" customHeight="1" x14ac:dyDescent="0.25">
      <c r="A254" s="40">
        <v>0.72</v>
      </c>
      <c r="B254" s="41">
        <v>0.8</v>
      </c>
      <c r="C254" s="24" t="s">
        <v>24</v>
      </c>
      <c r="D254" s="24"/>
      <c r="E254" s="24" t="s">
        <v>702</v>
      </c>
      <c r="F254" s="24" t="s">
        <v>1071</v>
      </c>
      <c r="G254" s="31" t="s">
        <v>110</v>
      </c>
      <c r="H254" s="24" t="s">
        <v>28</v>
      </c>
      <c r="I254" s="31" t="s">
        <v>1072</v>
      </c>
      <c r="J254" s="24" t="s">
        <v>1073</v>
      </c>
      <c r="K254" s="36">
        <v>21</v>
      </c>
      <c r="L254" s="36" t="s">
        <v>31</v>
      </c>
      <c r="M254" s="31" t="s">
        <v>622</v>
      </c>
      <c r="N254" s="24" t="s">
        <v>33</v>
      </c>
      <c r="O254" s="24">
        <v>6</v>
      </c>
      <c r="P254" s="31" t="s">
        <v>623</v>
      </c>
      <c r="Q254" s="31" t="s">
        <v>34</v>
      </c>
      <c r="R254" s="24"/>
      <c r="S254" s="24"/>
      <c r="T254" s="31" t="s">
        <v>35</v>
      </c>
      <c r="U254" s="34"/>
      <c r="V254" s="34"/>
      <c r="W254" s="34" t="str">
        <f t="shared" si="0"/>
        <v/>
      </c>
      <c r="X254" s="34" t="str">
        <f t="shared" si="1"/>
        <v/>
      </c>
    </row>
    <row r="255" spans="1:24" ht="14.25" customHeight="1" x14ac:dyDescent="0.25">
      <c r="A255" s="40">
        <v>2.7</v>
      </c>
      <c r="B255" s="24">
        <v>4.75</v>
      </c>
      <c r="C255" s="24" t="s">
        <v>1074</v>
      </c>
      <c r="D255" s="24"/>
      <c r="E255" s="24" t="s">
        <v>702</v>
      </c>
      <c r="F255" s="24" t="s">
        <v>1075</v>
      </c>
      <c r="G255" s="31" t="s">
        <v>69</v>
      </c>
      <c r="H255" s="24" t="s">
        <v>244</v>
      </c>
      <c r="I255" s="31" t="s">
        <v>1076</v>
      </c>
      <c r="J255" s="24" t="s">
        <v>1077</v>
      </c>
      <c r="K255" s="36">
        <v>725</v>
      </c>
      <c r="L255" s="36" t="s">
        <v>31</v>
      </c>
      <c r="M255" s="31" t="s">
        <v>937</v>
      </c>
      <c r="N255" s="24" t="s">
        <v>78</v>
      </c>
      <c r="O255" s="24">
        <v>7</v>
      </c>
      <c r="P255" s="24"/>
      <c r="Q255" s="31" t="s">
        <v>34</v>
      </c>
      <c r="R255" s="24"/>
      <c r="S255" s="24"/>
      <c r="T255" s="31" t="s">
        <v>35</v>
      </c>
      <c r="U255" s="34"/>
      <c r="V255" s="34"/>
      <c r="W255" s="34" t="str">
        <f t="shared" si="0"/>
        <v/>
      </c>
      <c r="X255" s="34" t="str">
        <f t="shared" si="1"/>
        <v/>
      </c>
    </row>
    <row r="256" spans="1:24" ht="14.25" customHeight="1" x14ac:dyDescent="0.25">
      <c r="A256" s="40">
        <v>0.72</v>
      </c>
      <c r="B256" s="41">
        <v>1.44</v>
      </c>
      <c r="C256" s="24" t="s">
        <v>24</v>
      </c>
      <c r="D256" s="24"/>
      <c r="E256" s="24" t="s">
        <v>1078</v>
      </c>
      <c r="F256" s="24" t="s">
        <v>1079</v>
      </c>
      <c r="G256" s="27" t="s">
        <v>39</v>
      </c>
      <c r="H256" s="24" t="s">
        <v>28</v>
      </c>
      <c r="I256" s="31" t="s">
        <v>1080</v>
      </c>
      <c r="J256" s="24" t="s">
        <v>1081</v>
      </c>
      <c r="K256" s="36">
        <v>22</v>
      </c>
      <c r="L256" s="36" t="s">
        <v>31</v>
      </c>
      <c r="M256" s="31" t="s">
        <v>622</v>
      </c>
      <c r="N256" s="24" t="s">
        <v>33</v>
      </c>
      <c r="O256" s="24">
        <v>6</v>
      </c>
      <c r="P256" s="31" t="s">
        <v>623</v>
      </c>
      <c r="Q256" s="31" t="s">
        <v>34</v>
      </c>
      <c r="R256" s="24"/>
      <c r="S256" s="24"/>
      <c r="T256" s="31" t="s">
        <v>35</v>
      </c>
      <c r="U256" s="34"/>
      <c r="V256" s="34"/>
      <c r="W256" s="34" t="str">
        <f t="shared" si="0"/>
        <v/>
      </c>
      <c r="X256" s="34" t="str">
        <f t="shared" si="1"/>
        <v/>
      </c>
    </row>
    <row r="257" spans="1:24" ht="14.25" customHeight="1" x14ac:dyDescent="0.25">
      <c r="A257" s="24">
        <v>6.3070000000000004</v>
      </c>
      <c r="B257" s="24" t="s">
        <v>1082</v>
      </c>
      <c r="C257" s="24" t="s">
        <v>24</v>
      </c>
      <c r="D257" s="24"/>
      <c r="E257" s="24" t="s">
        <v>1083</v>
      </c>
      <c r="F257" s="24" t="s">
        <v>1084</v>
      </c>
      <c r="G257" s="31" t="s">
        <v>110</v>
      </c>
      <c r="H257" s="24" t="s">
        <v>84</v>
      </c>
      <c r="I257" s="31" t="s">
        <v>1085</v>
      </c>
      <c r="J257" s="24" t="s">
        <v>1086</v>
      </c>
      <c r="K257" s="36">
        <v>214</v>
      </c>
      <c r="L257" s="36" t="s">
        <v>31</v>
      </c>
      <c r="M257" s="31" t="s">
        <v>184</v>
      </c>
      <c r="N257" s="24" t="s">
        <v>185</v>
      </c>
      <c r="O257" s="24">
        <v>2</v>
      </c>
      <c r="P257" s="24"/>
      <c r="Q257" s="31" t="s">
        <v>66</v>
      </c>
      <c r="R257" s="24"/>
      <c r="S257" s="24"/>
      <c r="T257" s="31" t="s">
        <v>35</v>
      </c>
      <c r="U257" s="34"/>
      <c r="V257" s="34"/>
      <c r="W257" s="34" t="str">
        <f t="shared" si="0"/>
        <v/>
      </c>
      <c r="X257" s="34" t="str">
        <f t="shared" si="1"/>
        <v/>
      </c>
    </row>
    <row r="258" spans="1:24" ht="14.25" customHeight="1" x14ac:dyDescent="0.25">
      <c r="A258" s="40">
        <v>0.185</v>
      </c>
      <c r="B258" s="45" t="s">
        <v>1087</v>
      </c>
      <c r="C258" s="31" t="s">
        <v>1088</v>
      </c>
      <c r="D258" s="24"/>
      <c r="E258" s="31" t="s">
        <v>1089</v>
      </c>
      <c r="F258" s="24" t="s">
        <v>1090</v>
      </c>
      <c r="G258" s="31" t="s">
        <v>110</v>
      </c>
      <c r="H258" s="24" t="s">
        <v>84</v>
      </c>
      <c r="I258" s="31" t="s">
        <v>1091</v>
      </c>
      <c r="J258" s="24" t="s">
        <v>1092</v>
      </c>
      <c r="K258" s="30">
        <v>569</v>
      </c>
      <c r="L258" s="30" t="s">
        <v>31</v>
      </c>
      <c r="M258" s="31" t="s">
        <v>234</v>
      </c>
      <c r="N258" s="24" t="s">
        <v>88</v>
      </c>
      <c r="O258" s="24">
        <v>5</v>
      </c>
      <c r="P258" s="24"/>
      <c r="Q258" s="31" t="s">
        <v>34</v>
      </c>
      <c r="R258" s="24"/>
      <c r="S258" s="24"/>
      <c r="T258" s="31" t="s">
        <v>35</v>
      </c>
      <c r="U258" s="34"/>
      <c r="V258" s="34"/>
      <c r="W258" s="34" t="str">
        <f t="shared" si="0"/>
        <v/>
      </c>
      <c r="X258" s="34" t="str">
        <f t="shared" si="1"/>
        <v/>
      </c>
    </row>
    <row r="259" spans="1:24" ht="14.25" customHeight="1" x14ac:dyDescent="0.25">
      <c r="A259" s="40">
        <v>0.185</v>
      </c>
      <c r="B259" s="40" t="s">
        <v>1093</v>
      </c>
      <c r="C259" s="24" t="s">
        <v>24</v>
      </c>
      <c r="D259" s="24"/>
      <c r="E259" s="24" t="s">
        <v>1094</v>
      </c>
      <c r="F259" s="24" t="s">
        <v>1095</v>
      </c>
      <c r="G259" s="31" t="s">
        <v>93</v>
      </c>
      <c r="H259" s="24" t="s">
        <v>84</v>
      </c>
      <c r="I259" s="31" t="s">
        <v>1091</v>
      </c>
      <c r="J259" s="24" t="s">
        <v>1092</v>
      </c>
      <c r="K259" s="35">
        <v>569</v>
      </c>
      <c r="L259" s="35" t="s">
        <v>47</v>
      </c>
      <c r="M259" s="31" t="s">
        <v>234</v>
      </c>
      <c r="N259" s="24" t="s">
        <v>88</v>
      </c>
      <c r="O259" s="24">
        <v>5</v>
      </c>
      <c r="P259" s="24"/>
      <c r="Q259" s="31" t="s">
        <v>34</v>
      </c>
      <c r="R259" s="24"/>
      <c r="S259" s="24"/>
      <c r="T259" s="31" t="s">
        <v>35</v>
      </c>
      <c r="U259" s="34"/>
      <c r="V259" s="34"/>
      <c r="W259" s="34" t="str">
        <f t="shared" si="0"/>
        <v/>
      </c>
      <c r="X259" s="34" t="str">
        <f t="shared" si="1"/>
        <v/>
      </c>
    </row>
    <row r="260" spans="1:24" ht="14.25" customHeight="1" x14ac:dyDescent="0.25">
      <c r="A260" s="40">
        <v>6.99</v>
      </c>
      <c r="B260" s="41" t="s">
        <v>1096</v>
      </c>
      <c r="C260" s="24" t="s">
        <v>1097</v>
      </c>
      <c r="D260" s="24"/>
      <c r="E260" s="36" t="s">
        <v>940</v>
      </c>
      <c r="F260" s="24" t="s">
        <v>1098</v>
      </c>
      <c r="G260" s="31" t="s">
        <v>110</v>
      </c>
      <c r="H260" s="24" t="s">
        <v>144</v>
      </c>
      <c r="I260" s="31" t="s">
        <v>1099</v>
      </c>
      <c r="J260" s="24" t="s">
        <v>1100</v>
      </c>
      <c r="K260" s="36">
        <v>802</v>
      </c>
      <c r="L260" s="36" t="s">
        <v>31</v>
      </c>
      <c r="M260" s="31" t="s">
        <v>306</v>
      </c>
      <c r="N260" s="24" t="s">
        <v>88</v>
      </c>
      <c r="O260" s="24">
        <v>7</v>
      </c>
      <c r="P260" s="24"/>
      <c r="Q260" s="31" t="s">
        <v>34</v>
      </c>
      <c r="R260" s="24"/>
      <c r="S260" s="24"/>
      <c r="T260" s="31" t="s">
        <v>35</v>
      </c>
      <c r="U260" s="34"/>
      <c r="V260" s="34"/>
      <c r="W260" s="34" t="str">
        <f t="shared" si="0"/>
        <v/>
      </c>
      <c r="X260" s="34" t="str">
        <f t="shared" si="1"/>
        <v/>
      </c>
    </row>
    <row r="261" spans="1:24" ht="14.25" customHeight="1" x14ac:dyDescent="0.25">
      <c r="A261" s="40">
        <v>0.34899999999999998</v>
      </c>
      <c r="B261" s="40" t="s">
        <v>1101</v>
      </c>
      <c r="C261" s="24" t="s">
        <v>1102</v>
      </c>
      <c r="D261" s="24"/>
      <c r="E261" s="24" t="s">
        <v>940</v>
      </c>
      <c r="F261" s="24" t="s">
        <v>1103</v>
      </c>
      <c r="G261" s="31" t="s">
        <v>110</v>
      </c>
      <c r="H261" s="24" t="s">
        <v>84</v>
      </c>
      <c r="I261" s="84" t="s">
        <v>1104</v>
      </c>
      <c r="J261" s="51" t="s">
        <v>1105</v>
      </c>
      <c r="K261" s="30">
        <v>800</v>
      </c>
      <c r="L261" s="30" t="s">
        <v>31</v>
      </c>
      <c r="M261" s="31" t="s">
        <v>306</v>
      </c>
      <c r="N261" s="24" t="s">
        <v>88</v>
      </c>
      <c r="O261" s="24">
        <v>7</v>
      </c>
      <c r="P261" s="24"/>
      <c r="Q261" s="31" t="s">
        <v>34</v>
      </c>
      <c r="R261" s="24"/>
      <c r="S261" s="24"/>
      <c r="T261" s="31" t="s">
        <v>35</v>
      </c>
      <c r="U261" s="34"/>
      <c r="V261" s="34"/>
      <c r="W261" s="34" t="str">
        <f t="shared" si="0"/>
        <v/>
      </c>
      <c r="X261" s="34" t="str">
        <f t="shared" si="1"/>
        <v/>
      </c>
    </row>
    <row r="262" spans="1:24" ht="14.25" customHeight="1" x14ac:dyDescent="0.25">
      <c r="A262" s="40">
        <v>0.34899999999999998</v>
      </c>
      <c r="B262" s="41" t="s">
        <v>1106</v>
      </c>
      <c r="C262" s="24" t="s">
        <v>1107</v>
      </c>
      <c r="D262" s="24"/>
      <c r="E262" s="36" t="s">
        <v>291</v>
      </c>
      <c r="F262" s="24" t="s">
        <v>1108</v>
      </c>
      <c r="G262" s="31" t="s">
        <v>110</v>
      </c>
      <c r="H262" s="24" t="s">
        <v>84</v>
      </c>
      <c r="I262" s="84" t="s">
        <v>1104</v>
      </c>
      <c r="J262" s="51" t="s">
        <v>1105</v>
      </c>
      <c r="K262" s="59">
        <v>800</v>
      </c>
      <c r="L262" s="59" t="s">
        <v>47</v>
      </c>
      <c r="M262" s="31" t="s">
        <v>306</v>
      </c>
      <c r="N262" s="24" t="s">
        <v>88</v>
      </c>
      <c r="O262" s="24">
        <v>7</v>
      </c>
      <c r="P262" s="24"/>
      <c r="Q262" s="31" t="s">
        <v>34</v>
      </c>
      <c r="R262" s="24"/>
      <c r="S262" s="24"/>
      <c r="T262" s="31" t="s">
        <v>35</v>
      </c>
      <c r="U262" s="34"/>
      <c r="V262" s="34"/>
      <c r="W262" s="34" t="str">
        <f t="shared" si="0"/>
        <v/>
      </c>
      <c r="X262" s="34" t="str">
        <f t="shared" si="1"/>
        <v/>
      </c>
    </row>
    <row r="263" spans="1:24" ht="14.25" customHeight="1" x14ac:dyDescent="0.25">
      <c r="A263" s="40">
        <v>5.9</v>
      </c>
      <c r="B263" s="41" t="s">
        <v>1109</v>
      </c>
      <c r="C263" s="24" t="s">
        <v>1097</v>
      </c>
      <c r="D263" s="24"/>
      <c r="E263" s="36" t="s">
        <v>940</v>
      </c>
      <c r="F263" s="24" t="s">
        <v>1110</v>
      </c>
      <c r="G263" s="31" t="s">
        <v>110</v>
      </c>
      <c r="H263" s="24" t="s">
        <v>144</v>
      </c>
      <c r="I263" s="31" t="s">
        <v>1111</v>
      </c>
      <c r="J263" s="24" t="s">
        <v>1112</v>
      </c>
      <c r="K263" s="36">
        <v>801</v>
      </c>
      <c r="L263" s="36" t="s">
        <v>31</v>
      </c>
      <c r="M263" s="31" t="s">
        <v>306</v>
      </c>
      <c r="N263" s="24" t="s">
        <v>88</v>
      </c>
      <c r="O263" s="24">
        <v>7</v>
      </c>
      <c r="P263" s="24"/>
      <c r="Q263" s="31" t="s">
        <v>34</v>
      </c>
      <c r="R263" s="24"/>
      <c r="S263" s="24"/>
      <c r="T263" s="31" t="s">
        <v>35</v>
      </c>
      <c r="U263" s="34"/>
      <c r="V263" s="34"/>
      <c r="W263" s="34" t="str">
        <f t="shared" si="0"/>
        <v/>
      </c>
      <c r="X263" s="34" t="str">
        <f t="shared" si="1"/>
        <v/>
      </c>
    </row>
    <row r="264" spans="1:24" ht="14.25" customHeight="1" x14ac:dyDescent="0.25">
      <c r="A264" s="22">
        <v>190</v>
      </c>
      <c r="B264" s="23">
        <v>260</v>
      </c>
      <c r="C264" s="24" t="s">
        <v>49</v>
      </c>
      <c r="D264" s="31" t="s">
        <v>171</v>
      </c>
      <c r="E264" s="25" t="s">
        <v>37</v>
      </c>
      <c r="F264" s="25" t="s">
        <v>1113</v>
      </c>
      <c r="G264" s="27" t="s">
        <v>39</v>
      </c>
      <c r="H264" s="25" t="s">
        <v>40</v>
      </c>
      <c r="I264" s="84" t="s">
        <v>1114</v>
      </c>
      <c r="J264" s="86" t="s">
        <v>1115</v>
      </c>
      <c r="K264" s="30">
        <v>8</v>
      </c>
      <c r="L264" s="30" t="s">
        <v>31</v>
      </c>
      <c r="M264" s="31" t="s">
        <v>43</v>
      </c>
      <c r="N264" s="24">
        <v>2018</v>
      </c>
      <c r="O264" s="24">
        <v>51</v>
      </c>
      <c r="P264" s="24" t="s">
        <v>44</v>
      </c>
      <c r="Q264" s="31" t="s">
        <v>34</v>
      </c>
      <c r="R264" s="24" t="s">
        <v>45</v>
      </c>
      <c r="S264" s="24" t="s">
        <v>44</v>
      </c>
      <c r="T264" s="31" t="s">
        <v>35</v>
      </c>
      <c r="U264" s="34"/>
      <c r="V264" s="34"/>
      <c r="W264" s="34" t="str">
        <f t="shared" si="0"/>
        <v/>
      </c>
      <c r="X264" s="34" t="str">
        <f t="shared" si="1"/>
        <v/>
      </c>
    </row>
    <row r="265" spans="1:24" ht="14.25" customHeight="1" x14ac:dyDescent="0.25">
      <c r="A265" s="22">
        <v>190</v>
      </c>
      <c r="B265" s="23">
        <v>260</v>
      </c>
      <c r="C265" s="24" t="s">
        <v>49</v>
      </c>
      <c r="D265" s="31" t="s">
        <v>171</v>
      </c>
      <c r="E265" s="25" t="s">
        <v>37</v>
      </c>
      <c r="F265" s="25" t="s">
        <v>1113</v>
      </c>
      <c r="G265" s="27" t="s">
        <v>46</v>
      </c>
      <c r="H265" s="25" t="s">
        <v>40</v>
      </c>
      <c r="I265" s="31" t="s">
        <v>1114</v>
      </c>
      <c r="J265" s="25" t="s">
        <v>1115</v>
      </c>
      <c r="K265" s="35">
        <v>8</v>
      </c>
      <c r="L265" s="35" t="s">
        <v>47</v>
      </c>
      <c r="M265" s="31" t="s">
        <v>43</v>
      </c>
      <c r="N265" s="24">
        <v>2018</v>
      </c>
      <c r="O265" s="24">
        <v>51</v>
      </c>
      <c r="P265" s="24" t="s">
        <v>44</v>
      </c>
      <c r="Q265" s="31" t="s">
        <v>34</v>
      </c>
      <c r="R265" s="24" t="s">
        <v>45</v>
      </c>
      <c r="S265" s="24" t="s">
        <v>44</v>
      </c>
      <c r="T265" s="31" t="s">
        <v>35</v>
      </c>
      <c r="U265" s="34"/>
      <c r="V265" s="34"/>
      <c r="W265" s="34" t="str">
        <f t="shared" si="0"/>
        <v/>
      </c>
      <c r="X265" s="34" t="str">
        <f t="shared" si="1"/>
        <v/>
      </c>
    </row>
    <row r="266" spans="1:24" ht="14.25" customHeight="1" x14ac:dyDescent="0.25">
      <c r="A266" s="22">
        <v>190</v>
      </c>
      <c r="B266" s="23">
        <v>260</v>
      </c>
      <c r="C266" s="24" t="s">
        <v>49</v>
      </c>
      <c r="D266" s="31" t="s">
        <v>171</v>
      </c>
      <c r="E266" s="25" t="s">
        <v>37</v>
      </c>
      <c r="F266" s="25" t="s">
        <v>1113</v>
      </c>
      <c r="G266" s="31" t="s">
        <v>27</v>
      </c>
      <c r="H266" s="25" t="s">
        <v>40</v>
      </c>
      <c r="I266" s="31" t="s">
        <v>1114</v>
      </c>
      <c r="J266" s="25" t="s">
        <v>1115</v>
      </c>
      <c r="K266" s="35">
        <v>8</v>
      </c>
      <c r="L266" s="35" t="s">
        <v>48</v>
      </c>
      <c r="M266" s="31" t="s">
        <v>43</v>
      </c>
      <c r="N266" s="24">
        <v>2018</v>
      </c>
      <c r="O266" s="24">
        <v>51</v>
      </c>
      <c r="P266" s="24" t="s">
        <v>44</v>
      </c>
      <c r="Q266" s="31" t="s">
        <v>34</v>
      </c>
      <c r="R266" s="24" t="s">
        <v>45</v>
      </c>
      <c r="S266" s="24" t="s">
        <v>44</v>
      </c>
      <c r="T266" s="31" t="s">
        <v>35</v>
      </c>
      <c r="U266" s="34"/>
      <c r="V266" s="34"/>
      <c r="W266" s="34" t="str">
        <f t="shared" si="0"/>
        <v/>
      </c>
      <c r="X266" s="34" t="str">
        <f t="shared" si="1"/>
        <v/>
      </c>
    </row>
    <row r="267" spans="1:24" ht="14.25" customHeight="1" x14ac:dyDescent="0.25">
      <c r="A267" s="22">
        <v>472</v>
      </c>
      <c r="B267" s="23">
        <v>650</v>
      </c>
      <c r="C267" s="24" t="s">
        <v>49</v>
      </c>
      <c r="D267" s="31" t="s">
        <v>171</v>
      </c>
      <c r="E267" s="25" t="s">
        <v>37</v>
      </c>
      <c r="F267" s="25" t="s">
        <v>1116</v>
      </c>
      <c r="G267" s="27" t="s">
        <v>39</v>
      </c>
      <c r="H267" s="25" t="s">
        <v>40</v>
      </c>
      <c r="I267" s="31" t="s">
        <v>1117</v>
      </c>
      <c r="J267" s="25" t="s">
        <v>1118</v>
      </c>
      <c r="K267" s="30">
        <v>9</v>
      </c>
      <c r="L267" s="30" t="s">
        <v>31</v>
      </c>
      <c r="M267" s="31" t="s">
        <v>43</v>
      </c>
      <c r="N267" s="24">
        <v>2018</v>
      </c>
      <c r="O267" s="24">
        <v>51</v>
      </c>
      <c r="P267" s="24" t="s">
        <v>44</v>
      </c>
      <c r="Q267" s="31" t="s">
        <v>34</v>
      </c>
      <c r="R267" s="24" t="s">
        <v>45</v>
      </c>
      <c r="S267" s="24" t="s">
        <v>44</v>
      </c>
      <c r="T267" s="31" t="s">
        <v>35</v>
      </c>
      <c r="U267" s="34"/>
      <c r="V267" s="34"/>
      <c r="W267" s="34" t="str">
        <f t="shared" si="0"/>
        <v/>
      </c>
      <c r="X267" s="34" t="str">
        <f t="shared" si="1"/>
        <v/>
      </c>
    </row>
    <row r="268" spans="1:24" ht="14.25" customHeight="1" x14ac:dyDescent="0.25">
      <c r="A268" s="22">
        <v>472</v>
      </c>
      <c r="B268" s="23">
        <v>650</v>
      </c>
      <c r="C268" s="24" t="s">
        <v>49</v>
      </c>
      <c r="D268" s="31" t="s">
        <v>171</v>
      </c>
      <c r="E268" s="25" t="s">
        <v>37</v>
      </c>
      <c r="F268" s="25" t="s">
        <v>1116</v>
      </c>
      <c r="G268" s="27" t="s">
        <v>46</v>
      </c>
      <c r="H268" s="25" t="s">
        <v>40</v>
      </c>
      <c r="I268" s="31" t="s">
        <v>1117</v>
      </c>
      <c r="J268" s="25" t="s">
        <v>1118</v>
      </c>
      <c r="K268" s="35">
        <v>9</v>
      </c>
      <c r="L268" s="35" t="s">
        <v>47</v>
      </c>
      <c r="M268" s="31" t="s">
        <v>43</v>
      </c>
      <c r="N268" s="24">
        <v>2018</v>
      </c>
      <c r="O268" s="24">
        <v>51</v>
      </c>
      <c r="P268" s="24" t="s">
        <v>44</v>
      </c>
      <c r="Q268" s="31" t="s">
        <v>34</v>
      </c>
      <c r="R268" s="24" t="s">
        <v>45</v>
      </c>
      <c r="S268" s="24" t="s">
        <v>44</v>
      </c>
      <c r="T268" s="31" t="s">
        <v>35</v>
      </c>
      <c r="U268" s="34"/>
      <c r="V268" s="34"/>
      <c r="W268" s="34" t="str">
        <f t="shared" si="0"/>
        <v/>
      </c>
      <c r="X268" s="34" t="str">
        <f t="shared" si="1"/>
        <v/>
      </c>
    </row>
    <row r="269" spans="1:24" ht="14.25" customHeight="1" x14ac:dyDescent="0.25">
      <c r="A269" s="22">
        <v>472</v>
      </c>
      <c r="B269" s="23">
        <v>650</v>
      </c>
      <c r="C269" s="24" t="s">
        <v>49</v>
      </c>
      <c r="D269" s="31" t="s">
        <v>171</v>
      </c>
      <c r="E269" s="25" t="s">
        <v>37</v>
      </c>
      <c r="F269" s="25" t="s">
        <v>1116</v>
      </c>
      <c r="G269" s="31" t="s">
        <v>27</v>
      </c>
      <c r="H269" s="25" t="s">
        <v>40</v>
      </c>
      <c r="I269" s="31" t="s">
        <v>1117</v>
      </c>
      <c r="J269" s="25" t="s">
        <v>1118</v>
      </c>
      <c r="K269" s="35">
        <v>9</v>
      </c>
      <c r="L269" s="35" t="s">
        <v>48</v>
      </c>
      <c r="M269" s="31" t="s">
        <v>43</v>
      </c>
      <c r="N269" s="24">
        <v>2018</v>
      </c>
      <c r="O269" s="24">
        <v>51</v>
      </c>
      <c r="P269" s="24" t="s">
        <v>44</v>
      </c>
      <c r="Q269" s="31" t="s">
        <v>34</v>
      </c>
      <c r="R269" s="24" t="s">
        <v>45</v>
      </c>
      <c r="S269" s="24" t="s">
        <v>44</v>
      </c>
      <c r="T269" s="31" t="s">
        <v>35</v>
      </c>
      <c r="U269" s="34"/>
      <c r="V269" s="34"/>
      <c r="W269" s="34" t="str">
        <f t="shared" si="0"/>
        <v/>
      </c>
      <c r="X269" s="34" t="str">
        <f t="shared" si="1"/>
        <v/>
      </c>
    </row>
    <row r="270" spans="1:24" ht="14.25" customHeight="1" x14ac:dyDescent="0.25">
      <c r="A270" s="40">
        <v>0.185</v>
      </c>
      <c r="B270" s="41" t="s">
        <v>1119</v>
      </c>
      <c r="C270" s="24" t="s">
        <v>115</v>
      </c>
      <c r="D270" s="24"/>
      <c r="E270" s="24" t="s">
        <v>808</v>
      </c>
      <c r="F270" s="24" t="s">
        <v>1120</v>
      </c>
      <c r="G270" s="31" t="s">
        <v>93</v>
      </c>
      <c r="H270" s="24" t="s">
        <v>84</v>
      </c>
      <c r="I270" s="31" t="s">
        <v>1121</v>
      </c>
      <c r="J270" s="24" t="s">
        <v>1122</v>
      </c>
      <c r="K270" s="36">
        <v>293</v>
      </c>
      <c r="L270" s="36" t="s">
        <v>31</v>
      </c>
      <c r="M270" s="31" t="s">
        <v>87</v>
      </c>
      <c r="N270" s="24" t="s">
        <v>88</v>
      </c>
      <c r="O270" s="24">
        <v>3</v>
      </c>
      <c r="P270" s="24"/>
      <c r="Q270" s="31" t="s">
        <v>34</v>
      </c>
      <c r="R270" s="49"/>
      <c r="S270" s="49"/>
      <c r="T270" s="31" t="s">
        <v>35</v>
      </c>
      <c r="U270" s="34"/>
      <c r="V270" s="34"/>
      <c r="W270" s="34" t="str">
        <f t="shared" si="0"/>
        <v/>
      </c>
      <c r="X270" s="34" t="str">
        <f t="shared" si="1"/>
        <v/>
      </c>
    </row>
    <row r="271" spans="1:24" ht="14.25" customHeight="1" x14ac:dyDescent="0.25">
      <c r="A271" s="40">
        <v>0.63</v>
      </c>
      <c r="B271" s="41" t="s">
        <v>1123</v>
      </c>
      <c r="C271" s="24" t="s">
        <v>348</v>
      </c>
      <c r="D271" s="24"/>
      <c r="E271" s="31" t="s">
        <v>1124</v>
      </c>
      <c r="F271" s="24" t="s">
        <v>1125</v>
      </c>
      <c r="G271" s="31" t="s">
        <v>27</v>
      </c>
      <c r="H271" s="24" t="s">
        <v>84</v>
      </c>
      <c r="I271" s="31" t="s">
        <v>1126</v>
      </c>
      <c r="J271" s="24" t="s">
        <v>1127</v>
      </c>
      <c r="K271" s="36">
        <v>294</v>
      </c>
      <c r="L271" s="36" t="s">
        <v>31</v>
      </c>
      <c r="M271" s="31" t="s">
        <v>87</v>
      </c>
      <c r="N271" s="24" t="s">
        <v>88</v>
      </c>
      <c r="O271" s="24">
        <v>3</v>
      </c>
      <c r="P271" s="24"/>
      <c r="Q271" s="31" t="s">
        <v>34</v>
      </c>
      <c r="R271" s="49"/>
      <c r="S271" s="49"/>
      <c r="T271" s="31" t="s">
        <v>35</v>
      </c>
      <c r="U271" s="34"/>
      <c r="V271" s="34"/>
      <c r="W271" s="34" t="str">
        <f t="shared" si="0"/>
        <v/>
      </c>
      <c r="X271" s="34" t="str">
        <f t="shared" si="1"/>
        <v/>
      </c>
    </row>
    <row r="272" spans="1:24" ht="14.25" customHeight="1" x14ac:dyDescent="0.25">
      <c r="A272" s="40">
        <v>0.4</v>
      </c>
      <c r="B272" s="41" t="s">
        <v>1128</v>
      </c>
      <c r="C272" s="24" t="s">
        <v>115</v>
      </c>
      <c r="D272" s="24"/>
      <c r="E272" s="24" t="s">
        <v>808</v>
      </c>
      <c r="F272" s="24" t="s">
        <v>1129</v>
      </c>
      <c r="G272" s="31" t="s">
        <v>93</v>
      </c>
      <c r="H272" s="24" t="s">
        <v>84</v>
      </c>
      <c r="I272" s="31" t="s">
        <v>1130</v>
      </c>
      <c r="J272" s="24" t="s">
        <v>1131</v>
      </c>
      <c r="K272" s="36">
        <v>295</v>
      </c>
      <c r="L272" s="36" t="s">
        <v>31</v>
      </c>
      <c r="M272" s="31" t="s">
        <v>87</v>
      </c>
      <c r="N272" s="24" t="s">
        <v>88</v>
      </c>
      <c r="O272" s="24">
        <v>3</v>
      </c>
      <c r="P272" s="24"/>
      <c r="Q272" s="31" t="s">
        <v>34</v>
      </c>
      <c r="R272" s="49"/>
      <c r="S272" s="49"/>
      <c r="T272" s="31" t="s">
        <v>35</v>
      </c>
      <c r="U272" s="34"/>
      <c r="V272" s="34"/>
      <c r="W272" s="34" t="str">
        <f t="shared" si="0"/>
        <v/>
      </c>
      <c r="X272" s="34" t="str">
        <f t="shared" si="1"/>
        <v/>
      </c>
    </row>
    <row r="273" spans="1:24" ht="14.25" customHeight="1" x14ac:dyDescent="0.25">
      <c r="A273" s="43">
        <v>21</v>
      </c>
      <c r="B273" s="40" t="s">
        <v>491</v>
      </c>
      <c r="C273" s="24" t="s">
        <v>470</v>
      </c>
      <c r="D273" s="24"/>
      <c r="E273" s="24" t="s">
        <v>1132</v>
      </c>
      <c r="F273" s="24" t="s">
        <v>1133</v>
      </c>
      <c r="G273" s="31" t="s">
        <v>110</v>
      </c>
      <c r="H273" s="24" t="s">
        <v>369</v>
      </c>
      <c r="I273" s="31" t="s">
        <v>1134</v>
      </c>
      <c r="J273" s="24" t="s">
        <v>1135</v>
      </c>
      <c r="K273" s="30">
        <v>125</v>
      </c>
      <c r="L273" s="30" t="s">
        <v>31</v>
      </c>
      <c r="M273" s="31" t="s">
        <v>128</v>
      </c>
      <c r="N273" s="24" t="s">
        <v>129</v>
      </c>
      <c r="O273" s="24">
        <v>2</v>
      </c>
      <c r="P273" s="24"/>
      <c r="Q273" s="31" t="s">
        <v>34</v>
      </c>
      <c r="R273" s="24"/>
      <c r="S273" s="24"/>
      <c r="T273" s="31" t="s">
        <v>35</v>
      </c>
      <c r="U273" s="34"/>
      <c r="V273" s="34"/>
      <c r="W273" s="34" t="str">
        <f t="shared" si="0"/>
        <v/>
      </c>
      <c r="X273" s="34" t="str">
        <f t="shared" si="1"/>
        <v/>
      </c>
    </row>
    <row r="274" spans="1:24" ht="14.25" customHeight="1" x14ac:dyDescent="0.25">
      <c r="A274" s="43">
        <v>21</v>
      </c>
      <c r="B274" s="40" t="s">
        <v>1136</v>
      </c>
      <c r="C274" s="24" t="s">
        <v>1137</v>
      </c>
      <c r="D274" s="24"/>
      <c r="E274" s="24" t="s">
        <v>1138</v>
      </c>
      <c r="F274" s="24" t="s">
        <v>1139</v>
      </c>
      <c r="G274" s="31" t="s">
        <v>93</v>
      </c>
      <c r="H274" s="24" t="s">
        <v>369</v>
      </c>
      <c r="I274" s="31" t="s">
        <v>1134</v>
      </c>
      <c r="J274" s="24" t="s">
        <v>1135</v>
      </c>
      <c r="K274" s="35">
        <v>125</v>
      </c>
      <c r="L274" s="35" t="s">
        <v>47</v>
      </c>
      <c r="M274" s="31" t="s">
        <v>128</v>
      </c>
      <c r="N274" s="24" t="s">
        <v>129</v>
      </c>
      <c r="O274" s="24">
        <v>2</v>
      </c>
      <c r="P274" s="24"/>
      <c r="Q274" s="31" t="s">
        <v>34</v>
      </c>
      <c r="R274" s="24"/>
      <c r="S274" s="24"/>
      <c r="T274" s="31" t="s">
        <v>35</v>
      </c>
      <c r="U274" s="34"/>
      <c r="V274" s="34"/>
      <c r="W274" s="34" t="str">
        <f t="shared" si="0"/>
        <v/>
      </c>
      <c r="X274" s="34" t="str">
        <f t="shared" si="1"/>
        <v/>
      </c>
    </row>
    <row r="275" spans="1:24" ht="14.25" customHeight="1" x14ac:dyDescent="0.25">
      <c r="A275" s="43">
        <v>28</v>
      </c>
      <c r="B275" s="40" t="s">
        <v>491</v>
      </c>
      <c r="C275" s="44" t="s">
        <v>470</v>
      </c>
      <c r="D275" s="24"/>
      <c r="E275" s="24" t="s">
        <v>1132</v>
      </c>
      <c r="F275" s="24" t="s">
        <v>1133</v>
      </c>
      <c r="G275" s="31" t="s">
        <v>110</v>
      </c>
      <c r="H275" s="24" t="s">
        <v>369</v>
      </c>
      <c r="I275" s="31" t="s">
        <v>1140</v>
      </c>
      <c r="J275" s="24" t="s">
        <v>1141</v>
      </c>
      <c r="K275" s="36">
        <v>126</v>
      </c>
      <c r="L275" s="36" t="s">
        <v>31</v>
      </c>
      <c r="M275" s="31" t="s">
        <v>128</v>
      </c>
      <c r="N275" s="24" t="s">
        <v>129</v>
      </c>
      <c r="O275" s="24">
        <v>2</v>
      </c>
      <c r="P275" s="24"/>
      <c r="Q275" s="31" t="s">
        <v>34</v>
      </c>
      <c r="R275" s="24"/>
      <c r="S275" s="24"/>
      <c r="T275" s="31" t="s">
        <v>35</v>
      </c>
      <c r="U275" s="34"/>
      <c r="V275" s="34"/>
      <c r="W275" s="34" t="str">
        <f t="shared" si="0"/>
        <v/>
      </c>
      <c r="X275" s="34" t="str">
        <f t="shared" si="1"/>
        <v/>
      </c>
    </row>
    <row r="276" spans="1:24" ht="14.25" customHeight="1" x14ac:dyDescent="0.25">
      <c r="A276" s="43">
        <v>7.6050000000000004</v>
      </c>
      <c r="B276" s="40" t="s">
        <v>283</v>
      </c>
      <c r="C276" s="61" t="s">
        <v>1142</v>
      </c>
      <c r="D276" s="24"/>
      <c r="E276" s="24" t="s">
        <v>1143</v>
      </c>
      <c r="F276" s="24" t="s">
        <v>1144</v>
      </c>
      <c r="G276" s="31" t="s">
        <v>1145</v>
      </c>
      <c r="H276" s="51" t="s">
        <v>363</v>
      </c>
      <c r="I276" s="84" t="s">
        <v>1146</v>
      </c>
      <c r="J276" s="51" t="s">
        <v>1147</v>
      </c>
      <c r="K276" s="36">
        <v>137</v>
      </c>
      <c r="L276" s="36" t="s">
        <v>31</v>
      </c>
      <c r="M276" s="31" t="s">
        <v>119</v>
      </c>
      <c r="N276" s="24" t="s">
        <v>33</v>
      </c>
      <c r="O276" s="24">
        <v>2</v>
      </c>
      <c r="P276" s="24"/>
      <c r="Q276" s="31" t="s">
        <v>34</v>
      </c>
      <c r="R276" s="24"/>
      <c r="S276" s="24"/>
      <c r="T276" s="31" t="s">
        <v>35</v>
      </c>
      <c r="U276" s="34"/>
      <c r="V276" s="34"/>
      <c r="W276" s="34" t="str">
        <f t="shared" si="0"/>
        <v/>
      </c>
      <c r="X276" s="34" t="str">
        <f t="shared" si="1"/>
        <v/>
      </c>
    </row>
    <row r="277" spans="1:24" ht="14.25" customHeight="1" x14ac:dyDescent="0.25">
      <c r="A277" s="43">
        <v>1.05</v>
      </c>
      <c r="B277" s="40" t="s">
        <v>1148</v>
      </c>
      <c r="C277" s="61" t="s">
        <v>195</v>
      </c>
      <c r="D277" s="24"/>
      <c r="E277" s="24" t="s">
        <v>267</v>
      </c>
      <c r="F277" s="24" t="s">
        <v>1149</v>
      </c>
      <c r="G277" s="31" t="s">
        <v>83</v>
      </c>
      <c r="H277" s="51" t="s">
        <v>84</v>
      </c>
      <c r="I277" s="84" t="s">
        <v>1150</v>
      </c>
      <c r="J277" s="51" t="s">
        <v>1151</v>
      </c>
      <c r="K277" s="36">
        <v>135</v>
      </c>
      <c r="L277" s="36" t="s">
        <v>31</v>
      </c>
      <c r="M277" s="31" t="s">
        <v>128</v>
      </c>
      <c r="N277" s="24" t="s">
        <v>129</v>
      </c>
      <c r="O277" s="24">
        <v>2</v>
      </c>
      <c r="P277" s="44"/>
      <c r="Q277" s="31" t="s">
        <v>34</v>
      </c>
      <c r="R277" s="24"/>
      <c r="S277" s="24"/>
      <c r="T277" s="31" t="s">
        <v>35</v>
      </c>
      <c r="U277" s="34"/>
      <c r="V277" s="34"/>
      <c r="W277" s="34" t="str">
        <f t="shared" si="0"/>
        <v/>
      </c>
      <c r="X277" s="34" t="str">
        <f t="shared" si="1"/>
        <v/>
      </c>
    </row>
    <row r="278" spans="1:24" ht="14.25" customHeight="1" x14ac:dyDescent="0.25">
      <c r="A278" s="43">
        <v>1.9</v>
      </c>
      <c r="B278" s="60" t="s">
        <v>1152</v>
      </c>
      <c r="C278" s="24" t="s">
        <v>348</v>
      </c>
      <c r="D278" s="24"/>
      <c r="E278" s="24" t="s">
        <v>1143</v>
      </c>
      <c r="F278" s="24" t="s">
        <v>1153</v>
      </c>
      <c r="G278" s="27" t="s">
        <v>1145</v>
      </c>
      <c r="H278" s="51" t="s">
        <v>84</v>
      </c>
      <c r="I278" s="84" t="s">
        <v>1154</v>
      </c>
      <c r="J278" s="51" t="s">
        <v>1155</v>
      </c>
      <c r="K278" s="30">
        <v>136</v>
      </c>
      <c r="L278" s="30" t="s">
        <v>31</v>
      </c>
      <c r="M278" s="31" t="s">
        <v>128</v>
      </c>
      <c r="N278" s="24" t="s">
        <v>129</v>
      </c>
      <c r="O278" s="24">
        <v>2</v>
      </c>
      <c r="P278" s="44"/>
      <c r="Q278" s="31" t="s">
        <v>34</v>
      </c>
      <c r="R278" s="24"/>
      <c r="S278" s="24"/>
      <c r="T278" s="31" t="s">
        <v>35</v>
      </c>
      <c r="U278" s="34"/>
      <c r="V278" s="34"/>
      <c r="W278" s="34" t="str">
        <f t="shared" si="0"/>
        <v/>
      </c>
      <c r="X278" s="34" t="str">
        <f t="shared" si="1"/>
        <v/>
      </c>
    </row>
    <row r="279" spans="1:24" ht="14.25" customHeight="1" x14ac:dyDescent="0.25">
      <c r="A279" s="43">
        <v>1.9</v>
      </c>
      <c r="B279" s="40"/>
      <c r="C279" s="44" t="s">
        <v>882</v>
      </c>
      <c r="D279" s="24"/>
      <c r="E279" s="31" t="s">
        <v>1156</v>
      </c>
      <c r="F279" s="24" t="s">
        <v>1157</v>
      </c>
      <c r="G279" s="31" t="s">
        <v>93</v>
      </c>
      <c r="H279" s="24" t="s">
        <v>84</v>
      </c>
      <c r="I279" s="84" t="s">
        <v>1154</v>
      </c>
      <c r="J279" s="51" t="s">
        <v>1155</v>
      </c>
      <c r="K279" s="35">
        <v>136</v>
      </c>
      <c r="L279" s="35" t="s">
        <v>47</v>
      </c>
      <c r="M279" s="31" t="s">
        <v>128</v>
      </c>
      <c r="N279" s="24" t="s">
        <v>129</v>
      </c>
      <c r="O279" s="24">
        <v>2</v>
      </c>
      <c r="P279" s="44"/>
      <c r="Q279" s="31" t="s">
        <v>34</v>
      </c>
      <c r="R279" s="24"/>
      <c r="S279" s="24"/>
      <c r="T279" s="31" t="s">
        <v>35</v>
      </c>
      <c r="U279" s="34"/>
      <c r="V279" s="34"/>
      <c r="W279" s="34" t="str">
        <f t="shared" si="0"/>
        <v/>
      </c>
      <c r="X279" s="34" t="str">
        <f t="shared" si="1"/>
        <v/>
      </c>
    </row>
    <row r="280" spans="1:24" ht="14.25" customHeight="1" x14ac:dyDescent="0.25">
      <c r="A280" s="43">
        <v>11.5</v>
      </c>
      <c r="B280" s="60" t="s">
        <v>1158</v>
      </c>
      <c r="C280" s="24" t="s">
        <v>1159</v>
      </c>
      <c r="D280" s="24"/>
      <c r="E280" s="24" t="s">
        <v>1143</v>
      </c>
      <c r="F280" s="24" t="s">
        <v>1160</v>
      </c>
      <c r="G280" s="31" t="s">
        <v>1145</v>
      </c>
      <c r="H280" s="24" t="s">
        <v>369</v>
      </c>
      <c r="I280" s="84" t="s">
        <v>1161</v>
      </c>
      <c r="J280" s="51" t="s">
        <v>1162</v>
      </c>
      <c r="K280" s="36">
        <v>139</v>
      </c>
      <c r="L280" s="36" t="s">
        <v>31</v>
      </c>
      <c r="M280" s="31" t="s">
        <v>128</v>
      </c>
      <c r="N280" s="24" t="s">
        <v>129</v>
      </c>
      <c r="O280" s="24">
        <v>2</v>
      </c>
      <c r="P280" s="44"/>
      <c r="Q280" s="31" t="s">
        <v>34</v>
      </c>
      <c r="R280" s="24"/>
      <c r="S280" s="24"/>
      <c r="T280" s="31" t="s">
        <v>35</v>
      </c>
      <c r="U280" s="34"/>
      <c r="V280" s="34"/>
      <c r="W280" s="34" t="str">
        <f t="shared" si="0"/>
        <v/>
      </c>
      <c r="X280" s="34" t="str">
        <f t="shared" si="1"/>
        <v/>
      </c>
    </row>
    <row r="281" spans="1:24" ht="14.25" customHeight="1" x14ac:dyDescent="0.25">
      <c r="A281" s="43">
        <v>14.99</v>
      </c>
      <c r="B281" s="40" t="s">
        <v>1163</v>
      </c>
      <c r="C281" s="44" t="s">
        <v>1159</v>
      </c>
      <c r="D281" s="24"/>
      <c r="E281" s="24" t="s">
        <v>1143</v>
      </c>
      <c r="F281" s="24" t="s">
        <v>1164</v>
      </c>
      <c r="G281" s="31" t="s">
        <v>1145</v>
      </c>
      <c r="H281" s="24" t="s">
        <v>369</v>
      </c>
      <c r="I281" s="31" t="s">
        <v>1165</v>
      </c>
      <c r="J281" s="24" t="s">
        <v>1166</v>
      </c>
      <c r="K281" s="36">
        <v>140</v>
      </c>
      <c r="L281" s="36" t="s">
        <v>31</v>
      </c>
      <c r="M281" s="31" t="s">
        <v>128</v>
      </c>
      <c r="N281" s="24" t="s">
        <v>129</v>
      </c>
      <c r="O281" s="24">
        <v>2</v>
      </c>
      <c r="P281" s="44"/>
      <c r="Q281" s="31" t="s">
        <v>34</v>
      </c>
      <c r="R281" s="24"/>
      <c r="S281" s="24"/>
      <c r="T281" s="31" t="s">
        <v>35</v>
      </c>
      <c r="U281" s="34"/>
      <c r="V281" s="34"/>
      <c r="W281" s="34" t="str">
        <f t="shared" si="0"/>
        <v/>
      </c>
      <c r="X281" s="34" t="str">
        <f t="shared" si="1"/>
        <v/>
      </c>
    </row>
    <row r="282" spans="1:24" ht="14.25" customHeight="1" x14ac:dyDescent="0.25">
      <c r="A282" s="40">
        <v>0.84</v>
      </c>
      <c r="B282" s="41">
        <v>1.7250000000000001</v>
      </c>
      <c r="C282" s="24" t="s">
        <v>24</v>
      </c>
      <c r="D282" s="24"/>
      <c r="E282" s="24" t="s">
        <v>1167</v>
      </c>
      <c r="F282" s="24" t="s">
        <v>1168</v>
      </c>
      <c r="G282" s="31" t="s">
        <v>934</v>
      </c>
      <c r="H282" s="24" t="s">
        <v>28</v>
      </c>
      <c r="I282" s="31" t="s">
        <v>1169</v>
      </c>
      <c r="J282" s="24" t="s">
        <v>1170</v>
      </c>
      <c r="K282" s="36">
        <v>118</v>
      </c>
      <c r="L282" s="36" t="s">
        <v>31</v>
      </c>
      <c r="M282" s="31" t="s">
        <v>119</v>
      </c>
      <c r="N282" s="24" t="s">
        <v>33</v>
      </c>
      <c r="O282" s="24">
        <v>2</v>
      </c>
      <c r="P282" s="44"/>
      <c r="Q282" s="31" t="s">
        <v>34</v>
      </c>
      <c r="R282" s="24"/>
      <c r="S282" s="24"/>
      <c r="T282" s="31" t="s">
        <v>35</v>
      </c>
      <c r="U282" s="34"/>
      <c r="V282" s="34"/>
      <c r="W282" s="34" t="str">
        <f t="shared" si="0"/>
        <v/>
      </c>
      <c r="X282" s="34" t="str">
        <f t="shared" si="1"/>
        <v/>
      </c>
    </row>
    <row r="283" spans="1:24" ht="14.25" customHeight="1" x14ac:dyDescent="0.25">
      <c r="A283" s="40">
        <v>0.60750000000000004</v>
      </c>
      <c r="B283" s="41">
        <v>1.0620000000000001</v>
      </c>
      <c r="C283" s="24" t="s">
        <v>24</v>
      </c>
      <c r="D283" s="24"/>
      <c r="E283" s="44" t="s">
        <v>142</v>
      </c>
      <c r="F283" s="24" t="s">
        <v>1171</v>
      </c>
      <c r="G283" s="31" t="s">
        <v>110</v>
      </c>
      <c r="H283" s="24" t="s">
        <v>28</v>
      </c>
      <c r="I283" s="31" t="s">
        <v>1172</v>
      </c>
      <c r="J283" s="24" t="s">
        <v>1173</v>
      </c>
      <c r="K283" s="36">
        <v>38</v>
      </c>
      <c r="L283" s="36" t="s">
        <v>31</v>
      </c>
      <c r="M283" s="31" t="s">
        <v>601</v>
      </c>
      <c r="N283" s="24" t="s">
        <v>78</v>
      </c>
      <c r="O283" s="24">
        <v>1</v>
      </c>
      <c r="P283" s="24"/>
      <c r="Q283" s="31" t="s">
        <v>66</v>
      </c>
      <c r="R283" s="24"/>
      <c r="S283" s="24"/>
      <c r="T283" s="31" t="s">
        <v>35</v>
      </c>
      <c r="U283" s="34"/>
      <c r="V283" s="34"/>
      <c r="W283" s="34" t="str">
        <f t="shared" si="0"/>
        <v/>
      </c>
      <c r="X283" s="34" t="str">
        <f t="shared" si="1"/>
        <v/>
      </c>
    </row>
    <row r="284" spans="1:24" ht="14.25" customHeight="1" x14ac:dyDescent="0.25">
      <c r="A284" s="43">
        <v>11</v>
      </c>
      <c r="B284" s="43" t="s">
        <v>1174</v>
      </c>
      <c r="C284" s="44" t="s">
        <v>1175</v>
      </c>
      <c r="D284" s="24"/>
      <c r="E284" s="24" t="s">
        <v>697</v>
      </c>
      <c r="F284" s="24" t="s">
        <v>1176</v>
      </c>
      <c r="G284" s="31" t="s">
        <v>110</v>
      </c>
      <c r="H284" s="24" t="s">
        <v>470</v>
      </c>
      <c r="I284" s="31" t="s">
        <v>1177</v>
      </c>
      <c r="J284" s="24" t="s">
        <v>1178</v>
      </c>
      <c r="K284" s="30">
        <v>121</v>
      </c>
      <c r="L284" s="30" t="s">
        <v>31</v>
      </c>
      <c r="M284" s="31" t="s">
        <v>128</v>
      </c>
      <c r="N284" s="24" t="s">
        <v>129</v>
      </c>
      <c r="O284" s="24">
        <v>2</v>
      </c>
      <c r="P284" s="24"/>
      <c r="Q284" s="31" t="s">
        <v>34</v>
      </c>
      <c r="R284" s="24"/>
      <c r="S284" s="24"/>
      <c r="T284" s="31" t="s">
        <v>35</v>
      </c>
      <c r="U284" s="34"/>
      <c r="V284" s="34"/>
      <c r="W284" s="34" t="str">
        <f t="shared" si="0"/>
        <v/>
      </c>
      <c r="X284" s="34" t="str">
        <f t="shared" si="1"/>
        <v/>
      </c>
    </row>
    <row r="285" spans="1:24" ht="14.25" customHeight="1" x14ac:dyDescent="0.25">
      <c r="A285" s="43">
        <v>11</v>
      </c>
      <c r="B285" s="43" t="s">
        <v>491</v>
      </c>
      <c r="C285" s="44" t="s">
        <v>470</v>
      </c>
      <c r="D285" s="24"/>
      <c r="E285" s="24" t="s">
        <v>1132</v>
      </c>
      <c r="F285" s="24" t="s">
        <v>1179</v>
      </c>
      <c r="G285" s="31" t="s">
        <v>110</v>
      </c>
      <c r="H285" s="24" t="s">
        <v>470</v>
      </c>
      <c r="I285" s="31" t="s">
        <v>1177</v>
      </c>
      <c r="J285" s="24" t="s">
        <v>1178</v>
      </c>
      <c r="K285" s="35">
        <v>121</v>
      </c>
      <c r="L285" s="35" t="s">
        <v>47</v>
      </c>
      <c r="M285" s="31" t="s">
        <v>128</v>
      </c>
      <c r="N285" s="24" t="s">
        <v>129</v>
      </c>
      <c r="O285" s="24">
        <v>2</v>
      </c>
      <c r="P285" s="24"/>
      <c r="Q285" s="31" t="s">
        <v>34</v>
      </c>
      <c r="R285" s="24"/>
      <c r="S285" s="24"/>
      <c r="T285" s="31" t="s">
        <v>35</v>
      </c>
      <c r="U285" s="34"/>
      <c r="V285" s="34"/>
      <c r="W285" s="34" t="str">
        <f t="shared" si="0"/>
        <v/>
      </c>
      <c r="X285" s="34" t="str">
        <f t="shared" si="1"/>
        <v/>
      </c>
    </row>
    <row r="286" spans="1:24" ht="14.25" customHeight="1" x14ac:dyDescent="0.25">
      <c r="A286" s="43">
        <v>11</v>
      </c>
      <c r="B286" s="43" t="s">
        <v>296</v>
      </c>
      <c r="C286" s="44" t="s">
        <v>1180</v>
      </c>
      <c r="D286" s="24"/>
      <c r="E286" s="24" t="s">
        <v>505</v>
      </c>
      <c r="F286" s="24" t="s">
        <v>1181</v>
      </c>
      <c r="G286" s="31" t="s">
        <v>83</v>
      </c>
      <c r="H286" s="24" t="s">
        <v>470</v>
      </c>
      <c r="I286" s="31" t="s">
        <v>1177</v>
      </c>
      <c r="J286" s="24" t="s">
        <v>1178</v>
      </c>
      <c r="K286" s="35">
        <v>121</v>
      </c>
      <c r="L286" s="35" t="s">
        <v>48</v>
      </c>
      <c r="M286" s="31" t="s">
        <v>128</v>
      </c>
      <c r="N286" s="24" t="s">
        <v>129</v>
      </c>
      <c r="O286" s="24">
        <v>2</v>
      </c>
      <c r="P286" s="24"/>
      <c r="Q286" s="31" t="s">
        <v>34</v>
      </c>
      <c r="R286" s="24"/>
      <c r="S286" s="24"/>
      <c r="T286" s="31" t="s">
        <v>35</v>
      </c>
      <c r="U286" s="34"/>
      <c r="V286" s="34"/>
      <c r="W286" s="34" t="str">
        <f t="shared" si="0"/>
        <v/>
      </c>
      <c r="X286" s="34" t="str">
        <f t="shared" si="1"/>
        <v/>
      </c>
    </row>
    <row r="287" spans="1:24" ht="14.25" customHeight="1" x14ac:dyDescent="0.25">
      <c r="A287" s="40">
        <v>0.96</v>
      </c>
      <c r="B287" s="41" t="s">
        <v>1182</v>
      </c>
      <c r="C287" s="24" t="s">
        <v>1183</v>
      </c>
      <c r="D287" s="24"/>
      <c r="E287" s="24" t="s">
        <v>697</v>
      </c>
      <c r="F287" s="24" t="s">
        <v>1176</v>
      </c>
      <c r="G287" s="31" t="s">
        <v>110</v>
      </c>
      <c r="H287" s="24" t="s">
        <v>84</v>
      </c>
      <c r="I287" s="31" t="s">
        <v>1184</v>
      </c>
      <c r="J287" s="24" t="s">
        <v>1185</v>
      </c>
      <c r="K287" s="30">
        <v>119</v>
      </c>
      <c r="L287" s="30" t="s">
        <v>31</v>
      </c>
      <c r="M287" s="31" t="s">
        <v>128</v>
      </c>
      <c r="N287" s="24" t="s">
        <v>129</v>
      </c>
      <c r="O287" s="24">
        <v>2</v>
      </c>
      <c r="P287" s="24"/>
      <c r="Q287" s="31" t="s">
        <v>34</v>
      </c>
      <c r="R287" s="24"/>
      <c r="S287" s="24"/>
      <c r="T287" s="31" t="s">
        <v>35</v>
      </c>
      <c r="U287" s="34"/>
      <c r="V287" s="34"/>
      <c r="W287" s="34" t="str">
        <f t="shared" si="0"/>
        <v/>
      </c>
      <c r="X287" s="34" t="str">
        <f t="shared" si="1"/>
        <v/>
      </c>
    </row>
    <row r="288" spans="1:24" ht="14.25" customHeight="1" x14ac:dyDescent="0.25">
      <c r="A288" s="40">
        <v>0.96</v>
      </c>
      <c r="B288" s="41" t="s">
        <v>532</v>
      </c>
      <c r="C288" s="24" t="s">
        <v>1107</v>
      </c>
      <c r="D288" s="24"/>
      <c r="E288" s="83" t="s">
        <v>505</v>
      </c>
      <c r="F288" s="24" t="s">
        <v>1186</v>
      </c>
      <c r="G288" s="27" t="s">
        <v>83</v>
      </c>
      <c r="H288" s="24" t="s">
        <v>84</v>
      </c>
      <c r="I288" s="31" t="s">
        <v>1184</v>
      </c>
      <c r="J288" s="24" t="s">
        <v>1185</v>
      </c>
      <c r="K288" s="35">
        <v>119</v>
      </c>
      <c r="L288" s="35" t="s">
        <v>47</v>
      </c>
      <c r="M288" s="31" t="s">
        <v>128</v>
      </c>
      <c r="N288" s="24" t="s">
        <v>129</v>
      </c>
      <c r="O288" s="24">
        <v>2</v>
      </c>
      <c r="P288" s="24"/>
      <c r="Q288" s="31" t="s">
        <v>34</v>
      </c>
      <c r="R288" s="24"/>
      <c r="S288" s="24"/>
      <c r="T288" s="31" t="s">
        <v>35</v>
      </c>
      <c r="U288" s="34"/>
      <c r="V288" s="34"/>
      <c r="W288" s="34" t="str">
        <f t="shared" si="0"/>
        <v/>
      </c>
      <c r="X288" s="34" t="str">
        <f t="shared" si="1"/>
        <v/>
      </c>
    </row>
    <row r="289" spans="1:24" ht="14.25" customHeight="1" x14ac:dyDescent="0.25">
      <c r="A289" s="40">
        <v>0.96</v>
      </c>
      <c r="B289" s="41" t="s">
        <v>1187</v>
      </c>
      <c r="C289" s="24" t="s">
        <v>115</v>
      </c>
      <c r="D289" s="24"/>
      <c r="E289" s="83" t="s">
        <v>1132</v>
      </c>
      <c r="F289" s="24" t="s">
        <v>1188</v>
      </c>
      <c r="G289" s="27" t="s">
        <v>93</v>
      </c>
      <c r="H289" s="24" t="s">
        <v>84</v>
      </c>
      <c r="I289" s="31" t="s">
        <v>1184</v>
      </c>
      <c r="J289" s="24" t="s">
        <v>1185</v>
      </c>
      <c r="K289" s="35">
        <v>119</v>
      </c>
      <c r="L289" s="35" t="s">
        <v>48</v>
      </c>
      <c r="M289" s="31" t="s">
        <v>128</v>
      </c>
      <c r="N289" s="24" t="s">
        <v>129</v>
      </c>
      <c r="O289" s="24">
        <v>2</v>
      </c>
      <c r="P289" s="24"/>
      <c r="Q289" s="31" t="s">
        <v>34</v>
      </c>
      <c r="R289" s="24"/>
      <c r="S289" s="24"/>
      <c r="T289" s="31" t="s">
        <v>35</v>
      </c>
      <c r="U289" s="34"/>
      <c r="V289" s="34"/>
      <c r="W289" s="34" t="str">
        <f t="shared" si="0"/>
        <v/>
      </c>
      <c r="X289" s="34" t="str">
        <f t="shared" si="1"/>
        <v/>
      </c>
    </row>
    <row r="290" spans="1:24" ht="14.25" customHeight="1" x14ac:dyDescent="0.25">
      <c r="A290" s="43">
        <v>8.3699999999999992</v>
      </c>
      <c r="B290" s="43" t="s">
        <v>1189</v>
      </c>
      <c r="C290" s="24" t="s">
        <v>393</v>
      </c>
      <c r="D290" s="24"/>
      <c r="E290" s="24" t="s">
        <v>1143</v>
      </c>
      <c r="F290" s="24" t="s">
        <v>1190</v>
      </c>
      <c r="G290" s="31" t="s">
        <v>1145</v>
      </c>
      <c r="H290" s="24" t="s">
        <v>393</v>
      </c>
      <c r="I290" s="31" t="s">
        <v>1191</v>
      </c>
      <c r="J290" s="24" t="s">
        <v>1192</v>
      </c>
      <c r="K290" s="36">
        <v>130</v>
      </c>
      <c r="L290" s="36" t="s">
        <v>31</v>
      </c>
      <c r="M290" s="31" t="s">
        <v>128</v>
      </c>
      <c r="N290" s="24" t="s">
        <v>129</v>
      </c>
      <c r="O290" s="24">
        <v>2</v>
      </c>
      <c r="P290" s="24"/>
      <c r="Q290" s="31" t="s">
        <v>34</v>
      </c>
      <c r="R290" s="24"/>
      <c r="S290" s="24"/>
      <c r="T290" s="31" t="s">
        <v>35</v>
      </c>
      <c r="U290" s="34"/>
      <c r="V290" s="34"/>
      <c r="W290" s="34" t="str">
        <f t="shared" si="0"/>
        <v/>
      </c>
      <c r="X290" s="34" t="str">
        <f t="shared" si="1"/>
        <v/>
      </c>
    </row>
    <row r="291" spans="1:24" ht="14.25" customHeight="1" x14ac:dyDescent="0.25">
      <c r="A291" s="43">
        <v>13.37</v>
      </c>
      <c r="B291" s="43" t="s">
        <v>120</v>
      </c>
      <c r="C291" s="24" t="s">
        <v>393</v>
      </c>
      <c r="D291" s="24"/>
      <c r="E291" s="24" t="s">
        <v>1143</v>
      </c>
      <c r="F291" s="24" t="s">
        <v>1193</v>
      </c>
      <c r="G291" s="31" t="s">
        <v>1145</v>
      </c>
      <c r="H291" s="24" t="s">
        <v>393</v>
      </c>
      <c r="I291" s="31" t="s">
        <v>1194</v>
      </c>
      <c r="J291" s="24" t="s">
        <v>1195</v>
      </c>
      <c r="K291" s="36">
        <v>131</v>
      </c>
      <c r="L291" s="36" t="s">
        <v>31</v>
      </c>
      <c r="M291" s="31" t="s">
        <v>128</v>
      </c>
      <c r="N291" s="24" t="s">
        <v>129</v>
      </c>
      <c r="O291" s="24">
        <v>2</v>
      </c>
      <c r="P291" s="24"/>
      <c r="Q291" s="31" t="s">
        <v>34</v>
      </c>
      <c r="R291" s="24"/>
      <c r="S291" s="24"/>
      <c r="T291" s="31" t="s">
        <v>35</v>
      </c>
      <c r="U291" s="34"/>
      <c r="V291" s="34"/>
      <c r="W291" s="34" t="str">
        <f t="shared" si="0"/>
        <v/>
      </c>
      <c r="X291" s="34" t="str">
        <f t="shared" si="1"/>
        <v/>
      </c>
    </row>
    <row r="292" spans="1:24" ht="14.25" customHeight="1" x14ac:dyDescent="0.25">
      <c r="A292" s="43">
        <v>16.75</v>
      </c>
      <c r="B292" s="43" t="s">
        <v>1196</v>
      </c>
      <c r="C292" s="24" t="s">
        <v>1197</v>
      </c>
      <c r="D292" s="24"/>
      <c r="E292" s="24" t="s">
        <v>618</v>
      </c>
      <c r="F292" s="24" t="s">
        <v>1198</v>
      </c>
      <c r="G292" s="31" t="s">
        <v>110</v>
      </c>
      <c r="H292" s="24" t="s">
        <v>393</v>
      </c>
      <c r="I292" s="84" t="s">
        <v>1199</v>
      </c>
      <c r="J292" s="51" t="s">
        <v>1200</v>
      </c>
      <c r="K292" s="30">
        <v>150</v>
      </c>
      <c r="L292" s="30" t="s">
        <v>31</v>
      </c>
      <c r="M292" s="31" t="s">
        <v>128</v>
      </c>
      <c r="N292" s="24" t="s">
        <v>129</v>
      </c>
      <c r="O292" s="24">
        <v>2</v>
      </c>
      <c r="P292" s="24"/>
      <c r="Q292" s="31" t="s">
        <v>34</v>
      </c>
      <c r="R292" s="24"/>
      <c r="S292" s="24"/>
      <c r="T292" s="31" t="s">
        <v>35</v>
      </c>
      <c r="U292" s="34"/>
      <c r="V292" s="34"/>
      <c r="W292" s="34" t="str">
        <f t="shared" si="0"/>
        <v/>
      </c>
      <c r="X292" s="34" t="str">
        <f t="shared" si="1"/>
        <v/>
      </c>
    </row>
    <row r="293" spans="1:24" ht="14.25" customHeight="1" x14ac:dyDescent="0.25">
      <c r="A293" s="43">
        <v>16.75</v>
      </c>
      <c r="B293" s="43" t="s">
        <v>256</v>
      </c>
      <c r="C293" s="24" t="s">
        <v>1201</v>
      </c>
      <c r="D293" s="24"/>
      <c r="E293" s="31" t="s">
        <v>349</v>
      </c>
      <c r="F293" s="24" t="s">
        <v>1202</v>
      </c>
      <c r="G293" s="31" t="s">
        <v>110</v>
      </c>
      <c r="H293" s="24" t="s">
        <v>393</v>
      </c>
      <c r="I293" s="84" t="s">
        <v>1199</v>
      </c>
      <c r="J293" s="51" t="s">
        <v>1200</v>
      </c>
      <c r="K293" s="35">
        <v>150</v>
      </c>
      <c r="L293" s="35" t="s">
        <v>47</v>
      </c>
      <c r="M293" s="31" t="s">
        <v>128</v>
      </c>
      <c r="N293" s="24" t="s">
        <v>129</v>
      </c>
      <c r="O293" s="24">
        <v>2</v>
      </c>
      <c r="P293" s="24"/>
      <c r="Q293" s="31" t="s">
        <v>34</v>
      </c>
      <c r="R293" s="24"/>
      <c r="S293" s="24"/>
      <c r="T293" s="31" t="s">
        <v>35</v>
      </c>
      <c r="U293" s="34"/>
      <c r="V293" s="34"/>
      <c r="W293" s="34" t="str">
        <f t="shared" si="0"/>
        <v/>
      </c>
      <c r="X293" s="34" t="str">
        <f t="shared" si="1"/>
        <v/>
      </c>
    </row>
    <row r="294" spans="1:24" ht="14.25" customHeight="1" x14ac:dyDescent="0.25">
      <c r="A294" s="43">
        <v>16.75</v>
      </c>
      <c r="B294" s="43" t="s">
        <v>422</v>
      </c>
      <c r="C294" s="24" t="s">
        <v>393</v>
      </c>
      <c r="D294" s="24"/>
      <c r="E294" s="24" t="s">
        <v>1143</v>
      </c>
      <c r="F294" s="24" t="s">
        <v>1200</v>
      </c>
      <c r="G294" s="31" t="s">
        <v>1145</v>
      </c>
      <c r="H294" s="24" t="s">
        <v>393</v>
      </c>
      <c r="I294" s="84" t="s">
        <v>1199</v>
      </c>
      <c r="J294" s="51" t="s">
        <v>1200</v>
      </c>
      <c r="K294" s="35">
        <v>150</v>
      </c>
      <c r="L294" s="35" t="s">
        <v>48</v>
      </c>
      <c r="M294" s="31" t="s">
        <v>128</v>
      </c>
      <c r="N294" s="24" t="s">
        <v>129</v>
      </c>
      <c r="O294" s="24">
        <v>2</v>
      </c>
      <c r="P294" s="24"/>
      <c r="Q294" s="31" t="s">
        <v>34</v>
      </c>
      <c r="R294" s="24"/>
      <c r="S294" s="24"/>
      <c r="T294" s="31" t="s">
        <v>35</v>
      </c>
      <c r="U294" s="34"/>
      <c r="V294" s="34"/>
      <c r="W294" s="34" t="str">
        <f t="shared" si="0"/>
        <v/>
      </c>
      <c r="X294" s="34" t="str">
        <f t="shared" si="1"/>
        <v/>
      </c>
    </row>
    <row r="295" spans="1:24" ht="14.25" customHeight="1" x14ac:dyDescent="0.25">
      <c r="A295" s="43">
        <v>16.75</v>
      </c>
      <c r="B295" s="43" t="s">
        <v>1203</v>
      </c>
      <c r="C295" s="24" t="s">
        <v>513</v>
      </c>
      <c r="D295" s="24"/>
      <c r="E295" s="24" t="s">
        <v>514</v>
      </c>
      <c r="F295" s="24" t="s">
        <v>1204</v>
      </c>
      <c r="G295" s="31" t="s">
        <v>93</v>
      </c>
      <c r="H295" s="24" t="s">
        <v>393</v>
      </c>
      <c r="I295" s="84" t="s">
        <v>1199</v>
      </c>
      <c r="J295" s="51" t="s">
        <v>1200</v>
      </c>
      <c r="K295" s="35">
        <v>150</v>
      </c>
      <c r="L295" s="35" t="s">
        <v>425</v>
      </c>
      <c r="M295" s="31" t="s">
        <v>128</v>
      </c>
      <c r="N295" s="24" t="s">
        <v>129</v>
      </c>
      <c r="O295" s="24">
        <v>2</v>
      </c>
      <c r="P295" s="24"/>
      <c r="Q295" s="31" t="s">
        <v>34</v>
      </c>
      <c r="R295" s="24"/>
      <c r="S295" s="24"/>
      <c r="T295" s="31" t="s">
        <v>35</v>
      </c>
      <c r="U295" s="34"/>
      <c r="V295" s="34"/>
      <c r="W295" s="34" t="str">
        <f t="shared" si="0"/>
        <v/>
      </c>
      <c r="X295" s="34" t="str">
        <f t="shared" si="1"/>
        <v/>
      </c>
    </row>
    <row r="296" spans="1:24" ht="14.25" customHeight="1" x14ac:dyDescent="0.25">
      <c r="A296" s="43">
        <v>25.15</v>
      </c>
      <c r="B296" s="43" t="s">
        <v>1205</v>
      </c>
      <c r="C296" s="24" t="s">
        <v>1206</v>
      </c>
      <c r="D296" s="24"/>
      <c r="E296" s="24" t="s">
        <v>618</v>
      </c>
      <c r="F296" s="24" t="s">
        <v>1207</v>
      </c>
      <c r="G296" s="31" t="s">
        <v>110</v>
      </c>
      <c r="H296" s="24" t="s">
        <v>393</v>
      </c>
      <c r="I296" s="84" t="s">
        <v>1208</v>
      </c>
      <c r="J296" s="51" t="s">
        <v>1209</v>
      </c>
      <c r="K296" s="30">
        <v>151</v>
      </c>
      <c r="L296" s="30" t="s">
        <v>31</v>
      </c>
      <c r="M296" s="31" t="s">
        <v>128</v>
      </c>
      <c r="N296" s="24" t="s">
        <v>129</v>
      </c>
      <c r="O296" s="24">
        <v>2</v>
      </c>
      <c r="P296" s="24"/>
      <c r="Q296" s="31" t="s">
        <v>34</v>
      </c>
      <c r="R296" s="24"/>
      <c r="S296" s="24"/>
      <c r="T296" s="31" t="s">
        <v>35</v>
      </c>
      <c r="U296" s="34"/>
      <c r="V296" s="34"/>
      <c r="W296" s="34" t="str">
        <f t="shared" si="0"/>
        <v/>
      </c>
      <c r="X296" s="34" t="str">
        <f t="shared" si="1"/>
        <v/>
      </c>
    </row>
    <row r="297" spans="1:24" ht="14.25" customHeight="1" x14ac:dyDescent="0.25">
      <c r="A297" s="43">
        <v>25.15</v>
      </c>
      <c r="B297" s="43" t="s">
        <v>1210</v>
      </c>
      <c r="C297" s="24" t="s">
        <v>1211</v>
      </c>
      <c r="D297" s="24"/>
      <c r="E297" s="24" t="s">
        <v>1212</v>
      </c>
      <c r="F297" s="24" t="s">
        <v>1213</v>
      </c>
      <c r="G297" s="31" t="s">
        <v>110</v>
      </c>
      <c r="H297" s="24" t="s">
        <v>393</v>
      </c>
      <c r="I297" s="84" t="s">
        <v>1208</v>
      </c>
      <c r="J297" s="51" t="s">
        <v>1209</v>
      </c>
      <c r="K297" s="35">
        <v>151</v>
      </c>
      <c r="L297" s="35" t="s">
        <v>47</v>
      </c>
      <c r="M297" s="31" t="s">
        <v>128</v>
      </c>
      <c r="N297" s="24" t="s">
        <v>129</v>
      </c>
      <c r="O297" s="24">
        <v>2</v>
      </c>
      <c r="P297" s="24"/>
      <c r="Q297" s="31" t="s">
        <v>34</v>
      </c>
      <c r="R297" s="24"/>
      <c r="S297" s="24"/>
      <c r="T297" s="31" t="s">
        <v>35</v>
      </c>
      <c r="U297" s="34"/>
      <c r="V297" s="34"/>
      <c r="W297" s="34" t="str">
        <f t="shared" si="0"/>
        <v/>
      </c>
      <c r="X297" s="34" t="str">
        <f t="shared" si="1"/>
        <v/>
      </c>
    </row>
    <row r="298" spans="1:24" ht="14.25" customHeight="1" x14ac:dyDescent="0.25">
      <c r="A298" s="43">
        <v>25.15</v>
      </c>
      <c r="B298" s="43" t="s">
        <v>1214</v>
      </c>
      <c r="C298" s="31" t="s">
        <v>1215</v>
      </c>
      <c r="D298" s="24"/>
      <c r="E298" s="31" t="s">
        <v>1216</v>
      </c>
      <c r="F298" s="24" t="s">
        <v>1217</v>
      </c>
      <c r="G298" s="31" t="s">
        <v>46</v>
      </c>
      <c r="H298" s="24" t="s">
        <v>393</v>
      </c>
      <c r="I298" s="84" t="s">
        <v>1208</v>
      </c>
      <c r="J298" s="51" t="s">
        <v>1209</v>
      </c>
      <c r="K298" s="35">
        <v>151</v>
      </c>
      <c r="L298" s="35" t="s">
        <v>48</v>
      </c>
      <c r="M298" s="31" t="s">
        <v>128</v>
      </c>
      <c r="N298" s="24" t="s">
        <v>129</v>
      </c>
      <c r="O298" s="24">
        <v>2</v>
      </c>
      <c r="P298" s="24"/>
      <c r="Q298" s="31" t="s">
        <v>34</v>
      </c>
      <c r="R298" s="24"/>
      <c r="S298" s="24"/>
      <c r="T298" s="31" t="s">
        <v>35</v>
      </c>
      <c r="U298" s="34"/>
      <c r="V298" s="34"/>
      <c r="W298" s="34" t="str">
        <f t="shared" si="0"/>
        <v/>
      </c>
      <c r="X298" s="34" t="str">
        <f t="shared" si="1"/>
        <v/>
      </c>
    </row>
    <row r="299" spans="1:24" ht="14.25" customHeight="1" x14ac:dyDescent="0.25">
      <c r="A299" s="43">
        <v>25.15</v>
      </c>
      <c r="B299" s="43" t="s">
        <v>1214</v>
      </c>
      <c r="C299" s="24" t="s">
        <v>393</v>
      </c>
      <c r="D299" s="24"/>
      <c r="E299" s="24" t="s">
        <v>1143</v>
      </c>
      <c r="F299" s="24" t="s">
        <v>1209</v>
      </c>
      <c r="G299" s="31" t="s">
        <v>1145</v>
      </c>
      <c r="H299" s="24" t="s">
        <v>393</v>
      </c>
      <c r="I299" s="84" t="s">
        <v>1208</v>
      </c>
      <c r="J299" s="51" t="s">
        <v>1209</v>
      </c>
      <c r="K299" s="35">
        <v>151</v>
      </c>
      <c r="L299" s="35" t="s">
        <v>425</v>
      </c>
      <c r="M299" s="31" t="s">
        <v>128</v>
      </c>
      <c r="N299" s="24" t="s">
        <v>129</v>
      </c>
      <c r="O299" s="24">
        <v>2</v>
      </c>
      <c r="P299" s="24"/>
      <c r="Q299" s="31" t="s">
        <v>34</v>
      </c>
      <c r="R299" s="24"/>
      <c r="S299" s="24"/>
      <c r="T299" s="31" t="s">
        <v>35</v>
      </c>
      <c r="U299" s="34"/>
      <c r="V299" s="34"/>
      <c r="W299" s="34" t="str">
        <f t="shared" si="0"/>
        <v/>
      </c>
      <c r="X299" s="34" t="str">
        <f t="shared" si="1"/>
        <v/>
      </c>
    </row>
    <row r="300" spans="1:24" ht="14.25" customHeight="1" x14ac:dyDescent="0.25">
      <c r="A300" s="43">
        <v>25.15</v>
      </c>
      <c r="B300" s="43" t="s">
        <v>1136</v>
      </c>
      <c r="C300" s="24" t="s">
        <v>1211</v>
      </c>
      <c r="D300" s="24"/>
      <c r="E300" s="24" t="s">
        <v>1212</v>
      </c>
      <c r="F300" s="24" t="s">
        <v>1218</v>
      </c>
      <c r="G300" s="31" t="s">
        <v>93</v>
      </c>
      <c r="H300" s="24" t="s">
        <v>393</v>
      </c>
      <c r="I300" s="84" t="s">
        <v>1208</v>
      </c>
      <c r="J300" s="51" t="s">
        <v>1209</v>
      </c>
      <c r="K300" s="35">
        <v>151</v>
      </c>
      <c r="L300" s="35" t="s">
        <v>430</v>
      </c>
      <c r="M300" s="31" t="s">
        <v>128</v>
      </c>
      <c r="N300" s="24" t="s">
        <v>129</v>
      </c>
      <c r="O300" s="24">
        <v>2</v>
      </c>
      <c r="P300" s="24"/>
      <c r="Q300" s="31" t="s">
        <v>34</v>
      </c>
      <c r="R300" s="24"/>
      <c r="S300" s="24"/>
      <c r="T300" s="31" t="s">
        <v>35</v>
      </c>
      <c r="U300" s="34"/>
      <c r="V300" s="34"/>
      <c r="W300" s="34" t="str">
        <f t="shared" si="0"/>
        <v/>
      </c>
      <c r="X300" s="34" t="str">
        <f t="shared" si="1"/>
        <v/>
      </c>
    </row>
    <row r="301" spans="1:24" ht="14.25" customHeight="1" x14ac:dyDescent="0.25">
      <c r="A301" s="43">
        <v>25.15</v>
      </c>
      <c r="B301" s="43" t="s">
        <v>114</v>
      </c>
      <c r="C301" s="24" t="s">
        <v>513</v>
      </c>
      <c r="D301" s="24"/>
      <c r="E301" s="24" t="s">
        <v>514</v>
      </c>
      <c r="F301" s="24" t="s">
        <v>1219</v>
      </c>
      <c r="G301" s="31" t="s">
        <v>93</v>
      </c>
      <c r="H301" s="24" t="s">
        <v>393</v>
      </c>
      <c r="I301" s="84" t="s">
        <v>1208</v>
      </c>
      <c r="J301" s="51" t="s">
        <v>1209</v>
      </c>
      <c r="K301" s="35">
        <v>151</v>
      </c>
      <c r="L301" s="35" t="s">
        <v>1220</v>
      </c>
      <c r="M301" s="31" t="s">
        <v>128</v>
      </c>
      <c r="N301" s="24" t="s">
        <v>129</v>
      </c>
      <c r="O301" s="24">
        <v>2</v>
      </c>
      <c r="P301" s="24"/>
      <c r="Q301" s="31" t="s">
        <v>34</v>
      </c>
      <c r="R301" s="24"/>
      <c r="S301" s="24"/>
      <c r="T301" s="31" t="s">
        <v>35</v>
      </c>
      <c r="U301" s="34"/>
      <c r="V301" s="34"/>
      <c r="W301" s="34" t="str">
        <f t="shared" si="0"/>
        <v/>
      </c>
      <c r="X301" s="34" t="str">
        <f t="shared" si="1"/>
        <v/>
      </c>
    </row>
    <row r="302" spans="1:24" ht="14.25" customHeight="1" x14ac:dyDescent="0.25">
      <c r="A302" s="43">
        <v>39.950000000000003</v>
      </c>
      <c r="B302" s="43" t="s">
        <v>1221</v>
      </c>
      <c r="C302" s="24" t="s">
        <v>393</v>
      </c>
      <c r="D302" s="24"/>
      <c r="E302" s="24" t="s">
        <v>1143</v>
      </c>
      <c r="F302" s="24" t="s">
        <v>1222</v>
      </c>
      <c r="G302" s="31" t="s">
        <v>1145</v>
      </c>
      <c r="H302" s="24" t="s">
        <v>393</v>
      </c>
      <c r="I302" s="84" t="s">
        <v>1223</v>
      </c>
      <c r="J302" s="51" t="s">
        <v>1222</v>
      </c>
      <c r="K302" s="30">
        <v>152</v>
      </c>
      <c r="L302" s="30" t="s">
        <v>31</v>
      </c>
      <c r="M302" s="31" t="s">
        <v>128</v>
      </c>
      <c r="N302" s="24" t="s">
        <v>129</v>
      </c>
      <c r="O302" s="24">
        <v>2</v>
      </c>
      <c r="P302" s="24"/>
      <c r="Q302" s="31" t="s">
        <v>34</v>
      </c>
      <c r="R302" s="24"/>
      <c r="S302" s="24"/>
      <c r="T302" s="31" t="s">
        <v>35</v>
      </c>
      <c r="U302" s="34"/>
      <c r="V302" s="34"/>
      <c r="W302" s="34" t="str">
        <f t="shared" si="0"/>
        <v/>
      </c>
      <c r="X302" s="34" t="str">
        <f t="shared" si="1"/>
        <v/>
      </c>
    </row>
    <row r="303" spans="1:24" ht="14.25" customHeight="1" x14ac:dyDescent="0.25">
      <c r="A303" s="43">
        <v>39.950000000000003</v>
      </c>
      <c r="B303" s="43" t="s">
        <v>1224</v>
      </c>
      <c r="C303" s="24" t="s">
        <v>513</v>
      </c>
      <c r="D303" s="24"/>
      <c r="E303" s="24" t="s">
        <v>514</v>
      </c>
      <c r="F303" s="24" t="s">
        <v>1225</v>
      </c>
      <c r="G303" s="31" t="s">
        <v>93</v>
      </c>
      <c r="H303" s="24" t="s">
        <v>393</v>
      </c>
      <c r="I303" s="84" t="s">
        <v>1223</v>
      </c>
      <c r="J303" s="51" t="s">
        <v>1222</v>
      </c>
      <c r="K303" s="35">
        <v>152</v>
      </c>
      <c r="L303" s="35" t="s">
        <v>47</v>
      </c>
      <c r="M303" s="31" t="s">
        <v>128</v>
      </c>
      <c r="N303" s="24" t="s">
        <v>129</v>
      </c>
      <c r="O303" s="24">
        <v>2</v>
      </c>
      <c r="P303" s="24"/>
      <c r="Q303" s="31" t="s">
        <v>34</v>
      </c>
      <c r="R303" s="24"/>
      <c r="S303" s="24"/>
      <c r="T303" s="31" t="s">
        <v>35</v>
      </c>
      <c r="U303" s="34"/>
      <c r="V303" s="34"/>
      <c r="W303" s="34" t="str">
        <f t="shared" si="0"/>
        <v/>
      </c>
      <c r="X303" s="34" t="str">
        <f t="shared" si="1"/>
        <v/>
      </c>
    </row>
    <row r="304" spans="1:24" ht="14.25" customHeight="1" x14ac:dyDescent="0.25">
      <c r="A304" s="43">
        <v>39.950000000000003</v>
      </c>
      <c r="B304" s="43" t="s">
        <v>1226</v>
      </c>
      <c r="C304" s="24" t="s">
        <v>1211</v>
      </c>
      <c r="D304" s="24"/>
      <c r="E304" s="24" t="s">
        <v>1212</v>
      </c>
      <c r="F304" s="24" t="s">
        <v>1227</v>
      </c>
      <c r="G304" s="31" t="s">
        <v>93</v>
      </c>
      <c r="H304" s="24" t="s">
        <v>393</v>
      </c>
      <c r="I304" s="84" t="s">
        <v>1223</v>
      </c>
      <c r="J304" s="51" t="s">
        <v>1222</v>
      </c>
      <c r="K304" s="35">
        <v>152</v>
      </c>
      <c r="L304" s="35" t="s">
        <v>48</v>
      </c>
      <c r="M304" s="31" t="s">
        <v>128</v>
      </c>
      <c r="N304" s="24" t="s">
        <v>129</v>
      </c>
      <c r="O304" s="24">
        <v>2</v>
      </c>
      <c r="P304" s="24"/>
      <c r="Q304" s="31" t="s">
        <v>34</v>
      </c>
      <c r="R304" s="24"/>
      <c r="S304" s="24"/>
      <c r="T304" s="31" t="s">
        <v>35</v>
      </c>
      <c r="U304" s="34"/>
      <c r="V304" s="34"/>
      <c r="W304" s="34" t="str">
        <f t="shared" si="0"/>
        <v/>
      </c>
      <c r="X304" s="34" t="str">
        <f t="shared" si="1"/>
        <v/>
      </c>
    </row>
    <row r="305" spans="1:24" ht="14.25" customHeight="1" x14ac:dyDescent="0.25">
      <c r="A305" s="43">
        <v>39.950000000000003</v>
      </c>
      <c r="B305" s="43" t="s">
        <v>1226</v>
      </c>
      <c r="C305" s="24" t="s">
        <v>49</v>
      </c>
      <c r="D305" s="24"/>
      <c r="E305" s="24" t="s">
        <v>618</v>
      </c>
      <c r="F305" s="24" t="s">
        <v>1228</v>
      </c>
      <c r="G305" s="31" t="s">
        <v>93</v>
      </c>
      <c r="H305" s="24" t="s">
        <v>393</v>
      </c>
      <c r="I305" s="84" t="s">
        <v>1223</v>
      </c>
      <c r="J305" s="51" t="s">
        <v>1222</v>
      </c>
      <c r="K305" s="35">
        <v>152</v>
      </c>
      <c r="L305" s="35" t="s">
        <v>425</v>
      </c>
      <c r="M305" s="31" t="s">
        <v>128</v>
      </c>
      <c r="N305" s="24" t="s">
        <v>129</v>
      </c>
      <c r="O305" s="24">
        <v>2</v>
      </c>
      <c r="P305" s="24"/>
      <c r="Q305" s="31" t="s">
        <v>34</v>
      </c>
      <c r="R305" s="24"/>
      <c r="S305" s="24"/>
      <c r="T305" s="31" t="s">
        <v>35</v>
      </c>
      <c r="U305" s="34"/>
      <c r="V305" s="34"/>
      <c r="W305" s="34" t="str">
        <f t="shared" si="0"/>
        <v/>
      </c>
      <c r="X305" s="34" t="str">
        <f t="shared" si="1"/>
        <v/>
      </c>
    </row>
    <row r="306" spans="1:24" ht="14.25" customHeight="1" x14ac:dyDescent="0.25">
      <c r="A306" s="43">
        <v>5.75</v>
      </c>
      <c r="B306" s="43" t="s">
        <v>1229</v>
      </c>
      <c r="C306" s="44" t="s">
        <v>437</v>
      </c>
      <c r="D306" s="24"/>
      <c r="E306" s="24" t="s">
        <v>834</v>
      </c>
      <c r="F306" s="24" t="s">
        <v>1230</v>
      </c>
      <c r="G306" s="31" t="s">
        <v>93</v>
      </c>
      <c r="H306" s="44" t="s">
        <v>84</v>
      </c>
      <c r="I306" s="84" t="s">
        <v>1231</v>
      </c>
      <c r="J306" s="51" t="s">
        <v>1232</v>
      </c>
      <c r="K306" s="36">
        <v>132</v>
      </c>
      <c r="L306" s="36" t="s">
        <v>31</v>
      </c>
      <c r="M306" s="31" t="s">
        <v>128</v>
      </c>
      <c r="N306" s="24" t="s">
        <v>129</v>
      </c>
      <c r="O306" s="24">
        <v>2</v>
      </c>
      <c r="P306" s="24"/>
      <c r="Q306" s="31" t="s">
        <v>34</v>
      </c>
      <c r="R306" s="24"/>
      <c r="S306" s="24"/>
      <c r="T306" s="31" t="s">
        <v>35</v>
      </c>
      <c r="U306" s="34"/>
      <c r="V306" s="34"/>
      <c r="W306" s="34" t="str">
        <f t="shared" si="0"/>
        <v/>
      </c>
      <c r="X306" s="34" t="str">
        <f t="shared" si="1"/>
        <v/>
      </c>
    </row>
    <row r="307" spans="1:24" ht="14.25" customHeight="1" x14ac:dyDescent="0.25">
      <c r="A307" s="43">
        <v>7.9</v>
      </c>
      <c r="B307" s="60" t="s">
        <v>1233</v>
      </c>
      <c r="C307" s="24" t="s">
        <v>437</v>
      </c>
      <c r="D307" s="24"/>
      <c r="E307" s="24" t="s">
        <v>834</v>
      </c>
      <c r="F307" s="24" t="s">
        <v>1234</v>
      </c>
      <c r="G307" s="27" t="s">
        <v>93</v>
      </c>
      <c r="H307" s="24" t="s">
        <v>84</v>
      </c>
      <c r="I307" s="84" t="s">
        <v>1235</v>
      </c>
      <c r="J307" s="51" t="s">
        <v>1236</v>
      </c>
      <c r="K307" s="36">
        <v>133</v>
      </c>
      <c r="L307" s="36" t="s">
        <v>31</v>
      </c>
      <c r="M307" s="31" t="s">
        <v>128</v>
      </c>
      <c r="N307" s="24" t="s">
        <v>129</v>
      </c>
      <c r="O307" s="24">
        <v>2</v>
      </c>
      <c r="P307" s="24"/>
      <c r="Q307" s="31" t="s">
        <v>34</v>
      </c>
      <c r="R307" s="24"/>
      <c r="S307" s="24"/>
      <c r="T307" s="31" t="s">
        <v>35</v>
      </c>
      <c r="U307" s="34"/>
      <c r="V307" s="34"/>
      <c r="W307" s="34" t="str">
        <f t="shared" si="0"/>
        <v/>
      </c>
      <c r="X307" s="34" t="str">
        <f t="shared" si="1"/>
        <v/>
      </c>
    </row>
    <row r="308" spans="1:24" ht="14.25" customHeight="1" x14ac:dyDescent="0.25">
      <c r="A308" s="43">
        <v>11</v>
      </c>
      <c r="B308" s="60" t="s">
        <v>983</v>
      </c>
      <c r="C308" s="24" t="s">
        <v>1237</v>
      </c>
      <c r="D308" s="24"/>
      <c r="E308" s="24" t="s">
        <v>697</v>
      </c>
      <c r="F308" s="24" t="s">
        <v>1238</v>
      </c>
      <c r="G308" s="27" t="s">
        <v>110</v>
      </c>
      <c r="H308" s="24" t="s">
        <v>1239</v>
      </c>
      <c r="I308" s="31" t="s">
        <v>1240</v>
      </c>
      <c r="J308" s="24" t="s">
        <v>1241</v>
      </c>
      <c r="K308" s="36">
        <v>134</v>
      </c>
      <c r="L308" s="36" t="s">
        <v>31</v>
      </c>
      <c r="M308" s="31" t="s">
        <v>128</v>
      </c>
      <c r="N308" s="24" t="s">
        <v>129</v>
      </c>
      <c r="O308" s="24">
        <v>2</v>
      </c>
      <c r="P308" s="24"/>
      <c r="Q308" s="31" t="s">
        <v>34</v>
      </c>
      <c r="R308" s="24"/>
      <c r="S308" s="24"/>
      <c r="T308" s="31" t="s">
        <v>35</v>
      </c>
      <c r="U308" s="34"/>
      <c r="V308" s="34"/>
      <c r="W308" s="34" t="str">
        <f t="shared" si="0"/>
        <v/>
      </c>
      <c r="X308" s="34" t="str">
        <f t="shared" si="1"/>
        <v/>
      </c>
    </row>
    <row r="309" spans="1:24" ht="14.25" customHeight="1" x14ac:dyDescent="0.25">
      <c r="A309" s="43">
        <v>7.25</v>
      </c>
      <c r="B309" s="60" t="s">
        <v>1174</v>
      </c>
      <c r="C309" s="24" t="s">
        <v>393</v>
      </c>
      <c r="D309" s="24"/>
      <c r="E309" s="24" t="s">
        <v>178</v>
      </c>
      <c r="F309" s="24" t="s">
        <v>1242</v>
      </c>
      <c r="G309" s="27" t="s">
        <v>180</v>
      </c>
      <c r="H309" s="24" t="s">
        <v>393</v>
      </c>
      <c r="I309" s="31" t="s">
        <v>1243</v>
      </c>
      <c r="J309" s="24" t="s">
        <v>1244</v>
      </c>
      <c r="K309" s="30">
        <v>127</v>
      </c>
      <c r="L309" s="30" t="s">
        <v>31</v>
      </c>
      <c r="M309" s="31" t="s">
        <v>128</v>
      </c>
      <c r="N309" s="24" t="s">
        <v>129</v>
      </c>
      <c r="O309" s="24">
        <v>2</v>
      </c>
      <c r="P309" s="24"/>
      <c r="Q309" s="31" t="s">
        <v>34</v>
      </c>
      <c r="R309" s="24"/>
      <c r="S309" s="24"/>
      <c r="T309" s="31" t="s">
        <v>35</v>
      </c>
      <c r="U309" s="34"/>
      <c r="V309" s="34"/>
      <c r="W309" s="34" t="str">
        <f t="shared" si="0"/>
        <v/>
      </c>
      <c r="X309" s="34" t="str">
        <f t="shared" si="1"/>
        <v/>
      </c>
    </row>
    <row r="310" spans="1:24" ht="14.25" customHeight="1" x14ac:dyDescent="0.25">
      <c r="A310" s="43">
        <v>7.25</v>
      </c>
      <c r="B310" s="60" t="s">
        <v>1174</v>
      </c>
      <c r="C310" s="24" t="s">
        <v>393</v>
      </c>
      <c r="D310" s="24"/>
      <c r="E310" s="24" t="s">
        <v>1143</v>
      </c>
      <c r="F310" s="24" t="s">
        <v>1245</v>
      </c>
      <c r="G310" s="27" t="s">
        <v>1145</v>
      </c>
      <c r="H310" s="24" t="s">
        <v>393</v>
      </c>
      <c r="I310" s="31" t="s">
        <v>1243</v>
      </c>
      <c r="J310" s="24" t="s">
        <v>1244</v>
      </c>
      <c r="K310" s="35">
        <v>127</v>
      </c>
      <c r="L310" s="35" t="s">
        <v>47</v>
      </c>
      <c r="M310" s="31" t="s">
        <v>128</v>
      </c>
      <c r="N310" s="24" t="s">
        <v>129</v>
      </c>
      <c r="O310" s="24">
        <v>2</v>
      </c>
      <c r="P310" s="24"/>
      <c r="Q310" s="31" t="s">
        <v>34</v>
      </c>
      <c r="R310" s="24"/>
      <c r="S310" s="24"/>
      <c r="T310" s="31" t="s">
        <v>35</v>
      </c>
      <c r="U310" s="34"/>
      <c r="V310" s="34"/>
      <c r="W310" s="34" t="str">
        <f t="shared" si="0"/>
        <v/>
      </c>
      <c r="X310" s="34" t="str">
        <f t="shared" si="1"/>
        <v/>
      </c>
    </row>
    <row r="311" spans="1:24" ht="14.25" customHeight="1" x14ac:dyDescent="0.25">
      <c r="A311" s="43">
        <v>7.25</v>
      </c>
      <c r="B311" s="60" t="s">
        <v>550</v>
      </c>
      <c r="C311" s="24" t="s">
        <v>513</v>
      </c>
      <c r="D311" s="24"/>
      <c r="E311" s="24" t="s">
        <v>514</v>
      </c>
      <c r="F311" s="24" t="s">
        <v>1246</v>
      </c>
      <c r="G311" s="31" t="s">
        <v>93</v>
      </c>
      <c r="H311" s="24" t="s">
        <v>393</v>
      </c>
      <c r="I311" s="31" t="s">
        <v>1243</v>
      </c>
      <c r="J311" s="24" t="s">
        <v>1244</v>
      </c>
      <c r="K311" s="35">
        <v>127</v>
      </c>
      <c r="L311" s="35" t="s">
        <v>48</v>
      </c>
      <c r="M311" s="31" t="s">
        <v>128</v>
      </c>
      <c r="N311" s="24" t="s">
        <v>129</v>
      </c>
      <c r="O311" s="24">
        <v>2</v>
      </c>
      <c r="P311" s="24"/>
      <c r="Q311" s="31" t="s">
        <v>34</v>
      </c>
      <c r="R311" s="24"/>
      <c r="S311" s="24"/>
      <c r="T311" s="31" t="s">
        <v>35</v>
      </c>
      <c r="U311" s="34"/>
      <c r="V311" s="34"/>
      <c r="W311" s="34" t="str">
        <f t="shared" si="0"/>
        <v/>
      </c>
      <c r="X311" s="34" t="str">
        <f t="shared" si="1"/>
        <v/>
      </c>
    </row>
    <row r="312" spans="1:24" ht="14.25" customHeight="1" x14ac:dyDescent="0.25">
      <c r="A312" s="43">
        <v>9.9</v>
      </c>
      <c r="B312" s="43" t="s">
        <v>1247</v>
      </c>
      <c r="C312" s="24" t="s">
        <v>90</v>
      </c>
      <c r="D312" s="24"/>
      <c r="E312" s="31" t="s">
        <v>1248</v>
      </c>
      <c r="F312" s="24" t="s">
        <v>1249</v>
      </c>
      <c r="G312" s="31" t="s">
        <v>83</v>
      </c>
      <c r="H312" s="24" t="s">
        <v>393</v>
      </c>
      <c r="I312" s="84" t="s">
        <v>1250</v>
      </c>
      <c r="J312" s="51" t="s">
        <v>1251</v>
      </c>
      <c r="K312" s="36">
        <v>128</v>
      </c>
      <c r="L312" s="36" t="s">
        <v>31</v>
      </c>
      <c r="M312" s="31" t="s">
        <v>128</v>
      </c>
      <c r="N312" s="24" t="s">
        <v>129</v>
      </c>
      <c r="O312" s="24">
        <v>2</v>
      </c>
      <c r="P312" s="24"/>
      <c r="Q312" s="31" t="s">
        <v>34</v>
      </c>
      <c r="R312" s="24"/>
      <c r="S312" s="24"/>
      <c r="T312" s="31" t="s">
        <v>35</v>
      </c>
      <c r="U312" s="34"/>
      <c r="V312" s="34"/>
      <c r="W312" s="34" t="str">
        <f t="shared" si="0"/>
        <v/>
      </c>
      <c r="X312" s="34" t="str">
        <f t="shared" si="1"/>
        <v/>
      </c>
    </row>
    <row r="313" spans="1:24" ht="14.25" customHeight="1" x14ac:dyDescent="0.25">
      <c r="A313" s="43">
        <v>24</v>
      </c>
      <c r="B313" s="43" t="s">
        <v>1252</v>
      </c>
      <c r="C313" s="24" t="s">
        <v>90</v>
      </c>
      <c r="D313" s="24"/>
      <c r="E313" s="31" t="s">
        <v>1253</v>
      </c>
      <c r="F313" s="24" t="s">
        <v>1254</v>
      </c>
      <c r="G313" s="84" t="s">
        <v>110</v>
      </c>
      <c r="H313" s="24" t="s">
        <v>393</v>
      </c>
      <c r="I313" s="84" t="s">
        <v>1255</v>
      </c>
      <c r="J313" s="51" t="s">
        <v>1256</v>
      </c>
      <c r="K313" s="30">
        <v>129</v>
      </c>
      <c r="L313" s="30" t="s">
        <v>31</v>
      </c>
      <c r="M313" s="31" t="s">
        <v>128</v>
      </c>
      <c r="N313" s="24" t="s">
        <v>129</v>
      </c>
      <c r="O313" s="24">
        <v>2</v>
      </c>
      <c r="P313" s="24"/>
      <c r="Q313" s="31" t="s">
        <v>34</v>
      </c>
      <c r="R313" s="24"/>
      <c r="S313" s="24"/>
      <c r="T313" s="31" t="s">
        <v>35</v>
      </c>
      <c r="U313" s="34"/>
      <c r="V313" s="34"/>
      <c r="W313" s="34" t="str">
        <f t="shared" si="0"/>
        <v/>
      </c>
      <c r="X313" s="34" t="str">
        <f t="shared" si="1"/>
        <v/>
      </c>
    </row>
    <row r="314" spans="1:24" ht="14.25" customHeight="1" x14ac:dyDescent="0.25">
      <c r="A314" s="43">
        <v>24</v>
      </c>
      <c r="B314" s="43" t="s">
        <v>1257</v>
      </c>
      <c r="C314" s="24" t="s">
        <v>393</v>
      </c>
      <c r="D314" s="24"/>
      <c r="E314" s="36" t="s">
        <v>1143</v>
      </c>
      <c r="F314" s="24" t="s">
        <v>1258</v>
      </c>
      <c r="G314" s="27" t="s">
        <v>1145</v>
      </c>
      <c r="H314" s="24" t="s">
        <v>393</v>
      </c>
      <c r="I314" s="84" t="s">
        <v>1255</v>
      </c>
      <c r="J314" s="51" t="s">
        <v>1256</v>
      </c>
      <c r="K314" s="35">
        <v>129</v>
      </c>
      <c r="L314" s="35" t="s">
        <v>47</v>
      </c>
      <c r="M314" s="31" t="s">
        <v>128</v>
      </c>
      <c r="N314" s="24" t="s">
        <v>129</v>
      </c>
      <c r="O314" s="24">
        <v>2</v>
      </c>
      <c r="P314" s="24"/>
      <c r="Q314" s="31" t="s">
        <v>34</v>
      </c>
      <c r="R314" s="24"/>
      <c r="S314" s="24"/>
      <c r="T314" s="31" t="s">
        <v>35</v>
      </c>
      <c r="U314" s="34"/>
      <c r="V314" s="34"/>
      <c r="W314" s="34" t="str">
        <f t="shared" si="0"/>
        <v/>
      </c>
      <c r="X314" s="34" t="str">
        <f t="shared" si="1"/>
        <v/>
      </c>
    </row>
    <row r="315" spans="1:24" ht="14.25" customHeight="1" x14ac:dyDescent="0.25">
      <c r="A315" s="43">
        <v>24</v>
      </c>
      <c r="B315" s="43" t="s">
        <v>1259</v>
      </c>
      <c r="C315" s="24" t="s">
        <v>1211</v>
      </c>
      <c r="D315" s="24"/>
      <c r="E315" s="36" t="s">
        <v>1212</v>
      </c>
      <c r="F315" s="24" t="s">
        <v>1260</v>
      </c>
      <c r="G315" s="27" t="s">
        <v>93</v>
      </c>
      <c r="H315" s="24" t="s">
        <v>393</v>
      </c>
      <c r="I315" s="84" t="s">
        <v>1255</v>
      </c>
      <c r="J315" s="51" t="s">
        <v>1256</v>
      </c>
      <c r="K315" s="35">
        <v>129</v>
      </c>
      <c r="L315" s="35" t="s">
        <v>48</v>
      </c>
      <c r="M315" s="31" t="s">
        <v>128</v>
      </c>
      <c r="N315" s="24" t="s">
        <v>129</v>
      </c>
      <c r="O315" s="24">
        <v>2</v>
      </c>
      <c r="P315" s="24"/>
      <c r="Q315" s="31" t="s">
        <v>34</v>
      </c>
      <c r="R315" s="24"/>
      <c r="S315" s="24"/>
      <c r="T315" s="31" t="s">
        <v>35</v>
      </c>
      <c r="U315" s="34"/>
      <c r="V315" s="34"/>
      <c r="W315" s="34" t="str">
        <f t="shared" si="0"/>
        <v/>
      </c>
      <c r="X315" s="34" t="str">
        <f t="shared" si="1"/>
        <v/>
      </c>
    </row>
    <row r="316" spans="1:24" ht="14.25" customHeight="1" x14ac:dyDescent="0.25">
      <c r="A316" s="24">
        <v>7.34</v>
      </c>
      <c r="B316" s="24" t="s">
        <v>1261</v>
      </c>
      <c r="C316" s="24" t="s">
        <v>1262</v>
      </c>
      <c r="D316" s="24"/>
      <c r="E316" s="36" t="s">
        <v>517</v>
      </c>
      <c r="F316" s="24" t="s">
        <v>1263</v>
      </c>
      <c r="G316" s="31" t="s">
        <v>110</v>
      </c>
      <c r="H316" s="24" t="s">
        <v>393</v>
      </c>
      <c r="I316" s="84" t="s">
        <v>1264</v>
      </c>
      <c r="J316" s="51" t="s">
        <v>1265</v>
      </c>
      <c r="K316" s="36">
        <v>295</v>
      </c>
      <c r="L316" s="36" t="s">
        <v>31</v>
      </c>
      <c r="M316" s="31" t="s">
        <v>249</v>
      </c>
      <c r="N316" s="24" t="s">
        <v>185</v>
      </c>
      <c r="O316" s="24">
        <v>3</v>
      </c>
      <c r="P316" s="24"/>
      <c r="Q316" s="31" t="s">
        <v>66</v>
      </c>
      <c r="R316" s="24"/>
      <c r="S316" s="24"/>
      <c r="T316" s="31" t="s">
        <v>35</v>
      </c>
      <c r="U316" s="34"/>
      <c r="V316" s="34"/>
      <c r="W316" s="34" t="str">
        <f t="shared" si="0"/>
        <v/>
      </c>
      <c r="X316" s="34" t="str">
        <f t="shared" si="1"/>
        <v/>
      </c>
    </row>
    <row r="317" spans="1:24" ht="14.25" customHeight="1" x14ac:dyDescent="0.25">
      <c r="A317" s="43">
        <v>5.48</v>
      </c>
      <c r="B317" s="85" t="s">
        <v>1266</v>
      </c>
      <c r="C317" s="24" t="s">
        <v>393</v>
      </c>
      <c r="D317" s="24"/>
      <c r="E317" s="24" t="s">
        <v>178</v>
      </c>
      <c r="F317" s="24" t="s">
        <v>1267</v>
      </c>
      <c r="G317" s="31" t="s">
        <v>180</v>
      </c>
      <c r="H317" s="24" t="s">
        <v>393</v>
      </c>
      <c r="I317" s="31" t="s">
        <v>1268</v>
      </c>
      <c r="J317" s="24" t="s">
        <v>1269</v>
      </c>
      <c r="K317" s="36">
        <v>147</v>
      </c>
      <c r="L317" s="36" t="s">
        <v>31</v>
      </c>
      <c r="M317" s="31" t="s">
        <v>128</v>
      </c>
      <c r="N317" s="24" t="s">
        <v>129</v>
      </c>
      <c r="O317" s="24">
        <v>2</v>
      </c>
      <c r="P317" s="24"/>
      <c r="Q317" s="31" t="s">
        <v>34</v>
      </c>
      <c r="R317" s="24"/>
      <c r="S317" s="24"/>
      <c r="T317" s="31" t="s">
        <v>35</v>
      </c>
      <c r="U317" s="34"/>
      <c r="V317" s="34"/>
      <c r="W317" s="34" t="str">
        <f t="shared" si="0"/>
        <v/>
      </c>
      <c r="X317" s="34" t="str">
        <f t="shared" si="1"/>
        <v/>
      </c>
    </row>
    <row r="318" spans="1:24" ht="14.25" customHeight="1" x14ac:dyDescent="0.25">
      <c r="A318" s="43">
        <v>5.8</v>
      </c>
      <c r="B318" s="43" t="s">
        <v>579</v>
      </c>
      <c r="C318" s="44" t="s">
        <v>1270</v>
      </c>
      <c r="D318" s="24"/>
      <c r="E318" s="24" t="s">
        <v>1212</v>
      </c>
      <c r="F318" s="24" t="s">
        <v>1271</v>
      </c>
      <c r="G318" s="31" t="s">
        <v>110</v>
      </c>
      <c r="H318" s="24" t="s">
        <v>393</v>
      </c>
      <c r="I318" s="31" t="s">
        <v>1272</v>
      </c>
      <c r="J318" s="24" t="s">
        <v>1273</v>
      </c>
      <c r="K318" s="36">
        <v>148</v>
      </c>
      <c r="L318" s="36" t="s">
        <v>31</v>
      </c>
      <c r="M318" s="31" t="s">
        <v>128</v>
      </c>
      <c r="N318" s="24" t="s">
        <v>129</v>
      </c>
      <c r="O318" s="24">
        <v>2</v>
      </c>
      <c r="P318" s="24"/>
      <c r="Q318" s="31" t="s">
        <v>34</v>
      </c>
      <c r="R318" s="24"/>
      <c r="S318" s="24"/>
      <c r="T318" s="31" t="s">
        <v>35</v>
      </c>
      <c r="U318" s="34"/>
      <c r="V318" s="34"/>
      <c r="W318" s="34" t="str">
        <f t="shared" si="0"/>
        <v/>
      </c>
      <c r="X318" s="34" t="str">
        <f t="shared" si="1"/>
        <v/>
      </c>
    </row>
    <row r="319" spans="1:24" ht="14.25" customHeight="1" x14ac:dyDescent="0.25">
      <c r="A319" s="43">
        <v>24</v>
      </c>
      <c r="B319" s="43" t="s">
        <v>1274</v>
      </c>
      <c r="C319" s="62" t="s">
        <v>1215</v>
      </c>
      <c r="D319" s="24"/>
      <c r="E319" s="31" t="s">
        <v>1275</v>
      </c>
      <c r="F319" s="24" t="s">
        <v>1276</v>
      </c>
      <c r="G319" s="31" t="s">
        <v>46</v>
      </c>
      <c r="H319" s="24" t="s">
        <v>393</v>
      </c>
      <c r="I319" s="31" t="s">
        <v>1277</v>
      </c>
      <c r="J319" s="24" t="s">
        <v>1278</v>
      </c>
      <c r="K319" s="30">
        <v>149</v>
      </c>
      <c r="L319" s="30" t="s">
        <v>31</v>
      </c>
      <c r="M319" s="31" t="s">
        <v>128</v>
      </c>
      <c r="N319" s="24" t="s">
        <v>129</v>
      </c>
      <c r="O319" s="24">
        <v>2</v>
      </c>
      <c r="P319" s="24"/>
      <c r="Q319" s="31" t="s">
        <v>34</v>
      </c>
      <c r="R319" s="24"/>
      <c r="S319" s="24"/>
      <c r="T319" s="31" t="s">
        <v>35</v>
      </c>
      <c r="U319" s="34"/>
      <c r="V319" s="34"/>
      <c r="W319" s="34" t="str">
        <f t="shared" si="0"/>
        <v/>
      </c>
      <c r="X319" s="34" t="str">
        <f t="shared" si="1"/>
        <v/>
      </c>
    </row>
    <row r="320" spans="1:24" ht="14.25" customHeight="1" x14ac:dyDescent="0.25">
      <c r="A320" s="43">
        <v>24</v>
      </c>
      <c r="B320" s="85" t="s">
        <v>1279</v>
      </c>
      <c r="C320" s="44" t="s">
        <v>393</v>
      </c>
      <c r="D320" s="24"/>
      <c r="E320" s="24" t="s">
        <v>178</v>
      </c>
      <c r="F320" s="24" t="s">
        <v>1267</v>
      </c>
      <c r="G320" s="31" t="s">
        <v>180</v>
      </c>
      <c r="H320" s="24" t="s">
        <v>393</v>
      </c>
      <c r="I320" s="31" t="s">
        <v>1277</v>
      </c>
      <c r="J320" s="24" t="s">
        <v>1278</v>
      </c>
      <c r="K320" s="35">
        <v>149</v>
      </c>
      <c r="L320" s="35" t="s">
        <v>47</v>
      </c>
      <c r="M320" s="31" t="s">
        <v>128</v>
      </c>
      <c r="N320" s="24" t="s">
        <v>129</v>
      </c>
      <c r="O320" s="24">
        <v>2</v>
      </c>
      <c r="P320" s="24"/>
      <c r="Q320" s="31" t="s">
        <v>34</v>
      </c>
      <c r="R320" s="24"/>
      <c r="S320" s="24"/>
      <c r="T320" s="31" t="s">
        <v>35</v>
      </c>
      <c r="U320" s="34"/>
      <c r="V320" s="34"/>
      <c r="W320" s="34" t="str">
        <f t="shared" si="0"/>
        <v/>
      </c>
      <c r="X320" s="34" t="str">
        <f t="shared" si="1"/>
        <v/>
      </c>
    </row>
    <row r="321" spans="1:24" ht="14.25" customHeight="1" x14ac:dyDescent="0.25">
      <c r="A321" s="43">
        <v>24</v>
      </c>
      <c r="B321" s="43" t="s">
        <v>374</v>
      </c>
      <c r="C321" s="44" t="s">
        <v>393</v>
      </c>
      <c r="D321" s="24"/>
      <c r="E321" s="24" t="s">
        <v>1143</v>
      </c>
      <c r="F321" s="24" t="s">
        <v>1280</v>
      </c>
      <c r="G321" s="31" t="s">
        <v>1145</v>
      </c>
      <c r="H321" s="24" t="s">
        <v>393</v>
      </c>
      <c r="I321" s="31" t="s">
        <v>1277</v>
      </c>
      <c r="J321" s="24" t="s">
        <v>1278</v>
      </c>
      <c r="K321" s="35">
        <v>149</v>
      </c>
      <c r="L321" s="35" t="s">
        <v>48</v>
      </c>
      <c r="M321" s="31" t="s">
        <v>128</v>
      </c>
      <c r="N321" s="24" t="s">
        <v>129</v>
      </c>
      <c r="O321" s="24">
        <v>2</v>
      </c>
      <c r="P321" s="24"/>
      <c r="Q321" s="31" t="s">
        <v>34</v>
      </c>
      <c r="R321" s="24"/>
      <c r="S321" s="24"/>
      <c r="T321" s="31" t="s">
        <v>35</v>
      </c>
      <c r="U321" s="34"/>
      <c r="V321" s="34"/>
      <c r="W321" s="34" t="str">
        <f t="shared" si="0"/>
        <v/>
      </c>
      <c r="X321" s="34" t="str">
        <f t="shared" si="1"/>
        <v/>
      </c>
    </row>
    <row r="322" spans="1:24" ht="14.25" customHeight="1" x14ac:dyDescent="0.25">
      <c r="A322" s="43">
        <v>24</v>
      </c>
      <c r="B322" s="43" t="s">
        <v>374</v>
      </c>
      <c r="C322" s="44" t="s">
        <v>513</v>
      </c>
      <c r="D322" s="24"/>
      <c r="E322" s="24" t="s">
        <v>514</v>
      </c>
      <c r="F322" s="24" t="s">
        <v>1281</v>
      </c>
      <c r="G322" s="31" t="s">
        <v>93</v>
      </c>
      <c r="H322" s="24" t="s">
        <v>393</v>
      </c>
      <c r="I322" s="31" t="s">
        <v>1277</v>
      </c>
      <c r="J322" s="24" t="s">
        <v>1278</v>
      </c>
      <c r="K322" s="35">
        <v>149</v>
      </c>
      <c r="L322" s="35" t="s">
        <v>425</v>
      </c>
      <c r="M322" s="31" t="s">
        <v>128</v>
      </c>
      <c r="N322" s="24" t="s">
        <v>129</v>
      </c>
      <c r="O322" s="24">
        <v>2</v>
      </c>
      <c r="P322" s="24"/>
      <c r="Q322" s="31" t="s">
        <v>34</v>
      </c>
      <c r="R322" s="24"/>
      <c r="S322" s="24"/>
      <c r="T322" s="31" t="s">
        <v>35</v>
      </c>
      <c r="U322" s="34"/>
      <c r="V322" s="34"/>
      <c r="W322" s="34" t="str">
        <f t="shared" si="0"/>
        <v/>
      </c>
      <c r="X322" s="34" t="str">
        <f t="shared" si="1"/>
        <v/>
      </c>
    </row>
    <row r="323" spans="1:24" ht="14.25" customHeight="1" x14ac:dyDescent="0.25">
      <c r="A323" s="24">
        <v>34.92</v>
      </c>
      <c r="B323" s="24"/>
      <c r="C323" s="24" t="s">
        <v>1282</v>
      </c>
      <c r="D323" s="24"/>
      <c r="E323" s="24" t="s">
        <v>1283</v>
      </c>
      <c r="F323" s="24" t="s">
        <v>1284</v>
      </c>
      <c r="G323" s="31" t="s">
        <v>110</v>
      </c>
      <c r="H323" s="24" t="s">
        <v>40</v>
      </c>
      <c r="I323" s="31" t="s">
        <v>1285</v>
      </c>
      <c r="J323" s="24" t="s">
        <v>1286</v>
      </c>
      <c r="K323" s="36">
        <v>289</v>
      </c>
      <c r="L323" s="36" t="s">
        <v>31</v>
      </c>
      <c r="M323" s="31" t="s">
        <v>128</v>
      </c>
      <c r="N323" s="24" t="s">
        <v>129</v>
      </c>
      <c r="O323" s="24">
        <v>2</v>
      </c>
      <c r="P323" s="24"/>
      <c r="Q323" s="31" t="s">
        <v>34</v>
      </c>
      <c r="R323" s="24"/>
      <c r="S323" s="24"/>
      <c r="T323" s="31" t="s">
        <v>35</v>
      </c>
      <c r="U323" s="34"/>
      <c r="V323" s="34"/>
      <c r="W323" s="34" t="str">
        <f t="shared" si="0"/>
        <v/>
      </c>
      <c r="X323" s="34" t="str">
        <f t="shared" si="1"/>
        <v/>
      </c>
    </row>
    <row r="324" spans="1:24" ht="14.25" customHeight="1" x14ac:dyDescent="0.25">
      <c r="A324" s="40">
        <v>17.989999999999998</v>
      </c>
      <c r="B324" s="40" t="s">
        <v>366</v>
      </c>
      <c r="C324" s="24" t="s">
        <v>207</v>
      </c>
      <c r="D324" s="24"/>
      <c r="E324" s="24" t="s">
        <v>1287</v>
      </c>
      <c r="F324" s="24" t="s">
        <v>1288</v>
      </c>
      <c r="G324" s="31" t="s">
        <v>1289</v>
      </c>
      <c r="H324" s="24" t="s">
        <v>369</v>
      </c>
      <c r="I324" s="31" t="s">
        <v>1290</v>
      </c>
      <c r="J324" s="24" t="s">
        <v>1291</v>
      </c>
      <c r="K324" s="36">
        <v>114</v>
      </c>
      <c r="L324" s="36" t="s">
        <v>31</v>
      </c>
      <c r="M324" s="31" t="s">
        <v>128</v>
      </c>
      <c r="N324" s="24" t="s">
        <v>129</v>
      </c>
      <c r="O324" s="24">
        <v>2</v>
      </c>
      <c r="P324" s="24"/>
      <c r="Q324" s="31" t="s">
        <v>34</v>
      </c>
      <c r="R324" s="24"/>
      <c r="S324" s="24"/>
      <c r="T324" s="31" t="s">
        <v>35</v>
      </c>
      <c r="U324" s="34"/>
      <c r="V324" s="34"/>
      <c r="W324" s="34" t="str">
        <f t="shared" si="0"/>
        <v/>
      </c>
      <c r="X324" s="34" t="str">
        <f t="shared" si="1"/>
        <v/>
      </c>
    </row>
    <row r="325" spans="1:24" ht="14.25" customHeight="1" x14ac:dyDescent="0.25">
      <c r="A325" s="40">
        <v>1.74</v>
      </c>
      <c r="B325" s="41" t="s">
        <v>1292</v>
      </c>
      <c r="C325" s="24" t="s">
        <v>1107</v>
      </c>
      <c r="D325" s="24"/>
      <c r="E325" s="24" t="s">
        <v>1287</v>
      </c>
      <c r="F325" s="24" t="s">
        <v>1293</v>
      </c>
      <c r="G325" s="31" t="s">
        <v>1289</v>
      </c>
      <c r="H325" s="24" t="s">
        <v>84</v>
      </c>
      <c r="I325" s="31" t="s">
        <v>1294</v>
      </c>
      <c r="J325" s="24" t="s">
        <v>1295</v>
      </c>
      <c r="K325" s="36">
        <v>115</v>
      </c>
      <c r="L325" s="36" t="s">
        <v>31</v>
      </c>
      <c r="M325" s="31" t="s">
        <v>128</v>
      </c>
      <c r="N325" s="24" t="s">
        <v>129</v>
      </c>
      <c r="O325" s="24">
        <v>2</v>
      </c>
      <c r="P325" s="24"/>
      <c r="Q325" s="31" t="s">
        <v>34</v>
      </c>
      <c r="R325" s="24"/>
      <c r="S325" s="24"/>
      <c r="T325" s="31" t="s">
        <v>35</v>
      </c>
      <c r="U325" s="34"/>
      <c r="V325" s="34"/>
      <c r="W325" s="34" t="str">
        <f t="shared" si="0"/>
        <v/>
      </c>
      <c r="X325" s="34" t="str">
        <f t="shared" si="1"/>
        <v/>
      </c>
    </row>
    <row r="326" spans="1:24" ht="14.25" customHeight="1" x14ac:dyDescent="0.25">
      <c r="A326" s="36">
        <v>2.9988000000000001</v>
      </c>
      <c r="B326" s="24" t="s">
        <v>1296</v>
      </c>
      <c r="C326" s="24" t="s">
        <v>882</v>
      </c>
      <c r="D326" s="24"/>
      <c r="E326" s="24" t="s">
        <v>1287</v>
      </c>
      <c r="F326" s="24" t="s">
        <v>1297</v>
      </c>
      <c r="G326" s="31" t="s">
        <v>1289</v>
      </c>
      <c r="H326" s="24" t="s">
        <v>84</v>
      </c>
      <c r="I326" s="31" t="s">
        <v>1298</v>
      </c>
      <c r="J326" s="24" t="s">
        <v>1299</v>
      </c>
      <c r="K326" s="36">
        <v>116</v>
      </c>
      <c r="L326" s="36" t="s">
        <v>31</v>
      </c>
      <c r="M326" s="31" t="s">
        <v>128</v>
      </c>
      <c r="N326" s="24" t="s">
        <v>129</v>
      </c>
      <c r="O326" s="24">
        <v>2</v>
      </c>
      <c r="P326" s="24"/>
      <c r="Q326" s="31" t="s">
        <v>66</v>
      </c>
      <c r="R326" s="24"/>
      <c r="S326" s="24"/>
      <c r="T326" s="31" t="s">
        <v>35</v>
      </c>
      <c r="U326" s="34"/>
      <c r="V326" s="34"/>
      <c r="W326" s="34" t="str">
        <f t="shared" si="0"/>
        <v/>
      </c>
      <c r="X326" s="34" t="str">
        <f t="shared" si="1"/>
        <v/>
      </c>
    </row>
    <row r="327" spans="1:24" ht="14.25" customHeight="1" x14ac:dyDescent="0.25">
      <c r="A327" s="40">
        <v>5.9</v>
      </c>
      <c r="B327" s="41" t="s">
        <v>572</v>
      </c>
      <c r="C327" s="51" t="s">
        <v>393</v>
      </c>
      <c r="D327" s="24"/>
      <c r="E327" s="24" t="s">
        <v>178</v>
      </c>
      <c r="F327" s="24" t="s">
        <v>1300</v>
      </c>
      <c r="G327" s="31" t="s">
        <v>180</v>
      </c>
      <c r="H327" s="51" t="s">
        <v>393</v>
      </c>
      <c r="I327" s="84" t="s">
        <v>1294</v>
      </c>
      <c r="J327" s="51" t="s">
        <v>1301</v>
      </c>
      <c r="K327" s="36">
        <v>117</v>
      </c>
      <c r="L327" s="36" t="s">
        <v>31</v>
      </c>
      <c r="M327" s="31" t="s">
        <v>128</v>
      </c>
      <c r="N327" s="24" t="s">
        <v>129</v>
      </c>
      <c r="O327" s="24">
        <v>2</v>
      </c>
      <c r="P327" s="24"/>
      <c r="Q327" s="31" t="s">
        <v>34</v>
      </c>
      <c r="R327" s="24"/>
      <c r="S327" s="24"/>
      <c r="T327" s="31" t="s">
        <v>35</v>
      </c>
      <c r="U327" s="34"/>
      <c r="V327" s="34"/>
      <c r="W327" s="34" t="str">
        <f t="shared" si="0"/>
        <v/>
      </c>
      <c r="X327" s="34" t="str">
        <f t="shared" si="1"/>
        <v/>
      </c>
    </row>
    <row r="328" spans="1:24" ht="14.25" customHeight="1" x14ac:dyDescent="0.25">
      <c r="A328" s="40">
        <v>9.24</v>
      </c>
      <c r="B328" s="52" t="s">
        <v>1302</v>
      </c>
      <c r="C328" s="51" t="s">
        <v>393</v>
      </c>
      <c r="D328" s="24"/>
      <c r="E328" s="24" t="s">
        <v>178</v>
      </c>
      <c r="F328" s="24" t="s">
        <v>1300</v>
      </c>
      <c r="G328" s="31" t="s">
        <v>180</v>
      </c>
      <c r="H328" s="24" t="s">
        <v>393</v>
      </c>
      <c r="I328" s="31" t="s">
        <v>1298</v>
      </c>
      <c r="J328" s="24" t="s">
        <v>1303</v>
      </c>
      <c r="K328" s="36">
        <v>118</v>
      </c>
      <c r="L328" s="36" t="s">
        <v>31</v>
      </c>
      <c r="M328" s="31" t="s">
        <v>128</v>
      </c>
      <c r="N328" s="24" t="s">
        <v>129</v>
      </c>
      <c r="O328" s="24">
        <v>2</v>
      </c>
      <c r="P328" s="24"/>
      <c r="Q328" s="31" t="s">
        <v>34</v>
      </c>
      <c r="R328" s="24"/>
      <c r="S328" s="24"/>
      <c r="T328" s="31" t="s">
        <v>35</v>
      </c>
      <c r="U328" s="34"/>
      <c r="V328" s="34"/>
      <c r="W328" s="34" t="str">
        <f t="shared" si="0"/>
        <v/>
      </c>
      <c r="X328" s="34" t="str">
        <f t="shared" si="1"/>
        <v/>
      </c>
    </row>
    <row r="329" spans="1:24" ht="14.25" customHeight="1" x14ac:dyDescent="0.25">
      <c r="A329" s="43">
        <v>9.75</v>
      </c>
      <c r="B329" s="43" t="s">
        <v>1304</v>
      </c>
      <c r="C329" s="51" t="s">
        <v>393</v>
      </c>
      <c r="D329" s="24"/>
      <c r="E329" s="24" t="s">
        <v>1143</v>
      </c>
      <c r="F329" s="24" t="s">
        <v>1305</v>
      </c>
      <c r="G329" s="31" t="s">
        <v>1145</v>
      </c>
      <c r="H329" s="51" t="s">
        <v>393</v>
      </c>
      <c r="I329" s="84" t="s">
        <v>1306</v>
      </c>
      <c r="J329" s="51" t="s">
        <v>1307</v>
      </c>
      <c r="K329" s="30">
        <v>145</v>
      </c>
      <c r="L329" s="30" t="s">
        <v>31</v>
      </c>
      <c r="M329" s="31" t="s">
        <v>128</v>
      </c>
      <c r="N329" s="24" t="s">
        <v>129</v>
      </c>
      <c r="O329" s="24">
        <v>2</v>
      </c>
      <c r="P329" s="24"/>
      <c r="Q329" s="31" t="s">
        <v>34</v>
      </c>
      <c r="R329" s="24"/>
      <c r="S329" s="24"/>
      <c r="T329" s="31" t="s">
        <v>35</v>
      </c>
      <c r="U329" s="34"/>
      <c r="V329" s="34"/>
      <c r="W329" s="34" t="str">
        <f t="shared" si="0"/>
        <v/>
      </c>
      <c r="X329" s="34" t="str">
        <f t="shared" si="1"/>
        <v/>
      </c>
    </row>
    <row r="330" spans="1:24" ht="14.25" customHeight="1" x14ac:dyDescent="0.25">
      <c r="A330" s="43">
        <v>9.75</v>
      </c>
      <c r="B330" s="43" t="s">
        <v>1308</v>
      </c>
      <c r="C330" s="51" t="s">
        <v>513</v>
      </c>
      <c r="D330" s="24"/>
      <c r="E330" s="24" t="s">
        <v>514</v>
      </c>
      <c r="F330" s="24" t="s">
        <v>1309</v>
      </c>
      <c r="G330" s="31" t="s">
        <v>93</v>
      </c>
      <c r="H330" s="51" t="s">
        <v>393</v>
      </c>
      <c r="I330" s="84" t="s">
        <v>1306</v>
      </c>
      <c r="J330" s="51" t="s">
        <v>1307</v>
      </c>
      <c r="K330" s="35">
        <v>145</v>
      </c>
      <c r="L330" s="35" t="s">
        <v>47</v>
      </c>
      <c r="M330" s="31" t="s">
        <v>128</v>
      </c>
      <c r="N330" s="24" t="s">
        <v>129</v>
      </c>
      <c r="O330" s="24">
        <v>2</v>
      </c>
      <c r="P330" s="24"/>
      <c r="Q330" s="31" t="s">
        <v>34</v>
      </c>
      <c r="R330" s="24"/>
      <c r="S330" s="24"/>
      <c r="T330" s="31" t="s">
        <v>35</v>
      </c>
      <c r="U330" s="34"/>
      <c r="V330" s="34"/>
      <c r="W330" s="34" t="str">
        <f t="shared" si="0"/>
        <v/>
      </c>
      <c r="X330" s="34" t="str">
        <f t="shared" si="1"/>
        <v/>
      </c>
    </row>
    <row r="331" spans="1:24" ht="14.25" customHeight="1" x14ac:dyDescent="0.25">
      <c r="A331" s="43">
        <v>14.95</v>
      </c>
      <c r="B331" s="43"/>
      <c r="C331" s="51" t="s">
        <v>393</v>
      </c>
      <c r="D331" s="24"/>
      <c r="E331" s="31" t="s">
        <v>1310</v>
      </c>
      <c r="F331" s="24" t="s">
        <v>1311</v>
      </c>
      <c r="G331" s="31" t="s">
        <v>110</v>
      </c>
      <c r="H331" s="51" t="s">
        <v>393</v>
      </c>
      <c r="I331" s="84" t="s">
        <v>1312</v>
      </c>
      <c r="J331" s="51" t="s">
        <v>1313</v>
      </c>
      <c r="K331" s="30">
        <v>146</v>
      </c>
      <c r="L331" s="30" t="s">
        <v>31</v>
      </c>
      <c r="M331" s="31" t="s">
        <v>128</v>
      </c>
      <c r="N331" s="24" t="s">
        <v>129</v>
      </c>
      <c r="O331" s="24">
        <v>2</v>
      </c>
      <c r="P331" s="24"/>
      <c r="Q331" s="31" t="s">
        <v>34</v>
      </c>
      <c r="R331" s="24"/>
      <c r="S331" s="24"/>
      <c r="T331" s="31" t="s">
        <v>35</v>
      </c>
      <c r="U331" s="34"/>
      <c r="V331" s="34"/>
      <c r="W331" s="34" t="str">
        <f t="shared" si="0"/>
        <v/>
      </c>
      <c r="X331" s="34" t="str">
        <f t="shared" si="1"/>
        <v/>
      </c>
    </row>
    <row r="332" spans="1:24" ht="14.25" customHeight="1" x14ac:dyDescent="0.25">
      <c r="A332" s="43">
        <v>14.95</v>
      </c>
      <c r="B332" s="43" t="s">
        <v>1314</v>
      </c>
      <c r="C332" s="51" t="s">
        <v>90</v>
      </c>
      <c r="D332" s="24"/>
      <c r="E332" s="24" t="s">
        <v>1132</v>
      </c>
      <c r="F332" s="24" t="s">
        <v>1315</v>
      </c>
      <c r="G332" s="31" t="s">
        <v>110</v>
      </c>
      <c r="H332" s="51" t="s">
        <v>393</v>
      </c>
      <c r="I332" s="84" t="s">
        <v>1312</v>
      </c>
      <c r="J332" s="51" t="s">
        <v>1313</v>
      </c>
      <c r="K332" s="35">
        <v>146</v>
      </c>
      <c r="L332" s="35" t="s">
        <v>47</v>
      </c>
      <c r="M332" s="31" t="s">
        <v>128</v>
      </c>
      <c r="N332" s="24" t="s">
        <v>129</v>
      </c>
      <c r="O332" s="24">
        <v>2</v>
      </c>
      <c r="P332" s="24"/>
      <c r="Q332" s="31" t="s">
        <v>34</v>
      </c>
      <c r="R332" s="24"/>
      <c r="S332" s="24"/>
      <c r="T332" s="31" t="s">
        <v>35</v>
      </c>
      <c r="U332" s="34"/>
      <c r="V332" s="34"/>
      <c r="W332" s="34" t="str">
        <f t="shared" si="0"/>
        <v/>
      </c>
      <c r="X332" s="34" t="str">
        <f t="shared" si="1"/>
        <v/>
      </c>
    </row>
    <row r="333" spans="1:24" ht="14.25" customHeight="1" x14ac:dyDescent="0.25">
      <c r="A333" s="43">
        <v>14.95</v>
      </c>
      <c r="B333" s="43" t="s">
        <v>1158</v>
      </c>
      <c r="C333" s="51" t="s">
        <v>1316</v>
      </c>
      <c r="D333" s="24"/>
      <c r="E333" s="24" t="s">
        <v>1317</v>
      </c>
      <c r="F333" s="24" t="s">
        <v>1318</v>
      </c>
      <c r="G333" s="31" t="s">
        <v>46</v>
      </c>
      <c r="H333" s="51" t="s">
        <v>393</v>
      </c>
      <c r="I333" s="84" t="s">
        <v>1312</v>
      </c>
      <c r="J333" s="51" t="s">
        <v>1313</v>
      </c>
      <c r="K333" s="35">
        <v>146</v>
      </c>
      <c r="L333" s="35" t="s">
        <v>48</v>
      </c>
      <c r="M333" s="31" t="s">
        <v>128</v>
      </c>
      <c r="N333" s="24" t="s">
        <v>129</v>
      </c>
      <c r="O333" s="24">
        <v>2</v>
      </c>
      <c r="P333" s="24"/>
      <c r="Q333" s="31" t="s">
        <v>34</v>
      </c>
      <c r="R333" s="24"/>
      <c r="S333" s="24"/>
      <c r="T333" s="31" t="s">
        <v>35</v>
      </c>
      <c r="U333" s="34"/>
      <c r="V333" s="34"/>
      <c r="W333" s="34" t="str">
        <f t="shared" si="0"/>
        <v/>
      </c>
      <c r="X333" s="34" t="str">
        <f t="shared" si="1"/>
        <v/>
      </c>
    </row>
    <row r="334" spans="1:24" ht="14.25" customHeight="1" x14ac:dyDescent="0.25">
      <c r="A334" s="43">
        <v>14.95</v>
      </c>
      <c r="B334" s="43" t="s">
        <v>1319</v>
      </c>
      <c r="C334" s="51" t="s">
        <v>393</v>
      </c>
      <c r="D334" s="24"/>
      <c r="E334" s="24" t="s">
        <v>1143</v>
      </c>
      <c r="F334" s="24" t="s">
        <v>1320</v>
      </c>
      <c r="G334" s="31" t="s">
        <v>1145</v>
      </c>
      <c r="H334" s="51" t="s">
        <v>393</v>
      </c>
      <c r="I334" s="84" t="s">
        <v>1312</v>
      </c>
      <c r="J334" s="51" t="s">
        <v>1313</v>
      </c>
      <c r="K334" s="35">
        <v>146</v>
      </c>
      <c r="L334" s="35" t="s">
        <v>425</v>
      </c>
      <c r="M334" s="31" t="s">
        <v>128</v>
      </c>
      <c r="N334" s="24" t="s">
        <v>129</v>
      </c>
      <c r="O334" s="24">
        <v>2</v>
      </c>
      <c r="P334" s="24"/>
      <c r="Q334" s="31" t="s">
        <v>34</v>
      </c>
      <c r="R334" s="24"/>
      <c r="S334" s="24"/>
      <c r="T334" s="31" t="s">
        <v>35</v>
      </c>
      <c r="U334" s="34"/>
      <c r="V334" s="34"/>
      <c r="W334" s="34" t="str">
        <f t="shared" si="0"/>
        <v/>
      </c>
      <c r="X334" s="34" t="str">
        <f t="shared" si="1"/>
        <v/>
      </c>
    </row>
    <row r="335" spans="1:24" ht="14.25" customHeight="1" x14ac:dyDescent="0.25">
      <c r="A335" s="43">
        <v>14.95</v>
      </c>
      <c r="B335" s="43" t="s">
        <v>1158</v>
      </c>
      <c r="C335" s="51" t="s">
        <v>513</v>
      </c>
      <c r="D335" s="24"/>
      <c r="E335" s="24" t="s">
        <v>514</v>
      </c>
      <c r="F335" s="24" t="s">
        <v>1321</v>
      </c>
      <c r="G335" s="31" t="s">
        <v>93</v>
      </c>
      <c r="H335" s="51" t="s">
        <v>393</v>
      </c>
      <c r="I335" s="84" t="s">
        <v>1312</v>
      </c>
      <c r="J335" s="51" t="s">
        <v>1313</v>
      </c>
      <c r="K335" s="35">
        <v>146</v>
      </c>
      <c r="L335" s="35" t="s">
        <v>430</v>
      </c>
      <c r="M335" s="31" t="s">
        <v>128</v>
      </c>
      <c r="N335" s="24" t="s">
        <v>129</v>
      </c>
      <c r="O335" s="24">
        <v>2</v>
      </c>
      <c r="P335" s="24"/>
      <c r="Q335" s="31" t="s">
        <v>34</v>
      </c>
      <c r="R335" s="24"/>
      <c r="S335" s="24"/>
      <c r="T335" s="31" t="s">
        <v>35</v>
      </c>
      <c r="U335" s="34"/>
      <c r="V335" s="34"/>
      <c r="W335" s="34" t="str">
        <f t="shared" si="0"/>
        <v/>
      </c>
      <c r="X335" s="34" t="str">
        <f t="shared" si="1"/>
        <v/>
      </c>
    </row>
    <row r="336" spans="1:24" ht="14.25" customHeight="1" x14ac:dyDescent="0.25">
      <c r="A336" s="43">
        <v>9.3699999999999992</v>
      </c>
      <c r="B336" s="85" t="s">
        <v>1322</v>
      </c>
      <c r="C336" s="51" t="s">
        <v>393</v>
      </c>
      <c r="D336" s="24"/>
      <c r="E336" s="24" t="s">
        <v>178</v>
      </c>
      <c r="F336" s="24" t="s">
        <v>1323</v>
      </c>
      <c r="G336" s="31" t="s">
        <v>180</v>
      </c>
      <c r="H336" s="51" t="s">
        <v>1324</v>
      </c>
      <c r="I336" s="84" t="s">
        <v>1325</v>
      </c>
      <c r="J336" s="51" t="s">
        <v>1326</v>
      </c>
      <c r="K336" s="30">
        <v>141</v>
      </c>
      <c r="L336" s="30" t="s">
        <v>31</v>
      </c>
      <c r="M336" s="31" t="s">
        <v>128</v>
      </c>
      <c r="N336" s="24" t="s">
        <v>129</v>
      </c>
      <c r="O336" s="24">
        <v>2</v>
      </c>
      <c r="P336" s="24"/>
      <c r="Q336" s="31" t="s">
        <v>34</v>
      </c>
      <c r="R336" s="24"/>
      <c r="S336" s="24"/>
      <c r="T336" s="31" t="s">
        <v>35</v>
      </c>
      <c r="U336" s="34"/>
      <c r="V336" s="34"/>
      <c r="W336" s="34" t="str">
        <f t="shared" si="0"/>
        <v/>
      </c>
      <c r="X336" s="34" t="str">
        <f t="shared" si="1"/>
        <v/>
      </c>
    </row>
    <row r="337" spans="1:24" ht="14.25" customHeight="1" x14ac:dyDescent="0.25">
      <c r="A337" s="43">
        <v>9.3699999999999992</v>
      </c>
      <c r="B337" s="43" t="s">
        <v>422</v>
      </c>
      <c r="C337" s="51" t="s">
        <v>1327</v>
      </c>
      <c r="D337" s="24"/>
      <c r="E337" s="24" t="s">
        <v>1143</v>
      </c>
      <c r="F337" s="24" t="s">
        <v>1328</v>
      </c>
      <c r="G337" s="31" t="s">
        <v>1145</v>
      </c>
      <c r="H337" s="51" t="s">
        <v>1324</v>
      </c>
      <c r="I337" s="84" t="s">
        <v>1325</v>
      </c>
      <c r="J337" s="51" t="s">
        <v>1326</v>
      </c>
      <c r="K337" s="35">
        <v>141</v>
      </c>
      <c r="L337" s="35" t="s">
        <v>47</v>
      </c>
      <c r="M337" s="31" t="s">
        <v>128</v>
      </c>
      <c r="N337" s="24" t="s">
        <v>129</v>
      </c>
      <c r="O337" s="24">
        <v>2</v>
      </c>
      <c r="P337" s="24"/>
      <c r="Q337" s="31" t="s">
        <v>34</v>
      </c>
      <c r="R337" s="24"/>
      <c r="S337" s="24"/>
      <c r="T337" s="31" t="s">
        <v>35</v>
      </c>
      <c r="U337" s="34"/>
      <c r="V337" s="34"/>
      <c r="W337" s="34" t="str">
        <f t="shared" si="0"/>
        <v/>
      </c>
      <c r="X337" s="34" t="str">
        <f t="shared" si="1"/>
        <v/>
      </c>
    </row>
    <row r="338" spans="1:24" ht="14.25" customHeight="1" x14ac:dyDescent="0.25">
      <c r="A338" s="43">
        <v>9.3699999999999992</v>
      </c>
      <c r="B338" s="43" t="s">
        <v>1329</v>
      </c>
      <c r="C338" s="51" t="s">
        <v>513</v>
      </c>
      <c r="D338" s="24"/>
      <c r="E338" s="24" t="s">
        <v>514</v>
      </c>
      <c r="F338" s="24" t="s">
        <v>1330</v>
      </c>
      <c r="G338" s="31" t="s">
        <v>93</v>
      </c>
      <c r="H338" s="51" t="s">
        <v>1324</v>
      </c>
      <c r="I338" s="84" t="s">
        <v>1325</v>
      </c>
      <c r="J338" s="51" t="s">
        <v>1326</v>
      </c>
      <c r="K338" s="35">
        <v>141</v>
      </c>
      <c r="L338" s="35" t="s">
        <v>48</v>
      </c>
      <c r="M338" s="31" t="s">
        <v>128</v>
      </c>
      <c r="N338" s="24" t="s">
        <v>129</v>
      </c>
      <c r="O338" s="24">
        <v>2</v>
      </c>
      <c r="P338" s="24"/>
      <c r="Q338" s="31" t="s">
        <v>34</v>
      </c>
      <c r="R338" s="24"/>
      <c r="S338" s="24"/>
      <c r="T338" s="31" t="s">
        <v>35</v>
      </c>
      <c r="U338" s="34"/>
      <c r="V338" s="34"/>
      <c r="W338" s="34" t="str">
        <f t="shared" si="0"/>
        <v/>
      </c>
      <c r="X338" s="34" t="str">
        <f t="shared" si="1"/>
        <v/>
      </c>
    </row>
    <row r="339" spans="1:24" ht="14.25" customHeight="1" x14ac:dyDescent="0.25">
      <c r="A339" s="43">
        <v>9.3699999999999992</v>
      </c>
      <c r="B339" s="43" t="s">
        <v>509</v>
      </c>
      <c r="C339" s="51" t="s">
        <v>1211</v>
      </c>
      <c r="D339" s="24"/>
      <c r="E339" s="24" t="s">
        <v>1212</v>
      </c>
      <c r="F339" s="24" t="s">
        <v>1331</v>
      </c>
      <c r="G339" s="31" t="s">
        <v>93</v>
      </c>
      <c r="H339" s="51" t="s">
        <v>1324</v>
      </c>
      <c r="I339" s="84" t="s">
        <v>1325</v>
      </c>
      <c r="J339" s="51" t="s">
        <v>1326</v>
      </c>
      <c r="K339" s="35">
        <v>141</v>
      </c>
      <c r="L339" s="35" t="s">
        <v>425</v>
      </c>
      <c r="M339" s="31" t="s">
        <v>128</v>
      </c>
      <c r="N339" s="24" t="s">
        <v>129</v>
      </c>
      <c r="O339" s="24">
        <v>2</v>
      </c>
      <c r="P339" s="24"/>
      <c r="Q339" s="31" t="s">
        <v>34</v>
      </c>
      <c r="R339" s="24"/>
      <c r="S339" s="24"/>
      <c r="T339" s="31" t="s">
        <v>35</v>
      </c>
      <c r="U339" s="34"/>
      <c r="V339" s="34"/>
      <c r="W339" s="34" t="str">
        <f t="shared" si="0"/>
        <v/>
      </c>
      <c r="X339" s="34" t="str">
        <f t="shared" si="1"/>
        <v/>
      </c>
    </row>
    <row r="340" spans="1:24" ht="14.25" customHeight="1" x14ac:dyDescent="0.25">
      <c r="A340" s="43">
        <v>8.3699999999999992</v>
      </c>
      <c r="B340" s="85" t="s">
        <v>1322</v>
      </c>
      <c r="C340" s="51" t="s">
        <v>393</v>
      </c>
      <c r="D340" s="24"/>
      <c r="E340" s="24" t="s">
        <v>178</v>
      </c>
      <c r="F340" s="24" t="s">
        <v>1323</v>
      </c>
      <c r="G340" s="31" t="s">
        <v>180</v>
      </c>
      <c r="H340" s="51" t="s">
        <v>393</v>
      </c>
      <c r="I340" s="84" t="s">
        <v>1332</v>
      </c>
      <c r="J340" s="51" t="s">
        <v>1333</v>
      </c>
      <c r="K340" s="30">
        <v>142</v>
      </c>
      <c r="L340" s="30" t="s">
        <v>31</v>
      </c>
      <c r="M340" s="31" t="s">
        <v>128</v>
      </c>
      <c r="N340" s="24" t="s">
        <v>129</v>
      </c>
      <c r="O340" s="24">
        <v>2</v>
      </c>
      <c r="P340" s="24"/>
      <c r="Q340" s="31" t="s">
        <v>34</v>
      </c>
      <c r="R340" s="24"/>
      <c r="S340" s="24"/>
      <c r="T340" s="31" t="s">
        <v>35</v>
      </c>
      <c r="U340" s="34"/>
      <c r="V340" s="34"/>
      <c r="W340" s="34" t="str">
        <f t="shared" si="0"/>
        <v/>
      </c>
      <c r="X340" s="34" t="str">
        <f t="shared" si="1"/>
        <v/>
      </c>
    </row>
    <row r="341" spans="1:24" ht="14.25" customHeight="1" x14ac:dyDescent="0.25">
      <c r="A341" s="43">
        <v>8.3699999999999992</v>
      </c>
      <c r="B341" s="43" t="s">
        <v>422</v>
      </c>
      <c r="C341" s="51" t="s">
        <v>393</v>
      </c>
      <c r="D341" s="24"/>
      <c r="E341" s="24" t="s">
        <v>1143</v>
      </c>
      <c r="F341" s="24" t="s">
        <v>1334</v>
      </c>
      <c r="G341" s="31" t="s">
        <v>1145</v>
      </c>
      <c r="H341" s="51" t="s">
        <v>393</v>
      </c>
      <c r="I341" s="84" t="s">
        <v>1332</v>
      </c>
      <c r="J341" s="51" t="s">
        <v>1333</v>
      </c>
      <c r="K341" s="35">
        <v>142</v>
      </c>
      <c r="L341" s="35" t="s">
        <v>47</v>
      </c>
      <c r="M341" s="31" t="s">
        <v>128</v>
      </c>
      <c r="N341" s="24" t="s">
        <v>129</v>
      </c>
      <c r="O341" s="24">
        <v>2</v>
      </c>
      <c r="P341" s="24"/>
      <c r="Q341" s="31" t="s">
        <v>34</v>
      </c>
      <c r="R341" s="24"/>
      <c r="S341" s="24"/>
      <c r="T341" s="31" t="s">
        <v>35</v>
      </c>
      <c r="U341" s="34"/>
      <c r="V341" s="34"/>
      <c r="W341" s="34" t="str">
        <f t="shared" si="0"/>
        <v/>
      </c>
      <c r="X341" s="34" t="str">
        <f t="shared" si="1"/>
        <v/>
      </c>
    </row>
    <row r="342" spans="1:24" ht="14.25" customHeight="1" x14ac:dyDescent="0.25">
      <c r="A342" s="43">
        <v>8.3699999999999992</v>
      </c>
      <c r="B342" s="43" t="s">
        <v>1329</v>
      </c>
      <c r="C342" s="51" t="s">
        <v>513</v>
      </c>
      <c r="D342" s="24"/>
      <c r="E342" s="24" t="s">
        <v>514</v>
      </c>
      <c r="F342" s="24" t="s">
        <v>1335</v>
      </c>
      <c r="G342" s="31" t="s">
        <v>93</v>
      </c>
      <c r="H342" s="51" t="s">
        <v>393</v>
      </c>
      <c r="I342" s="84" t="s">
        <v>1332</v>
      </c>
      <c r="J342" s="51" t="s">
        <v>1333</v>
      </c>
      <c r="K342" s="35">
        <v>142</v>
      </c>
      <c r="L342" s="35" t="s">
        <v>48</v>
      </c>
      <c r="M342" s="31" t="s">
        <v>128</v>
      </c>
      <c r="N342" s="24" t="s">
        <v>129</v>
      </c>
      <c r="O342" s="24">
        <v>2</v>
      </c>
      <c r="P342" s="24"/>
      <c r="Q342" s="31" t="s">
        <v>34</v>
      </c>
      <c r="R342" s="24"/>
      <c r="S342" s="24"/>
      <c r="T342" s="31" t="s">
        <v>35</v>
      </c>
      <c r="U342" s="34"/>
      <c r="V342" s="34"/>
      <c r="W342" s="34" t="str">
        <f t="shared" si="0"/>
        <v/>
      </c>
      <c r="X342" s="34" t="str">
        <f t="shared" si="1"/>
        <v/>
      </c>
    </row>
    <row r="343" spans="1:24" ht="14.25" customHeight="1" x14ac:dyDescent="0.25">
      <c r="A343" s="43">
        <v>8.3699999999999992</v>
      </c>
      <c r="B343" s="43" t="s">
        <v>1336</v>
      </c>
      <c r="C343" s="51" t="s">
        <v>1211</v>
      </c>
      <c r="D343" s="24"/>
      <c r="E343" s="24" t="s">
        <v>1212</v>
      </c>
      <c r="F343" s="24" t="s">
        <v>1337</v>
      </c>
      <c r="G343" s="31" t="s">
        <v>93</v>
      </c>
      <c r="H343" s="51" t="s">
        <v>393</v>
      </c>
      <c r="I343" s="84" t="s">
        <v>1332</v>
      </c>
      <c r="J343" s="51" t="s">
        <v>1333</v>
      </c>
      <c r="K343" s="35">
        <v>142</v>
      </c>
      <c r="L343" s="35" t="s">
        <v>425</v>
      </c>
      <c r="M343" s="31" t="s">
        <v>128</v>
      </c>
      <c r="N343" s="24" t="s">
        <v>129</v>
      </c>
      <c r="O343" s="24">
        <v>2</v>
      </c>
      <c r="P343" s="24"/>
      <c r="Q343" s="31" t="s">
        <v>34</v>
      </c>
      <c r="R343" s="24"/>
      <c r="S343" s="24"/>
      <c r="T343" s="31" t="s">
        <v>35</v>
      </c>
      <c r="U343" s="34"/>
      <c r="V343" s="34"/>
      <c r="W343" s="34" t="str">
        <f t="shared" si="0"/>
        <v/>
      </c>
      <c r="X343" s="34" t="str">
        <f t="shared" si="1"/>
        <v/>
      </c>
    </row>
    <row r="344" spans="1:24" ht="14.25" customHeight="1" x14ac:dyDescent="0.25">
      <c r="A344" s="43">
        <v>10</v>
      </c>
      <c r="B344" s="43" t="s">
        <v>1338</v>
      </c>
      <c r="C344" s="51" t="s">
        <v>90</v>
      </c>
      <c r="D344" s="24"/>
      <c r="E344" s="24" t="s">
        <v>267</v>
      </c>
      <c r="F344" s="24" t="s">
        <v>1339</v>
      </c>
      <c r="G344" s="31" t="s">
        <v>83</v>
      </c>
      <c r="H344" s="51" t="s">
        <v>1324</v>
      </c>
      <c r="I344" s="84" t="s">
        <v>1340</v>
      </c>
      <c r="J344" s="51" t="s">
        <v>1341</v>
      </c>
      <c r="K344" s="36">
        <v>143</v>
      </c>
      <c r="L344" s="36" t="s">
        <v>31</v>
      </c>
      <c r="M344" s="31" t="s">
        <v>128</v>
      </c>
      <c r="N344" s="24" t="s">
        <v>129</v>
      </c>
      <c r="O344" s="24">
        <v>2</v>
      </c>
      <c r="P344" s="24"/>
      <c r="Q344" s="31" t="s">
        <v>34</v>
      </c>
      <c r="R344" s="24"/>
      <c r="S344" s="24"/>
      <c r="T344" s="31" t="s">
        <v>35</v>
      </c>
      <c r="U344" s="34"/>
      <c r="V344" s="34"/>
      <c r="W344" s="34" t="str">
        <f t="shared" si="0"/>
        <v/>
      </c>
      <c r="X344" s="34" t="str">
        <f t="shared" si="1"/>
        <v/>
      </c>
    </row>
    <row r="345" spans="1:24" ht="14.25" customHeight="1" x14ac:dyDescent="0.25">
      <c r="A345" s="43">
        <v>11.95</v>
      </c>
      <c r="B345" s="43"/>
      <c r="C345" s="51" t="s">
        <v>49</v>
      </c>
      <c r="D345" s="24"/>
      <c r="E345" s="24" t="s">
        <v>98</v>
      </c>
      <c r="F345" s="24" t="s">
        <v>1342</v>
      </c>
      <c r="G345" s="31" t="s">
        <v>100</v>
      </c>
      <c r="H345" s="51" t="s">
        <v>393</v>
      </c>
      <c r="I345" s="84" t="s">
        <v>1343</v>
      </c>
      <c r="J345" s="51" t="s">
        <v>1344</v>
      </c>
      <c r="K345" s="30">
        <v>144</v>
      </c>
      <c r="L345" s="30" t="s">
        <v>31</v>
      </c>
      <c r="M345" s="31" t="s">
        <v>128</v>
      </c>
      <c r="N345" s="24" t="s">
        <v>129</v>
      </c>
      <c r="O345" s="24">
        <v>2</v>
      </c>
      <c r="P345" s="24"/>
      <c r="Q345" s="31" t="s">
        <v>34</v>
      </c>
      <c r="R345" s="24"/>
      <c r="S345" s="24"/>
      <c r="T345" s="31" t="s">
        <v>35</v>
      </c>
      <c r="U345" s="34"/>
      <c r="V345" s="34"/>
      <c r="W345" s="34" t="str">
        <f t="shared" si="0"/>
        <v/>
      </c>
      <c r="X345" s="34" t="str">
        <f t="shared" si="1"/>
        <v/>
      </c>
    </row>
    <row r="346" spans="1:24" ht="14.25" customHeight="1" x14ac:dyDescent="0.25">
      <c r="A346" s="24">
        <v>11.95</v>
      </c>
      <c r="B346" s="43" t="s">
        <v>366</v>
      </c>
      <c r="C346" s="51" t="s">
        <v>90</v>
      </c>
      <c r="D346" s="24"/>
      <c r="E346" s="24" t="s">
        <v>1345</v>
      </c>
      <c r="F346" s="24" t="s">
        <v>1346</v>
      </c>
      <c r="G346" s="31" t="s">
        <v>110</v>
      </c>
      <c r="H346" s="51" t="s">
        <v>393</v>
      </c>
      <c r="I346" s="84" t="s">
        <v>1343</v>
      </c>
      <c r="J346" s="51" t="s">
        <v>1344</v>
      </c>
      <c r="K346" s="35">
        <v>144</v>
      </c>
      <c r="L346" s="35" t="s">
        <v>47</v>
      </c>
      <c r="M346" s="31" t="s">
        <v>128</v>
      </c>
      <c r="N346" s="24" t="s">
        <v>129</v>
      </c>
      <c r="O346" s="24">
        <v>2</v>
      </c>
      <c r="P346" s="24"/>
      <c r="Q346" s="31" t="s">
        <v>34</v>
      </c>
      <c r="R346" s="24"/>
      <c r="S346" s="24"/>
      <c r="T346" s="31" t="s">
        <v>35</v>
      </c>
      <c r="U346" s="34"/>
      <c r="V346" s="34"/>
      <c r="W346" s="34" t="str">
        <f t="shared" si="0"/>
        <v/>
      </c>
      <c r="X346" s="34" t="str">
        <f t="shared" si="1"/>
        <v/>
      </c>
    </row>
    <row r="347" spans="1:24" ht="14.25" customHeight="1" x14ac:dyDescent="0.25">
      <c r="A347" s="43">
        <v>11.95</v>
      </c>
      <c r="B347" s="85" t="s">
        <v>1347</v>
      </c>
      <c r="C347" s="44" t="s">
        <v>393</v>
      </c>
      <c r="D347" s="24"/>
      <c r="E347" s="24" t="s">
        <v>178</v>
      </c>
      <c r="F347" s="24" t="s">
        <v>1323</v>
      </c>
      <c r="G347" s="27" t="s">
        <v>180</v>
      </c>
      <c r="H347" s="24" t="s">
        <v>393</v>
      </c>
      <c r="I347" s="31" t="s">
        <v>1343</v>
      </c>
      <c r="J347" s="24" t="s">
        <v>1344</v>
      </c>
      <c r="K347" s="35">
        <v>144</v>
      </c>
      <c r="L347" s="35" t="s">
        <v>48</v>
      </c>
      <c r="M347" s="31" t="s">
        <v>128</v>
      </c>
      <c r="N347" s="24" t="s">
        <v>129</v>
      </c>
      <c r="O347" s="24">
        <v>2</v>
      </c>
      <c r="P347" s="24"/>
      <c r="Q347" s="31" t="s">
        <v>34</v>
      </c>
      <c r="R347" s="24"/>
      <c r="S347" s="24"/>
      <c r="T347" s="31" t="s">
        <v>35</v>
      </c>
      <c r="U347" s="34"/>
      <c r="V347" s="34"/>
      <c r="W347" s="34" t="str">
        <f t="shared" si="0"/>
        <v/>
      </c>
      <c r="X347" s="34" t="str">
        <f t="shared" si="1"/>
        <v/>
      </c>
    </row>
    <row r="348" spans="1:24" ht="14.25" customHeight="1" x14ac:dyDescent="0.25">
      <c r="A348" s="43">
        <v>11.95</v>
      </c>
      <c r="B348" s="43" t="s">
        <v>342</v>
      </c>
      <c r="C348" s="61" t="s">
        <v>393</v>
      </c>
      <c r="D348" s="24"/>
      <c r="E348" s="24" t="s">
        <v>1143</v>
      </c>
      <c r="F348" s="24" t="s">
        <v>1348</v>
      </c>
      <c r="G348" s="27" t="s">
        <v>1145</v>
      </c>
      <c r="H348" s="51" t="s">
        <v>393</v>
      </c>
      <c r="I348" s="31" t="s">
        <v>1343</v>
      </c>
      <c r="J348" s="24" t="s">
        <v>1344</v>
      </c>
      <c r="K348" s="35">
        <v>144</v>
      </c>
      <c r="L348" s="35" t="s">
        <v>425</v>
      </c>
      <c r="M348" s="31" t="s">
        <v>128</v>
      </c>
      <c r="N348" s="24" t="s">
        <v>129</v>
      </c>
      <c r="O348" s="24">
        <v>2</v>
      </c>
      <c r="P348" s="24"/>
      <c r="Q348" s="31" t="s">
        <v>34</v>
      </c>
      <c r="R348" s="24"/>
      <c r="S348" s="24"/>
      <c r="T348" s="31" t="s">
        <v>35</v>
      </c>
      <c r="U348" s="34"/>
      <c r="V348" s="34"/>
      <c r="W348" s="34" t="str">
        <f t="shared" si="0"/>
        <v/>
      </c>
      <c r="X348" s="34" t="str">
        <f t="shared" si="1"/>
        <v/>
      </c>
    </row>
    <row r="349" spans="1:24" ht="14.25" customHeight="1" x14ac:dyDescent="0.25">
      <c r="A349" s="43">
        <v>11.95</v>
      </c>
      <c r="B349" s="43" t="s">
        <v>1349</v>
      </c>
      <c r="C349" s="44" t="s">
        <v>1211</v>
      </c>
      <c r="D349" s="24"/>
      <c r="E349" s="24" t="s">
        <v>1212</v>
      </c>
      <c r="F349" s="24" t="s">
        <v>1350</v>
      </c>
      <c r="G349" s="27" t="s">
        <v>93</v>
      </c>
      <c r="H349" s="24" t="s">
        <v>393</v>
      </c>
      <c r="I349" s="31" t="s">
        <v>1343</v>
      </c>
      <c r="J349" s="24" t="s">
        <v>1344</v>
      </c>
      <c r="K349" s="30">
        <v>144</v>
      </c>
      <c r="L349" s="30" t="s">
        <v>31</v>
      </c>
      <c r="M349" s="31" t="s">
        <v>128</v>
      </c>
      <c r="N349" s="24" t="s">
        <v>129</v>
      </c>
      <c r="O349" s="24">
        <v>2</v>
      </c>
      <c r="P349" s="24"/>
      <c r="Q349" s="31" t="s">
        <v>34</v>
      </c>
      <c r="R349" s="24"/>
      <c r="S349" s="24"/>
      <c r="T349" s="31" t="s">
        <v>35</v>
      </c>
      <c r="U349" s="34"/>
      <c r="V349" s="34"/>
      <c r="W349" s="34" t="str">
        <f t="shared" si="0"/>
        <v/>
      </c>
      <c r="X349" s="34" t="str">
        <f t="shared" si="1"/>
        <v/>
      </c>
    </row>
    <row r="350" spans="1:24" ht="14.25" customHeight="1" x14ac:dyDescent="0.25">
      <c r="A350" s="43">
        <v>11.95</v>
      </c>
      <c r="B350" s="60" t="s">
        <v>1152</v>
      </c>
      <c r="C350" s="51" t="s">
        <v>513</v>
      </c>
      <c r="D350" s="24"/>
      <c r="E350" s="36" t="s">
        <v>514</v>
      </c>
      <c r="F350" s="24" t="s">
        <v>1351</v>
      </c>
      <c r="G350" s="27" t="s">
        <v>93</v>
      </c>
      <c r="H350" s="51" t="s">
        <v>393</v>
      </c>
      <c r="I350" s="31" t="s">
        <v>1343</v>
      </c>
      <c r="J350" s="24" t="s">
        <v>1344</v>
      </c>
      <c r="K350" s="35">
        <v>144</v>
      </c>
      <c r="L350" s="35" t="s">
        <v>47</v>
      </c>
      <c r="M350" s="31" t="s">
        <v>128</v>
      </c>
      <c r="N350" s="24" t="s">
        <v>129</v>
      </c>
      <c r="O350" s="24">
        <v>2</v>
      </c>
      <c r="P350" s="24"/>
      <c r="Q350" s="31" t="s">
        <v>34</v>
      </c>
      <c r="R350" s="24"/>
      <c r="S350" s="24"/>
      <c r="T350" s="31" t="s">
        <v>35</v>
      </c>
      <c r="U350" s="34"/>
      <c r="V350" s="34"/>
      <c r="W350" s="34" t="str">
        <f t="shared" si="0"/>
        <v/>
      </c>
      <c r="X350" s="34" t="str">
        <f t="shared" si="1"/>
        <v/>
      </c>
    </row>
    <row r="351" spans="1:24" ht="14.25" customHeight="1" x14ac:dyDescent="0.25">
      <c r="A351" s="36">
        <v>1.8</v>
      </c>
      <c r="B351" s="24" t="s">
        <v>1352</v>
      </c>
      <c r="C351" s="24" t="s">
        <v>24</v>
      </c>
      <c r="D351" s="24"/>
      <c r="E351" s="24" t="s">
        <v>108</v>
      </c>
      <c r="F351" s="24" t="s">
        <v>1353</v>
      </c>
      <c r="G351" s="27" t="s">
        <v>39</v>
      </c>
      <c r="H351" s="24" t="s">
        <v>28</v>
      </c>
      <c r="I351" s="31" t="s">
        <v>1354</v>
      </c>
      <c r="J351" s="24" t="s">
        <v>1355</v>
      </c>
      <c r="K351" s="36">
        <v>38</v>
      </c>
      <c r="L351" s="36" t="s">
        <v>31</v>
      </c>
      <c r="M351" s="31" t="s">
        <v>255</v>
      </c>
      <c r="N351" s="24" t="s">
        <v>185</v>
      </c>
      <c r="O351" s="24">
        <v>1</v>
      </c>
      <c r="P351" s="24"/>
      <c r="Q351" s="31" t="s">
        <v>66</v>
      </c>
      <c r="R351" s="24"/>
      <c r="S351" s="24"/>
      <c r="T351" s="31" t="s">
        <v>35</v>
      </c>
      <c r="U351" s="34"/>
      <c r="V351" s="34"/>
      <c r="W351" s="34" t="str">
        <f t="shared" si="0"/>
        <v/>
      </c>
      <c r="X351" s="34" t="str">
        <f t="shared" si="1"/>
        <v/>
      </c>
    </row>
    <row r="352" spans="1:24" ht="14.25" customHeight="1" x14ac:dyDescent="0.25">
      <c r="A352" s="36">
        <v>0.8</v>
      </c>
      <c r="B352" s="24" t="s">
        <v>1356</v>
      </c>
      <c r="C352" s="24" t="s">
        <v>195</v>
      </c>
      <c r="D352" s="24"/>
      <c r="E352" s="24" t="s">
        <v>1357</v>
      </c>
      <c r="F352" s="24" t="s">
        <v>1358</v>
      </c>
      <c r="G352" s="31" t="s">
        <v>110</v>
      </c>
      <c r="H352" s="24" t="s">
        <v>28</v>
      </c>
      <c r="I352" s="31" t="s">
        <v>1359</v>
      </c>
      <c r="J352" s="24" t="s">
        <v>1360</v>
      </c>
      <c r="K352" s="36">
        <v>23</v>
      </c>
      <c r="L352" s="36" t="s">
        <v>31</v>
      </c>
      <c r="M352" s="31" t="s">
        <v>255</v>
      </c>
      <c r="N352" s="24" t="s">
        <v>185</v>
      </c>
      <c r="O352" s="24">
        <v>1</v>
      </c>
      <c r="P352" s="24"/>
      <c r="Q352" s="31" t="s">
        <v>66</v>
      </c>
      <c r="R352" s="24"/>
      <c r="S352" s="24"/>
      <c r="T352" s="31" t="s">
        <v>35</v>
      </c>
      <c r="U352" s="34"/>
      <c r="V352" s="34"/>
      <c r="W352" s="34" t="str">
        <f t="shared" si="0"/>
        <v/>
      </c>
      <c r="X352" s="34" t="str">
        <f t="shared" si="1"/>
        <v/>
      </c>
    </row>
    <row r="353" spans="1:24" ht="14.25" customHeight="1" x14ac:dyDescent="0.25">
      <c r="A353" s="36">
        <v>0.6</v>
      </c>
      <c r="B353" s="24" t="s">
        <v>1361</v>
      </c>
      <c r="C353" s="24" t="s">
        <v>195</v>
      </c>
      <c r="D353" s="24"/>
      <c r="E353" s="24" t="s">
        <v>1362</v>
      </c>
      <c r="F353" s="24" t="s">
        <v>1363</v>
      </c>
      <c r="G353" s="31" t="s">
        <v>69</v>
      </c>
      <c r="H353" s="24" t="s">
        <v>28</v>
      </c>
      <c r="I353" s="31" t="s">
        <v>1364</v>
      </c>
      <c r="J353" s="24" t="s">
        <v>1365</v>
      </c>
      <c r="K353" s="36">
        <v>24</v>
      </c>
      <c r="L353" s="36" t="s">
        <v>31</v>
      </c>
      <c r="M353" s="31" t="s">
        <v>255</v>
      </c>
      <c r="N353" s="24" t="s">
        <v>185</v>
      </c>
      <c r="O353" s="24">
        <v>1</v>
      </c>
      <c r="P353" s="24"/>
      <c r="Q353" s="31" t="s">
        <v>66</v>
      </c>
      <c r="R353" s="24"/>
      <c r="S353" s="24"/>
      <c r="T353" s="31" t="s">
        <v>35</v>
      </c>
      <c r="U353" s="34"/>
      <c r="V353" s="34"/>
      <c r="W353" s="34" t="str">
        <f t="shared" si="0"/>
        <v/>
      </c>
      <c r="X353" s="34" t="str">
        <f t="shared" si="1"/>
        <v/>
      </c>
    </row>
    <row r="354" spans="1:24" ht="14.25" customHeight="1" x14ac:dyDescent="0.25">
      <c r="A354" s="40">
        <v>0.35</v>
      </c>
      <c r="B354" s="40" t="s">
        <v>1366</v>
      </c>
      <c r="C354" s="24" t="s">
        <v>882</v>
      </c>
      <c r="D354" s="24"/>
      <c r="E354" s="24" t="s">
        <v>505</v>
      </c>
      <c r="F354" s="24" t="s">
        <v>1367</v>
      </c>
      <c r="G354" s="27" t="s">
        <v>83</v>
      </c>
      <c r="H354" s="24" t="s">
        <v>84</v>
      </c>
      <c r="I354" s="31" t="s">
        <v>1368</v>
      </c>
      <c r="J354" s="24" t="s">
        <v>1369</v>
      </c>
      <c r="K354" s="36">
        <v>70</v>
      </c>
      <c r="L354" s="36" t="s">
        <v>31</v>
      </c>
      <c r="M354" s="31" t="s">
        <v>170</v>
      </c>
      <c r="N354" s="24" t="s">
        <v>129</v>
      </c>
      <c r="O354" s="24">
        <v>1</v>
      </c>
      <c r="P354" s="24"/>
      <c r="Q354" s="31" t="s">
        <v>34</v>
      </c>
      <c r="R354" s="24"/>
      <c r="S354" s="24"/>
      <c r="T354" s="31" t="s">
        <v>35</v>
      </c>
      <c r="U354" s="34"/>
      <c r="V354" s="34"/>
      <c r="W354" s="34" t="str">
        <f t="shared" si="0"/>
        <v/>
      </c>
      <c r="X354" s="34" t="str">
        <f t="shared" si="1"/>
        <v/>
      </c>
    </row>
    <row r="355" spans="1:24" ht="14.25" customHeight="1" x14ac:dyDescent="0.25">
      <c r="A355" s="40">
        <v>9.57</v>
      </c>
      <c r="B355" s="24">
        <v>12</v>
      </c>
      <c r="C355" s="51" t="s">
        <v>36</v>
      </c>
      <c r="D355" s="24"/>
      <c r="E355" s="24" t="s">
        <v>1370</v>
      </c>
      <c r="F355" s="24" t="s">
        <v>1371</v>
      </c>
      <c r="G355" s="31" t="s">
        <v>46</v>
      </c>
      <c r="H355" s="51" t="s">
        <v>1372</v>
      </c>
      <c r="I355" s="31" t="s">
        <v>1373</v>
      </c>
      <c r="J355" s="24" t="s">
        <v>1374</v>
      </c>
      <c r="K355" s="36">
        <v>14</v>
      </c>
      <c r="L355" s="36" t="s">
        <v>31</v>
      </c>
      <c r="M355" s="31" t="s">
        <v>880</v>
      </c>
      <c r="N355" s="24" t="s">
        <v>134</v>
      </c>
      <c r="O355" s="24">
        <v>3</v>
      </c>
      <c r="P355" s="24"/>
      <c r="Q355" s="31" t="s">
        <v>66</v>
      </c>
      <c r="R355" s="24"/>
      <c r="S355" s="24"/>
      <c r="T355" s="31" t="s">
        <v>35</v>
      </c>
      <c r="U355" s="34"/>
      <c r="V355" s="34"/>
      <c r="W355" s="34" t="str">
        <f t="shared" si="0"/>
        <v/>
      </c>
      <c r="X355" s="34" t="str">
        <f t="shared" si="1"/>
        <v/>
      </c>
    </row>
    <row r="356" spans="1:24" ht="14.25" customHeight="1" x14ac:dyDescent="0.25">
      <c r="A356" s="40">
        <v>39.599999999999994</v>
      </c>
      <c r="B356" s="24">
        <v>57</v>
      </c>
      <c r="C356" s="24" t="s">
        <v>36</v>
      </c>
      <c r="D356" s="24"/>
      <c r="E356" s="24" t="s">
        <v>1370</v>
      </c>
      <c r="F356" s="24" t="s">
        <v>1371</v>
      </c>
      <c r="G356" s="31" t="s">
        <v>46</v>
      </c>
      <c r="H356" s="51" t="s">
        <v>1375</v>
      </c>
      <c r="I356" s="31" t="s">
        <v>1373</v>
      </c>
      <c r="J356" s="24" t="s">
        <v>1374</v>
      </c>
      <c r="K356" s="36">
        <v>15</v>
      </c>
      <c r="L356" s="36" t="s">
        <v>31</v>
      </c>
      <c r="M356" s="31" t="s">
        <v>880</v>
      </c>
      <c r="N356" s="24" t="s">
        <v>134</v>
      </c>
      <c r="O356" s="24">
        <v>3</v>
      </c>
      <c r="P356" s="24"/>
      <c r="Q356" s="31" t="s">
        <v>66</v>
      </c>
      <c r="R356" s="24"/>
      <c r="S356" s="24"/>
      <c r="T356" s="31" t="s">
        <v>35</v>
      </c>
      <c r="U356" s="34"/>
      <c r="V356" s="34"/>
      <c r="W356" s="34" t="str">
        <f t="shared" si="0"/>
        <v/>
      </c>
      <c r="X356" s="34" t="str">
        <f t="shared" si="1"/>
        <v/>
      </c>
    </row>
    <row r="357" spans="1:24" ht="14.25" customHeight="1" x14ac:dyDescent="0.25">
      <c r="A357" s="40">
        <v>6</v>
      </c>
      <c r="B357" s="40" t="s">
        <v>283</v>
      </c>
      <c r="C357" s="24" t="s">
        <v>1376</v>
      </c>
      <c r="D357" s="24"/>
      <c r="E357" s="24" t="s">
        <v>994</v>
      </c>
      <c r="F357" s="24" t="s">
        <v>1377</v>
      </c>
      <c r="G357" s="31" t="s">
        <v>46</v>
      </c>
      <c r="H357" s="51" t="s">
        <v>148</v>
      </c>
      <c r="I357" s="84" t="s">
        <v>1378</v>
      </c>
      <c r="J357" s="51" t="s">
        <v>1379</v>
      </c>
      <c r="K357" s="36">
        <v>406</v>
      </c>
      <c r="L357" s="36" t="s">
        <v>31</v>
      </c>
      <c r="M357" s="31" t="s">
        <v>752</v>
      </c>
      <c r="N357" s="24" t="s">
        <v>33</v>
      </c>
      <c r="O357" s="24">
        <v>4</v>
      </c>
      <c r="P357" s="24"/>
      <c r="Q357" s="31" t="s">
        <v>34</v>
      </c>
      <c r="R357" s="24"/>
      <c r="S357" s="24"/>
      <c r="T357" s="31" t="s">
        <v>35</v>
      </c>
      <c r="U357" s="34"/>
      <c r="V357" s="34"/>
      <c r="W357" s="34" t="str">
        <f t="shared" si="0"/>
        <v/>
      </c>
      <c r="X357" s="34" t="str">
        <f t="shared" si="1"/>
        <v/>
      </c>
    </row>
    <row r="358" spans="1:24" ht="14.25" customHeight="1" x14ac:dyDescent="0.25">
      <c r="A358" s="22">
        <v>2250</v>
      </c>
      <c r="B358" s="23">
        <v>3026</v>
      </c>
      <c r="C358" s="24"/>
      <c r="D358" s="24"/>
      <c r="E358" s="25" t="s">
        <v>1380</v>
      </c>
      <c r="F358" s="25" t="s">
        <v>1381</v>
      </c>
      <c r="G358" s="31" t="s">
        <v>69</v>
      </c>
      <c r="H358" s="86" t="s">
        <v>49</v>
      </c>
      <c r="I358" s="51"/>
      <c r="J358" s="86" t="s">
        <v>1382</v>
      </c>
      <c r="K358" s="36">
        <v>10</v>
      </c>
      <c r="L358" s="36" t="s">
        <v>31</v>
      </c>
      <c r="M358" s="31" t="s">
        <v>43</v>
      </c>
      <c r="N358" s="24">
        <v>2018</v>
      </c>
      <c r="O358" s="24">
        <v>51</v>
      </c>
      <c r="P358" s="24" t="s">
        <v>44</v>
      </c>
      <c r="Q358" s="31" t="s">
        <v>34</v>
      </c>
      <c r="R358" s="24" t="s">
        <v>45</v>
      </c>
      <c r="S358" s="24" t="s">
        <v>44</v>
      </c>
      <c r="T358" s="31" t="s">
        <v>35</v>
      </c>
      <c r="U358" s="34"/>
      <c r="V358" s="34"/>
      <c r="W358" s="34" t="str">
        <f t="shared" si="0"/>
        <v/>
      </c>
      <c r="X358" s="34" t="str">
        <f t="shared" si="1"/>
        <v/>
      </c>
    </row>
    <row r="359" spans="1:24" ht="14.25" customHeight="1" x14ac:dyDescent="0.25">
      <c r="A359" s="40">
        <v>3</v>
      </c>
      <c r="B359" s="40">
        <v>9</v>
      </c>
      <c r="C359" s="24" t="s">
        <v>244</v>
      </c>
      <c r="D359" s="24"/>
      <c r="E359" s="24" t="s">
        <v>239</v>
      </c>
      <c r="F359" s="24" t="s">
        <v>1383</v>
      </c>
      <c r="G359" s="27" t="s">
        <v>39</v>
      </c>
      <c r="H359" s="51" t="s">
        <v>561</v>
      </c>
      <c r="I359" s="84" t="s">
        <v>1384</v>
      </c>
      <c r="J359" s="51" t="s">
        <v>1385</v>
      </c>
      <c r="K359" s="36">
        <v>700</v>
      </c>
      <c r="L359" s="36" t="s">
        <v>31</v>
      </c>
      <c r="M359" s="31" t="s">
        <v>72</v>
      </c>
      <c r="N359" s="24" t="s">
        <v>33</v>
      </c>
      <c r="O359" s="24">
        <v>8</v>
      </c>
      <c r="P359" s="24"/>
      <c r="Q359" s="31" t="s">
        <v>34</v>
      </c>
      <c r="R359" s="24"/>
      <c r="S359" s="24"/>
      <c r="T359" s="31" t="s">
        <v>35</v>
      </c>
      <c r="U359" s="34"/>
      <c r="V359" s="34"/>
      <c r="W359" s="34" t="str">
        <f t="shared" si="0"/>
        <v/>
      </c>
      <c r="X359" s="34" t="str">
        <f t="shared" si="1"/>
        <v/>
      </c>
    </row>
    <row r="360" spans="1:24" ht="14.25" customHeight="1" x14ac:dyDescent="0.25">
      <c r="A360" s="24">
        <v>3.9</v>
      </c>
      <c r="B360" s="24" t="s">
        <v>1386</v>
      </c>
      <c r="C360" s="24" t="s">
        <v>997</v>
      </c>
      <c r="D360" s="24"/>
      <c r="E360" s="24" t="s">
        <v>73</v>
      </c>
      <c r="F360" s="24" t="s">
        <v>1387</v>
      </c>
      <c r="G360" s="31" t="s">
        <v>69</v>
      </c>
      <c r="H360" s="51" t="s">
        <v>564</v>
      </c>
      <c r="I360" s="84" t="s">
        <v>1388</v>
      </c>
      <c r="J360" s="51" t="s">
        <v>1389</v>
      </c>
      <c r="K360" s="36">
        <v>268</v>
      </c>
      <c r="L360" s="36" t="s">
        <v>31</v>
      </c>
      <c r="M360" s="31" t="s">
        <v>249</v>
      </c>
      <c r="N360" s="24" t="s">
        <v>185</v>
      </c>
      <c r="O360" s="24">
        <v>3</v>
      </c>
      <c r="P360" s="24"/>
      <c r="Q360" s="31" t="s">
        <v>66</v>
      </c>
      <c r="R360" s="24"/>
      <c r="S360" s="24"/>
      <c r="T360" s="31" t="s">
        <v>35</v>
      </c>
      <c r="U360" s="34"/>
      <c r="V360" s="34"/>
      <c r="W360" s="34" t="str">
        <f t="shared" si="0"/>
        <v/>
      </c>
      <c r="X360" s="34" t="str">
        <f t="shared" si="1"/>
        <v/>
      </c>
    </row>
    <row r="361" spans="1:24" ht="14.25" customHeight="1" x14ac:dyDescent="0.25">
      <c r="A361" s="40">
        <v>2.25</v>
      </c>
      <c r="B361" s="24">
        <v>3.5</v>
      </c>
      <c r="C361" s="51" t="s">
        <v>681</v>
      </c>
      <c r="D361" s="24"/>
      <c r="E361" s="24" t="s">
        <v>1390</v>
      </c>
      <c r="F361" s="24" t="s">
        <v>1391</v>
      </c>
      <c r="G361" s="31" t="s">
        <v>69</v>
      </c>
      <c r="H361" s="51" t="s">
        <v>1392</v>
      </c>
      <c r="I361" s="31" t="s">
        <v>1393</v>
      </c>
      <c r="J361" s="24" t="s">
        <v>1394</v>
      </c>
      <c r="K361" s="36">
        <v>765</v>
      </c>
      <c r="L361" s="36" t="s">
        <v>31</v>
      </c>
      <c r="M361" s="31" t="s">
        <v>1010</v>
      </c>
      <c r="N361" s="24" t="s">
        <v>78</v>
      </c>
      <c r="O361" s="24">
        <v>8</v>
      </c>
      <c r="P361" s="24"/>
      <c r="Q361" s="31" t="s">
        <v>34</v>
      </c>
      <c r="R361" s="24"/>
      <c r="S361" s="24"/>
      <c r="T361" s="31" t="s">
        <v>35</v>
      </c>
      <c r="U361" s="34"/>
      <c r="V361" s="34"/>
      <c r="W361" s="34" t="str">
        <f t="shared" si="0"/>
        <v/>
      </c>
      <c r="X361" s="34" t="str">
        <f t="shared" si="1"/>
        <v/>
      </c>
    </row>
    <row r="362" spans="1:24" ht="14.25" customHeight="1" x14ac:dyDescent="0.25">
      <c r="A362" s="40">
        <v>2.0925000000000002</v>
      </c>
      <c r="B362" s="40">
        <v>3.4</v>
      </c>
      <c r="C362" s="24" t="s">
        <v>1395</v>
      </c>
      <c r="D362" s="24"/>
      <c r="E362" s="24" t="s">
        <v>178</v>
      </c>
      <c r="F362" s="24" t="s">
        <v>1396</v>
      </c>
      <c r="G362" s="31" t="s">
        <v>180</v>
      </c>
      <c r="H362" s="51" t="s">
        <v>1397</v>
      </c>
      <c r="I362" s="31" t="s">
        <v>1398</v>
      </c>
      <c r="J362" s="24" t="s">
        <v>1399</v>
      </c>
      <c r="K362" s="36">
        <v>701</v>
      </c>
      <c r="L362" s="36" t="s">
        <v>31</v>
      </c>
      <c r="M362" s="31" t="s">
        <v>72</v>
      </c>
      <c r="N362" s="24" t="s">
        <v>33</v>
      </c>
      <c r="O362" s="24">
        <v>8</v>
      </c>
      <c r="P362" s="24"/>
      <c r="Q362" s="31" t="s">
        <v>34</v>
      </c>
      <c r="R362" s="24"/>
      <c r="S362" s="24"/>
      <c r="T362" s="31" t="s">
        <v>35</v>
      </c>
      <c r="U362" s="34"/>
      <c r="V362" s="34"/>
      <c r="W362" s="34" t="str">
        <f t="shared" si="0"/>
        <v/>
      </c>
      <c r="X362" s="34" t="str">
        <f t="shared" si="1"/>
        <v/>
      </c>
    </row>
    <row r="363" spans="1:24" ht="14.25" customHeight="1" x14ac:dyDescent="0.25">
      <c r="A363" s="40">
        <v>2.95</v>
      </c>
      <c r="B363" s="40" t="s">
        <v>1400</v>
      </c>
      <c r="C363" s="24" t="s">
        <v>798</v>
      </c>
      <c r="D363" s="24"/>
      <c r="E363" s="36" t="s">
        <v>79</v>
      </c>
      <c r="F363" s="36" t="s">
        <v>1401</v>
      </c>
      <c r="G363" s="31" t="s">
        <v>83</v>
      </c>
      <c r="H363" s="51" t="s">
        <v>899</v>
      </c>
      <c r="I363" s="56" t="s">
        <v>1402</v>
      </c>
      <c r="J363" s="36" t="s">
        <v>1403</v>
      </c>
      <c r="K363" s="36">
        <v>391</v>
      </c>
      <c r="L363" s="36" t="s">
        <v>31</v>
      </c>
      <c r="M363" s="31" t="s">
        <v>153</v>
      </c>
      <c r="N363" s="24" t="s">
        <v>88</v>
      </c>
      <c r="O363" s="24">
        <v>4</v>
      </c>
      <c r="P363" s="24"/>
      <c r="Q363" s="31" t="s">
        <v>34</v>
      </c>
      <c r="R363" s="24"/>
      <c r="S363" s="24"/>
      <c r="T363" s="31" t="s">
        <v>35</v>
      </c>
      <c r="U363" s="34"/>
      <c r="V363" s="34"/>
      <c r="W363" s="34" t="str">
        <f t="shared" si="0"/>
        <v/>
      </c>
      <c r="X363" s="34" t="str">
        <f t="shared" si="1"/>
        <v/>
      </c>
    </row>
    <row r="364" spans="1:24" ht="14.25" customHeight="1" x14ac:dyDescent="0.25">
      <c r="A364" s="40">
        <v>2.6234999999999999</v>
      </c>
      <c r="B364" s="41">
        <v>3.75</v>
      </c>
      <c r="C364" s="51" t="s">
        <v>1404</v>
      </c>
      <c r="D364" s="24"/>
      <c r="E364" s="24" t="s">
        <v>104</v>
      </c>
      <c r="F364" s="24" t="s">
        <v>1405</v>
      </c>
      <c r="G364" s="31" t="s">
        <v>106</v>
      </c>
      <c r="H364" s="51" t="s">
        <v>561</v>
      </c>
      <c r="I364" s="31" t="s">
        <v>1406</v>
      </c>
      <c r="J364" s="24" t="s">
        <v>1407</v>
      </c>
      <c r="K364" s="36">
        <v>667</v>
      </c>
      <c r="L364" s="36" t="s">
        <v>31</v>
      </c>
      <c r="M364" s="31" t="s">
        <v>103</v>
      </c>
      <c r="N364" s="24" t="s">
        <v>33</v>
      </c>
      <c r="O364" s="24">
        <v>7</v>
      </c>
      <c r="P364" s="24"/>
      <c r="Q364" s="31" t="s">
        <v>34</v>
      </c>
      <c r="R364" s="24"/>
      <c r="S364" s="24"/>
      <c r="T364" s="31" t="s">
        <v>35</v>
      </c>
      <c r="U364" s="34"/>
      <c r="V364" s="34"/>
      <c r="W364" s="34" t="str">
        <f t="shared" si="0"/>
        <v/>
      </c>
      <c r="X364" s="34" t="str">
        <f t="shared" si="1"/>
        <v/>
      </c>
    </row>
    <row r="365" spans="1:24" ht="14.25" customHeight="1" x14ac:dyDescent="0.25">
      <c r="A365" s="40">
        <v>0.14899999999999999</v>
      </c>
      <c r="B365" s="41" t="s">
        <v>1408</v>
      </c>
      <c r="C365" s="24" t="s">
        <v>24</v>
      </c>
      <c r="D365" s="24"/>
      <c r="E365" s="24" t="s">
        <v>1409</v>
      </c>
      <c r="F365" s="24" t="s">
        <v>1410</v>
      </c>
      <c r="G365" s="31" t="s">
        <v>83</v>
      </c>
      <c r="H365" s="51" t="s">
        <v>84</v>
      </c>
      <c r="I365" s="31" t="s">
        <v>1411</v>
      </c>
      <c r="J365" s="24" t="s">
        <v>1412</v>
      </c>
      <c r="K365" s="53">
        <v>233</v>
      </c>
      <c r="L365" s="53" t="s">
        <v>31</v>
      </c>
      <c r="M365" s="31" t="s">
        <v>128</v>
      </c>
      <c r="N365" s="24" t="s">
        <v>129</v>
      </c>
      <c r="O365" s="24">
        <v>2</v>
      </c>
      <c r="P365" s="24"/>
      <c r="Q365" s="31" t="s">
        <v>34</v>
      </c>
      <c r="R365" s="24"/>
      <c r="S365" s="24"/>
      <c r="T365" s="31" t="s">
        <v>35</v>
      </c>
      <c r="U365" s="34"/>
      <c r="V365" s="34"/>
      <c r="W365" s="34" t="str">
        <f t="shared" si="0"/>
        <v/>
      </c>
      <c r="X365" s="34" t="str">
        <f t="shared" si="1"/>
        <v/>
      </c>
    </row>
    <row r="366" spans="1:24" ht="14.25" customHeight="1" x14ac:dyDescent="0.25">
      <c r="A366" s="40">
        <v>4.4000000000000004</v>
      </c>
      <c r="B366" s="40" t="s">
        <v>1413</v>
      </c>
      <c r="C366" s="24" t="s">
        <v>997</v>
      </c>
      <c r="D366" s="24"/>
      <c r="E366" s="36" t="s">
        <v>217</v>
      </c>
      <c r="F366" s="24" t="s">
        <v>1414</v>
      </c>
      <c r="G366" s="31" t="s">
        <v>83</v>
      </c>
      <c r="H366" s="24" t="s">
        <v>207</v>
      </c>
      <c r="I366" s="31" t="s">
        <v>1415</v>
      </c>
      <c r="J366" s="24" t="s">
        <v>1416</v>
      </c>
      <c r="K366" s="30">
        <v>440</v>
      </c>
      <c r="L366" s="30" t="s">
        <v>31</v>
      </c>
      <c r="M366" s="31" t="s">
        <v>153</v>
      </c>
      <c r="N366" s="24" t="s">
        <v>88</v>
      </c>
      <c r="O366" s="24">
        <v>4</v>
      </c>
      <c r="P366" s="24"/>
      <c r="Q366" s="31" t="s">
        <v>34</v>
      </c>
      <c r="R366" s="24"/>
      <c r="S366" s="24"/>
      <c r="T366" s="31" t="s">
        <v>35</v>
      </c>
      <c r="U366" s="34"/>
      <c r="V366" s="34"/>
      <c r="W366" s="34" t="str">
        <f t="shared" si="0"/>
        <v/>
      </c>
      <c r="X366" s="34" t="str">
        <f t="shared" si="1"/>
        <v/>
      </c>
    </row>
    <row r="367" spans="1:24" ht="14.25" customHeight="1" x14ac:dyDescent="0.25">
      <c r="A367" s="40">
        <v>4.4000000000000004</v>
      </c>
      <c r="B367" s="40" t="s">
        <v>1417</v>
      </c>
      <c r="C367" s="24" t="s">
        <v>997</v>
      </c>
      <c r="D367" s="24"/>
      <c r="E367" s="24" t="s">
        <v>79</v>
      </c>
      <c r="F367" s="24" t="s">
        <v>1418</v>
      </c>
      <c r="G367" s="31" t="s">
        <v>83</v>
      </c>
      <c r="H367" s="24" t="s">
        <v>207</v>
      </c>
      <c r="I367" s="31" t="s">
        <v>1415</v>
      </c>
      <c r="J367" s="24" t="s">
        <v>1416</v>
      </c>
      <c r="K367" s="35">
        <v>440</v>
      </c>
      <c r="L367" s="35" t="s">
        <v>47</v>
      </c>
      <c r="M367" s="31" t="s">
        <v>153</v>
      </c>
      <c r="N367" s="24" t="s">
        <v>88</v>
      </c>
      <c r="O367" s="24">
        <v>4</v>
      </c>
      <c r="P367" s="24"/>
      <c r="Q367" s="31" t="s">
        <v>34</v>
      </c>
      <c r="R367" s="24"/>
      <c r="S367" s="24"/>
      <c r="T367" s="31" t="s">
        <v>35</v>
      </c>
      <c r="U367" s="34"/>
      <c r="V367" s="34"/>
      <c r="W367" s="34" t="str">
        <f t="shared" si="0"/>
        <v/>
      </c>
      <c r="X367" s="34" t="str">
        <f t="shared" si="1"/>
        <v/>
      </c>
    </row>
    <row r="368" spans="1:24" ht="14.25" customHeight="1" x14ac:dyDescent="0.25">
      <c r="A368" s="40">
        <v>0.1</v>
      </c>
      <c r="B368" s="40" t="s">
        <v>1419</v>
      </c>
      <c r="C368" s="24" t="s">
        <v>24</v>
      </c>
      <c r="D368" s="24"/>
      <c r="E368" s="24" t="s">
        <v>267</v>
      </c>
      <c r="F368" s="24" t="s">
        <v>1420</v>
      </c>
      <c r="G368" s="31" t="s">
        <v>83</v>
      </c>
      <c r="H368" s="51" t="s">
        <v>84</v>
      </c>
      <c r="I368" s="31" t="s">
        <v>1421</v>
      </c>
      <c r="J368" s="24" t="s">
        <v>1422</v>
      </c>
      <c r="K368" s="30">
        <v>439</v>
      </c>
      <c r="L368" s="30" t="s">
        <v>31</v>
      </c>
      <c r="M368" s="31" t="s">
        <v>153</v>
      </c>
      <c r="N368" s="24" t="s">
        <v>88</v>
      </c>
      <c r="O368" s="24">
        <v>4</v>
      </c>
      <c r="P368" s="24"/>
      <c r="Q368" s="31" t="s">
        <v>34</v>
      </c>
      <c r="R368" s="24"/>
      <c r="S368" s="24"/>
      <c r="T368" s="31" t="s">
        <v>35</v>
      </c>
      <c r="U368" s="34"/>
      <c r="V368" s="34"/>
      <c r="W368" s="34" t="str">
        <f t="shared" si="0"/>
        <v/>
      </c>
      <c r="X368" s="34" t="str">
        <f t="shared" si="1"/>
        <v/>
      </c>
    </row>
    <row r="369" spans="1:24" ht="14.25" customHeight="1" x14ac:dyDescent="0.25">
      <c r="A369" s="40">
        <v>0.1</v>
      </c>
      <c r="B369" s="40" t="s">
        <v>1423</v>
      </c>
      <c r="C369" s="24" t="s">
        <v>24</v>
      </c>
      <c r="D369" s="24"/>
      <c r="E369" s="36" t="s">
        <v>156</v>
      </c>
      <c r="F369" s="24" t="s">
        <v>1424</v>
      </c>
      <c r="G369" s="31" t="s">
        <v>83</v>
      </c>
      <c r="H369" s="24" t="s">
        <v>84</v>
      </c>
      <c r="I369" s="31" t="s">
        <v>1421</v>
      </c>
      <c r="J369" s="24" t="s">
        <v>1422</v>
      </c>
      <c r="K369" s="35">
        <v>439</v>
      </c>
      <c r="L369" s="35" t="s">
        <v>47</v>
      </c>
      <c r="M369" s="31" t="s">
        <v>153</v>
      </c>
      <c r="N369" s="24" t="s">
        <v>88</v>
      </c>
      <c r="O369" s="24">
        <v>4</v>
      </c>
      <c r="P369" s="24"/>
      <c r="Q369" s="31" t="s">
        <v>34</v>
      </c>
      <c r="R369" s="24"/>
      <c r="S369" s="24"/>
      <c r="T369" s="31" t="s">
        <v>35</v>
      </c>
      <c r="U369" s="34"/>
      <c r="V369" s="34"/>
      <c r="W369" s="34" t="str">
        <f t="shared" si="0"/>
        <v/>
      </c>
      <c r="X369" s="34" t="str">
        <f t="shared" si="1"/>
        <v/>
      </c>
    </row>
    <row r="370" spans="1:24" ht="14.25" customHeight="1" x14ac:dyDescent="0.25">
      <c r="A370" s="40">
        <v>0.1</v>
      </c>
      <c r="B370" s="40" t="s">
        <v>1425</v>
      </c>
      <c r="C370" s="24" t="s">
        <v>24</v>
      </c>
      <c r="D370" s="24"/>
      <c r="E370" s="24" t="s">
        <v>217</v>
      </c>
      <c r="F370" s="24" t="s">
        <v>1414</v>
      </c>
      <c r="G370" s="31" t="s">
        <v>83</v>
      </c>
      <c r="H370" s="24" t="s">
        <v>84</v>
      </c>
      <c r="I370" s="31" t="s">
        <v>1421</v>
      </c>
      <c r="J370" s="24" t="s">
        <v>1422</v>
      </c>
      <c r="K370" s="35">
        <v>439</v>
      </c>
      <c r="L370" s="35" t="s">
        <v>48</v>
      </c>
      <c r="M370" s="31" t="s">
        <v>153</v>
      </c>
      <c r="N370" s="24" t="s">
        <v>88</v>
      </c>
      <c r="O370" s="24">
        <v>4</v>
      </c>
      <c r="P370" s="24"/>
      <c r="Q370" s="31" t="s">
        <v>34</v>
      </c>
      <c r="R370" s="24"/>
      <c r="S370" s="24"/>
      <c r="T370" s="31" t="s">
        <v>35</v>
      </c>
      <c r="U370" s="34"/>
      <c r="V370" s="34"/>
      <c r="W370" s="34" t="str">
        <f t="shared" si="0"/>
        <v/>
      </c>
      <c r="X370" s="34" t="str">
        <f t="shared" si="1"/>
        <v/>
      </c>
    </row>
    <row r="371" spans="1:24" ht="14.25" customHeight="1" x14ac:dyDescent="0.25">
      <c r="A371" s="36">
        <v>1.1200000000000001</v>
      </c>
      <c r="B371" s="24" t="s">
        <v>1426</v>
      </c>
      <c r="C371" s="24" t="s">
        <v>36</v>
      </c>
      <c r="D371" s="24"/>
      <c r="E371" s="24" t="s">
        <v>1362</v>
      </c>
      <c r="F371" s="24" t="s">
        <v>1414</v>
      </c>
      <c r="G371" s="31" t="s">
        <v>69</v>
      </c>
      <c r="H371" s="24" t="s">
        <v>40</v>
      </c>
      <c r="I371" s="31" t="s">
        <v>1427</v>
      </c>
      <c r="J371" s="24" t="s">
        <v>1428</v>
      </c>
      <c r="K371" s="36">
        <v>105</v>
      </c>
      <c r="L371" s="36" t="s">
        <v>31</v>
      </c>
      <c r="M371" s="31" t="s">
        <v>255</v>
      </c>
      <c r="N371" s="24" t="s">
        <v>185</v>
      </c>
      <c r="O371" s="24">
        <v>1</v>
      </c>
      <c r="P371" s="24"/>
      <c r="Q371" s="31" t="s">
        <v>66</v>
      </c>
      <c r="R371" s="24"/>
      <c r="S371" s="24"/>
      <c r="T371" s="31" t="s">
        <v>35</v>
      </c>
      <c r="U371" s="34"/>
      <c r="V371" s="34"/>
      <c r="W371" s="34" t="str">
        <f t="shared" si="0"/>
        <v/>
      </c>
      <c r="X371" s="34" t="str">
        <f t="shared" si="1"/>
        <v/>
      </c>
    </row>
    <row r="372" spans="1:24" ht="14.25" customHeight="1" x14ac:dyDescent="0.25">
      <c r="A372" s="40">
        <v>0.186</v>
      </c>
      <c r="B372" s="41">
        <v>0.33750000000000002</v>
      </c>
      <c r="C372" s="24" t="s">
        <v>24</v>
      </c>
      <c r="D372" s="24"/>
      <c r="E372" s="24" t="s">
        <v>1390</v>
      </c>
      <c r="F372" s="24" t="s">
        <v>1429</v>
      </c>
      <c r="G372" s="31" t="s">
        <v>69</v>
      </c>
      <c r="H372" s="24" t="s">
        <v>28</v>
      </c>
      <c r="I372" s="31" t="s">
        <v>1430</v>
      </c>
      <c r="J372" s="24" t="s">
        <v>1431</v>
      </c>
      <c r="K372" s="36">
        <v>23</v>
      </c>
      <c r="L372" s="36" t="s">
        <v>31</v>
      </c>
      <c r="M372" s="31" t="s">
        <v>622</v>
      </c>
      <c r="N372" s="24" t="s">
        <v>33</v>
      </c>
      <c r="O372" s="24">
        <v>6</v>
      </c>
      <c r="P372" s="31" t="s">
        <v>623</v>
      </c>
      <c r="Q372" s="31" t="s">
        <v>34</v>
      </c>
      <c r="R372" s="24"/>
      <c r="S372" s="24"/>
      <c r="T372" s="31" t="s">
        <v>35</v>
      </c>
      <c r="U372" s="34"/>
      <c r="V372" s="34"/>
      <c r="W372" s="34" t="str">
        <f t="shared" si="0"/>
        <v/>
      </c>
      <c r="X372" s="34" t="str">
        <f t="shared" si="1"/>
        <v/>
      </c>
    </row>
    <row r="373" spans="1:24" ht="14.25" customHeight="1" x14ac:dyDescent="0.25">
      <c r="A373" s="43">
        <v>0.11249999999999999</v>
      </c>
      <c r="B373" s="60">
        <v>0.3</v>
      </c>
      <c r="C373" s="44" t="s">
        <v>24</v>
      </c>
      <c r="D373" s="44"/>
      <c r="E373" s="44" t="s">
        <v>1390</v>
      </c>
      <c r="F373" s="44" t="s">
        <v>1429</v>
      </c>
      <c r="G373" s="62" t="s">
        <v>69</v>
      </c>
      <c r="H373" s="61" t="s">
        <v>28</v>
      </c>
      <c r="I373" s="165" t="s">
        <v>1432</v>
      </c>
      <c r="J373" s="61" t="s">
        <v>1433</v>
      </c>
      <c r="K373" s="53">
        <v>24</v>
      </c>
      <c r="L373" s="53" t="s">
        <v>31</v>
      </c>
      <c r="M373" s="62" t="s">
        <v>622</v>
      </c>
      <c r="N373" s="44" t="s">
        <v>33</v>
      </c>
      <c r="O373" s="44">
        <v>6</v>
      </c>
      <c r="P373" s="62" t="s">
        <v>623</v>
      </c>
      <c r="Q373" s="62" t="s">
        <v>34</v>
      </c>
      <c r="R373" s="44"/>
      <c r="S373" s="44"/>
      <c r="T373" s="62" t="s">
        <v>35</v>
      </c>
      <c r="U373" s="34"/>
      <c r="V373" s="34"/>
      <c r="W373" s="34" t="str">
        <f t="shared" si="0"/>
        <v/>
      </c>
      <c r="X373" s="34" t="str">
        <f t="shared" si="1"/>
        <v/>
      </c>
    </row>
    <row r="374" spans="1:24" ht="14.25" customHeight="1" x14ac:dyDescent="0.25">
      <c r="A374" s="40">
        <v>5.4</v>
      </c>
      <c r="B374" s="24">
        <v>11.25</v>
      </c>
      <c r="C374" s="51" t="s">
        <v>36</v>
      </c>
      <c r="D374" s="24"/>
      <c r="E374" s="24" t="s">
        <v>217</v>
      </c>
      <c r="F374" s="24" t="s">
        <v>1434</v>
      </c>
      <c r="G374" s="31" t="s">
        <v>69</v>
      </c>
      <c r="H374" s="51" t="s">
        <v>40</v>
      </c>
      <c r="I374" s="84" t="s">
        <v>1435</v>
      </c>
      <c r="J374" s="51" t="s">
        <v>1436</v>
      </c>
      <c r="K374" s="36">
        <v>244</v>
      </c>
      <c r="L374" s="36" t="s">
        <v>31</v>
      </c>
      <c r="M374" s="31" t="s">
        <v>560</v>
      </c>
      <c r="N374" s="24" t="s">
        <v>78</v>
      </c>
      <c r="O374" s="24">
        <v>2</v>
      </c>
      <c r="P374" s="24"/>
      <c r="Q374" s="31" t="s">
        <v>66</v>
      </c>
      <c r="R374" s="24" t="s">
        <v>45</v>
      </c>
      <c r="S374" s="24"/>
      <c r="T374" s="31" t="s">
        <v>35</v>
      </c>
      <c r="U374" s="34"/>
      <c r="V374" s="34"/>
      <c r="W374" s="34" t="str">
        <f t="shared" si="0"/>
        <v/>
      </c>
      <c r="X374" s="34" t="str">
        <f t="shared" si="1"/>
        <v/>
      </c>
    </row>
    <row r="375" spans="1:24" ht="14.25" customHeight="1" x14ac:dyDescent="0.25">
      <c r="A375" s="40">
        <v>6.375</v>
      </c>
      <c r="B375" s="40">
        <v>10.5</v>
      </c>
      <c r="C375" s="24" t="s">
        <v>244</v>
      </c>
      <c r="D375" s="24"/>
      <c r="E375" s="36" t="s">
        <v>517</v>
      </c>
      <c r="F375" s="24" t="s">
        <v>1437</v>
      </c>
      <c r="G375" s="31" t="s">
        <v>110</v>
      </c>
      <c r="H375" s="24" t="s">
        <v>561</v>
      </c>
      <c r="I375" s="31" t="s">
        <v>1438</v>
      </c>
      <c r="J375" s="24" t="s">
        <v>1439</v>
      </c>
      <c r="K375" s="36">
        <v>775</v>
      </c>
      <c r="L375" s="36" t="s">
        <v>31</v>
      </c>
      <c r="M375" s="31" t="s">
        <v>72</v>
      </c>
      <c r="N375" s="24" t="s">
        <v>33</v>
      </c>
      <c r="O375" s="24">
        <v>8</v>
      </c>
      <c r="P375" s="24"/>
      <c r="Q375" s="31" t="s">
        <v>34</v>
      </c>
      <c r="R375" s="24"/>
      <c r="S375" s="24"/>
      <c r="T375" s="31" t="s">
        <v>35</v>
      </c>
      <c r="U375" s="34"/>
      <c r="V375" s="34"/>
      <c r="W375" s="34" t="str">
        <f t="shared" si="0"/>
        <v/>
      </c>
      <c r="X375" s="34" t="str">
        <f t="shared" si="1"/>
        <v/>
      </c>
    </row>
    <row r="376" spans="1:24" ht="14.25" customHeight="1" x14ac:dyDescent="0.25">
      <c r="A376" s="40">
        <v>0.47499999999999998</v>
      </c>
      <c r="B376" s="40" t="s">
        <v>1440</v>
      </c>
      <c r="C376" s="24"/>
      <c r="D376" s="24"/>
      <c r="E376" s="24" t="s">
        <v>505</v>
      </c>
      <c r="F376" s="24" t="s">
        <v>1441</v>
      </c>
      <c r="G376" s="31" t="s">
        <v>83</v>
      </c>
      <c r="H376" s="24" t="s">
        <v>84</v>
      </c>
      <c r="I376" s="31" t="s">
        <v>1442</v>
      </c>
      <c r="J376" s="24" t="s">
        <v>1443</v>
      </c>
      <c r="K376" s="36">
        <v>76</v>
      </c>
      <c r="L376" s="36" t="s">
        <v>31</v>
      </c>
      <c r="M376" s="31" t="s">
        <v>170</v>
      </c>
      <c r="N376" s="24" t="s">
        <v>129</v>
      </c>
      <c r="O376" s="24">
        <v>1</v>
      </c>
      <c r="P376" s="24"/>
      <c r="Q376" s="31" t="s">
        <v>34</v>
      </c>
      <c r="R376" s="24"/>
      <c r="S376" s="24"/>
      <c r="T376" s="31" t="s">
        <v>35</v>
      </c>
      <c r="U376" s="34"/>
      <c r="V376" s="34"/>
      <c r="W376" s="34" t="str">
        <f t="shared" si="0"/>
        <v/>
      </c>
      <c r="X376" s="34" t="str">
        <f t="shared" si="1"/>
        <v/>
      </c>
    </row>
    <row r="377" spans="1:24" ht="14.25" customHeight="1" x14ac:dyDescent="0.25">
      <c r="A377" s="40">
        <v>51</v>
      </c>
      <c r="B377" s="40" t="s">
        <v>1444</v>
      </c>
      <c r="C377" s="24" t="s">
        <v>1445</v>
      </c>
      <c r="D377" s="24"/>
      <c r="E377" s="24" t="s">
        <v>1446</v>
      </c>
      <c r="F377" s="24" t="s">
        <v>1447</v>
      </c>
      <c r="G377" s="31" t="s">
        <v>93</v>
      </c>
      <c r="H377" s="24" t="s">
        <v>728</v>
      </c>
      <c r="I377" s="31" t="s">
        <v>1448</v>
      </c>
      <c r="J377" s="24" t="s">
        <v>1449</v>
      </c>
      <c r="K377" s="36">
        <v>779</v>
      </c>
      <c r="L377" s="36" t="s">
        <v>31</v>
      </c>
      <c r="M377" s="31" t="s">
        <v>306</v>
      </c>
      <c r="N377" s="24" t="s">
        <v>88</v>
      </c>
      <c r="O377" s="24">
        <v>7</v>
      </c>
      <c r="P377" s="24"/>
      <c r="Q377" s="31" t="s">
        <v>34</v>
      </c>
      <c r="R377" s="24"/>
      <c r="S377" s="24"/>
      <c r="T377" s="31" t="s">
        <v>35</v>
      </c>
      <c r="U377" s="34"/>
      <c r="V377" s="34"/>
      <c r="W377" s="34" t="str">
        <f t="shared" si="0"/>
        <v/>
      </c>
      <c r="X377" s="34" t="str">
        <f t="shared" si="1"/>
        <v/>
      </c>
    </row>
    <row r="378" spans="1:24" ht="14.25" customHeight="1" x14ac:dyDescent="0.25">
      <c r="A378" s="40">
        <v>11.7</v>
      </c>
      <c r="B378" s="40" t="s">
        <v>1450</v>
      </c>
      <c r="C378" s="24" t="s">
        <v>24</v>
      </c>
      <c r="D378" s="24"/>
      <c r="E378" s="31" t="s">
        <v>1451</v>
      </c>
      <c r="F378" s="24" t="s">
        <v>1452</v>
      </c>
      <c r="G378" s="31" t="s">
        <v>93</v>
      </c>
      <c r="H378" s="24" t="s">
        <v>84</v>
      </c>
      <c r="I378" s="31" t="s">
        <v>1453</v>
      </c>
      <c r="J378" s="24" t="s">
        <v>1454</v>
      </c>
      <c r="K378" s="36">
        <v>568</v>
      </c>
      <c r="L378" s="36" t="s">
        <v>31</v>
      </c>
      <c r="M378" s="31" t="s">
        <v>234</v>
      </c>
      <c r="N378" s="24" t="s">
        <v>88</v>
      </c>
      <c r="O378" s="24">
        <v>5</v>
      </c>
      <c r="P378" s="24"/>
      <c r="Q378" s="31" t="s">
        <v>34</v>
      </c>
      <c r="R378" s="24"/>
      <c r="S378" s="24"/>
      <c r="T378" s="31" t="s">
        <v>35</v>
      </c>
      <c r="U378" s="34"/>
      <c r="V378" s="34"/>
      <c r="W378" s="34" t="str">
        <f t="shared" si="0"/>
        <v/>
      </c>
      <c r="X378" s="34" t="str">
        <f t="shared" si="1"/>
        <v/>
      </c>
    </row>
    <row r="379" spans="1:24" ht="14.25" customHeight="1" x14ac:dyDescent="0.25">
      <c r="A379" s="40">
        <v>9.6000000000000002E-2</v>
      </c>
      <c r="B379" s="41">
        <v>0.25</v>
      </c>
      <c r="C379" s="24" t="s">
        <v>24</v>
      </c>
      <c r="D379" s="24"/>
      <c r="E379" s="36" t="s">
        <v>79</v>
      </c>
      <c r="F379" s="24" t="s">
        <v>1455</v>
      </c>
      <c r="G379" s="31" t="s">
        <v>69</v>
      </c>
      <c r="H379" s="24" t="s">
        <v>28</v>
      </c>
      <c r="I379" s="31" t="s">
        <v>1456</v>
      </c>
      <c r="J379" s="24" t="s">
        <v>1457</v>
      </c>
      <c r="K379" s="30">
        <v>25</v>
      </c>
      <c r="L379" s="30" t="s">
        <v>31</v>
      </c>
      <c r="M379" s="31" t="s">
        <v>622</v>
      </c>
      <c r="N379" s="24" t="s">
        <v>33</v>
      </c>
      <c r="O379" s="24">
        <v>6</v>
      </c>
      <c r="P379" s="31" t="s">
        <v>623</v>
      </c>
      <c r="Q379" s="31" t="s">
        <v>34</v>
      </c>
      <c r="R379" s="24"/>
      <c r="S379" s="24"/>
      <c r="T379" s="31" t="s">
        <v>35</v>
      </c>
      <c r="U379" s="34"/>
      <c r="V379" s="34"/>
      <c r="W379" s="34" t="str">
        <f t="shared" si="0"/>
        <v/>
      </c>
      <c r="X379" s="34" t="str">
        <f t="shared" si="1"/>
        <v/>
      </c>
    </row>
    <row r="380" spans="1:24" ht="14.25" customHeight="1" x14ac:dyDescent="0.25">
      <c r="A380" s="40">
        <v>9.6000000000000002E-2</v>
      </c>
      <c r="B380" s="41">
        <v>0.16499999999999998</v>
      </c>
      <c r="C380" s="24" t="s">
        <v>24</v>
      </c>
      <c r="D380" s="24"/>
      <c r="E380" s="24" t="s">
        <v>73</v>
      </c>
      <c r="F380" s="24" t="s">
        <v>1458</v>
      </c>
      <c r="G380" s="31" t="s">
        <v>69</v>
      </c>
      <c r="H380" s="24" t="s">
        <v>28</v>
      </c>
      <c r="I380" s="31" t="s">
        <v>1456</v>
      </c>
      <c r="J380" s="24" t="s">
        <v>1457</v>
      </c>
      <c r="K380" s="35">
        <v>25</v>
      </c>
      <c r="L380" s="35" t="s">
        <v>47</v>
      </c>
      <c r="M380" s="31" t="s">
        <v>622</v>
      </c>
      <c r="N380" s="24" t="s">
        <v>33</v>
      </c>
      <c r="O380" s="24">
        <v>6</v>
      </c>
      <c r="P380" s="31" t="s">
        <v>623</v>
      </c>
      <c r="Q380" s="31" t="s">
        <v>34</v>
      </c>
      <c r="R380" s="24"/>
      <c r="S380" s="24"/>
      <c r="T380" s="31" t="s">
        <v>35</v>
      </c>
      <c r="U380" s="34"/>
      <c r="V380" s="34"/>
      <c r="W380" s="34" t="str">
        <f t="shared" si="0"/>
        <v/>
      </c>
      <c r="X380" s="34" t="str">
        <f t="shared" si="1"/>
        <v/>
      </c>
    </row>
    <row r="381" spans="1:24" ht="14.25" customHeight="1" x14ac:dyDescent="0.25">
      <c r="A381" s="24">
        <v>0.33300000000000002</v>
      </c>
      <c r="B381" s="24" t="s">
        <v>695</v>
      </c>
      <c r="C381" s="24" t="s">
        <v>24</v>
      </c>
      <c r="D381" s="24"/>
      <c r="E381" s="24" t="s">
        <v>1459</v>
      </c>
      <c r="F381" s="24" t="s">
        <v>1460</v>
      </c>
      <c r="G381" s="31" t="s">
        <v>110</v>
      </c>
      <c r="H381" s="24" t="s">
        <v>84</v>
      </c>
      <c r="I381" s="31" t="s">
        <v>1461</v>
      </c>
      <c r="J381" s="24" t="s">
        <v>1462</v>
      </c>
      <c r="K381" s="36">
        <v>249</v>
      </c>
      <c r="L381" s="36" t="s">
        <v>31</v>
      </c>
      <c r="M381" s="31" t="s">
        <v>249</v>
      </c>
      <c r="N381" s="24" t="s">
        <v>185</v>
      </c>
      <c r="O381" s="24">
        <v>3</v>
      </c>
      <c r="P381" s="24"/>
      <c r="Q381" s="31" t="s">
        <v>66</v>
      </c>
      <c r="R381" s="24"/>
      <c r="S381" s="24"/>
      <c r="T381" s="31" t="s">
        <v>35</v>
      </c>
      <c r="U381" s="34"/>
      <c r="V381" s="34"/>
      <c r="W381" s="34" t="str">
        <f t="shared" si="0"/>
        <v/>
      </c>
      <c r="X381" s="34" t="str">
        <f t="shared" si="1"/>
        <v/>
      </c>
    </row>
    <row r="382" spans="1:24" ht="14.25" customHeight="1" x14ac:dyDescent="0.25">
      <c r="A382" s="40">
        <v>4.8600000000000003</v>
      </c>
      <c r="B382" s="40">
        <v>5.25</v>
      </c>
      <c r="C382" s="24" t="s">
        <v>1463</v>
      </c>
      <c r="D382" s="24"/>
      <c r="E382" s="24" t="s">
        <v>297</v>
      </c>
      <c r="F382" s="24" t="s">
        <v>1464</v>
      </c>
      <c r="G382" s="31" t="s">
        <v>110</v>
      </c>
      <c r="H382" s="24" t="s">
        <v>681</v>
      </c>
      <c r="I382" s="31" t="s">
        <v>1465</v>
      </c>
      <c r="J382" s="24" t="s">
        <v>1466</v>
      </c>
      <c r="K382" s="30">
        <v>695</v>
      </c>
      <c r="L382" s="30" t="s">
        <v>31</v>
      </c>
      <c r="M382" s="31" t="s">
        <v>72</v>
      </c>
      <c r="N382" s="24" t="s">
        <v>33</v>
      </c>
      <c r="O382" s="24">
        <v>8</v>
      </c>
      <c r="P382" s="24"/>
      <c r="Q382" s="31" t="s">
        <v>34</v>
      </c>
      <c r="R382" s="24"/>
      <c r="S382" s="24"/>
      <c r="T382" s="31" t="s">
        <v>35</v>
      </c>
      <c r="U382" s="34"/>
      <c r="V382" s="34"/>
      <c r="W382" s="34" t="str">
        <f t="shared" si="0"/>
        <v/>
      </c>
      <c r="X382" s="34" t="str">
        <f t="shared" si="1"/>
        <v/>
      </c>
    </row>
    <row r="383" spans="1:24" ht="14.25" customHeight="1" x14ac:dyDescent="0.25">
      <c r="A383" s="40">
        <v>4.8600000000000003</v>
      </c>
      <c r="B383" s="40">
        <v>10.5</v>
      </c>
      <c r="C383" s="24" t="s">
        <v>1463</v>
      </c>
      <c r="D383" s="24"/>
      <c r="E383" s="24" t="s">
        <v>178</v>
      </c>
      <c r="F383" s="24" t="s">
        <v>1467</v>
      </c>
      <c r="G383" s="31" t="s">
        <v>180</v>
      </c>
      <c r="H383" s="24" t="s">
        <v>681</v>
      </c>
      <c r="I383" s="84" t="s">
        <v>1465</v>
      </c>
      <c r="J383" s="51" t="s">
        <v>1466</v>
      </c>
      <c r="K383" s="59">
        <v>695</v>
      </c>
      <c r="L383" s="35" t="s">
        <v>47</v>
      </c>
      <c r="M383" s="31" t="s">
        <v>72</v>
      </c>
      <c r="N383" s="24" t="s">
        <v>33</v>
      </c>
      <c r="O383" s="24">
        <v>8</v>
      </c>
      <c r="P383" s="24"/>
      <c r="Q383" s="31" t="s">
        <v>34</v>
      </c>
      <c r="R383" s="24"/>
      <c r="S383" s="24"/>
      <c r="T383" s="31" t="s">
        <v>35</v>
      </c>
      <c r="U383" s="34"/>
      <c r="V383" s="34"/>
      <c r="W383" s="34" t="str">
        <f t="shared" si="0"/>
        <v/>
      </c>
      <c r="X383" s="34" t="str">
        <f t="shared" si="1"/>
        <v/>
      </c>
    </row>
    <row r="384" spans="1:24" ht="14.25" customHeight="1" x14ac:dyDescent="0.25">
      <c r="A384" s="40">
        <v>6.8999999999999995</v>
      </c>
      <c r="B384" s="40">
        <v>10.5</v>
      </c>
      <c r="C384" s="24" t="s">
        <v>1395</v>
      </c>
      <c r="D384" s="24"/>
      <c r="E384" s="24" t="s">
        <v>178</v>
      </c>
      <c r="F384" s="24" t="s">
        <v>1467</v>
      </c>
      <c r="G384" s="31" t="s">
        <v>180</v>
      </c>
      <c r="H384" s="24" t="s">
        <v>1397</v>
      </c>
      <c r="I384" s="84" t="s">
        <v>1468</v>
      </c>
      <c r="J384" s="51" t="s">
        <v>1469</v>
      </c>
      <c r="K384" s="36">
        <v>696</v>
      </c>
      <c r="L384" s="36" t="s">
        <v>31</v>
      </c>
      <c r="M384" s="31" t="s">
        <v>72</v>
      </c>
      <c r="N384" s="24" t="s">
        <v>33</v>
      </c>
      <c r="O384" s="24">
        <v>8</v>
      </c>
      <c r="P384" s="24"/>
      <c r="Q384" s="31" t="s">
        <v>34</v>
      </c>
      <c r="R384" s="24"/>
      <c r="S384" s="24"/>
      <c r="T384" s="31" t="s">
        <v>35</v>
      </c>
      <c r="U384" s="34"/>
      <c r="V384" s="34"/>
      <c r="W384" s="34" t="str">
        <f t="shared" si="0"/>
        <v/>
      </c>
      <c r="X384" s="34" t="str">
        <f t="shared" si="1"/>
        <v/>
      </c>
    </row>
    <row r="385" spans="1:24" ht="14.25" customHeight="1" x14ac:dyDescent="0.25">
      <c r="A385" s="40">
        <v>0.4</v>
      </c>
      <c r="B385" s="45" t="s">
        <v>1470</v>
      </c>
      <c r="C385" s="24" t="s">
        <v>1471</v>
      </c>
      <c r="D385" s="24"/>
      <c r="E385" s="24" t="s">
        <v>178</v>
      </c>
      <c r="F385" s="24" t="s">
        <v>1467</v>
      </c>
      <c r="G385" s="31" t="s">
        <v>180</v>
      </c>
      <c r="H385" s="24" t="s">
        <v>84</v>
      </c>
      <c r="I385" s="84" t="s">
        <v>1472</v>
      </c>
      <c r="J385" s="51" t="s">
        <v>1473</v>
      </c>
      <c r="K385" s="36">
        <v>184</v>
      </c>
      <c r="L385" s="36" t="s">
        <v>31</v>
      </c>
      <c r="M385" s="31" t="s">
        <v>128</v>
      </c>
      <c r="N385" s="24" t="s">
        <v>129</v>
      </c>
      <c r="O385" s="24">
        <v>2</v>
      </c>
      <c r="P385" s="24"/>
      <c r="Q385" s="31" t="s">
        <v>34</v>
      </c>
      <c r="R385" s="24"/>
      <c r="S385" s="24"/>
      <c r="T385" s="31" t="s">
        <v>35</v>
      </c>
      <c r="U385" s="34"/>
      <c r="V385" s="34"/>
      <c r="W385" s="34" t="str">
        <f t="shared" si="0"/>
        <v/>
      </c>
      <c r="X385" s="34" t="str">
        <f t="shared" si="1"/>
        <v/>
      </c>
    </row>
    <row r="386" spans="1:24" ht="14.25" customHeight="1" x14ac:dyDescent="0.25">
      <c r="A386" s="40">
        <v>0.48</v>
      </c>
      <c r="B386" s="40" t="s">
        <v>1474</v>
      </c>
      <c r="C386" s="24" t="s">
        <v>348</v>
      </c>
      <c r="D386" s="24"/>
      <c r="E386" s="24" t="s">
        <v>1475</v>
      </c>
      <c r="F386" s="24" t="s">
        <v>1476</v>
      </c>
      <c r="G386" s="31" t="s">
        <v>110</v>
      </c>
      <c r="H386" s="24" t="s">
        <v>84</v>
      </c>
      <c r="I386" s="84" t="s">
        <v>1477</v>
      </c>
      <c r="J386" s="51" t="s">
        <v>1478</v>
      </c>
      <c r="K386" s="36">
        <v>185</v>
      </c>
      <c r="L386" s="36" t="s">
        <v>31</v>
      </c>
      <c r="M386" s="31" t="s">
        <v>128</v>
      </c>
      <c r="N386" s="24" t="s">
        <v>129</v>
      </c>
      <c r="O386" s="24">
        <v>2</v>
      </c>
      <c r="P386" s="24"/>
      <c r="Q386" s="31" t="s">
        <v>34</v>
      </c>
      <c r="R386" s="24"/>
      <c r="S386" s="24"/>
      <c r="T386" s="31" t="s">
        <v>35</v>
      </c>
      <c r="U386" s="34"/>
      <c r="V386" s="34"/>
      <c r="W386" s="34" t="str">
        <f t="shared" si="0"/>
        <v/>
      </c>
      <c r="X386" s="34" t="str">
        <f t="shared" si="1"/>
        <v/>
      </c>
    </row>
    <row r="387" spans="1:24" ht="14.25" customHeight="1" x14ac:dyDescent="0.25">
      <c r="A387" s="40">
        <v>0.68</v>
      </c>
      <c r="B387" s="41" t="s">
        <v>1386</v>
      </c>
      <c r="C387" s="24" t="s">
        <v>348</v>
      </c>
      <c r="D387" s="24"/>
      <c r="E387" s="24" t="s">
        <v>1475</v>
      </c>
      <c r="F387" s="24" t="s">
        <v>1479</v>
      </c>
      <c r="G387" s="31" t="s">
        <v>110</v>
      </c>
      <c r="H387" s="24" t="s">
        <v>84</v>
      </c>
      <c r="I387" s="84" t="s">
        <v>1480</v>
      </c>
      <c r="J387" s="51" t="s">
        <v>1481</v>
      </c>
      <c r="K387" s="36">
        <v>186</v>
      </c>
      <c r="L387" s="36" t="s">
        <v>31</v>
      </c>
      <c r="M387" s="31" t="s">
        <v>128</v>
      </c>
      <c r="N387" s="24" t="s">
        <v>129</v>
      </c>
      <c r="O387" s="24">
        <v>2</v>
      </c>
      <c r="P387" s="24"/>
      <c r="Q387" s="31" t="s">
        <v>34</v>
      </c>
      <c r="R387" s="24"/>
      <c r="S387" s="24"/>
      <c r="T387" s="31" t="s">
        <v>35</v>
      </c>
      <c r="U387" s="34"/>
      <c r="V387" s="34"/>
      <c r="W387" s="34" t="str">
        <f t="shared" si="0"/>
        <v/>
      </c>
      <c r="X387" s="34" t="str">
        <f t="shared" si="1"/>
        <v/>
      </c>
    </row>
    <row r="388" spans="1:24" ht="14.25" customHeight="1" x14ac:dyDescent="0.25">
      <c r="A388" s="40">
        <v>12.99</v>
      </c>
      <c r="B388" s="52" t="s">
        <v>1482</v>
      </c>
      <c r="C388" s="24" t="s">
        <v>49</v>
      </c>
      <c r="D388" s="24"/>
      <c r="E388" s="24" t="s">
        <v>178</v>
      </c>
      <c r="F388" s="24" t="s">
        <v>1467</v>
      </c>
      <c r="G388" s="31" t="s">
        <v>180</v>
      </c>
      <c r="H388" s="51" t="s">
        <v>40</v>
      </c>
      <c r="I388" s="84" t="s">
        <v>1483</v>
      </c>
      <c r="J388" s="51" t="s">
        <v>1484</v>
      </c>
      <c r="K388" s="36">
        <v>187</v>
      </c>
      <c r="L388" s="36" t="s">
        <v>31</v>
      </c>
      <c r="M388" s="31" t="s">
        <v>128</v>
      </c>
      <c r="N388" s="24" t="s">
        <v>129</v>
      </c>
      <c r="O388" s="24">
        <v>2</v>
      </c>
      <c r="P388" s="24"/>
      <c r="Q388" s="31" t="s">
        <v>34</v>
      </c>
      <c r="R388" s="24"/>
      <c r="S388" s="24"/>
      <c r="T388" s="31" t="s">
        <v>35</v>
      </c>
      <c r="U388" s="34"/>
      <c r="V388" s="34"/>
      <c r="W388" s="34" t="str">
        <f t="shared" si="0"/>
        <v/>
      </c>
      <c r="X388" s="34" t="str">
        <f t="shared" si="1"/>
        <v/>
      </c>
    </row>
    <row r="389" spans="1:24" ht="14.25" customHeight="1" x14ac:dyDescent="0.25">
      <c r="A389" s="22">
        <v>24</v>
      </c>
      <c r="B389" s="23">
        <v>38.75</v>
      </c>
      <c r="C389" s="51" t="s">
        <v>49</v>
      </c>
      <c r="D389" s="24"/>
      <c r="E389" s="25" t="s">
        <v>37</v>
      </c>
      <c r="F389" s="25" t="s">
        <v>1485</v>
      </c>
      <c r="G389" s="27" t="s">
        <v>39</v>
      </c>
      <c r="H389" s="86" t="s">
        <v>40</v>
      </c>
      <c r="I389" s="84" t="s">
        <v>1486</v>
      </c>
      <c r="J389" s="86" t="s">
        <v>1487</v>
      </c>
      <c r="K389" s="30">
        <v>11</v>
      </c>
      <c r="L389" s="30" t="s">
        <v>31</v>
      </c>
      <c r="M389" s="31" t="s">
        <v>43</v>
      </c>
      <c r="N389" s="24">
        <v>2018</v>
      </c>
      <c r="O389" s="24">
        <v>51</v>
      </c>
      <c r="P389" s="24" t="s">
        <v>44</v>
      </c>
      <c r="Q389" s="31" t="s">
        <v>34</v>
      </c>
      <c r="R389" s="24" t="s">
        <v>45</v>
      </c>
      <c r="S389" s="24" t="s">
        <v>44</v>
      </c>
      <c r="T389" s="31" t="s">
        <v>35</v>
      </c>
      <c r="U389" s="34"/>
      <c r="V389" s="34"/>
      <c r="W389" s="34" t="str">
        <f t="shared" si="0"/>
        <v/>
      </c>
      <c r="X389" s="34" t="str">
        <f t="shared" si="1"/>
        <v/>
      </c>
    </row>
    <row r="390" spans="1:24" ht="14.25" customHeight="1" x14ac:dyDescent="0.25">
      <c r="A390" s="22">
        <v>24</v>
      </c>
      <c r="B390" s="23">
        <v>38.75</v>
      </c>
      <c r="C390" s="24" t="s">
        <v>49</v>
      </c>
      <c r="D390" s="24"/>
      <c r="E390" s="25" t="s">
        <v>37</v>
      </c>
      <c r="F390" s="25" t="s">
        <v>1485</v>
      </c>
      <c r="G390" s="27" t="s">
        <v>46</v>
      </c>
      <c r="H390" s="25" t="s">
        <v>40</v>
      </c>
      <c r="I390" s="84" t="s">
        <v>1486</v>
      </c>
      <c r="J390" s="86" t="s">
        <v>1487</v>
      </c>
      <c r="K390" s="35">
        <v>11</v>
      </c>
      <c r="L390" s="35" t="s">
        <v>47</v>
      </c>
      <c r="M390" s="31" t="s">
        <v>43</v>
      </c>
      <c r="N390" s="24">
        <v>2018</v>
      </c>
      <c r="O390" s="24">
        <v>51</v>
      </c>
      <c r="P390" s="24" t="s">
        <v>44</v>
      </c>
      <c r="Q390" s="31" t="s">
        <v>34</v>
      </c>
      <c r="R390" s="24" t="s">
        <v>45</v>
      </c>
      <c r="S390" s="24" t="s">
        <v>44</v>
      </c>
      <c r="T390" s="31" t="s">
        <v>35</v>
      </c>
      <c r="U390" s="34"/>
      <c r="V390" s="34"/>
      <c r="W390" s="34" t="str">
        <f t="shared" si="0"/>
        <v/>
      </c>
      <c r="X390" s="34" t="str">
        <f t="shared" si="1"/>
        <v/>
      </c>
    </row>
    <row r="391" spans="1:24" ht="14.25" customHeight="1" x14ac:dyDescent="0.25">
      <c r="A391" s="22">
        <v>24</v>
      </c>
      <c r="B391" s="23">
        <v>38.75</v>
      </c>
      <c r="C391" s="24" t="s">
        <v>49</v>
      </c>
      <c r="D391" s="24"/>
      <c r="E391" s="25" t="s">
        <v>37</v>
      </c>
      <c r="F391" s="25" t="s">
        <v>1485</v>
      </c>
      <c r="G391" s="31" t="s">
        <v>27</v>
      </c>
      <c r="H391" s="25" t="s">
        <v>40</v>
      </c>
      <c r="I391" s="84" t="s">
        <v>1486</v>
      </c>
      <c r="J391" s="86" t="s">
        <v>1487</v>
      </c>
      <c r="K391" s="35">
        <v>11</v>
      </c>
      <c r="L391" s="35" t="s">
        <v>48</v>
      </c>
      <c r="M391" s="31" t="s">
        <v>43</v>
      </c>
      <c r="N391" s="24">
        <v>2018</v>
      </c>
      <c r="O391" s="24">
        <v>51</v>
      </c>
      <c r="P391" s="24" t="s">
        <v>44</v>
      </c>
      <c r="Q391" s="31" t="s">
        <v>34</v>
      </c>
      <c r="R391" s="24" t="s">
        <v>45</v>
      </c>
      <c r="S391" s="24" t="s">
        <v>44</v>
      </c>
      <c r="T391" s="31" t="s">
        <v>35</v>
      </c>
      <c r="U391" s="34"/>
      <c r="V391" s="34"/>
      <c r="W391" s="34" t="str">
        <f t="shared" si="0"/>
        <v/>
      </c>
      <c r="X391" s="34" t="str">
        <f t="shared" si="1"/>
        <v/>
      </c>
    </row>
    <row r="392" spans="1:24" ht="14.25" customHeight="1" x14ac:dyDescent="0.25">
      <c r="A392" s="40">
        <v>32.924999999999997</v>
      </c>
      <c r="B392" s="40">
        <v>57</v>
      </c>
      <c r="C392" s="24" t="s">
        <v>49</v>
      </c>
      <c r="D392" s="31" t="s">
        <v>818</v>
      </c>
      <c r="E392" s="24" t="s">
        <v>483</v>
      </c>
      <c r="F392" s="24" t="s">
        <v>1488</v>
      </c>
      <c r="G392" s="31" t="s">
        <v>1489</v>
      </c>
      <c r="H392" s="24" t="s">
        <v>40</v>
      </c>
      <c r="I392" s="31" t="s">
        <v>1490</v>
      </c>
      <c r="J392" s="24" t="s">
        <v>1491</v>
      </c>
      <c r="K392" s="36">
        <v>610</v>
      </c>
      <c r="L392" s="36" t="s">
        <v>31</v>
      </c>
      <c r="M392" s="31" t="s">
        <v>1492</v>
      </c>
      <c r="N392" s="24" t="s">
        <v>58</v>
      </c>
      <c r="O392" s="24">
        <v>6</v>
      </c>
      <c r="P392" s="24" t="s">
        <v>44</v>
      </c>
      <c r="Q392" s="31" t="s">
        <v>34</v>
      </c>
      <c r="R392" s="24" t="s">
        <v>45</v>
      </c>
      <c r="S392" s="24" t="s">
        <v>44</v>
      </c>
      <c r="T392" s="31" t="s">
        <v>35</v>
      </c>
      <c r="U392" s="34"/>
      <c r="V392" s="34"/>
      <c r="W392" s="34" t="str">
        <f t="shared" si="0"/>
        <v/>
      </c>
      <c r="X392" s="34" t="str">
        <f t="shared" si="1"/>
        <v/>
      </c>
    </row>
    <row r="393" spans="1:24" ht="14.25" customHeight="1" x14ac:dyDescent="0.25">
      <c r="A393" s="40">
        <v>0.3481392557022811</v>
      </c>
      <c r="B393" s="40">
        <v>4.2857142857142856</v>
      </c>
      <c r="C393" s="24" t="s">
        <v>24</v>
      </c>
      <c r="D393" s="24"/>
      <c r="E393" s="24" t="s">
        <v>98</v>
      </c>
      <c r="F393" s="24" t="s">
        <v>1493</v>
      </c>
      <c r="G393" s="31" t="s">
        <v>100</v>
      </c>
      <c r="H393" s="24" t="s">
        <v>28</v>
      </c>
      <c r="I393" s="31" t="s">
        <v>1494</v>
      </c>
      <c r="J393" s="24" t="s">
        <v>1495</v>
      </c>
      <c r="K393" s="36">
        <v>27</v>
      </c>
      <c r="L393" s="36" t="s">
        <v>31</v>
      </c>
      <c r="M393" s="31" t="s">
        <v>622</v>
      </c>
      <c r="N393" s="24" t="s">
        <v>33</v>
      </c>
      <c r="O393" s="24">
        <v>6</v>
      </c>
      <c r="P393" s="31" t="s">
        <v>623</v>
      </c>
      <c r="Q393" s="31" t="s">
        <v>34</v>
      </c>
      <c r="R393" s="24"/>
      <c r="S393" s="24" t="s">
        <v>329</v>
      </c>
      <c r="T393" s="31" t="s">
        <v>35</v>
      </c>
      <c r="U393" s="34"/>
      <c r="V393" s="34"/>
      <c r="W393" s="34" t="str">
        <f t="shared" si="0"/>
        <v/>
      </c>
      <c r="X393" s="34" t="str">
        <f t="shared" si="1"/>
        <v/>
      </c>
    </row>
    <row r="394" spans="1:24" ht="14.25" customHeight="1" x14ac:dyDescent="0.25">
      <c r="A394" s="40">
        <v>0.59499999999999997</v>
      </c>
      <c r="B394" s="40">
        <v>5</v>
      </c>
      <c r="C394" s="24" t="s">
        <v>24</v>
      </c>
      <c r="D394" s="24"/>
      <c r="E394" s="24" t="s">
        <v>1496</v>
      </c>
      <c r="F394" s="24" t="s">
        <v>1497</v>
      </c>
      <c r="G394" s="27" t="s">
        <v>39</v>
      </c>
      <c r="H394" s="24" t="s">
        <v>28</v>
      </c>
      <c r="I394" s="31" t="s">
        <v>1498</v>
      </c>
      <c r="J394" s="24" t="s">
        <v>1499</v>
      </c>
      <c r="K394" s="36">
        <v>28</v>
      </c>
      <c r="L394" s="36" t="s">
        <v>31</v>
      </c>
      <c r="M394" s="31" t="s">
        <v>622</v>
      </c>
      <c r="N394" s="24" t="s">
        <v>33</v>
      </c>
      <c r="O394" s="24">
        <v>6</v>
      </c>
      <c r="P394" s="31" t="s">
        <v>623</v>
      </c>
      <c r="Q394" s="31" t="s">
        <v>34</v>
      </c>
      <c r="R394" s="24"/>
      <c r="S394" s="24" t="s">
        <v>329</v>
      </c>
      <c r="T394" s="31" t="s">
        <v>35</v>
      </c>
      <c r="U394" s="34"/>
      <c r="V394" s="34"/>
      <c r="W394" s="34" t="str">
        <f t="shared" si="0"/>
        <v/>
      </c>
      <c r="X394" s="34" t="str">
        <f t="shared" si="1"/>
        <v/>
      </c>
    </row>
    <row r="395" spans="1:24" ht="14.25" customHeight="1" x14ac:dyDescent="0.25">
      <c r="A395" s="43">
        <v>10</v>
      </c>
      <c r="B395" s="44">
        <v>15</v>
      </c>
      <c r="C395" s="44" t="s">
        <v>1500</v>
      </c>
      <c r="D395" s="24"/>
      <c r="E395" s="24" t="s">
        <v>1501</v>
      </c>
      <c r="F395" s="44" t="s">
        <v>1502</v>
      </c>
      <c r="G395" s="62" t="s">
        <v>46</v>
      </c>
      <c r="H395" s="44" t="s">
        <v>1503</v>
      </c>
      <c r="I395" s="62" t="s">
        <v>1504</v>
      </c>
      <c r="J395" s="24" t="s">
        <v>1505</v>
      </c>
      <c r="K395" s="36">
        <v>189</v>
      </c>
      <c r="L395" s="36" t="s">
        <v>31</v>
      </c>
      <c r="M395" s="31" t="s">
        <v>1506</v>
      </c>
      <c r="N395" s="24" t="s">
        <v>78</v>
      </c>
      <c r="O395" s="24">
        <v>2</v>
      </c>
      <c r="P395" s="24"/>
      <c r="Q395" s="31" t="s">
        <v>34</v>
      </c>
      <c r="R395" s="24"/>
      <c r="S395" s="24"/>
      <c r="T395" s="31" t="s">
        <v>35</v>
      </c>
      <c r="U395" s="34"/>
      <c r="V395" s="34"/>
      <c r="W395" s="34" t="str">
        <f t="shared" si="0"/>
        <v/>
      </c>
      <c r="X395" s="34" t="str">
        <f t="shared" si="1"/>
        <v/>
      </c>
    </row>
    <row r="396" spans="1:24" ht="14.25" customHeight="1" x14ac:dyDescent="0.25">
      <c r="A396" s="43">
        <v>16</v>
      </c>
      <c r="B396" s="44">
        <v>22.5</v>
      </c>
      <c r="C396" s="44" t="s">
        <v>1500</v>
      </c>
      <c r="D396" s="24"/>
      <c r="E396" s="24" t="s">
        <v>1501</v>
      </c>
      <c r="F396" s="44" t="s">
        <v>1507</v>
      </c>
      <c r="G396" s="62" t="s">
        <v>46</v>
      </c>
      <c r="H396" s="44" t="s">
        <v>1503</v>
      </c>
      <c r="I396" s="62" t="s">
        <v>1508</v>
      </c>
      <c r="J396" s="24" t="s">
        <v>1509</v>
      </c>
      <c r="K396" s="36">
        <v>190</v>
      </c>
      <c r="L396" s="36" t="s">
        <v>31</v>
      </c>
      <c r="M396" s="31" t="s">
        <v>1506</v>
      </c>
      <c r="N396" s="24" t="s">
        <v>78</v>
      </c>
      <c r="O396" s="24">
        <v>2</v>
      </c>
      <c r="P396" s="24"/>
      <c r="Q396" s="31" t="s">
        <v>34</v>
      </c>
      <c r="R396" s="24"/>
      <c r="S396" s="24"/>
      <c r="T396" s="31" t="s">
        <v>35</v>
      </c>
      <c r="U396" s="34"/>
      <c r="V396" s="34"/>
      <c r="W396" s="34" t="str">
        <f t="shared" si="0"/>
        <v/>
      </c>
      <c r="X396" s="34" t="str">
        <f t="shared" si="1"/>
        <v/>
      </c>
    </row>
    <row r="397" spans="1:24" ht="14.25" customHeight="1" x14ac:dyDescent="0.25">
      <c r="A397" s="40">
        <v>1.71</v>
      </c>
      <c r="B397" s="41" t="s">
        <v>499</v>
      </c>
      <c r="C397" s="24" t="s">
        <v>348</v>
      </c>
      <c r="D397" s="24"/>
      <c r="E397" s="24" t="s">
        <v>841</v>
      </c>
      <c r="F397" s="24" t="s">
        <v>1510</v>
      </c>
      <c r="G397" s="31" t="s">
        <v>46</v>
      </c>
      <c r="H397" s="24" t="s">
        <v>84</v>
      </c>
      <c r="I397" s="31" t="s">
        <v>1511</v>
      </c>
      <c r="J397" s="24" t="s">
        <v>1512</v>
      </c>
      <c r="K397" s="36">
        <v>174</v>
      </c>
      <c r="L397" s="36" t="s">
        <v>31</v>
      </c>
      <c r="M397" s="31" t="s">
        <v>128</v>
      </c>
      <c r="N397" s="24" t="s">
        <v>129</v>
      </c>
      <c r="O397" s="24">
        <v>2</v>
      </c>
      <c r="P397" s="24"/>
      <c r="Q397" s="31" t="s">
        <v>34</v>
      </c>
      <c r="R397" s="24"/>
      <c r="S397" s="24"/>
      <c r="T397" s="31" t="s">
        <v>35</v>
      </c>
      <c r="U397" s="34"/>
      <c r="V397" s="34"/>
      <c r="W397" s="34" t="str">
        <f t="shared" si="0"/>
        <v/>
      </c>
      <c r="X397" s="34" t="str">
        <f t="shared" si="1"/>
        <v/>
      </c>
    </row>
    <row r="398" spans="1:24" ht="14.25" customHeight="1" x14ac:dyDescent="0.25">
      <c r="A398" s="40">
        <v>2.71</v>
      </c>
      <c r="B398" s="41" t="s">
        <v>512</v>
      </c>
      <c r="C398" s="24" t="s">
        <v>1513</v>
      </c>
      <c r="D398" s="24"/>
      <c r="E398" s="24" t="s">
        <v>841</v>
      </c>
      <c r="F398" s="24" t="s">
        <v>1514</v>
      </c>
      <c r="G398" s="31" t="s">
        <v>93</v>
      </c>
      <c r="H398" s="51" t="s">
        <v>84</v>
      </c>
      <c r="I398" s="31" t="s">
        <v>1515</v>
      </c>
      <c r="J398" s="24" t="s">
        <v>1516</v>
      </c>
      <c r="K398" s="36">
        <v>175</v>
      </c>
      <c r="L398" s="36" t="s">
        <v>31</v>
      </c>
      <c r="M398" s="31" t="s">
        <v>128</v>
      </c>
      <c r="N398" s="24" t="s">
        <v>129</v>
      </c>
      <c r="O398" s="24">
        <v>2</v>
      </c>
      <c r="P398" s="24"/>
      <c r="Q398" s="31" t="s">
        <v>34</v>
      </c>
      <c r="R398" s="24"/>
      <c r="S398" s="24"/>
      <c r="T398" s="31" t="s">
        <v>35</v>
      </c>
      <c r="U398" s="34"/>
      <c r="V398" s="34"/>
      <c r="W398" s="34" t="str">
        <f t="shared" si="0"/>
        <v/>
      </c>
      <c r="X398" s="34" t="str">
        <f t="shared" si="1"/>
        <v/>
      </c>
    </row>
    <row r="399" spans="1:24" ht="14.25" customHeight="1" x14ac:dyDescent="0.25">
      <c r="A399" s="40">
        <v>60</v>
      </c>
      <c r="B399" s="24" t="s">
        <v>1517</v>
      </c>
      <c r="C399" s="24" t="s">
        <v>49</v>
      </c>
      <c r="D399" s="24"/>
      <c r="E399" s="24" t="s">
        <v>1518</v>
      </c>
      <c r="F399" s="24" t="s">
        <v>1519</v>
      </c>
      <c r="G399" s="31" t="s">
        <v>46</v>
      </c>
      <c r="H399" s="24" t="s">
        <v>1520</v>
      </c>
      <c r="I399" s="31" t="s">
        <v>1521</v>
      </c>
      <c r="J399" s="24" t="s">
        <v>1516</v>
      </c>
      <c r="K399" s="36">
        <v>176</v>
      </c>
      <c r="L399" s="36" t="s">
        <v>31</v>
      </c>
      <c r="M399" s="31" t="s">
        <v>128</v>
      </c>
      <c r="N399" s="24" t="s">
        <v>129</v>
      </c>
      <c r="O399" s="24">
        <v>2</v>
      </c>
      <c r="P399" s="24"/>
      <c r="Q399" s="31" t="s">
        <v>66</v>
      </c>
      <c r="R399" s="24"/>
      <c r="S399" s="24"/>
      <c r="T399" s="31" t="s">
        <v>35</v>
      </c>
      <c r="U399" s="34"/>
      <c r="V399" s="34"/>
      <c r="W399" s="34" t="str">
        <f t="shared" si="0"/>
        <v/>
      </c>
      <c r="X399" s="34" t="str">
        <f t="shared" si="1"/>
        <v/>
      </c>
    </row>
    <row r="400" spans="1:24" ht="14.25" customHeight="1" x14ac:dyDescent="0.25">
      <c r="A400" s="36">
        <v>10.9</v>
      </c>
      <c r="B400" s="24" t="s">
        <v>1522</v>
      </c>
      <c r="C400" s="24" t="s">
        <v>207</v>
      </c>
      <c r="D400" s="24"/>
      <c r="E400" s="24" t="s">
        <v>574</v>
      </c>
      <c r="F400" s="24" t="s">
        <v>1523</v>
      </c>
      <c r="G400" s="31" t="s">
        <v>69</v>
      </c>
      <c r="H400" s="24" t="s">
        <v>791</v>
      </c>
      <c r="I400" s="31" t="s">
        <v>1524</v>
      </c>
      <c r="J400" s="24" t="s">
        <v>1525</v>
      </c>
      <c r="K400" s="36">
        <v>86</v>
      </c>
      <c r="L400" s="36" t="s">
        <v>31</v>
      </c>
      <c r="M400" s="31" t="s">
        <v>255</v>
      </c>
      <c r="N400" s="24" t="s">
        <v>185</v>
      </c>
      <c r="O400" s="24">
        <v>1</v>
      </c>
      <c r="P400" s="24"/>
      <c r="Q400" s="31" t="s">
        <v>66</v>
      </c>
      <c r="R400" s="24"/>
      <c r="S400" s="24"/>
      <c r="T400" s="31" t="s">
        <v>35</v>
      </c>
      <c r="U400" s="34"/>
      <c r="V400" s="34"/>
      <c r="W400" s="34" t="str">
        <f t="shared" si="0"/>
        <v/>
      </c>
      <c r="X400" s="34" t="str">
        <f t="shared" si="1"/>
        <v/>
      </c>
    </row>
    <row r="401" spans="1:24" ht="14.25" customHeight="1" x14ac:dyDescent="0.25">
      <c r="A401" s="40">
        <v>0.79800000000000004</v>
      </c>
      <c r="B401" s="41" t="s">
        <v>1526</v>
      </c>
      <c r="C401" s="24" t="s">
        <v>195</v>
      </c>
      <c r="D401" s="24"/>
      <c r="E401" s="24" t="s">
        <v>319</v>
      </c>
      <c r="F401" s="24" t="s">
        <v>1527</v>
      </c>
      <c r="G401" s="31" t="s">
        <v>83</v>
      </c>
      <c r="H401" s="24" t="s">
        <v>84</v>
      </c>
      <c r="I401" s="31" t="s">
        <v>1528</v>
      </c>
      <c r="J401" s="24" t="s">
        <v>1529</v>
      </c>
      <c r="K401" s="36">
        <v>166</v>
      </c>
      <c r="L401" s="36" t="s">
        <v>31</v>
      </c>
      <c r="M401" s="62" t="s">
        <v>128</v>
      </c>
      <c r="N401" s="44" t="s">
        <v>129</v>
      </c>
      <c r="O401" s="44">
        <v>2</v>
      </c>
      <c r="P401" s="24"/>
      <c r="Q401" s="31" t="s">
        <v>34</v>
      </c>
      <c r="R401" s="24"/>
      <c r="S401" s="24"/>
      <c r="T401" s="31" t="s">
        <v>35</v>
      </c>
      <c r="U401" s="34"/>
      <c r="V401" s="34"/>
      <c r="W401" s="34" t="str">
        <f t="shared" si="0"/>
        <v/>
      </c>
      <c r="X401" s="34" t="str">
        <f t="shared" si="1"/>
        <v/>
      </c>
    </row>
    <row r="402" spans="1:24" ht="14.25" customHeight="1" x14ac:dyDescent="0.25">
      <c r="A402" s="40">
        <v>1.39</v>
      </c>
      <c r="B402" s="41" t="s">
        <v>1530</v>
      </c>
      <c r="C402" s="24" t="s">
        <v>437</v>
      </c>
      <c r="D402" s="24"/>
      <c r="E402" s="31" t="s">
        <v>389</v>
      </c>
      <c r="F402" s="24" t="s">
        <v>1531</v>
      </c>
      <c r="G402" s="27" t="s">
        <v>93</v>
      </c>
      <c r="H402" s="24" t="s">
        <v>84</v>
      </c>
      <c r="I402" s="31" t="s">
        <v>1532</v>
      </c>
      <c r="J402" s="24" t="s">
        <v>1533</v>
      </c>
      <c r="K402" s="36">
        <v>167</v>
      </c>
      <c r="L402" s="36" t="s">
        <v>31</v>
      </c>
      <c r="M402" s="62" t="s">
        <v>128</v>
      </c>
      <c r="N402" s="44" t="s">
        <v>129</v>
      </c>
      <c r="O402" s="44">
        <v>2</v>
      </c>
      <c r="P402" s="24"/>
      <c r="Q402" s="31" t="s">
        <v>34</v>
      </c>
      <c r="R402" s="24"/>
      <c r="S402" s="24"/>
      <c r="T402" s="31" t="s">
        <v>35</v>
      </c>
      <c r="U402" s="34"/>
      <c r="V402" s="34"/>
      <c r="W402" s="34" t="str">
        <f t="shared" si="0"/>
        <v/>
      </c>
      <c r="X402" s="34" t="str">
        <f t="shared" si="1"/>
        <v/>
      </c>
    </row>
    <row r="403" spans="1:24" ht="14.25" customHeight="1" x14ac:dyDescent="0.25">
      <c r="A403" s="40">
        <v>21.9</v>
      </c>
      <c r="B403" s="41" t="s">
        <v>1534</v>
      </c>
      <c r="C403" s="24" t="s">
        <v>669</v>
      </c>
      <c r="D403" s="24"/>
      <c r="E403" s="31" t="s">
        <v>1535</v>
      </c>
      <c r="F403" s="24" t="s">
        <v>1536</v>
      </c>
      <c r="G403" s="31" t="s">
        <v>110</v>
      </c>
      <c r="H403" s="24" t="s">
        <v>40</v>
      </c>
      <c r="I403" s="31" t="s">
        <v>1537</v>
      </c>
      <c r="J403" s="24" t="s">
        <v>1538</v>
      </c>
      <c r="K403" s="36">
        <v>168</v>
      </c>
      <c r="L403" s="36" t="s">
        <v>31</v>
      </c>
      <c r="M403" s="62" t="s">
        <v>128</v>
      </c>
      <c r="N403" s="44" t="s">
        <v>129</v>
      </c>
      <c r="O403" s="44">
        <v>2</v>
      </c>
      <c r="P403" s="24"/>
      <c r="Q403" s="31" t="s">
        <v>34</v>
      </c>
      <c r="R403" s="24"/>
      <c r="S403" s="24"/>
      <c r="T403" s="31" t="s">
        <v>35</v>
      </c>
      <c r="U403" s="34"/>
      <c r="V403" s="34"/>
      <c r="W403" s="34" t="str">
        <f t="shared" si="0"/>
        <v/>
      </c>
      <c r="X403" s="34" t="str">
        <f t="shared" si="1"/>
        <v/>
      </c>
    </row>
    <row r="404" spans="1:24" ht="14.25" customHeight="1" x14ac:dyDescent="0.25">
      <c r="A404" s="40">
        <v>5.25</v>
      </c>
      <c r="B404" s="52" t="s">
        <v>1539</v>
      </c>
      <c r="C404" s="24" t="s">
        <v>207</v>
      </c>
      <c r="D404" s="24"/>
      <c r="E404" s="24" t="s">
        <v>1459</v>
      </c>
      <c r="F404" s="24" t="s">
        <v>1540</v>
      </c>
      <c r="G404" s="31" t="s">
        <v>810</v>
      </c>
      <c r="H404" s="24" t="s">
        <v>564</v>
      </c>
      <c r="I404" s="31" t="s">
        <v>1541</v>
      </c>
      <c r="J404" s="24" t="s">
        <v>1542</v>
      </c>
      <c r="K404" s="36">
        <v>833</v>
      </c>
      <c r="L404" s="36" t="s">
        <v>31</v>
      </c>
      <c r="M404" s="31" t="s">
        <v>306</v>
      </c>
      <c r="N404" s="24" t="s">
        <v>88</v>
      </c>
      <c r="O404" s="24">
        <v>7</v>
      </c>
      <c r="P404" s="24"/>
      <c r="Q404" s="31" t="s">
        <v>34</v>
      </c>
      <c r="R404" s="24"/>
      <c r="S404" s="24"/>
      <c r="T404" s="31" t="s">
        <v>35</v>
      </c>
      <c r="U404" s="34"/>
      <c r="V404" s="34"/>
      <c r="W404" s="34" t="str">
        <f t="shared" si="0"/>
        <v/>
      </c>
      <c r="X404" s="34" t="str">
        <f t="shared" si="1"/>
        <v/>
      </c>
    </row>
    <row r="405" spans="1:24" ht="14.25" customHeight="1" x14ac:dyDescent="0.25">
      <c r="A405" s="40">
        <v>4.7590000000000003</v>
      </c>
      <c r="B405" s="40" t="s">
        <v>1106</v>
      </c>
      <c r="C405" s="24" t="s">
        <v>1543</v>
      </c>
      <c r="D405" s="24"/>
      <c r="E405" s="24" t="s">
        <v>1544</v>
      </c>
      <c r="F405" s="24" t="s">
        <v>1545</v>
      </c>
      <c r="G405" s="31" t="s">
        <v>293</v>
      </c>
      <c r="H405" s="24" t="s">
        <v>899</v>
      </c>
      <c r="I405" s="31" t="s">
        <v>1546</v>
      </c>
      <c r="J405" s="24" t="s">
        <v>1547</v>
      </c>
      <c r="K405" s="36">
        <v>405</v>
      </c>
      <c r="L405" s="36" t="s">
        <v>31</v>
      </c>
      <c r="M405" s="31" t="s">
        <v>153</v>
      </c>
      <c r="N405" s="24" t="s">
        <v>88</v>
      </c>
      <c r="O405" s="24">
        <v>4</v>
      </c>
      <c r="P405" s="24"/>
      <c r="Q405" s="31" t="s">
        <v>34</v>
      </c>
      <c r="R405" s="24"/>
      <c r="S405" s="24"/>
      <c r="T405" s="31" t="s">
        <v>35</v>
      </c>
      <c r="U405" s="34"/>
      <c r="V405" s="34"/>
      <c r="W405" s="34" t="str">
        <f t="shared" si="0"/>
        <v/>
      </c>
      <c r="X405" s="34" t="str">
        <f t="shared" si="1"/>
        <v/>
      </c>
    </row>
    <row r="406" spans="1:24" ht="14.25" customHeight="1" x14ac:dyDescent="0.25">
      <c r="A406" s="40">
        <v>3.48</v>
      </c>
      <c r="B406" s="40" t="s">
        <v>407</v>
      </c>
      <c r="C406" s="24" t="s">
        <v>1548</v>
      </c>
      <c r="D406" s="24"/>
      <c r="E406" s="24" t="s">
        <v>841</v>
      </c>
      <c r="F406" s="24" t="s">
        <v>1549</v>
      </c>
      <c r="G406" s="31" t="s">
        <v>110</v>
      </c>
      <c r="H406" s="24" t="s">
        <v>899</v>
      </c>
      <c r="I406" s="31" t="s">
        <v>1550</v>
      </c>
      <c r="J406" s="24" t="s">
        <v>1551</v>
      </c>
      <c r="K406" s="36">
        <v>406</v>
      </c>
      <c r="L406" s="36" t="s">
        <v>31</v>
      </c>
      <c r="M406" s="31" t="s">
        <v>153</v>
      </c>
      <c r="N406" s="24" t="s">
        <v>88</v>
      </c>
      <c r="O406" s="24">
        <v>4</v>
      </c>
      <c r="P406" s="24"/>
      <c r="Q406" s="31" t="s">
        <v>34</v>
      </c>
      <c r="R406" s="24"/>
      <c r="S406" s="24"/>
      <c r="T406" s="31" t="s">
        <v>35</v>
      </c>
      <c r="U406" s="34"/>
      <c r="V406" s="34"/>
      <c r="W406" s="34" t="str">
        <f t="shared" si="0"/>
        <v/>
      </c>
      <c r="X406" s="34" t="str">
        <f t="shared" si="1"/>
        <v/>
      </c>
    </row>
    <row r="407" spans="1:24" ht="14.25" customHeight="1" x14ac:dyDescent="0.25">
      <c r="A407" s="40">
        <v>0.83</v>
      </c>
      <c r="B407" s="24" t="s">
        <v>1552</v>
      </c>
      <c r="C407" s="24" t="s">
        <v>115</v>
      </c>
      <c r="D407" s="24"/>
      <c r="E407" s="24" t="s">
        <v>1553</v>
      </c>
      <c r="F407" s="24" t="s">
        <v>1554</v>
      </c>
      <c r="G407" s="31" t="s">
        <v>110</v>
      </c>
      <c r="H407" s="24" t="s">
        <v>84</v>
      </c>
      <c r="I407" s="31" t="s">
        <v>1555</v>
      </c>
      <c r="J407" s="24" t="s">
        <v>1556</v>
      </c>
      <c r="K407" s="36">
        <v>579</v>
      </c>
      <c r="L407" s="36" t="s">
        <v>31</v>
      </c>
      <c r="M407" s="31" t="s">
        <v>234</v>
      </c>
      <c r="N407" s="24" t="s">
        <v>88</v>
      </c>
      <c r="O407" s="24">
        <v>5</v>
      </c>
      <c r="P407" s="24"/>
      <c r="Q407" s="31" t="s">
        <v>34</v>
      </c>
      <c r="R407" s="24"/>
      <c r="S407" s="24"/>
      <c r="T407" s="31" t="s">
        <v>35</v>
      </c>
      <c r="U407" s="34"/>
      <c r="V407" s="34"/>
      <c r="W407" s="34" t="str">
        <f t="shared" si="0"/>
        <v/>
      </c>
      <c r="X407" s="34" t="str">
        <f t="shared" si="1"/>
        <v/>
      </c>
    </row>
    <row r="408" spans="1:24" ht="14.25" customHeight="1" x14ac:dyDescent="0.25">
      <c r="A408" s="40">
        <v>0.52499999999999991</v>
      </c>
      <c r="B408" s="41">
        <v>1.05</v>
      </c>
      <c r="C408" s="24" t="s">
        <v>195</v>
      </c>
      <c r="D408" s="24"/>
      <c r="E408" s="24" t="s">
        <v>1078</v>
      </c>
      <c r="F408" s="24" t="s">
        <v>1557</v>
      </c>
      <c r="G408" s="27" t="s">
        <v>39</v>
      </c>
      <c r="H408" s="24" t="s">
        <v>28</v>
      </c>
      <c r="I408" s="31" t="s">
        <v>1558</v>
      </c>
      <c r="J408" s="24" t="s">
        <v>1559</v>
      </c>
      <c r="K408" s="36">
        <v>29</v>
      </c>
      <c r="L408" s="36" t="s">
        <v>31</v>
      </c>
      <c r="M408" s="31" t="s">
        <v>622</v>
      </c>
      <c r="N408" s="24" t="s">
        <v>33</v>
      </c>
      <c r="O408" s="24">
        <v>6</v>
      </c>
      <c r="P408" s="31" t="s">
        <v>623</v>
      </c>
      <c r="Q408" s="31" t="s">
        <v>34</v>
      </c>
      <c r="R408" s="24"/>
      <c r="S408" s="24" t="s">
        <v>329</v>
      </c>
      <c r="T408" s="31" t="s">
        <v>35</v>
      </c>
      <c r="U408" s="34"/>
      <c r="V408" s="34"/>
      <c r="W408" s="34" t="str">
        <f t="shared" si="0"/>
        <v/>
      </c>
      <c r="X408" s="34" t="str">
        <f t="shared" si="1"/>
        <v/>
      </c>
    </row>
    <row r="409" spans="1:24" ht="14.25" customHeight="1" x14ac:dyDescent="0.25">
      <c r="A409" s="40">
        <v>0.6</v>
      </c>
      <c r="B409" s="24">
        <v>0.9</v>
      </c>
      <c r="C409" s="24" t="s">
        <v>24</v>
      </c>
      <c r="D409" s="24"/>
      <c r="E409" s="24" t="s">
        <v>1501</v>
      </c>
      <c r="F409" s="24" t="s">
        <v>1560</v>
      </c>
      <c r="G409" s="31" t="s">
        <v>934</v>
      </c>
      <c r="H409" s="24" t="s">
        <v>28</v>
      </c>
      <c r="I409" s="31" t="s">
        <v>1561</v>
      </c>
      <c r="J409" s="24" t="s">
        <v>1562</v>
      </c>
      <c r="K409" s="36">
        <v>606</v>
      </c>
      <c r="L409" s="36" t="s">
        <v>31</v>
      </c>
      <c r="M409" s="31" t="s">
        <v>1563</v>
      </c>
      <c r="N409" s="24" t="s">
        <v>78</v>
      </c>
      <c r="O409" s="24">
        <v>6</v>
      </c>
      <c r="P409" s="24"/>
      <c r="Q409" s="31" t="s">
        <v>34</v>
      </c>
      <c r="R409" s="24"/>
      <c r="S409" s="24" t="s">
        <v>329</v>
      </c>
      <c r="T409" s="31" t="s">
        <v>35</v>
      </c>
      <c r="U409" s="34"/>
      <c r="V409" s="34"/>
      <c r="W409" s="34" t="str">
        <f t="shared" si="0"/>
        <v/>
      </c>
      <c r="X409" s="34" t="str">
        <f t="shared" si="1"/>
        <v/>
      </c>
    </row>
    <row r="410" spans="1:24" ht="14.25" customHeight="1" x14ac:dyDescent="0.25">
      <c r="A410" s="40">
        <v>0.15000000000000002</v>
      </c>
      <c r="B410" s="41">
        <v>0.17166666666666669</v>
      </c>
      <c r="C410" s="24" t="s">
        <v>24</v>
      </c>
      <c r="D410" s="24"/>
      <c r="E410" s="24" t="s">
        <v>25</v>
      </c>
      <c r="F410" s="24" t="s">
        <v>1564</v>
      </c>
      <c r="G410" s="31" t="s">
        <v>69</v>
      </c>
      <c r="H410" s="24" t="s">
        <v>28</v>
      </c>
      <c r="I410" s="31" t="s">
        <v>1565</v>
      </c>
      <c r="J410" s="24" t="s">
        <v>1566</v>
      </c>
      <c r="K410" s="36">
        <v>31</v>
      </c>
      <c r="L410" s="36" t="s">
        <v>31</v>
      </c>
      <c r="M410" s="31" t="s">
        <v>622</v>
      </c>
      <c r="N410" s="24" t="s">
        <v>33</v>
      </c>
      <c r="O410" s="24">
        <v>6</v>
      </c>
      <c r="P410" s="31" t="s">
        <v>623</v>
      </c>
      <c r="Q410" s="31" t="s">
        <v>34</v>
      </c>
      <c r="R410" s="24"/>
      <c r="S410" s="24"/>
      <c r="T410" s="31" t="s">
        <v>35</v>
      </c>
      <c r="U410" s="34"/>
      <c r="V410" s="34"/>
      <c r="W410" s="34" t="str">
        <f t="shared" si="0"/>
        <v/>
      </c>
      <c r="X410" s="34" t="str">
        <f t="shared" si="1"/>
        <v/>
      </c>
    </row>
    <row r="411" spans="1:24" ht="14.25" customHeight="1" x14ac:dyDescent="0.25">
      <c r="A411" s="40">
        <v>0.17019607843137255</v>
      </c>
      <c r="B411" s="41">
        <v>0.23333333333333334</v>
      </c>
      <c r="C411" s="24" t="s">
        <v>24</v>
      </c>
      <c r="D411" s="24"/>
      <c r="E411" s="24" t="s">
        <v>178</v>
      </c>
      <c r="F411" s="24" t="s">
        <v>1567</v>
      </c>
      <c r="G411" s="31" t="s">
        <v>180</v>
      </c>
      <c r="H411" s="24" t="s">
        <v>28</v>
      </c>
      <c r="I411" s="31" t="s">
        <v>1568</v>
      </c>
      <c r="J411" s="24" t="s">
        <v>1569</v>
      </c>
      <c r="K411" s="36">
        <v>32</v>
      </c>
      <c r="L411" s="36" t="s">
        <v>31</v>
      </c>
      <c r="M411" s="31" t="s">
        <v>622</v>
      </c>
      <c r="N411" s="24" t="s">
        <v>33</v>
      </c>
      <c r="O411" s="24">
        <v>6</v>
      </c>
      <c r="P411" s="31" t="s">
        <v>623</v>
      </c>
      <c r="Q411" s="31" t="s">
        <v>34</v>
      </c>
      <c r="R411" s="24"/>
      <c r="S411" s="24"/>
      <c r="T411" s="31" t="s">
        <v>35</v>
      </c>
      <c r="U411" s="34"/>
      <c r="V411" s="34"/>
      <c r="W411" s="34" t="str">
        <f t="shared" si="0"/>
        <v/>
      </c>
      <c r="X411" s="34" t="str">
        <f t="shared" si="1"/>
        <v/>
      </c>
    </row>
    <row r="412" spans="1:24" ht="14.25" customHeight="1" x14ac:dyDescent="0.25">
      <c r="A412" s="40">
        <v>0.219</v>
      </c>
      <c r="B412" s="41" t="s">
        <v>1570</v>
      </c>
      <c r="C412" s="24" t="s">
        <v>115</v>
      </c>
      <c r="D412" s="24"/>
      <c r="E412" s="24" t="s">
        <v>841</v>
      </c>
      <c r="F412" s="24" t="s">
        <v>1571</v>
      </c>
      <c r="G412" s="27" t="s">
        <v>93</v>
      </c>
      <c r="H412" s="24" t="s">
        <v>84</v>
      </c>
      <c r="I412" s="31" t="s">
        <v>1572</v>
      </c>
      <c r="J412" s="24" t="s">
        <v>1573</v>
      </c>
      <c r="K412" s="36">
        <v>329</v>
      </c>
      <c r="L412" s="36" t="s">
        <v>31</v>
      </c>
      <c r="M412" s="31" t="s">
        <v>87</v>
      </c>
      <c r="N412" s="24" t="s">
        <v>88</v>
      </c>
      <c r="O412" s="24">
        <v>3</v>
      </c>
      <c r="P412" s="24"/>
      <c r="Q412" s="31" t="s">
        <v>34</v>
      </c>
      <c r="R412" s="49"/>
      <c r="S412" s="49"/>
      <c r="T412" s="31" t="s">
        <v>35</v>
      </c>
      <c r="U412" s="34"/>
      <c r="V412" s="34"/>
      <c r="W412" s="34" t="str">
        <f t="shared" si="0"/>
        <v/>
      </c>
      <c r="X412" s="34" t="str">
        <f t="shared" si="1"/>
        <v/>
      </c>
    </row>
    <row r="413" spans="1:24" ht="14.25" customHeight="1" x14ac:dyDescent="0.25">
      <c r="A413" s="40">
        <v>4.7249999999999996</v>
      </c>
      <c r="B413" s="41">
        <v>10.25</v>
      </c>
      <c r="C413" s="24" t="s">
        <v>1574</v>
      </c>
      <c r="D413" s="24"/>
      <c r="E413" s="24" t="s">
        <v>73</v>
      </c>
      <c r="F413" s="24" t="s">
        <v>1575</v>
      </c>
      <c r="G413" s="31" t="s">
        <v>69</v>
      </c>
      <c r="H413" s="24" t="s">
        <v>1576</v>
      </c>
      <c r="I413" s="31" t="s">
        <v>1577</v>
      </c>
      <c r="J413" s="24" t="s">
        <v>1578</v>
      </c>
      <c r="K413" s="36">
        <v>675</v>
      </c>
      <c r="L413" s="36" t="s">
        <v>31</v>
      </c>
      <c r="M413" s="31" t="s">
        <v>103</v>
      </c>
      <c r="N413" s="24" t="s">
        <v>33</v>
      </c>
      <c r="O413" s="24">
        <v>7</v>
      </c>
      <c r="P413" s="24"/>
      <c r="Q413" s="31" t="s">
        <v>34</v>
      </c>
      <c r="R413" s="24"/>
      <c r="S413" s="24"/>
      <c r="T413" s="31" t="s">
        <v>35</v>
      </c>
      <c r="U413" s="34"/>
      <c r="V413" s="34"/>
      <c r="W413" s="34" t="str">
        <f t="shared" si="0"/>
        <v/>
      </c>
      <c r="X413" s="34" t="str">
        <f t="shared" si="1"/>
        <v/>
      </c>
    </row>
    <row r="414" spans="1:24" ht="14.25" customHeight="1" x14ac:dyDescent="0.25">
      <c r="A414" s="40">
        <v>5.4</v>
      </c>
      <c r="B414" s="40" t="s">
        <v>1579</v>
      </c>
      <c r="C414" s="24" t="s">
        <v>997</v>
      </c>
      <c r="D414" s="24"/>
      <c r="E414" s="24" t="s">
        <v>1057</v>
      </c>
      <c r="F414" s="24" t="s">
        <v>1580</v>
      </c>
      <c r="G414" s="31" t="s">
        <v>83</v>
      </c>
      <c r="H414" s="24" t="s">
        <v>181</v>
      </c>
      <c r="I414" s="31" t="s">
        <v>1581</v>
      </c>
      <c r="J414" s="24" t="s">
        <v>1582</v>
      </c>
      <c r="K414" s="30">
        <v>380</v>
      </c>
      <c r="L414" s="30" t="s">
        <v>31</v>
      </c>
      <c r="M414" s="31" t="s">
        <v>153</v>
      </c>
      <c r="N414" s="24" t="s">
        <v>88</v>
      </c>
      <c r="O414" s="24">
        <v>4</v>
      </c>
      <c r="P414" s="24"/>
      <c r="Q414" s="31" t="s">
        <v>34</v>
      </c>
      <c r="R414" s="24"/>
      <c r="S414" s="24"/>
      <c r="T414" s="31" t="s">
        <v>35</v>
      </c>
      <c r="U414" s="34"/>
      <c r="V414" s="34"/>
      <c r="W414" s="34" t="str">
        <f t="shared" si="0"/>
        <v/>
      </c>
      <c r="X414" s="34" t="str">
        <f t="shared" si="1"/>
        <v/>
      </c>
    </row>
    <row r="415" spans="1:24" ht="14.25" customHeight="1" x14ac:dyDescent="0.25">
      <c r="A415" s="40">
        <v>5.4</v>
      </c>
      <c r="B415" s="40" t="s">
        <v>1583</v>
      </c>
      <c r="C415" s="24" t="s">
        <v>997</v>
      </c>
      <c r="D415" s="24"/>
      <c r="E415" s="24" t="s">
        <v>79</v>
      </c>
      <c r="F415" s="24" t="s">
        <v>1584</v>
      </c>
      <c r="G415" s="31" t="s">
        <v>83</v>
      </c>
      <c r="H415" s="24" t="s">
        <v>181</v>
      </c>
      <c r="I415" s="31" t="s">
        <v>1581</v>
      </c>
      <c r="J415" s="24" t="s">
        <v>1582</v>
      </c>
      <c r="K415" s="35">
        <v>380</v>
      </c>
      <c r="L415" s="35" t="s">
        <v>47</v>
      </c>
      <c r="M415" s="31" t="s">
        <v>153</v>
      </c>
      <c r="N415" s="24" t="s">
        <v>88</v>
      </c>
      <c r="O415" s="24">
        <v>4</v>
      </c>
      <c r="P415" s="24"/>
      <c r="Q415" s="31" t="s">
        <v>34</v>
      </c>
      <c r="R415" s="24"/>
      <c r="S415" s="24"/>
      <c r="T415" s="31" t="s">
        <v>35</v>
      </c>
      <c r="U415" s="34"/>
      <c r="V415" s="34"/>
      <c r="W415" s="34" t="str">
        <f t="shared" si="0"/>
        <v/>
      </c>
      <c r="X415" s="34" t="str">
        <f t="shared" si="1"/>
        <v/>
      </c>
    </row>
    <row r="416" spans="1:24" ht="14.25" customHeight="1" x14ac:dyDescent="0.25">
      <c r="A416" s="40">
        <v>4.24</v>
      </c>
      <c r="B416" s="40" t="s">
        <v>1585</v>
      </c>
      <c r="C416" s="24" t="s">
        <v>1586</v>
      </c>
      <c r="D416" s="24"/>
      <c r="E416" s="24" t="s">
        <v>1057</v>
      </c>
      <c r="F416" s="24" t="s">
        <v>1587</v>
      </c>
      <c r="G416" s="31" t="s">
        <v>83</v>
      </c>
      <c r="H416" s="24" t="s">
        <v>899</v>
      </c>
      <c r="I416" s="31" t="s">
        <v>1588</v>
      </c>
      <c r="J416" s="24" t="s">
        <v>1589</v>
      </c>
      <c r="K416" s="30">
        <v>381</v>
      </c>
      <c r="L416" s="30" t="s">
        <v>31</v>
      </c>
      <c r="M416" s="31" t="s">
        <v>153</v>
      </c>
      <c r="N416" s="24" t="s">
        <v>88</v>
      </c>
      <c r="O416" s="24">
        <v>4</v>
      </c>
      <c r="P416" s="24"/>
      <c r="Q416" s="31" t="s">
        <v>34</v>
      </c>
      <c r="R416" s="24"/>
      <c r="S416" s="24"/>
      <c r="T416" s="31" t="s">
        <v>35</v>
      </c>
      <c r="U416" s="34"/>
      <c r="V416" s="34"/>
      <c r="W416" s="34" t="str">
        <f t="shared" si="0"/>
        <v/>
      </c>
      <c r="X416" s="34" t="str">
        <f t="shared" si="1"/>
        <v/>
      </c>
    </row>
    <row r="417" spans="1:24" ht="14.25" customHeight="1" x14ac:dyDescent="0.25">
      <c r="A417" s="40">
        <v>4.24</v>
      </c>
      <c r="B417" s="41" t="s">
        <v>1590</v>
      </c>
      <c r="C417" s="24" t="s">
        <v>1586</v>
      </c>
      <c r="D417" s="24"/>
      <c r="E417" s="36" t="s">
        <v>79</v>
      </c>
      <c r="F417" s="24" t="s">
        <v>1591</v>
      </c>
      <c r="G417" s="31" t="s">
        <v>83</v>
      </c>
      <c r="H417" s="24" t="s">
        <v>899</v>
      </c>
      <c r="I417" s="31" t="s">
        <v>1588</v>
      </c>
      <c r="J417" s="24" t="s">
        <v>1589</v>
      </c>
      <c r="K417" s="35">
        <v>381</v>
      </c>
      <c r="L417" s="35" t="s">
        <v>47</v>
      </c>
      <c r="M417" s="31" t="s">
        <v>153</v>
      </c>
      <c r="N417" s="24" t="s">
        <v>88</v>
      </c>
      <c r="O417" s="24">
        <v>4</v>
      </c>
      <c r="P417" s="24"/>
      <c r="Q417" s="31" t="s">
        <v>34</v>
      </c>
      <c r="R417" s="24"/>
      <c r="S417" s="24"/>
      <c r="T417" s="31" t="s">
        <v>35</v>
      </c>
      <c r="U417" s="34"/>
      <c r="V417" s="34"/>
      <c r="W417" s="34" t="str">
        <f t="shared" si="0"/>
        <v/>
      </c>
      <c r="X417" s="34" t="str">
        <f t="shared" si="1"/>
        <v/>
      </c>
    </row>
    <row r="418" spans="1:24" ht="14.25" customHeight="1" x14ac:dyDescent="0.25">
      <c r="A418" s="40">
        <v>4.24</v>
      </c>
      <c r="B418" s="41" t="s">
        <v>1592</v>
      </c>
      <c r="C418" s="24" t="s">
        <v>1593</v>
      </c>
      <c r="D418" s="24"/>
      <c r="E418" s="24" t="s">
        <v>104</v>
      </c>
      <c r="F418" s="24" t="s">
        <v>1594</v>
      </c>
      <c r="G418" s="31" t="s">
        <v>106</v>
      </c>
      <c r="H418" s="24" t="s">
        <v>899</v>
      </c>
      <c r="I418" s="31" t="s">
        <v>1588</v>
      </c>
      <c r="J418" s="24" t="s">
        <v>1589</v>
      </c>
      <c r="K418" s="35">
        <v>381</v>
      </c>
      <c r="L418" s="35" t="s">
        <v>48</v>
      </c>
      <c r="M418" s="31" t="s">
        <v>153</v>
      </c>
      <c r="N418" s="24" t="s">
        <v>88</v>
      </c>
      <c r="O418" s="24">
        <v>4</v>
      </c>
      <c r="P418" s="24"/>
      <c r="Q418" s="31" t="s">
        <v>34</v>
      </c>
      <c r="R418" s="24"/>
      <c r="S418" s="24"/>
      <c r="T418" s="31" t="s">
        <v>35</v>
      </c>
      <c r="U418" s="34"/>
      <c r="V418" s="34"/>
      <c r="W418" s="34" t="str">
        <f t="shared" si="0"/>
        <v/>
      </c>
      <c r="X418" s="34" t="str">
        <f t="shared" si="1"/>
        <v/>
      </c>
    </row>
    <row r="419" spans="1:24" ht="14.25" customHeight="1" x14ac:dyDescent="0.25">
      <c r="A419" s="36">
        <v>10.9</v>
      </c>
      <c r="B419" s="24" t="s">
        <v>1595</v>
      </c>
      <c r="C419" s="24" t="s">
        <v>207</v>
      </c>
      <c r="D419" s="24"/>
      <c r="E419" s="24" t="s">
        <v>1596</v>
      </c>
      <c r="F419" s="24" t="s">
        <v>1597</v>
      </c>
      <c r="G419" s="31" t="s">
        <v>293</v>
      </c>
      <c r="H419" s="24" t="s">
        <v>207</v>
      </c>
      <c r="I419" s="31" t="s">
        <v>1598</v>
      </c>
      <c r="J419" s="24" t="s">
        <v>1599</v>
      </c>
      <c r="K419" s="36">
        <v>95</v>
      </c>
      <c r="L419" s="36" t="s">
        <v>31</v>
      </c>
      <c r="M419" s="31" t="s">
        <v>255</v>
      </c>
      <c r="N419" s="24" t="s">
        <v>185</v>
      </c>
      <c r="O419" s="24">
        <v>1</v>
      </c>
      <c r="P419" s="24"/>
      <c r="Q419" s="31" t="s">
        <v>66</v>
      </c>
      <c r="R419" s="24"/>
      <c r="S419" s="24"/>
      <c r="T419" s="31" t="s">
        <v>35</v>
      </c>
      <c r="U419" s="34"/>
      <c r="V419" s="34"/>
      <c r="W419" s="34" t="str">
        <f t="shared" si="0"/>
        <v/>
      </c>
      <c r="X419" s="34" t="str">
        <f t="shared" si="1"/>
        <v/>
      </c>
    </row>
    <row r="420" spans="1:24" ht="14.25" customHeight="1" x14ac:dyDescent="0.25">
      <c r="A420" s="40">
        <v>3.4790000000000001</v>
      </c>
      <c r="B420" s="40" t="s">
        <v>296</v>
      </c>
      <c r="C420" s="24" t="s">
        <v>747</v>
      </c>
      <c r="D420" s="24"/>
      <c r="E420" s="24" t="s">
        <v>591</v>
      </c>
      <c r="F420" s="24" t="s">
        <v>1600</v>
      </c>
      <c r="G420" s="31" t="s">
        <v>93</v>
      </c>
      <c r="H420" s="24" t="s">
        <v>899</v>
      </c>
      <c r="I420" s="31" t="s">
        <v>1601</v>
      </c>
      <c r="J420" s="24" t="s">
        <v>1602</v>
      </c>
      <c r="K420" s="36">
        <v>389</v>
      </c>
      <c r="L420" s="36" t="s">
        <v>31</v>
      </c>
      <c r="M420" s="31" t="s">
        <v>153</v>
      </c>
      <c r="N420" s="24" t="s">
        <v>88</v>
      </c>
      <c r="O420" s="24">
        <v>4</v>
      </c>
      <c r="P420" s="24"/>
      <c r="Q420" s="31" t="s">
        <v>34</v>
      </c>
      <c r="R420" s="24"/>
      <c r="S420" s="24"/>
      <c r="T420" s="31" t="s">
        <v>35</v>
      </c>
      <c r="U420" s="34"/>
      <c r="V420" s="34"/>
      <c r="W420" s="34" t="str">
        <f t="shared" si="0"/>
        <v/>
      </c>
      <c r="X420" s="34" t="str">
        <f t="shared" si="1"/>
        <v/>
      </c>
    </row>
    <row r="421" spans="1:24" ht="14.25" customHeight="1" x14ac:dyDescent="0.25">
      <c r="A421" s="36">
        <v>0.73499999999999999</v>
      </c>
      <c r="B421" s="24">
        <v>0.91700000000000004</v>
      </c>
      <c r="C421" s="24" t="s">
        <v>24</v>
      </c>
      <c r="D421" s="24"/>
      <c r="E421" s="24" t="s">
        <v>178</v>
      </c>
      <c r="F421" s="24" t="s">
        <v>1603</v>
      </c>
      <c r="G421" s="31" t="s">
        <v>180</v>
      </c>
      <c r="H421" s="24" t="s">
        <v>1576</v>
      </c>
      <c r="I421" s="31" t="s">
        <v>1604</v>
      </c>
      <c r="J421" s="24" t="s">
        <v>1605</v>
      </c>
      <c r="K421" s="36">
        <v>85</v>
      </c>
      <c r="L421" s="36" t="s">
        <v>31</v>
      </c>
      <c r="M421" s="31" t="s">
        <v>1606</v>
      </c>
      <c r="N421" s="24" t="s">
        <v>65</v>
      </c>
      <c r="O421" s="24">
        <v>4</v>
      </c>
      <c r="P421" s="24"/>
      <c r="Q421" s="31" t="s">
        <v>1607</v>
      </c>
      <c r="R421" s="24"/>
      <c r="S421" s="24"/>
      <c r="T421" s="31" t="s">
        <v>35</v>
      </c>
      <c r="U421" s="34"/>
      <c r="V421" s="34"/>
      <c r="W421" s="34" t="str">
        <f t="shared" si="0"/>
        <v/>
      </c>
      <c r="X421" s="34" t="str">
        <f t="shared" si="1"/>
        <v/>
      </c>
    </row>
    <row r="422" spans="1:24" ht="14.25" customHeight="1" x14ac:dyDescent="0.25">
      <c r="A422" s="40">
        <v>0.35506249999999978</v>
      </c>
      <c r="B422" s="40">
        <v>1.9</v>
      </c>
      <c r="C422" s="24" t="s">
        <v>24</v>
      </c>
      <c r="D422" s="24"/>
      <c r="E422" s="24" t="s">
        <v>1496</v>
      </c>
      <c r="F422" s="24" t="s">
        <v>1608</v>
      </c>
      <c r="G422" s="27" t="s">
        <v>39</v>
      </c>
      <c r="H422" s="24" t="s">
        <v>28</v>
      </c>
      <c r="I422" s="31" t="s">
        <v>1609</v>
      </c>
      <c r="J422" s="24" t="s">
        <v>1608</v>
      </c>
      <c r="K422" s="36">
        <v>33</v>
      </c>
      <c r="L422" s="36" t="s">
        <v>31</v>
      </c>
      <c r="M422" s="31" t="s">
        <v>622</v>
      </c>
      <c r="N422" s="24" t="s">
        <v>33</v>
      </c>
      <c r="O422" s="24">
        <v>6</v>
      </c>
      <c r="P422" s="31" t="s">
        <v>623</v>
      </c>
      <c r="Q422" s="31" t="s">
        <v>34</v>
      </c>
      <c r="R422" s="24"/>
      <c r="S422" s="24" t="s">
        <v>329</v>
      </c>
      <c r="T422" s="31" t="s">
        <v>35</v>
      </c>
      <c r="U422" s="34"/>
      <c r="V422" s="34"/>
      <c r="W422" s="34" t="str">
        <f t="shared" si="0"/>
        <v/>
      </c>
      <c r="X422" s="34" t="str">
        <f t="shared" si="1"/>
        <v/>
      </c>
    </row>
    <row r="423" spans="1:24" ht="14.25" customHeight="1" x14ac:dyDescent="0.25">
      <c r="A423" s="40">
        <v>0.12500000000000006</v>
      </c>
      <c r="B423" s="41">
        <v>0.625</v>
      </c>
      <c r="C423" s="24" t="s">
        <v>24</v>
      </c>
      <c r="D423" s="24"/>
      <c r="E423" s="24" t="s">
        <v>1496</v>
      </c>
      <c r="F423" s="24" t="s">
        <v>1610</v>
      </c>
      <c r="G423" s="27" t="s">
        <v>39</v>
      </c>
      <c r="H423" s="24" t="s">
        <v>28</v>
      </c>
      <c r="I423" s="31" t="s">
        <v>1611</v>
      </c>
      <c r="J423" s="24" t="s">
        <v>1610</v>
      </c>
      <c r="K423" s="36">
        <v>34</v>
      </c>
      <c r="L423" s="36" t="s">
        <v>31</v>
      </c>
      <c r="M423" s="31" t="s">
        <v>622</v>
      </c>
      <c r="N423" s="24" t="s">
        <v>33</v>
      </c>
      <c r="O423" s="24">
        <v>6</v>
      </c>
      <c r="P423" s="31" t="s">
        <v>623</v>
      </c>
      <c r="Q423" s="31" t="s">
        <v>34</v>
      </c>
      <c r="R423" s="24"/>
      <c r="S423" s="24" t="s">
        <v>329</v>
      </c>
      <c r="T423" s="31" t="s">
        <v>35</v>
      </c>
      <c r="U423" s="34"/>
      <c r="V423" s="34"/>
      <c r="W423" s="34" t="str">
        <f t="shared" si="0"/>
        <v/>
      </c>
      <c r="X423" s="34" t="str">
        <f t="shared" si="1"/>
        <v/>
      </c>
    </row>
    <row r="424" spans="1:24" ht="14.25" customHeight="1" x14ac:dyDescent="0.25">
      <c r="A424" s="40">
        <v>0.18</v>
      </c>
      <c r="B424" s="24" t="s">
        <v>1612</v>
      </c>
      <c r="C424" s="24" t="s">
        <v>24</v>
      </c>
      <c r="D424" s="24"/>
      <c r="E424" s="24" t="s">
        <v>267</v>
      </c>
      <c r="F424" s="24" t="s">
        <v>1613</v>
      </c>
      <c r="G424" s="31" t="s">
        <v>83</v>
      </c>
      <c r="H424" s="24" t="s">
        <v>84</v>
      </c>
      <c r="I424" s="31" t="s">
        <v>1614</v>
      </c>
      <c r="J424" s="24" t="s">
        <v>1615</v>
      </c>
      <c r="K424" s="36">
        <v>80</v>
      </c>
      <c r="L424" s="36" t="s">
        <v>31</v>
      </c>
      <c r="M424" s="31" t="s">
        <v>170</v>
      </c>
      <c r="N424" s="24" t="s">
        <v>129</v>
      </c>
      <c r="O424" s="24">
        <v>1</v>
      </c>
      <c r="P424" s="24"/>
      <c r="Q424" s="31" t="s">
        <v>34</v>
      </c>
      <c r="R424" s="24"/>
      <c r="S424" s="24"/>
      <c r="T424" s="31" t="s">
        <v>35</v>
      </c>
      <c r="U424" s="34"/>
      <c r="V424" s="34"/>
      <c r="W424" s="34" t="str">
        <f t="shared" si="0"/>
        <v/>
      </c>
      <c r="X424" s="34" t="str">
        <f t="shared" si="1"/>
        <v/>
      </c>
    </row>
    <row r="425" spans="1:24" ht="14.25" customHeight="1" x14ac:dyDescent="0.25">
      <c r="A425" s="40">
        <v>0.57499999999999996</v>
      </c>
      <c r="B425" s="24" t="s">
        <v>1616</v>
      </c>
      <c r="C425" s="24" t="s">
        <v>115</v>
      </c>
      <c r="D425" s="24"/>
      <c r="E425" s="24" t="s">
        <v>1617</v>
      </c>
      <c r="F425" s="24" t="s">
        <v>1618</v>
      </c>
      <c r="G425" s="31" t="s">
        <v>93</v>
      </c>
      <c r="H425" s="24" t="s">
        <v>84</v>
      </c>
      <c r="I425" s="31" t="s">
        <v>1619</v>
      </c>
      <c r="J425" s="24" t="s">
        <v>1620</v>
      </c>
      <c r="K425" s="36">
        <v>358</v>
      </c>
      <c r="L425" s="36" t="s">
        <v>31</v>
      </c>
      <c r="M425" s="31" t="s">
        <v>87</v>
      </c>
      <c r="N425" s="24" t="s">
        <v>88</v>
      </c>
      <c r="O425" s="24">
        <v>3</v>
      </c>
      <c r="P425" s="24"/>
      <c r="Q425" s="31" t="s">
        <v>34</v>
      </c>
      <c r="R425" s="24"/>
      <c r="S425" s="24"/>
      <c r="T425" s="31" t="s">
        <v>35</v>
      </c>
      <c r="U425" s="34"/>
      <c r="V425" s="34"/>
      <c r="W425" s="34" t="str">
        <f t="shared" si="0"/>
        <v/>
      </c>
      <c r="X425" s="34" t="str">
        <f t="shared" si="1"/>
        <v/>
      </c>
    </row>
    <row r="426" spans="1:24" ht="14.25" customHeight="1" x14ac:dyDescent="0.25">
      <c r="A426" s="40">
        <v>0.80500000000000005</v>
      </c>
      <c r="B426" s="24" t="s">
        <v>1621</v>
      </c>
      <c r="C426" s="24" t="s">
        <v>115</v>
      </c>
      <c r="D426" s="24"/>
      <c r="E426" s="24" t="s">
        <v>1617</v>
      </c>
      <c r="F426" s="24" t="s">
        <v>1622</v>
      </c>
      <c r="G426" s="31" t="s">
        <v>93</v>
      </c>
      <c r="H426" s="24" t="s">
        <v>84</v>
      </c>
      <c r="I426" s="31" t="s">
        <v>1623</v>
      </c>
      <c r="J426" s="24" t="s">
        <v>1624</v>
      </c>
      <c r="K426" s="36">
        <v>359</v>
      </c>
      <c r="L426" s="36" t="s">
        <v>31</v>
      </c>
      <c r="M426" s="31" t="s">
        <v>87</v>
      </c>
      <c r="N426" s="24" t="s">
        <v>88</v>
      </c>
      <c r="O426" s="24">
        <v>3</v>
      </c>
      <c r="P426" s="24"/>
      <c r="Q426" s="31" t="s">
        <v>34</v>
      </c>
      <c r="R426" s="24"/>
      <c r="S426" s="24"/>
      <c r="T426" s="31" t="s">
        <v>35</v>
      </c>
      <c r="U426" s="34"/>
      <c r="V426" s="34"/>
      <c r="W426" s="34" t="str">
        <f t="shared" si="0"/>
        <v/>
      </c>
      <c r="X426" s="34" t="str">
        <f t="shared" si="1"/>
        <v/>
      </c>
    </row>
    <row r="427" spans="1:24" ht="14.25" customHeight="1" x14ac:dyDescent="0.25">
      <c r="A427" s="40">
        <v>0.3</v>
      </c>
      <c r="B427" s="41" t="s">
        <v>1625</v>
      </c>
      <c r="C427" s="24" t="s">
        <v>121</v>
      </c>
      <c r="D427" s="24"/>
      <c r="E427" s="24" t="s">
        <v>1626</v>
      </c>
      <c r="F427" s="24" t="s">
        <v>1627</v>
      </c>
      <c r="G427" s="31" t="s">
        <v>46</v>
      </c>
      <c r="H427" s="24" t="s">
        <v>84</v>
      </c>
      <c r="I427" s="31" t="s">
        <v>1628</v>
      </c>
      <c r="J427" s="24" t="s">
        <v>1629</v>
      </c>
      <c r="K427" s="30">
        <v>823</v>
      </c>
      <c r="L427" s="30" t="s">
        <v>31</v>
      </c>
      <c r="M427" s="31" t="s">
        <v>306</v>
      </c>
      <c r="N427" s="24" t="s">
        <v>88</v>
      </c>
      <c r="O427" s="24">
        <v>7</v>
      </c>
      <c r="P427" s="24"/>
      <c r="Q427" s="31" t="s">
        <v>34</v>
      </c>
      <c r="R427" s="24"/>
      <c r="S427" s="24"/>
      <c r="T427" s="31" t="s">
        <v>35</v>
      </c>
      <c r="U427" s="34"/>
      <c r="V427" s="34"/>
      <c r="W427" s="34" t="str">
        <f t="shared" si="0"/>
        <v/>
      </c>
      <c r="X427" s="34" t="str">
        <f t="shared" si="1"/>
        <v/>
      </c>
    </row>
    <row r="428" spans="1:24" ht="14.25" customHeight="1" x14ac:dyDescent="0.25">
      <c r="A428" s="40">
        <v>0.3</v>
      </c>
      <c r="B428" s="52" t="s">
        <v>1630</v>
      </c>
      <c r="C428" s="24" t="s">
        <v>115</v>
      </c>
      <c r="D428" s="24"/>
      <c r="E428" s="24" t="s">
        <v>178</v>
      </c>
      <c r="F428" s="24" t="s">
        <v>1631</v>
      </c>
      <c r="G428" s="31" t="s">
        <v>180</v>
      </c>
      <c r="H428" s="24" t="s">
        <v>84</v>
      </c>
      <c r="I428" s="31" t="s">
        <v>1628</v>
      </c>
      <c r="J428" s="24" t="s">
        <v>1629</v>
      </c>
      <c r="K428" s="35">
        <v>823</v>
      </c>
      <c r="L428" s="35" t="s">
        <v>47</v>
      </c>
      <c r="M428" s="31" t="s">
        <v>306</v>
      </c>
      <c r="N428" s="24" t="s">
        <v>88</v>
      </c>
      <c r="O428" s="24">
        <v>7</v>
      </c>
      <c r="P428" s="24"/>
      <c r="Q428" s="31" t="s">
        <v>34</v>
      </c>
      <c r="R428" s="51"/>
      <c r="S428" s="51"/>
      <c r="T428" s="31" t="s">
        <v>35</v>
      </c>
      <c r="U428" s="34"/>
      <c r="V428" s="34"/>
      <c r="W428" s="34" t="str">
        <f t="shared" si="0"/>
        <v/>
      </c>
      <c r="X428" s="34" t="str">
        <f t="shared" si="1"/>
        <v/>
      </c>
    </row>
    <row r="429" spans="1:24" ht="14.25" customHeight="1" x14ac:dyDescent="0.25">
      <c r="A429" s="36">
        <v>0.64500000000000002</v>
      </c>
      <c r="B429" s="24" t="s">
        <v>1632</v>
      </c>
      <c r="C429" s="24" t="s">
        <v>24</v>
      </c>
      <c r="D429" s="24"/>
      <c r="E429" s="24" t="s">
        <v>297</v>
      </c>
      <c r="F429" s="24" t="s">
        <v>1633</v>
      </c>
      <c r="G429" s="27" t="s">
        <v>39</v>
      </c>
      <c r="H429" s="24" t="s">
        <v>28</v>
      </c>
      <c r="I429" s="31" t="s">
        <v>1634</v>
      </c>
      <c r="J429" s="24" t="s">
        <v>1635</v>
      </c>
      <c r="K429" s="36">
        <v>34</v>
      </c>
      <c r="L429" s="36" t="s">
        <v>31</v>
      </c>
      <c r="M429" s="31" t="s">
        <v>255</v>
      </c>
      <c r="N429" s="24" t="s">
        <v>185</v>
      </c>
      <c r="O429" s="24">
        <v>1</v>
      </c>
      <c r="P429" s="24"/>
      <c r="Q429" s="31" t="s">
        <v>66</v>
      </c>
      <c r="R429" s="51"/>
      <c r="S429" s="51"/>
      <c r="T429" s="31" t="s">
        <v>35</v>
      </c>
      <c r="U429" s="34"/>
      <c r="V429" s="34"/>
      <c r="W429" s="34" t="str">
        <f t="shared" si="0"/>
        <v/>
      </c>
      <c r="X429" s="34" t="str">
        <f t="shared" si="1"/>
        <v/>
      </c>
    </row>
    <row r="430" spans="1:24" ht="14.25" customHeight="1" x14ac:dyDescent="0.25">
      <c r="A430" s="40">
        <v>2.39</v>
      </c>
      <c r="B430" s="40" t="s">
        <v>535</v>
      </c>
      <c r="C430" s="24" t="s">
        <v>747</v>
      </c>
      <c r="D430" s="24"/>
      <c r="E430" s="24" t="s">
        <v>841</v>
      </c>
      <c r="F430" s="24" t="s">
        <v>1636</v>
      </c>
      <c r="G430" s="27" t="s">
        <v>93</v>
      </c>
      <c r="H430" s="24" t="s">
        <v>899</v>
      </c>
      <c r="I430" s="31" t="s">
        <v>1637</v>
      </c>
      <c r="J430" s="24" t="s">
        <v>1638</v>
      </c>
      <c r="K430" s="36">
        <v>401</v>
      </c>
      <c r="L430" s="36" t="s">
        <v>31</v>
      </c>
      <c r="M430" s="31" t="s">
        <v>153</v>
      </c>
      <c r="N430" s="24" t="s">
        <v>88</v>
      </c>
      <c r="O430" s="24">
        <v>4</v>
      </c>
      <c r="P430" s="24"/>
      <c r="Q430" s="31" t="s">
        <v>34</v>
      </c>
      <c r="R430" s="24"/>
      <c r="S430" s="24"/>
      <c r="T430" s="31" t="s">
        <v>35</v>
      </c>
      <c r="U430" s="34"/>
      <c r="V430" s="34"/>
      <c r="W430" s="34" t="str">
        <f t="shared" si="0"/>
        <v/>
      </c>
      <c r="X430" s="34" t="str">
        <f t="shared" si="1"/>
        <v/>
      </c>
    </row>
    <row r="431" spans="1:24" ht="14.25" customHeight="1" x14ac:dyDescent="0.25">
      <c r="A431" s="40">
        <v>7.31</v>
      </c>
      <c r="B431" s="40" t="s">
        <v>391</v>
      </c>
      <c r="C431" s="24" t="s">
        <v>1639</v>
      </c>
      <c r="D431" s="24"/>
      <c r="E431" s="24" t="s">
        <v>1640</v>
      </c>
      <c r="F431" s="24" t="s">
        <v>1641</v>
      </c>
      <c r="G431" s="31" t="s">
        <v>46</v>
      </c>
      <c r="H431" s="24" t="s">
        <v>798</v>
      </c>
      <c r="I431" s="31" t="s">
        <v>1642</v>
      </c>
      <c r="J431" s="24" t="s">
        <v>1643</v>
      </c>
      <c r="K431" s="36">
        <v>59</v>
      </c>
      <c r="L431" s="36" t="s">
        <v>31</v>
      </c>
      <c r="M431" s="31" t="s">
        <v>170</v>
      </c>
      <c r="N431" s="24" t="s">
        <v>129</v>
      </c>
      <c r="O431" s="24">
        <v>1</v>
      </c>
      <c r="P431" s="24"/>
      <c r="Q431" s="31" t="s">
        <v>34</v>
      </c>
      <c r="R431" s="24"/>
      <c r="S431" s="24"/>
      <c r="T431" s="31" t="s">
        <v>35</v>
      </c>
      <c r="U431" s="34"/>
      <c r="V431" s="34"/>
      <c r="W431" s="34" t="str">
        <f t="shared" si="0"/>
        <v/>
      </c>
      <c r="X431" s="34" t="str">
        <f t="shared" si="1"/>
        <v/>
      </c>
    </row>
    <row r="432" spans="1:24" ht="14.25" customHeight="1" x14ac:dyDescent="0.25">
      <c r="A432" s="40">
        <v>2.6025</v>
      </c>
      <c r="B432" s="40">
        <v>4</v>
      </c>
      <c r="C432" s="24" t="s">
        <v>36</v>
      </c>
      <c r="D432" s="24"/>
      <c r="E432" s="24" t="s">
        <v>25</v>
      </c>
      <c r="F432" s="24" t="s">
        <v>1644</v>
      </c>
      <c r="G432" s="31" t="s">
        <v>27</v>
      </c>
      <c r="H432" s="24" t="s">
        <v>40</v>
      </c>
      <c r="I432" s="31" t="s">
        <v>1645</v>
      </c>
      <c r="J432" s="24" t="s">
        <v>1646</v>
      </c>
      <c r="K432" s="36">
        <v>457</v>
      </c>
      <c r="L432" s="36" t="s">
        <v>31</v>
      </c>
      <c r="M432" s="31" t="s">
        <v>32</v>
      </c>
      <c r="N432" s="24" t="s">
        <v>33</v>
      </c>
      <c r="O432" s="24">
        <v>5</v>
      </c>
      <c r="P432" s="24"/>
      <c r="Q432" s="31" t="s">
        <v>34</v>
      </c>
      <c r="R432" s="24" t="s">
        <v>45</v>
      </c>
      <c r="S432" s="24"/>
      <c r="T432" s="31" t="s">
        <v>35</v>
      </c>
      <c r="U432" s="34"/>
      <c r="V432" s="34"/>
      <c r="W432" s="34" t="str">
        <f t="shared" si="0"/>
        <v/>
      </c>
      <c r="X432" s="34" t="str">
        <f t="shared" si="1"/>
        <v/>
      </c>
    </row>
    <row r="433" spans="1:24" ht="14.25" customHeight="1" x14ac:dyDescent="0.25">
      <c r="A433" s="40">
        <v>5.2666666666666675</v>
      </c>
      <c r="B433" s="40">
        <v>8</v>
      </c>
      <c r="C433" s="24" t="s">
        <v>561</v>
      </c>
      <c r="D433" s="24"/>
      <c r="E433" s="24" t="s">
        <v>161</v>
      </c>
      <c r="F433" s="24" t="s">
        <v>1647</v>
      </c>
      <c r="G433" s="31" t="s">
        <v>69</v>
      </c>
      <c r="H433" s="24" t="s">
        <v>561</v>
      </c>
      <c r="I433" s="31" t="s">
        <v>1648</v>
      </c>
      <c r="J433" s="24" t="s">
        <v>1649</v>
      </c>
      <c r="K433" s="36">
        <v>691</v>
      </c>
      <c r="L433" s="36" t="s">
        <v>31</v>
      </c>
      <c r="M433" s="31" t="s">
        <v>72</v>
      </c>
      <c r="N433" s="24" t="s">
        <v>33</v>
      </c>
      <c r="O433" s="24">
        <v>8</v>
      </c>
      <c r="P433" s="24"/>
      <c r="Q433" s="31" t="s">
        <v>34</v>
      </c>
      <c r="R433" s="24"/>
      <c r="S433" s="24"/>
      <c r="T433" s="31" t="s">
        <v>35</v>
      </c>
      <c r="U433" s="34"/>
      <c r="V433" s="34"/>
      <c r="W433" s="34" t="str">
        <f t="shared" si="0"/>
        <v/>
      </c>
      <c r="X433" s="34" t="str">
        <f t="shared" si="1"/>
        <v/>
      </c>
    </row>
    <row r="434" spans="1:24" ht="14.25" customHeight="1" x14ac:dyDescent="0.25">
      <c r="A434" s="22">
        <v>50.75</v>
      </c>
      <c r="B434" s="24">
        <v>51</v>
      </c>
      <c r="C434" s="24" t="s">
        <v>854</v>
      </c>
      <c r="D434" s="24"/>
      <c r="E434" s="24" t="s">
        <v>1650</v>
      </c>
      <c r="F434" s="24" t="s">
        <v>1651</v>
      </c>
      <c r="G434" s="31" t="s">
        <v>1652</v>
      </c>
      <c r="H434" s="24" t="s">
        <v>40</v>
      </c>
      <c r="I434" s="31" t="s">
        <v>1653</v>
      </c>
      <c r="J434" s="24" t="s">
        <v>1654</v>
      </c>
      <c r="K434" s="36">
        <v>6</v>
      </c>
      <c r="L434" s="36" t="s">
        <v>31</v>
      </c>
      <c r="M434" s="31" t="s">
        <v>859</v>
      </c>
      <c r="N434" s="24">
        <v>2018</v>
      </c>
      <c r="O434" s="31" t="s">
        <v>860</v>
      </c>
      <c r="P434" s="24" t="s">
        <v>44</v>
      </c>
      <c r="Q434" s="31" t="s">
        <v>34</v>
      </c>
      <c r="R434" s="24"/>
      <c r="S434" s="24" t="s">
        <v>44</v>
      </c>
      <c r="T434" s="31" t="s">
        <v>35</v>
      </c>
      <c r="U434" s="34"/>
      <c r="V434" s="34"/>
      <c r="W434" s="34" t="str">
        <f t="shared" si="0"/>
        <v/>
      </c>
      <c r="X434" s="34" t="str">
        <f t="shared" si="1"/>
        <v/>
      </c>
    </row>
    <row r="435" spans="1:24" ht="14.25" customHeight="1" x14ac:dyDescent="0.25">
      <c r="A435" s="22">
        <v>15.7</v>
      </c>
      <c r="B435" s="24">
        <v>15.75</v>
      </c>
      <c r="C435" s="24" t="s">
        <v>854</v>
      </c>
      <c r="D435" s="24"/>
      <c r="E435" s="24" t="s">
        <v>1650</v>
      </c>
      <c r="F435" s="24" t="s">
        <v>1651</v>
      </c>
      <c r="G435" s="31" t="s">
        <v>1652</v>
      </c>
      <c r="H435" s="24" t="s">
        <v>40</v>
      </c>
      <c r="I435" s="31" t="s">
        <v>1655</v>
      </c>
      <c r="J435" s="24" t="s">
        <v>1656</v>
      </c>
      <c r="K435" s="36">
        <v>7</v>
      </c>
      <c r="L435" s="36" t="s">
        <v>31</v>
      </c>
      <c r="M435" s="31" t="s">
        <v>859</v>
      </c>
      <c r="N435" s="24">
        <v>2018</v>
      </c>
      <c r="O435" s="31" t="s">
        <v>860</v>
      </c>
      <c r="P435" s="24" t="s">
        <v>44</v>
      </c>
      <c r="Q435" s="31" t="s">
        <v>34</v>
      </c>
      <c r="R435" s="24"/>
      <c r="S435" s="24" t="s">
        <v>44</v>
      </c>
      <c r="T435" s="31" t="s">
        <v>35</v>
      </c>
      <c r="U435" s="34"/>
      <c r="V435" s="34"/>
      <c r="W435" s="34" t="str">
        <f t="shared" si="0"/>
        <v/>
      </c>
      <c r="X435" s="34" t="str">
        <f t="shared" si="1"/>
        <v/>
      </c>
    </row>
    <row r="436" spans="1:24" ht="14.25" customHeight="1" x14ac:dyDescent="0.25">
      <c r="A436" s="40">
        <v>1.0031999999999999</v>
      </c>
      <c r="B436" s="40">
        <v>1.82</v>
      </c>
      <c r="C436" s="24" t="s">
        <v>24</v>
      </c>
      <c r="D436" s="31" t="s">
        <v>818</v>
      </c>
      <c r="E436" s="89" t="s">
        <v>1657</v>
      </c>
      <c r="F436" s="89" t="s">
        <v>1658</v>
      </c>
      <c r="G436" s="31" t="s">
        <v>934</v>
      </c>
      <c r="H436" s="24" t="s">
        <v>28</v>
      </c>
      <c r="I436" s="82" t="s">
        <v>1659</v>
      </c>
      <c r="J436" s="89" t="s">
        <v>1660</v>
      </c>
      <c r="K436" s="36">
        <v>1</v>
      </c>
      <c r="L436" s="36" t="s">
        <v>31</v>
      </c>
      <c r="M436" s="31" t="s">
        <v>1661</v>
      </c>
      <c r="N436" s="24" t="s">
        <v>58</v>
      </c>
      <c r="O436" s="24">
        <v>2</v>
      </c>
      <c r="P436" s="24" t="s">
        <v>44</v>
      </c>
      <c r="Q436" s="31" t="s">
        <v>66</v>
      </c>
      <c r="R436" s="24"/>
      <c r="S436" s="24" t="s">
        <v>44</v>
      </c>
      <c r="T436" s="31" t="s">
        <v>35</v>
      </c>
      <c r="U436" s="34"/>
      <c r="V436" s="34"/>
      <c r="W436" s="34" t="str">
        <f t="shared" si="0"/>
        <v/>
      </c>
      <c r="X436" s="34" t="str">
        <f t="shared" si="1"/>
        <v/>
      </c>
    </row>
    <row r="437" spans="1:24" ht="14.25" customHeight="1" x14ac:dyDescent="0.25">
      <c r="A437" s="24">
        <v>447.7</v>
      </c>
      <c r="B437" s="31" t="s">
        <v>1662</v>
      </c>
      <c r="C437" s="24" t="s">
        <v>1663</v>
      </c>
      <c r="D437" s="24"/>
      <c r="E437" s="24" t="s">
        <v>1083</v>
      </c>
      <c r="F437" s="24" t="s">
        <v>1664</v>
      </c>
      <c r="G437" s="31" t="s">
        <v>110</v>
      </c>
      <c r="H437" s="24" t="s">
        <v>1665</v>
      </c>
      <c r="I437" s="31" t="s">
        <v>1666</v>
      </c>
      <c r="J437" s="24" t="s">
        <v>1667</v>
      </c>
      <c r="K437" s="36">
        <v>346</v>
      </c>
      <c r="L437" s="36" t="s">
        <v>31</v>
      </c>
      <c r="M437" s="31" t="s">
        <v>249</v>
      </c>
      <c r="N437" s="24" t="s">
        <v>185</v>
      </c>
      <c r="O437" s="24">
        <v>3</v>
      </c>
      <c r="P437" s="24"/>
      <c r="Q437" s="31" t="s">
        <v>66</v>
      </c>
      <c r="R437" s="24"/>
      <c r="S437" s="24"/>
      <c r="T437" s="31" t="s">
        <v>35</v>
      </c>
      <c r="U437" s="34"/>
      <c r="V437" s="34"/>
      <c r="W437" s="34" t="str">
        <f t="shared" si="0"/>
        <v/>
      </c>
      <c r="X437" s="34" t="str">
        <f t="shared" si="1"/>
        <v/>
      </c>
    </row>
    <row r="438" spans="1:24" ht="14.25" customHeight="1" x14ac:dyDescent="0.25">
      <c r="A438" s="40">
        <v>9.6600000000000019</v>
      </c>
      <c r="B438" s="41">
        <v>11.48</v>
      </c>
      <c r="C438" s="24" t="s">
        <v>195</v>
      </c>
      <c r="D438" s="24"/>
      <c r="E438" s="24" t="s">
        <v>686</v>
      </c>
      <c r="F438" s="24" t="s">
        <v>1668</v>
      </c>
      <c r="G438" s="31" t="s">
        <v>110</v>
      </c>
      <c r="H438" s="24" t="s">
        <v>28</v>
      </c>
      <c r="I438" s="31" t="s">
        <v>1669</v>
      </c>
      <c r="J438" s="24" t="s">
        <v>1670</v>
      </c>
      <c r="K438" s="36">
        <v>35</v>
      </c>
      <c r="L438" s="36" t="s">
        <v>31</v>
      </c>
      <c r="M438" s="31" t="s">
        <v>622</v>
      </c>
      <c r="N438" s="24" t="s">
        <v>33</v>
      </c>
      <c r="O438" s="24">
        <v>6</v>
      </c>
      <c r="P438" s="31" t="s">
        <v>623</v>
      </c>
      <c r="Q438" s="31" t="s">
        <v>34</v>
      </c>
      <c r="R438" s="24"/>
      <c r="S438" s="24"/>
      <c r="T438" s="31" t="s">
        <v>35</v>
      </c>
      <c r="U438" s="34"/>
      <c r="V438" s="34"/>
      <c r="W438" s="34" t="str">
        <f t="shared" si="0"/>
        <v/>
      </c>
      <c r="X438" s="34" t="str">
        <f t="shared" si="1"/>
        <v/>
      </c>
    </row>
    <row r="439" spans="1:24" ht="14.25" customHeight="1" x14ac:dyDescent="0.25">
      <c r="A439" s="40">
        <v>9.7750000000000004</v>
      </c>
      <c r="B439" s="40">
        <v>13.3</v>
      </c>
      <c r="C439" s="24" t="s">
        <v>195</v>
      </c>
      <c r="D439" s="24"/>
      <c r="E439" s="24" t="s">
        <v>1083</v>
      </c>
      <c r="F439" s="24" t="s">
        <v>1671</v>
      </c>
      <c r="G439" s="31" t="s">
        <v>69</v>
      </c>
      <c r="H439" s="24" t="s">
        <v>28</v>
      </c>
      <c r="I439" s="84" t="s">
        <v>1669</v>
      </c>
      <c r="J439" s="51" t="s">
        <v>1672</v>
      </c>
      <c r="K439" s="36">
        <v>36</v>
      </c>
      <c r="L439" s="36" t="s">
        <v>31</v>
      </c>
      <c r="M439" s="31" t="s">
        <v>622</v>
      </c>
      <c r="N439" s="24" t="s">
        <v>33</v>
      </c>
      <c r="O439" s="24">
        <v>6</v>
      </c>
      <c r="P439" s="31" t="s">
        <v>623</v>
      </c>
      <c r="Q439" s="31" t="s">
        <v>34</v>
      </c>
      <c r="R439" s="24"/>
      <c r="S439" s="24"/>
      <c r="T439" s="31" t="s">
        <v>35</v>
      </c>
      <c r="U439" s="34"/>
      <c r="V439" s="34"/>
      <c r="W439" s="34" t="str">
        <f t="shared" si="0"/>
        <v/>
      </c>
      <c r="X439" s="34" t="str">
        <f t="shared" si="1"/>
        <v/>
      </c>
    </row>
    <row r="440" spans="1:24" ht="14.25" customHeight="1" x14ac:dyDescent="0.25">
      <c r="A440" s="40">
        <v>2.6666000000000003</v>
      </c>
      <c r="B440" s="41">
        <v>3.35</v>
      </c>
      <c r="C440" s="24" t="s">
        <v>195</v>
      </c>
      <c r="D440" s="24"/>
      <c r="E440" s="24" t="s">
        <v>686</v>
      </c>
      <c r="F440" s="24" t="s">
        <v>1673</v>
      </c>
      <c r="G440" s="31" t="s">
        <v>110</v>
      </c>
      <c r="H440" s="24" t="s">
        <v>28</v>
      </c>
      <c r="I440" s="84" t="s">
        <v>1674</v>
      </c>
      <c r="J440" s="51" t="s">
        <v>1675</v>
      </c>
      <c r="K440" s="36">
        <v>37</v>
      </c>
      <c r="L440" s="36" t="s">
        <v>31</v>
      </c>
      <c r="M440" s="31" t="s">
        <v>622</v>
      </c>
      <c r="N440" s="24" t="s">
        <v>33</v>
      </c>
      <c r="O440" s="24">
        <v>6</v>
      </c>
      <c r="P440" s="31" t="s">
        <v>623</v>
      </c>
      <c r="Q440" s="31" t="s">
        <v>34</v>
      </c>
      <c r="R440" s="24"/>
      <c r="S440" s="24"/>
      <c r="T440" s="31" t="s">
        <v>35</v>
      </c>
      <c r="U440" s="34"/>
      <c r="V440" s="34"/>
      <c r="W440" s="34" t="str">
        <f t="shared" si="0"/>
        <v/>
      </c>
      <c r="X440" s="34" t="str">
        <f t="shared" si="1"/>
        <v/>
      </c>
    </row>
    <row r="441" spans="1:24" ht="14.25" customHeight="1" x14ac:dyDescent="0.25">
      <c r="A441" s="40">
        <v>2.6444507462686566</v>
      </c>
      <c r="B441" s="41">
        <v>3.47</v>
      </c>
      <c r="C441" s="24" t="s">
        <v>195</v>
      </c>
      <c r="D441" s="24"/>
      <c r="E441" s="24" t="s">
        <v>1083</v>
      </c>
      <c r="F441" s="24" t="s">
        <v>1676</v>
      </c>
      <c r="G441" s="31" t="s">
        <v>69</v>
      </c>
      <c r="H441" s="24" t="s">
        <v>28</v>
      </c>
      <c r="I441" s="31" t="s">
        <v>1674</v>
      </c>
      <c r="J441" s="24" t="s">
        <v>1677</v>
      </c>
      <c r="K441" s="36">
        <v>38</v>
      </c>
      <c r="L441" s="36" t="s">
        <v>31</v>
      </c>
      <c r="M441" s="31" t="s">
        <v>622</v>
      </c>
      <c r="N441" s="24" t="s">
        <v>33</v>
      </c>
      <c r="O441" s="24">
        <v>6</v>
      </c>
      <c r="P441" s="31" t="s">
        <v>623</v>
      </c>
      <c r="Q441" s="31" t="s">
        <v>34</v>
      </c>
      <c r="R441" s="24"/>
      <c r="S441" s="24"/>
      <c r="T441" s="31" t="s">
        <v>35</v>
      </c>
      <c r="U441" s="34"/>
      <c r="V441" s="34"/>
      <c r="W441" s="34" t="str">
        <f t="shared" si="0"/>
        <v/>
      </c>
      <c r="X441" s="34" t="str">
        <f t="shared" si="1"/>
        <v/>
      </c>
    </row>
    <row r="442" spans="1:24" ht="14.25" customHeight="1" x14ac:dyDescent="0.25">
      <c r="A442" s="40">
        <v>5.4599999999999991</v>
      </c>
      <c r="B442" s="41">
        <v>6.16</v>
      </c>
      <c r="C442" s="24" t="s">
        <v>195</v>
      </c>
      <c r="D442" s="24"/>
      <c r="E442" s="24" t="s">
        <v>686</v>
      </c>
      <c r="F442" s="24" t="s">
        <v>1678</v>
      </c>
      <c r="G442" s="31" t="s">
        <v>110</v>
      </c>
      <c r="H442" s="24" t="s">
        <v>28</v>
      </c>
      <c r="I442" s="31" t="s">
        <v>1679</v>
      </c>
      <c r="J442" s="24" t="s">
        <v>1680</v>
      </c>
      <c r="K442" s="36">
        <v>39</v>
      </c>
      <c r="L442" s="36" t="s">
        <v>31</v>
      </c>
      <c r="M442" s="31" t="s">
        <v>622</v>
      </c>
      <c r="N442" s="24" t="s">
        <v>33</v>
      </c>
      <c r="O442" s="24">
        <v>6</v>
      </c>
      <c r="P442" s="31" t="s">
        <v>623</v>
      </c>
      <c r="Q442" s="31" t="s">
        <v>34</v>
      </c>
      <c r="R442" s="24"/>
      <c r="S442" s="24"/>
      <c r="T442" s="31" t="s">
        <v>35</v>
      </c>
      <c r="U442" s="34"/>
      <c r="V442" s="34"/>
      <c r="W442" s="34" t="str">
        <f t="shared" si="0"/>
        <v/>
      </c>
      <c r="X442" s="34" t="str">
        <f t="shared" si="1"/>
        <v/>
      </c>
    </row>
    <row r="443" spans="1:24" ht="14.25" customHeight="1" x14ac:dyDescent="0.25">
      <c r="A443" s="40">
        <v>4.8760000000000003</v>
      </c>
      <c r="B443" s="40">
        <v>6.7</v>
      </c>
      <c r="C443" s="24" t="s">
        <v>195</v>
      </c>
      <c r="D443" s="24"/>
      <c r="E443" s="24" t="s">
        <v>1083</v>
      </c>
      <c r="F443" s="24" t="s">
        <v>1681</v>
      </c>
      <c r="G443" s="31" t="s">
        <v>69</v>
      </c>
      <c r="H443" s="24" t="s">
        <v>28</v>
      </c>
      <c r="I443" s="31" t="s">
        <v>1679</v>
      </c>
      <c r="J443" s="24" t="s">
        <v>1682</v>
      </c>
      <c r="K443" s="36">
        <v>40</v>
      </c>
      <c r="L443" s="36" t="s">
        <v>31</v>
      </c>
      <c r="M443" s="31" t="s">
        <v>622</v>
      </c>
      <c r="N443" s="24" t="s">
        <v>33</v>
      </c>
      <c r="O443" s="24">
        <v>6</v>
      </c>
      <c r="P443" s="31" t="s">
        <v>623</v>
      </c>
      <c r="Q443" s="31" t="s">
        <v>34</v>
      </c>
      <c r="R443" s="24"/>
      <c r="S443" s="24"/>
      <c r="T443" s="31" t="s">
        <v>35</v>
      </c>
      <c r="U443" s="34"/>
      <c r="V443" s="34"/>
      <c r="W443" s="34" t="str">
        <f t="shared" si="0"/>
        <v/>
      </c>
      <c r="X443" s="34" t="str">
        <f t="shared" si="1"/>
        <v/>
      </c>
    </row>
    <row r="444" spans="1:24" ht="14.25" customHeight="1" x14ac:dyDescent="0.25">
      <c r="A444" s="93">
        <v>5.0999999999999996</v>
      </c>
      <c r="B444" s="93">
        <v>6</v>
      </c>
      <c r="C444" s="94" t="s">
        <v>24</v>
      </c>
      <c r="D444" s="95" t="s">
        <v>818</v>
      </c>
      <c r="E444" s="94" t="s">
        <v>1683</v>
      </c>
      <c r="F444" s="94" t="s">
        <v>1684</v>
      </c>
      <c r="G444" s="95" t="s">
        <v>61</v>
      </c>
      <c r="H444" s="94" t="s">
        <v>28</v>
      </c>
      <c r="I444" s="95" t="s">
        <v>1685</v>
      </c>
      <c r="J444" s="94" t="s">
        <v>1686</v>
      </c>
      <c r="K444" s="96">
        <v>618</v>
      </c>
      <c r="L444" s="96" t="s">
        <v>31</v>
      </c>
      <c r="M444" s="95" t="s">
        <v>1492</v>
      </c>
      <c r="N444" s="94" t="s">
        <v>58</v>
      </c>
      <c r="O444" s="94">
        <v>6</v>
      </c>
      <c r="P444" s="94" t="s">
        <v>44</v>
      </c>
      <c r="Q444" s="95" t="s">
        <v>34</v>
      </c>
      <c r="R444" s="97"/>
      <c r="S444" s="97"/>
      <c r="T444" s="95" t="s">
        <v>1687</v>
      </c>
      <c r="U444" s="34"/>
      <c r="V444" s="34"/>
      <c r="W444" s="34" t="str">
        <f t="shared" si="0"/>
        <v/>
      </c>
      <c r="X444" s="34" t="str">
        <f t="shared" si="1"/>
        <v/>
      </c>
    </row>
    <row r="445" spans="1:24" ht="14.25" customHeight="1" x14ac:dyDescent="0.25">
      <c r="A445" s="22">
        <v>16</v>
      </c>
      <c r="B445" s="23">
        <v>22.7</v>
      </c>
      <c r="C445" s="24" t="s">
        <v>49</v>
      </c>
      <c r="D445" s="24"/>
      <c r="E445" s="25" t="s">
        <v>37</v>
      </c>
      <c r="F445" s="25" t="s">
        <v>1688</v>
      </c>
      <c r="G445" s="27" t="s">
        <v>39</v>
      </c>
      <c r="H445" s="25" t="s">
        <v>40</v>
      </c>
      <c r="I445" s="24"/>
      <c r="J445" s="25" t="s">
        <v>1689</v>
      </c>
      <c r="K445" s="30">
        <v>12</v>
      </c>
      <c r="L445" s="30" t="s">
        <v>31</v>
      </c>
      <c r="M445" s="31" t="s">
        <v>43</v>
      </c>
      <c r="N445" s="24">
        <v>2018</v>
      </c>
      <c r="O445" s="24">
        <v>51</v>
      </c>
      <c r="P445" s="24" t="s">
        <v>44</v>
      </c>
      <c r="Q445" s="31" t="s">
        <v>34</v>
      </c>
      <c r="R445" s="24" t="s">
        <v>45</v>
      </c>
      <c r="S445" s="24" t="s">
        <v>44</v>
      </c>
      <c r="T445" s="31" t="s">
        <v>35</v>
      </c>
      <c r="U445" s="34"/>
      <c r="V445" s="34"/>
      <c r="W445" s="34" t="str">
        <f t="shared" si="0"/>
        <v/>
      </c>
      <c r="X445" s="34" t="str">
        <f t="shared" si="1"/>
        <v/>
      </c>
    </row>
    <row r="446" spans="1:24" ht="14.25" customHeight="1" x14ac:dyDescent="0.25">
      <c r="A446" s="22">
        <v>16</v>
      </c>
      <c r="B446" s="23">
        <v>22.7</v>
      </c>
      <c r="C446" s="24" t="s">
        <v>49</v>
      </c>
      <c r="D446" s="24"/>
      <c r="E446" s="25" t="s">
        <v>37</v>
      </c>
      <c r="F446" s="25" t="s">
        <v>1688</v>
      </c>
      <c r="G446" s="27" t="s">
        <v>46</v>
      </c>
      <c r="H446" s="25" t="s">
        <v>40</v>
      </c>
      <c r="I446" s="24"/>
      <c r="J446" s="25" t="s">
        <v>1689</v>
      </c>
      <c r="K446" s="35">
        <v>12</v>
      </c>
      <c r="L446" s="35" t="s">
        <v>47</v>
      </c>
      <c r="M446" s="31" t="s">
        <v>43</v>
      </c>
      <c r="N446" s="24">
        <v>2018</v>
      </c>
      <c r="O446" s="24">
        <v>51</v>
      </c>
      <c r="P446" s="24" t="s">
        <v>44</v>
      </c>
      <c r="Q446" s="31" t="s">
        <v>34</v>
      </c>
      <c r="R446" s="24" t="s">
        <v>45</v>
      </c>
      <c r="S446" s="24" t="s">
        <v>44</v>
      </c>
      <c r="T446" s="31" t="s">
        <v>35</v>
      </c>
      <c r="U446" s="34"/>
      <c r="V446" s="34"/>
      <c r="W446" s="34" t="str">
        <f t="shared" si="0"/>
        <v/>
      </c>
      <c r="X446" s="34" t="str">
        <f t="shared" si="1"/>
        <v/>
      </c>
    </row>
    <row r="447" spans="1:24" ht="14.25" customHeight="1" x14ac:dyDescent="0.25">
      <c r="A447" s="22">
        <v>16</v>
      </c>
      <c r="B447" s="23">
        <v>22.7</v>
      </c>
      <c r="C447" s="24" t="s">
        <v>49</v>
      </c>
      <c r="D447" s="24"/>
      <c r="E447" s="25" t="s">
        <v>37</v>
      </c>
      <c r="F447" s="25" t="s">
        <v>1688</v>
      </c>
      <c r="G447" s="31" t="s">
        <v>27</v>
      </c>
      <c r="H447" s="25" t="s">
        <v>40</v>
      </c>
      <c r="I447" s="24"/>
      <c r="J447" s="25" t="s">
        <v>1689</v>
      </c>
      <c r="K447" s="35">
        <v>12</v>
      </c>
      <c r="L447" s="35" t="s">
        <v>48</v>
      </c>
      <c r="M447" s="31" t="s">
        <v>43</v>
      </c>
      <c r="N447" s="24">
        <v>2018</v>
      </c>
      <c r="O447" s="24">
        <v>51</v>
      </c>
      <c r="P447" s="24" t="s">
        <v>44</v>
      </c>
      <c r="Q447" s="31" t="s">
        <v>34</v>
      </c>
      <c r="R447" s="24" t="s">
        <v>45</v>
      </c>
      <c r="S447" s="24" t="s">
        <v>44</v>
      </c>
      <c r="T447" s="31" t="s">
        <v>35</v>
      </c>
      <c r="U447" s="34"/>
      <c r="V447" s="34"/>
      <c r="W447" s="34" t="str">
        <f t="shared" si="0"/>
        <v/>
      </c>
      <c r="X447" s="34" t="str">
        <f t="shared" si="1"/>
        <v/>
      </c>
    </row>
    <row r="448" spans="1:24" ht="14.25" customHeight="1" x14ac:dyDescent="0.25">
      <c r="A448" s="22">
        <v>114.35</v>
      </c>
      <c r="B448" s="24" t="s">
        <v>1690</v>
      </c>
      <c r="C448" s="24" t="s">
        <v>1691</v>
      </c>
      <c r="D448" s="24"/>
      <c r="E448" s="24" t="s">
        <v>608</v>
      </c>
      <c r="F448" s="24" t="s">
        <v>1692</v>
      </c>
      <c r="G448" s="31" t="s">
        <v>610</v>
      </c>
      <c r="H448" s="24" t="s">
        <v>40</v>
      </c>
      <c r="I448" s="24"/>
      <c r="J448" s="24" t="s">
        <v>1693</v>
      </c>
      <c r="K448" s="36">
        <v>10</v>
      </c>
      <c r="L448" s="36" t="s">
        <v>31</v>
      </c>
      <c r="M448" s="31" t="s">
        <v>859</v>
      </c>
      <c r="N448" s="24">
        <v>2018</v>
      </c>
      <c r="O448" s="24">
        <v>50</v>
      </c>
      <c r="P448" s="24" t="s">
        <v>44</v>
      </c>
      <c r="Q448" s="31" t="s">
        <v>34</v>
      </c>
      <c r="R448" s="24" t="s">
        <v>45</v>
      </c>
      <c r="S448" s="24" t="s">
        <v>44</v>
      </c>
      <c r="T448" s="31" t="s">
        <v>35</v>
      </c>
      <c r="U448" s="34"/>
      <c r="V448" s="34"/>
      <c r="W448" s="34" t="str">
        <f t="shared" si="0"/>
        <v/>
      </c>
      <c r="X448" s="34" t="str">
        <f t="shared" si="1"/>
        <v/>
      </c>
    </row>
    <row r="449" spans="1:24" ht="14.25" customHeight="1" x14ac:dyDescent="0.25">
      <c r="A449" s="22">
        <v>300</v>
      </c>
      <c r="B449" s="24" t="s">
        <v>1694</v>
      </c>
      <c r="C449" s="24" t="s">
        <v>49</v>
      </c>
      <c r="D449" s="31" t="s">
        <v>818</v>
      </c>
      <c r="E449" s="89" t="s">
        <v>1695</v>
      </c>
      <c r="F449" s="89" t="s">
        <v>1696</v>
      </c>
      <c r="G449" s="31" t="s">
        <v>69</v>
      </c>
      <c r="H449" s="24" t="s">
        <v>40</v>
      </c>
      <c r="I449" s="31" t="s">
        <v>1697</v>
      </c>
      <c r="J449" s="24" t="s">
        <v>1698</v>
      </c>
      <c r="K449" s="36">
        <v>12</v>
      </c>
      <c r="L449" s="36" t="s">
        <v>31</v>
      </c>
      <c r="M449" s="31" t="s">
        <v>859</v>
      </c>
      <c r="N449" s="24">
        <v>2018</v>
      </c>
      <c r="O449" s="24">
        <v>50</v>
      </c>
      <c r="P449" s="24" t="s">
        <v>44</v>
      </c>
      <c r="Q449" s="31" t="s">
        <v>34</v>
      </c>
      <c r="R449" s="24" t="s">
        <v>45</v>
      </c>
      <c r="S449" s="24" t="s">
        <v>44</v>
      </c>
      <c r="T449" s="31" t="s">
        <v>35</v>
      </c>
      <c r="U449" s="34"/>
      <c r="V449" s="34"/>
      <c r="W449" s="34" t="str">
        <f t="shared" si="0"/>
        <v/>
      </c>
      <c r="X449" s="34" t="str">
        <f t="shared" si="1"/>
        <v/>
      </c>
    </row>
    <row r="450" spans="1:24" ht="14.25" customHeight="1" x14ac:dyDescent="0.25">
      <c r="A450" s="36">
        <v>61</v>
      </c>
      <c r="B450" s="24" t="s">
        <v>1699</v>
      </c>
      <c r="C450" s="24" t="s">
        <v>1700</v>
      </c>
      <c r="D450" s="24"/>
      <c r="E450" s="83" t="s">
        <v>1701</v>
      </c>
      <c r="F450" s="24" t="s">
        <v>1702</v>
      </c>
      <c r="G450" s="31" t="s">
        <v>110</v>
      </c>
      <c r="H450" s="24" t="s">
        <v>84</v>
      </c>
      <c r="I450" s="31" t="s">
        <v>1703</v>
      </c>
      <c r="J450" s="24" t="s">
        <v>1704</v>
      </c>
      <c r="K450" s="30">
        <v>1</v>
      </c>
      <c r="L450" s="30" t="s">
        <v>31</v>
      </c>
      <c r="M450" s="31" t="s">
        <v>1705</v>
      </c>
      <c r="N450" s="24" t="s">
        <v>185</v>
      </c>
      <c r="O450" s="24"/>
      <c r="P450" s="24" t="s">
        <v>1706</v>
      </c>
      <c r="Q450" s="31" t="s">
        <v>1607</v>
      </c>
      <c r="R450" s="24"/>
      <c r="S450" s="24"/>
      <c r="T450" s="31" t="s">
        <v>35</v>
      </c>
      <c r="U450" s="34"/>
      <c r="V450" s="34"/>
      <c r="W450" s="34" t="str">
        <f t="shared" si="0"/>
        <v/>
      </c>
      <c r="X450" s="34" t="str">
        <f t="shared" si="1"/>
        <v/>
      </c>
    </row>
    <row r="451" spans="1:24" ht="14.25" customHeight="1" x14ac:dyDescent="0.25">
      <c r="A451" s="36">
        <v>61</v>
      </c>
      <c r="B451" s="24" t="s">
        <v>1707</v>
      </c>
      <c r="C451" s="24" t="s">
        <v>1700</v>
      </c>
      <c r="D451" s="24"/>
      <c r="E451" s="24" t="s">
        <v>1708</v>
      </c>
      <c r="F451" s="24" t="s">
        <v>1709</v>
      </c>
      <c r="G451" s="31" t="s">
        <v>1289</v>
      </c>
      <c r="H451" s="24" t="s">
        <v>84</v>
      </c>
      <c r="I451" s="84" t="s">
        <v>1703</v>
      </c>
      <c r="J451" s="24" t="s">
        <v>1704</v>
      </c>
      <c r="K451" s="35">
        <v>1</v>
      </c>
      <c r="L451" s="35" t="s">
        <v>47</v>
      </c>
      <c r="M451" s="31" t="s">
        <v>1705</v>
      </c>
      <c r="N451" s="24" t="s">
        <v>185</v>
      </c>
      <c r="O451" s="24"/>
      <c r="P451" s="24" t="s">
        <v>1706</v>
      </c>
      <c r="Q451" s="31" t="s">
        <v>1607</v>
      </c>
      <c r="R451" s="24"/>
      <c r="S451" s="24"/>
      <c r="T451" s="31" t="s">
        <v>35</v>
      </c>
      <c r="U451" s="34"/>
      <c r="V451" s="34"/>
      <c r="W451" s="34" t="str">
        <f t="shared" si="0"/>
        <v/>
      </c>
      <c r="X451" s="34" t="str">
        <f t="shared" si="1"/>
        <v/>
      </c>
    </row>
    <row r="452" spans="1:24" ht="14.25" customHeight="1" x14ac:dyDescent="0.25">
      <c r="A452" s="36">
        <v>61</v>
      </c>
      <c r="B452" s="24" t="s">
        <v>1707</v>
      </c>
      <c r="C452" s="24" t="s">
        <v>1710</v>
      </c>
      <c r="D452" s="24"/>
      <c r="E452" s="24" t="s">
        <v>808</v>
      </c>
      <c r="F452" s="24" t="s">
        <v>1711</v>
      </c>
      <c r="G452" s="31" t="s">
        <v>46</v>
      </c>
      <c r="H452" s="24" t="s">
        <v>84</v>
      </c>
      <c r="I452" s="84" t="s">
        <v>1703</v>
      </c>
      <c r="J452" s="24" t="s">
        <v>1704</v>
      </c>
      <c r="K452" s="35">
        <v>1</v>
      </c>
      <c r="L452" s="35" t="s">
        <v>48</v>
      </c>
      <c r="M452" s="31" t="s">
        <v>1705</v>
      </c>
      <c r="N452" s="24" t="s">
        <v>185</v>
      </c>
      <c r="O452" s="24"/>
      <c r="P452" s="24" t="s">
        <v>1706</v>
      </c>
      <c r="Q452" s="31" t="s">
        <v>1607</v>
      </c>
      <c r="R452" s="24"/>
      <c r="S452" s="24"/>
      <c r="T452" s="31" t="s">
        <v>35</v>
      </c>
      <c r="U452" s="34"/>
      <c r="V452" s="34"/>
      <c r="W452" s="34" t="str">
        <f t="shared" si="0"/>
        <v/>
      </c>
      <c r="X452" s="34" t="str">
        <f t="shared" si="1"/>
        <v/>
      </c>
    </row>
    <row r="453" spans="1:24" ht="14.25" customHeight="1" x14ac:dyDescent="0.25">
      <c r="A453" s="36">
        <v>61</v>
      </c>
      <c r="B453" s="24" t="s">
        <v>1699</v>
      </c>
      <c r="C453" s="24" t="s">
        <v>1712</v>
      </c>
      <c r="D453" s="24"/>
      <c r="E453" s="24" t="s">
        <v>1640</v>
      </c>
      <c r="F453" s="24" t="s">
        <v>1713</v>
      </c>
      <c r="G453" s="31" t="s">
        <v>1714</v>
      </c>
      <c r="H453" s="24" t="s">
        <v>84</v>
      </c>
      <c r="I453" s="31" t="s">
        <v>1703</v>
      </c>
      <c r="J453" s="24" t="s">
        <v>1704</v>
      </c>
      <c r="K453" s="35">
        <v>1</v>
      </c>
      <c r="L453" s="35" t="s">
        <v>425</v>
      </c>
      <c r="M453" s="31" t="s">
        <v>1705</v>
      </c>
      <c r="N453" s="24" t="s">
        <v>185</v>
      </c>
      <c r="O453" s="24"/>
      <c r="P453" s="24" t="s">
        <v>1706</v>
      </c>
      <c r="Q453" s="31" t="s">
        <v>1607</v>
      </c>
      <c r="R453" s="24"/>
      <c r="S453" s="24"/>
      <c r="T453" s="31" t="s">
        <v>35</v>
      </c>
      <c r="U453" s="34"/>
      <c r="V453" s="34"/>
      <c r="W453" s="34" t="str">
        <f t="shared" si="0"/>
        <v/>
      </c>
      <c r="X453" s="34" t="str">
        <f t="shared" si="1"/>
        <v/>
      </c>
    </row>
    <row r="454" spans="1:24" ht="14.25" customHeight="1" x14ac:dyDescent="0.25">
      <c r="A454" s="36">
        <v>61</v>
      </c>
      <c r="B454" s="24" t="s">
        <v>1699</v>
      </c>
      <c r="C454" s="24" t="s">
        <v>1700</v>
      </c>
      <c r="D454" s="24"/>
      <c r="E454" s="24" t="s">
        <v>1715</v>
      </c>
      <c r="F454" s="24" t="s">
        <v>1716</v>
      </c>
      <c r="G454" s="31" t="s">
        <v>27</v>
      </c>
      <c r="H454" s="24" t="s">
        <v>84</v>
      </c>
      <c r="I454" s="31" t="s">
        <v>1703</v>
      </c>
      <c r="J454" s="24" t="s">
        <v>1704</v>
      </c>
      <c r="K454" s="35">
        <v>1</v>
      </c>
      <c r="L454" s="35" t="s">
        <v>430</v>
      </c>
      <c r="M454" s="31" t="s">
        <v>1705</v>
      </c>
      <c r="N454" s="24" t="s">
        <v>185</v>
      </c>
      <c r="O454" s="24"/>
      <c r="P454" s="24" t="s">
        <v>1706</v>
      </c>
      <c r="Q454" s="31" t="s">
        <v>1607</v>
      </c>
      <c r="R454" s="24"/>
      <c r="S454" s="24"/>
      <c r="T454" s="31" t="s">
        <v>35</v>
      </c>
      <c r="U454" s="34"/>
      <c r="V454" s="34"/>
      <c r="W454" s="34" t="str">
        <f t="shared" si="0"/>
        <v/>
      </c>
      <c r="X454" s="34" t="str">
        <f t="shared" si="1"/>
        <v/>
      </c>
    </row>
    <row r="455" spans="1:24" ht="14.25" customHeight="1" x14ac:dyDescent="0.25">
      <c r="A455" s="36">
        <v>61</v>
      </c>
      <c r="B455" s="24" t="s">
        <v>1707</v>
      </c>
      <c r="C455" s="24" t="s">
        <v>1710</v>
      </c>
      <c r="D455" s="24"/>
      <c r="E455" s="24" t="s">
        <v>1717</v>
      </c>
      <c r="F455" s="24" t="s">
        <v>1718</v>
      </c>
      <c r="G455" s="31" t="s">
        <v>1719</v>
      </c>
      <c r="H455" s="24" t="s">
        <v>84</v>
      </c>
      <c r="I455" s="84" t="s">
        <v>1703</v>
      </c>
      <c r="J455" s="24" t="s">
        <v>1704</v>
      </c>
      <c r="K455" s="35">
        <v>1</v>
      </c>
      <c r="L455" s="35" t="s">
        <v>1220</v>
      </c>
      <c r="M455" s="31" t="s">
        <v>1705</v>
      </c>
      <c r="N455" s="24" t="s">
        <v>185</v>
      </c>
      <c r="O455" s="24"/>
      <c r="P455" s="24" t="s">
        <v>1706</v>
      </c>
      <c r="Q455" s="31" t="s">
        <v>1607</v>
      </c>
      <c r="R455" s="24"/>
      <c r="S455" s="24"/>
      <c r="T455" s="31" t="s">
        <v>35</v>
      </c>
      <c r="U455" s="34"/>
      <c r="V455" s="34"/>
      <c r="W455" s="34" t="str">
        <f t="shared" si="0"/>
        <v/>
      </c>
      <c r="X455" s="34" t="str">
        <f t="shared" si="1"/>
        <v/>
      </c>
    </row>
    <row r="456" spans="1:24" ht="14.25" customHeight="1" x14ac:dyDescent="0.25">
      <c r="A456" s="36">
        <v>61</v>
      </c>
      <c r="B456" s="24" t="s">
        <v>1707</v>
      </c>
      <c r="C456" s="24" t="s">
        <v>1700</v>
      </c>
      <c r="D456" s="24"/>
      <c r="E456" s="24" t="s">
        <v>108</v>
      </c>
      <c r="F456" s="31" t="s">
        <v>1720</v>
      </c>
      <c r="G456" s="27" t="s">
        <v>39</v>
      </c>
      <c r="H456" s="24" t="s">
        <v>84</v>
      </c>
      <c r="I456" s="84" t="s">
        <v>1703</v>
      </c>
      <c r="J456" s="24" t="s">
        <v>1704</v>
      </c>
      <c r="K456" s="35">
        <v>1</v>
      </c>
      <c r="L456" s="35" t="s">
        <v>1721</v>
      </c>
      <c r="M456" s="31" t="s">
        <v>1705</v>
      </c>
      <c r="N456" s="24" t="s">
        <v>185</v>
      </c>
      <c r="O456" s="24"/>
      <c r="P456" s="24" t="s">
        <v>1706</v>
      </c>
      <c r="Q456" s="31" t="s">
        <v>1607</v>
      </c>
      <c r="R456" s="24"/>
      <c r="S456" s="24"/>
      <c r="T456" s="31" t="s">
        <v>35</v>
      </c>
      <c r="U456" s="34"/>
      <c r="V456" s="34"/>
      <c r="W456" s="34" t="str">
        <f t="shared" si="0"/>
        <v/>
      </c>
      <c r="X456" s="34" t="str">
        <f t="shared" si="1"/>
        <v/>
      </c>
    </row>
    <row r="457" spans="1:24" ht="14.25" customHeight="1" x14ac:dyDescent="0.25">
      <c r="A457" s="36">
        <v>61</v>
      </c>
      <c r="B457" s="24" t="s">
        <v>1707</v>
      </c>
      <c r="C457" s="99" t="s">
        <v>1700</v>
      </c>
      <c r="D457" s="24"/>
      <c r="E457" s="100" t="s">
        <v>1722</v>
      </c>
      <c r="F457" s="99" t="s">
        <v>1723</v>
      </c>
      <c r="G457" s="27" t="s">
        <v>39</v>
      </c>
      <c r="H457" s="24" t="s">
        <v>84</v>
      </c>
      <c r="I457" s="31" t="s">
        <v>1703</v>
      </c>
      <c r="J457" s="24" t="s">
        <v>1704</v>
      </c>
      <c r="K457" s="35">
        <v>1</v>
      </c>
      <c r="L457" s="35" t="s">
        <v>1724</v>
      </c>
      <c r="M457" s="31" t="s">
        <v>1705</v>
      </c>
      <c r="N457" s="24" t="s">
        <v>185</v>
      </c>
      <c r="O457" s="24"/>
      <c r="P457" s="24" t="s">
        <v>1706</v>
      </c>
      <c r="Q457" s="31" t="s">
        <v>1607</v>
      </c>
      <c r="R457" s="24"/>
      <c r="S457" s="24"/>
      <c r="T457" s="31" t="s">
        <v>35</v>
      </c>
      <c r="U457" s="34"/>
      <c r="V457" s="34"/>
      <c r="W457" s="34" t="str">
        <f t="shared" si="0"/>
        <v/>
      </c>
      <c r="X457" s="34" t="str">
        <f t="shared" si="1"/>
        <v/>
      </c>
    </row>
    <row r="458" spans="1:24" ht="14.25" customHeight="1" x14ac:dyDescent="0.25">
      <c r="A458" s="40">
        <v>3.11</v>
      </c>
      <c r="B458" s="44">
        <v>3.8</v>
      </c>
      <c r="C458" s="24" t="s">
        <v>195</v>
      </c>
      <c r="D458" s="24"/>
      <c r="E458" s="24" t="s">
        <v>1725</v>
      </c>
      <c r="F458" s="24" t="s">
        <v>1726</v>
      </c>
      <c r="G458" s="31" t="s">
        <v>1727</v>
      </c>
      <c r="H458" s="24" t="s">
        <v>28</v>
      </c>
      <c r="I458" s="31" t="s">
        <v>1728</v>
      </c>
      <c r="J458" s="24" t="s">
        <v>1729</v>
      </c>
      <c r="K458" s="36">
        <v>545</v>
      </c>
      <c r="L458" s="36" t="s">
        <v>31</v>
      </c>
      <c r="M458" s="31" t="s">
        <v>1730</v>
      </c>
      <c r="N458" s="24" t="s">
        <v>78</v>
      </c>
      <c r="O458" s="24">
        <v>5</v>
      </c>
      <c r="P458" s="24"/>
      <c r="Q458" s="31" t="s">
        <v>34</v>
      </c>
      <c r="R458" s="24"/>
      <c r="S458" s="24"/>
      <c r="T458" s="31" t="s">
        <v>35</v>
      </c>
      <c r="U458" s="34"/>
      <c r="V458" s="34"/>
      <c r="W458" s="34" t="str">
        <f t="shared" si="0"/>
        <v/>
      </c>
      <c r="X458" s="34" t="str">
        <f t="shared" si="1"/>
        <v/>
      </c>
    </row>
    <row r="459" spans="1:24" ht="14.25" customHeight="1" x14ac:dyDescent="0.25">
      <c r="A459" s="40">
        <v>0.2522727272727272</v>
      </c>
      <c r="B459" s="41">
        <v>0.375</v>
      </c>
      <c r="C459" s="24" t="s">
        <v>24</v>
      </c>
      <c r="D459" s="24"/>
      <c r="E459" s="24" t="s">
        <v>574</v>
      </c>
      <c r="F459" s="24" t="s">
        <v>1731</v>
      </c>
      <c r="G459" s="31" t="s">
        <v>69</v>
      </c>
      <c r="H459" s="24" t="s">
        <v>28</v>
      </c>
      <c r="I459" s="31" t="s">
        <v>1732</v>
      </c>
      <c r="J459" s="24" t="s">
        <v>1731</v>
      </c>
      <c r="K459" s="36">
        <v>181</v>
      </c>
      <c r="L459" s="36" t="s">
        <v>31</v>
      </c>
      <c r="M459" s="31" t="s">
        <v>119</v>
      </c>
      <c r="N459" s="24" t="s">
        <v>33</v>
      </c>
      <c r="O459" s="24">
        <v>2</v>
      </c>
      <c r="P459" s="24"/>
      <c r="Q459" s="31" t="s">
        <v>34</v>
      </c>
      <c r="R459" s="24"/>
      <c r="S459" s="24"/>
      <c r="T459" s="31" t="s">
        <v>35</v>
      </c>
      <c r="U459" s="34"/>
      <c r="V459" s="34"/>
      <c r="W459" s="34" t="str">
        <f t="shared" si="0"/>
        <v/>
      </c>
      <c r="X459" s="34" t="str">
        <f t="shared" si="1"/>
        <v/>
      </c>
    </row>
    <row r="460" spans="1:24" ht="14.25" customHeight="1" x14ac:dyDescent="0.25">
      <c r="A460" s="40">
        <v>0.20944444444444443</v>
      </c>
      <c r="B460" s="41">
        <v>0.32500000000000001</v>
      </c>
      <c r="C460" s="24" t="s">
        <v>24</v>
      </c>
      <c r="D460" s="24"/>
      <c r="E460" s="24" t="s">
        <v>574</v>
      </c>
      <c r="F460" s="24" t="s">
        <v>1733</v>
      </c>
      <c r="G460" s="31" t="s">
        <v>69</v>
      </c>
      <c r="H460" s="24" t="s">
        <v>28</v>
      </c>
      <c r="I460" s="31" t="s">
        <v>1734</v>
      </c>
      <c r="J460" s="24" t="s">
        <v>1735</v>
      </c>
      <c r="K460" s="36">
        <v>180</v>
      </c>
      <c r="L460" s="36" t="s">
        <v>31</v>
      </c>
      <c r="M460" s="31" t="s">
        <v>119</v>
      </c>
      <c r="N460" s="24" t="s">
        <v>33</v>
      </c>
      <c r="O460" s="24">
        <v>2</v>
      </c>
      <c r="P460" s="24"/>
      <c r="Q460" s="31" t="s">
        <v>34</v>
      </c>
      <c r="R460" s="24"/>
      <c r="S460" s="24"/>
      <c r="T460" s="31" t="s">
        <v>35</v>
      </c>
      <c r="U460" s="34"/>
      <c r="V460" s="34"/>
      <c r="W460" s="34" t="str">
        <f t="shared" si="0"/>
        <v/>
      </c>
      <c r="X460" s="34" t="str">
        <f t="shared" si="1"/>
        <v/>
      </c>
    </row>
    <row r="461" spans="1:24" ht="14.25" customHeight="1" x14ac:dyDescent="0.25">
      <c r="A461" s="40">
        <v>336</v>
      </c>
      <c r="B461" s="40">
        <v>700</v>
      </c>
      <c r="C461" s="24" t="s">
        <v>1736</v>
      </c>
      <c r="D461" s="24"/>
      <c r="E461" s="24" t="s">
        <v>1737</v>
      </c>
      <c r="F461" s="24" t="s">
        <v>1738</v>
      </c>
      <c r="G461" s="31" t="s">
        <v>934</v>
      </c>
      <c r="H461" s="24" t="s">
        <v>1739</v>
      </c>
      <c r="I461" s="31" t="s">
        <v>1740</v>
      </c>
      <c r="J461" s="24" t="s">
        <v>1741</v>
      </c>
      <c r="K461" s="36">
        <v>41</v>
      </c>
      <c r="L461" s="36" t="s">
        <v>31</v>
      </c>
      <c r="M461" s="31" t="s">
        <v>622</v>
      </c>
      <c r="N461" s="24" t="s">
        <v>33</v>
      </c>
      <c r="O461" s="24">
        <v>6</v>
      </c>
      <c r="P461" s="31" t="s">
        <v>623</v>
      </c>
      <c r="Q461" s="31" t="s">
        <v>34</v>
      </c>
      <c r="R461" s="24"/>
      <c r="S461" s="24" t="s">
        <v>1742</v>
      </c>
      <c r="T461" s="31" t="s">
        <v>35</v>
      </c>
      <c r="U461" s="34"/>
      <c r="V461" s="34"/>
      <c r="W461" s="34" t="str">
        <f t="shared" si="0"/>
        <v/>
      </c>
      <c r="X461" s="34" t="str">
        <f t="shared" si="1"/>
        <v/>
      </c>
    </row>
    <row r="462" spans="1:24" ht="14.25" customHeight="1" x14ac:dyDescent="0.25">
      <c r="A462" s="40">
        <v>481.33333333333331</v>
      </c>
      <c r="B462" s="40">
        <v>902.5</v>
      </c>
      <c r="C462" s="24" t="s">
        <v>1743</v>
      </c>
      <c r="D462" s="24"/>
      <c r="E462" s="24" t="s">
        <v>1737</v>
      </c>
      <c r="F462" s="24" t="s">
        <v>1744</v>
      </c>
      <c r="G462" s="31" t="s">
        <v>934</v>
      </c>
      <c r="H462" s="24" t="s">
        <v>1739</v>
      </c>
      <c r="I462" s="31" t="s">
        <v>1745</v>
      </c>
      <c r="J462" s="24" t="s">
        <v>1746</v>
      </c>
      <c r="K462" s="36">
        <v>42</v>
      </c>
      <c r="L462" s="36" t="s">
        <v>31</v>
      </c>
      <c r="M462" s="31" t="s">
        <v>622</v>
      </c>
      <c r="N462" s="24" t="s">
        <v>33</v>
      </c>
      <c r="O462" s="24">
        <v>6</v>
      </c>
      <c r="P462" s="31" t="s">
        <v>623</v>
      </c>
      <c r="Q462" s="31" t="s">
        <v>34</v>
      </c>
      <c r="R462" s="24"/>
      <c r="S462" s="24" t="s">
        <v>1742</v>
      </c>
      <c r="T462" s="31" t="s">
        <v>35</v>
      </c>
      <c r="U462" s="34"/>
      <c r="V462" s="34"/>
      <c r="W462" s="34" t="str">
        <f t="shared" si="0"/>
        <v/>
      </c>
      <c r="X462" s="34" t="str">
        <f t="shared" si="1"/>
        <v/>
      </c>
    </row>
    <row r="463" spans="1:24" ht="14.25" customHeight="1" x14ac:dyDescent="0.25">
      <c r="A463" s="40">
        <v>336.00000000000006</v>
      </c>
      <c r="B463" s="40">
        <v>469</v>
      </c>
      <c r="C463" s="24" t="s">
        <v>1747</v>
      </c>
      <c r="D463" s="24"/>
      <c r="E463" s="24" t="s">
        <v>1737</v>
      </c>
      <c r="F463" s="24" t="s">
        <v>1748</v>
      </c>
      <c r="G463" s="31" t="s">
        <v>934</v>
      </c>
      <c r="H463" s="24" t="s">
        <v>1739</v>
      </c>
      <c r="I463" s="84" t="s">
        <v>1749</v>
      </c>
      <c r="J463" s="51" t="s">
        <v>1750</v>
      </c>
      <c r="K463" s="36">
        <v>43</v>
      </c>
      <c r="L463" s="36" t="s">
        <v>31</v>
      </c>
      <c r="M463" s="31" t="s">
        <v>622</v>
      </c>
      <c r="N463" s="24" t="s">
        <v>33</v>
      </c>
      <c r="O463" s="24">
        <v>6</v>
      </c>
      <c r="P463" s="31" t="s">
        <v>623</v>
      </c>
      <c r="Q463" s="31" t="s">
        <v>34</v>
      </c>
      <c r="R463" s="24"/>
      <c r="S463" s="24" t="s">
        <v>1742</v>
      </c>
      <c r="T463" s="31" t="s">
        <v>35</v>
      </c>
      <c r="U463" s="34"/>
      <c r="V463" s="34"/>
      <c r="W463" s="34" t="str">
        <f t="shared" si="0"/>
        <v/>
      </c>
      <c r="X463" s="34" t="str">
        <f t="shared" si="1"/>
        <v/>
      </c>
    </row>
    <row r="464" spans="1:24" ht="14.25" customHeight="1" x14ac:dyDescent="0.25">
      <c r="A464" s="22">
        <v>93.333333333333329</v>
      </c>
      <c r="B464" s="23">
        <f>16300/60</f>
        <v>271.66666666666669</v>
      </c>
      <c r="C464" s="24"/>
      <c r="D464" s="24"/>
      <c r="E464" s="25" t="s">
        <v>1751</v>
      </c>
      <c r="F464" s="25" t="s">
        <v>1752</v>
      </c>
      <c r="G464" s="31" t="s">
        <v>1289</v>
      </c>
      <c r="H464" s="25" t="s">
        <v>84</v>
      </c>
      <c r="I464" s="51"/>
      <c r="J464" s="86" t="s">
        <v>1753</v>
      </c>
      <c r="K464" s="36">
        <v>13</v>
      </c>
      <c r="L464" s="36" t="s">
        <v>31</v>
      </c>
      <c r="M464" s="31" t="s">
        <v>43</v>
      </c>
      <c r="N464" s="24">
        <v>2018</v>
      </c>
      <c r="O464" s="31" t="s">
        <v>822</v>
      </c>
      <c r="P464" s="24" t="s">
        <v>44</v>
      </c>
      <c r="Q464" s="31" t="s">
        <v>34</v>
      </c>
      <c r="R464" s="24"/>
      <c r="S464" s="24" t="s">
        <v>44</v>
      </c>
      <c r="T464" s="31" t="s">
        <v>35</v>
      </c>
      <c r="U464" s="34"/>
      <c r="V464" s="34"/>
      <c r="W464" s="34" t="str">
        <f t="shared" si="0"/>
        <v/>
      </c>
      <c r="X464" s="34" t="str">
        <f t="shared" si="1"/>
        <v/>
      </c>
    </row>
    <row r="465" spans="1:24" ht="14.25" customHeight="1" x14ac:dyDescent="0.25">
      <c r="A465" s="22">
        <v>29.642857142857142</v>
      </c>
      <c r="B465" s="25">
        <f>900/28</f>
        <v>32.142857142857146</v>
      </c>
      <c r="C465" s="24"/>
      <c r="D465" s="24"/>
      <c r="E465" s="24" t="s">
        <v>1083</v>
      </c>
      <c r="F465" s="25" t="s">
        <v>1754</v>
      </c>
      <c r="G465" s="31" t="s">
        <v>69</v>
      </c>
      <c r="H465" s="25" t="s">
        <v>84</v>
      </c>
      <c r="I465" s="51"/>
      <c r="J465" s="86" t="s">
        <v>1755</v>
      </c>
      <c r="K465" s="36">
        <v>14</v>
      </c>
      <c r="L465" s="36" t="s">
        <v>31</v>
      </c>
      <c r="M465" s="31" t="s">
        <v>43</v>
      </c>
      <c r="N465" s="24">
        <v>2018</v>
      </c>
      <c r="O465" s="24">
        <v>51</v>
      </c>
      <c r="P465" s="24" t="s">
        <v>44</v>
      </c>
      <c r="Q465" s="31" t="s">
        <v>34</v>
      </c>
      <c r="R465" s="25"/>
      <c r="S465" s="25" t="s">
        <v>44</v>
      </c>
      <c r="T465" s="31" t="s">
        <v>35</v>
      </c>
      <c r="U465" s="34"/>
      <c r="V465" s="34"/>
      <c r="W465" s="34" t="str">
        <f t="shared" si="0"/>
        <v/>
      </c>
      <c r="X465" s="34" t="str">
        <f t="shared" si="1"/>
        <v/>
      </c>
    </row>
    <row r="466" spans="1:24" ht="14.25" customHeight="1" x14ac:dyDescent="0.25">
      <c r="A466" s="22">
        <v>57.142857142857146</v>
      </c>
      <c r="B466" s="25">
        <f>1700/28</f>
        <v>60.714285714285715</v>
      </c>
      <c r="C466" s="24"/>
      <c r="D466" s="24"/>
      <c r="E466" s="24" t="s">
        <v>1083</v>
      </c>
      <c r="F466" s="25" t="s">
        <v>1756</v>
      </c>
      <c r="G466" s="31" t="s">
        <v>69</v>
      </c>
      <c r="H466" s="25" t="s">
        <v>84</v>
      </c>
      <c r="I466" s="51"/>
      <c r="J466" s="86" t="s">
        <v>1757</v>
      </c>
      <c r="K466" s="36">
        <v>15</v>
      </c>
      <c r="L466" s="36" t="s">
        <v>31</v>
      </c>
      <c r="M466" s="31" t="s">
        <v>43</v>
      </c>
      <c r="N466" s="24">
        <v>2018</v>
      </c>
      <c r="O466" s="24">
        <v>51</v>
      </c>
      <c r="P466" s="24" t="s">
        <v>44</v>
      </c>
      <c r="Q466" s="31" t="s">
        <v>34</v>
      </c>
      <c r="R466" s="25"/>
      <c r="S466" s="25" t="s">
        <v>44</v>
      </c>
      <c r="T466" s="31" t="s">
        <v>35</v>
      </c>
      <c r="U466" s="34"/>
      <c r="V466" s="34"/>
      <c r="W466" s="34" t="str">
        <f t="shared" si="0"/>
        <v/>
      </c>
      <c r="X466" s="34" t="str">
        <f t="shared" si="1"/>
        <v/>
      </c>
    </row>
    <row r="467" spans="1:24" ht="14.25" customHeight="1" x14ac:dyDescent="0.25">
      <c r="A467" s="101">
        <v>23.12142857142857</v>
      </c>
      <c r="B467" s="102">
        <f t="shared" ref="B467:B469" si="4">2142/28</f>
        <v>76.5</v>
      </c>
      <c r="C467" s="103"/>
      <c r="D467" s="103"/>
      <c r="E467" s="104" t="s">
        <v>37</v>
      </c>
      <c r="F467" s="104" t="s">
        <v>1758</v>
      </c>
      <c r="G467" s="105" t="s">
        <v>39</v>
      </c>
      <c r="H467" s="104" t="s">
        <v>84</v>
      </c>
      <c r="I467" s="103"/>
      <c r="J467" s="104" t="s">
        <v>1759</v>
      </c>
      <c r="K467" s="106">
        <v>16</v>
      </c>
      <c r="L467" s="106" t="s">
        <v>31</v>
      </c>
      <c r="M467" s="107" t="s">
        <v>43</v>
      </c>
      <c r="N467" s="103">
        <v>2018</v>
      </c>
      <c r="O467" s="103">
        <v>51</v>
      </c>
      <c r="P467" s="103" t="s">
        <v>44</v>
      </c>
      <c r="Q467" s="107" t="s">
        <v>34</v>
      </c>
      <c r="R467" s="103"/>
      <c r="S467" s="103"/>
      <c r="T467" s="107" t="s">
        <v>1760</v>
      </c>
      <c r="U467" s="34"/>
      <c r="V467" s="34"/>
      <c r="W467" s="34" t="str">
        <f t="shared" si="0"/>
        <v/>
      </c>
      <c r="X467" s="34" t="str">
        <f t="shared" si="1"/>
        <v/>
      </c>
    </row>
    <row r="468" spans="1:24" ht="14.25" customHeight="1" x14ac:dyDescent="0.25">
      <c r="A468" s="101">
        <v>23.12142857142857</v>
      </c>
      <c r="B468" s="102">
        <f t="shared" si="4"/>
        <v>76.5</v>
      </c>
      <c r="C468" s="103"/>
      <c r="D468" s="103"/>
      <c r="E468" s="104" t="s">
        <v>37</v>
      </c>
      <c r="F468" s="104" t="s">
        <v>1758</v>
      </c>
      <c r="G468" s="105" t="s">
        <v>46</v>
      </c>
      <c r="H468" s="104" t="s">
        <v>84</v>
      </c>
      <c r="I468" s="103"/>
      <c r="J468" s="104" t="s">
        <v>1759</v>
      </c>
      <c r="K468" s="106">
        <v>16</v>
      </c>
      <c r="L468" s="106" t="s">
        <v>47</v>
      </c>
      <c r="M468" s="107" t="s">
        <v>43</v>
      </c>
      <c r="N468" s="103">
        <v>2018</v>
      </c>
      <c r="O468" s="103">
        <v>51</v>
      </c>
      <c r="P468" s="103" t="s">
        <v>44</v>
      </c>
      <c r="Q468" s="107" t="s">
        <v>34</v>
      </c>
      <c r="R468" s="103"/>
      <c r="S468" s="103"/>
      <c r="T468" s="107" t="s">
        <v>1760</v>
      </c>
      <c r="U468" s="34"/>
      <c r="V468" s="34"/>
      <c r="W468" s="34" t="str">
        <f t="shared" si="0"/>
        <v/>
      </c>
      <c r="X468" s="34" t="str">
        <f t="shared" si="1"/>
        <v/>
      </c>
    </row>
    <row r="469" spans="1:24" ht="14.25" customHeight="1" x14ac:dyDescent="0.25">
      <c r="A469" s="101">
        <v>23.12142857142857</v>
      </c>
      <c r="B469" s="102">
        <f t="shared" si="4"/>
        <v>76.5</v>
      </c>
      <c r="C469" s="103"/>
      <c r="D469" s="103"/>
      <c r="E469" s="104" t="s">
        <v>37</v>
      </c>
      <c r="F469" s="104" t="s">
        <v>1758</v>
      </c>
      <c r="G469" s="107" t="s">
        <v>27</v>
      </c>
      <c r="H469" s="104" t="s">
        <v>84</v>
      </c>
      <c r="I469" s="103"/>
      <c r="J469" s="104" t="s">
        <v>1759</v>
      </c>
      <c r="K469" s="106">
        <v>16</v>
      </c>
      <c r="L469" s="106" t="s">
        <v>48</v>
      </c>
      <c r="M469" s="107" t="s">
        <v>43</v>
      </c>
      <c r="N469" s="103">
        <v>2018</v>
      </c>
      <c r="O469" s="103">
        <v>51</v>
      </c>
      <c r="P469" s="103" t="s">
        <v>44</v>
      </c>
      <c r="Q469" s="107" t="s">
        <v>34</v>
      </c>
      <c r="R469" s="103"/>
      <c r="S469" s="103"/>
      <c r="T469" s="107" t="s">
        <v>1760</v>
      </c>
      <c r="U469" s="34"/>
      <c r="V469" s="34"/>
      <c r="W469" s="34" t="str">
        <f t="shared" si="0"/>
        <v/>
      </c>
      <c r="X469" s="34" t="str">
        <f t="shared" si="1"/>
        <v/>
      </c>
    </row>
    <row r="470" spans="1:24" ht="14.25" customHeight="1" x14ac:dyDescent="0.25">
      <c r="A470" s="40">
        <v>1.24</v>
      </c>
      <c r="B470" s="40" t="s">
        <v>1761</v>
      </c>
      <c r="C470" s="24" t="s">
        <v>1762</v>
      </c>
      <c r="D470" s="24"/>
      <c r="E470" s="24" t="s">
        <v>483</v>
      </c>
      <c r="F470" s="24" t="s">
        <v>1763</v>
      </c>
      <c r="G470" s="31" t="s">
        <v>46</v>
      </c>
      <c r="H470" s="24" t="s">
        <v>84</v>
      </c>
      <c r="I470" s="31" t="s">
        <v>1764</v>
      </c>
      <c r="J470" s="24" t="s">
        <v>1765</v>
      </c>
      <c r="K470" s="36">
        <v>373</v>
      </c>
      <c r="L470" s="36" t="s">
        <v>31</v>
      </c>
      <c r="M470" s="31" t="s">
        <v>87</v>
      </c>
      <c r="N470" s="24" t="s">
        <v>88</v>
      </c>
      <c r="O470" s="24">
        <v>3</v>
      </c>
      <c r="P470" s="24"/>
      <c r="Q470" s="31" t="s">
        <v>34</v>
      </c>
      <c r="R470" s="49"/>
      <c r="S470" s="49"/>
      <c r="T470" s="31" t="s">
        <v>35</v>
      </c>
      <c r="U470" s="34"/>
      <c r="V470" s="34"/>
      <c r="W470" s="34" t="str">
        <f t="shared" si="0"/>
        <v/>
      </c>
      <c r="X470" s="34" t="str">
        <f t="shared" si="1"/>
        <v/>
      </c>
    </row>
    <row r="471" spans="1:24" ht="14.25" customHeight="1" x14ac:dyDescent="0.25">
      <c r="A471" s="40">
        <v>0.1225</v>
      </c>
      <c r="B471" s="41" t="s">
        <v>1766</v>
      </c>
      <c r="C471" s="24" t="s">
        <v>1767</v>
      </c>
      <c r="D471" s="24"/>
      <c r="E471" s="24" t="s">
        <v>841</v>
      </c>
      <c r="F471" s="24" t="s">
        <v>1768</v>
      </c>
      <c r="G471" s="31" t="s">
        <v>93</v>
      </c>
      <c r="H471" s="24" t="s">
        <v>84</v>
      </c>
      <c r="I471" s="84" t="s">
        <v>1769</v>
      </c>
      <c r="J471" s="51" t="s">
        <v>1770</v>
      </c>
      <c r="K471" s="36">
        <v>817</v>
      </c>
      <c r="L471" s="36" t="s">
        <v>31</v>
      </c>
      <c r="M471" s="31" t="s">
        <v>306</v>
      </c>
      <c r="N471" s="24" t="s">
        <v>88</v>
      </c>
      <c r="O471" s="24">
        <v>7</v>
      </c>
      <c r="P471" s="24"/>
      <c r="Q471" s="31" t="s">
        <v>34</v>
      </c>
      <c r="R471" s="24"/>
      <c r="S471" s="24"/>
      <c r="T471" s="31" t="s">
        <v>35</v>
      </c>
      <c r="U471" s="34"/>
      <c r="V471" s="34"/>
      <c r="W471" s="34" t="str">
        <f t="shared" si="0"/>
        <v/>
      </c>
      <c r="X471" s="34" t="str">
        <f t="shared" si="1"/>
        <v/>
      </c>
    </row>
    <row r="472" spans="1:24" ht="14.25" customHeight="1" x14ac:dyDescent="0.25">
      <c r="A472" s="40">
        <v>4.3650000000000002</v>
      </c>
      <c r="B472" s="40" t="s">
        <v>1771</v>
      </c>
      <c r="C472" s="24" t="s">
        <v>1772</v>
      </c>
      <c r="D472" s="24"/>
      <c r="E472" s="24" t="s">
        <v>841</v>
      </c>
      <c r="F472" s="24" t="s">
        <v>1773</v>
      </c>
      <c r="G472" s="31" t="s">
        <v>110</v>
      </c>
      <c r="H472" s="24" t="s">
        <v>144</v>
      </c>
      <c r="I472" s="84" t="s">
        <v>1774</v>
      </c>
      <c r="J472" s="51" t="s">
        <v>1775</v>
      </c>
      <c r="K472" s="36">
        <v>818</v>
      </c>
      <c r="L472" s="36" t="s">
        <v>31</v>
      </c>
      <c r="M472" s="31" t="s">
        <v>306</v>
      </c>
      <c r="N472" s="24" t="s">
        <v>88</v>
      </c>
      <c r="O472" s="24">
        <v>7</v>
      </c>
      <c r="P472" s="24"/>
      <c r="Q472" s="31" t="s">
        <v>34</v>
      </c>
      <c r="R472" s="24"/>
      <c r="S472" s="24"/>
      <c r="T472" s="31" t="s">
        <v>35</v>
      </c>
      <c r="U472" s="34"/>
      <c r="V472" s="34"/>
      <c r="W472" s="34" t="str">
        <f t="shared" si="0"/>
        <v/>
      </c>
      <c r="X472" s="34" t="str">
        <f t="shared" si="1"/>
        <v/>
      </c>
    </row>
    <row r="473" spans="1:24" ht="14.25" customHeight="1" x14ac:dyDescent="0.25">
      <c r="A473" s="40">
        <v>70.400000000000006</v>
      </c>
      <c r="B473" s="24">
        <v>80</v>
      </c>
      <c r="C473" s="24" t="s">
        <v>1776</v>
      </c>
      <c r="D473" s="24"/>
      <c r="E473" s="24" t="s">
        <v>1777</v>
      </c>
      <c r="F473" s="24" t="s">
        <v>1778</v>
      </c>
      <c r="G473" s="27" t="s">
        <v>39</v>
      </c>
      <c r="H473" s="24" t="s">
        <v>1776</v>
      </c>
      <c r="I473" s="31" t="s">
        <v>1779</v>
      </c>
      <c r="J473" s="24" t="s">
        <v>1780</v>
      </c>
      <c r="K473" s="36">
        <v>512</v>
      </c>
      <c r="L473" s="36" t="s">
        <v>31</v>
      </c>
      <c r="M473" s="31" t="s">
        <v>1730</v>
      </c>
      <c r="N473" s="24" t="s">
        <v>78</v>
      </c>
      <c r="O473" s="24">
        <v>5</v>
      </c>
      <c r="P473" s="24"/>
      <c r="Q473" s="31" t="s">
        <v>34</v>
      </c>
      <c r="R473" s="24"/>
      <c r="S473" s="24"/>
      <c r="T473" s="31" t="s">
        <v>35</v>
      </c>
      <c r="U473" s="34"/>
      <c r="V473" s="34"/>
      <c r="W473" s="34" t="str">
        <f t="shared" si="0"/>
        <v/>
      </c>
      <c r="X473" s="34" t="str">
        <f t="shared" si="1"/>
        <v/>
      </c>
    </row>
    <row r="474" spans="1:24" ht="14.25" customHeight="1" x14ac:dyDescent="0.25">
      <c r="A474" s="40">
        <v>8.8000000000000007</v>
      </c>
      <c r="B474" s="40" t="s">
        <v>1781</v>
      </c>
      <c r="C474" s="24" t="s">
        <v>348</v>
      </c>
      <c r="D474" s="24"/>
      <c r="E474" s="24" t="s">
        <v>1782</v>
      </c>
      <c r="F474" s="24" t="s">
        <v>1783</v>
      </c>
      <c r="G474" s="31" t="s">
        <v>1784</v>
      </c>
      <c r="H474" s="24" t="s">
        <v>1785</v>
      </c>
      <c r="I474" s="84" t="s">
        <v>1786</v>
      </c>
      <c r="J474" s="51" t="s">
        <v>1787</v>
      </c>
      <c r="K474" s="36">
        <v>547</v>
      </c>
      <c r="L474" s="36" t="s">
        <v>31</v>
      </c>
      <c r="M474" s="31" t="s">
        <v>234</v>
      </c>
      <c r="N474" s="24" t="s">
        <v>88</v>
      </c>
      <c r="O474" s="24">
        <v>5</v>
      </c>
      <c r="P474" s="24"/>
      <c r="Q474" s="31" t="s">
        <v>34</v>
      </c>
      <c r="R474" s="24"/>
      <c r="S474" s="24"/>
      <c r="T474" s="31" t="s">
        <v>35</v>
      </c>
      <c r="U474" s="34"/>
      <c r="V474" s="34"/>
      <c r="W474" s="34" t="str">
        <f t="shared" si="0"/>
        <v/>
      </c>
      <c r="X474" s="34" t="str">
        <f t="shared" si="1"/>
        <v/>
      </c>
    </row>
    <row r="475" spans="1:24" ht="14.25" customHeight="1" x14ac:dyDescent="0.25">
      <c r="A475" s="40">
        <v>4.532</v>
      </c>
      <c r="B475" s="40" t="s">
        <v>1788</v>
      </c>
      <c r="C475" s="24" t="s">
        <v>348</v>
      </c>
      <c r="D475" s="24"/>
      <c r="E475" s="24" t="s">
        <v>1782</v>
      </c>
      <c r="F475" s="24" t="s">
        <v>1789</v>
      </c>
      <c r="G475" s="31" t="s">
        <v>1784</v>
      </c>
      <c r="H475" s="24" t="s">
        <v>1785</v>
      </c>
      <c r="I475" s="84" t="s">
        <v>1790</v>
      </c>
      <c r="J475" s="51" t="s">
        <v>1791</v>
      </c>
      <c r="K475" s="36">
        <v>548</v>
      </c>
      <c r="L475" s="36" t="s">
        <v>31</v>
      </c>
      <c r="M475" s="31" t="s">
        <v>234</v>
      </c>
      <c r="N475" s="24" t="s">
        <v>88</v>
      </c>
      <c r="O475" s="24">
        <v>5</v>
      </c>
      <c r="P475" s="24"/>
      <c r="Q475" s="31" t="s">
        <v>34</v>
      </c>
      <c r="R475" s="24"/>
      <c r="S475" s="24"/>
      <c r="T475" s="31" t="s">
        <v>35</v>
      </c>
      <c r="U475" s="34"/>
      <c r="V475" s="34"/>
      <c r="W475" s="34" t="str">
        <f t="shared" si="0"/>
        <v/>
      </c>
      <c r="X475" s="34" t="str">
        <f t="shared" si="1"/>
        <v/>
      </c>
    </row>
    <row r="476" spans="1:24" ht="14.25" customHeight="1" x14ac:dyDescent="0.25">
      <c r="A476" s="40">
        <v>3.3449999999999998</v>
      </c>
      <c r="B476" s="40">
        <v>5</v>
      </c>
      <c r="C476" s="24" t="s">
        <v>681</v>
      </c>
      <c r="D476" s="24"/>
      <c r="E476" s="24" t="s">
        <v>178</v>
      </c>
      <c r="F476" s="24" t="s">
        <v>1792</v>
      </c>
      <c r="G476" s="31" t="s">
        <v>180</v>
      </c>
      <c r="H476" s="24" t="s">
        <v>681</v>
      </c>
      <c r="I476" s="84" t="s">
        <v>1793</v>
      </c>
      <c r="J476" s="51" t="s">
        <v>1794</v>
      </c>
      <c r="K476" s="36">
        <v>692</v>
      </c>
      <c r="L476" s="36" t="s">
        <v>31</v>
      </c>
      <c r="M476" s="31" t="s">
        <v>72</v>
      </c>
      <c r="N476" s="24" t="s">
        <v>33</v>
      </c>
      <c r="O476" s="24">
        <v>8</v>
      </c>
      <c r="P476" s="24"/>
      <c r="Q476" s="31" t="s">
        <v>34</v>
      </c>
      <c r="R476" s="24"/>
      <c r="S476" s="24"/>
      <c r="T476" s="31" t="s">
        <v>35</v>
      </c>
      <c r="U476" s="34"/>
      <c r="V476" s="34"/>
      <c r="W476" s="34" t="str">
        <f t="shared" si="0"/>
        <v/>
      </c>
      <c r="X476" s="34" t="str">
        <f t="shared" si="1"/>
        <v/>
      </c>
    </row>
    <row r="477" spans="1:24" ht="14.25" customHeight="1" x14ac:dyDescent="0.25">
      <c r="A477" s="40">
        <v>0.14000000000000001</v>
      </c>
      <c r="B477" s="40" t="s">
        <v>1795</v>
      </c>
      <c r="C477" s="24" t="s">
        <v>121</v>
      </c>
      <c r="D477" s="24"/>
      <c r="E477" s="24" t="s">
        <v>1796</v>
      </c>
      <c r="F477" s="24" t="s">
        <v>1797</v>
      </c>
      <c r="G477" s="31" t="s">
        <v>83</v>
      </c>
      <c r="H477" s="24" t="s">
        <v>84</v>
      </c>
      <c r="I477" s="31" t="s">
        <v>1798</v>
      </c>
      <c r="J477" s="24" t="s">
        <v>1799</v>
      </c>
      <c r="K477" s="30">
        <v>441</v>
      </c>
      <c r="L477" s="30" t="s">
        <v>31</v>
      </c>
      <c r="M477" s="31" t="s">
        <v>153</v>
      </c>
      <c r="N477" s="24" t="s">
        <v>88</v>
      </c>
      <c r="O477" s="24">
        <v>4</v>
      </c>
      <c r="P477" s="24"/>
      <c r="Q477" s="31" t="s">
        <v>34</v>
      </c>
      <c r="R477" s="24"/>
      <c r="S477" s="24"/>
      <c r="T477" s="31" t="s">
        <v>35</v>
      </c>
      <c r="U477" s="34"/>
      <c r="V477" s="34"/>
      <c r="W477" s="34" t="str">
        <f t="shared" si="0"/>
        <v/>
      </c>
      <c r="X477" s="34" t="str">
        <f t="shared" si="1"/>
        <v/>
      </c>
    </row>
    <row r="478" spans="1:24" ht="14.25" customHeight="1" x14ac:dyDescent="0.25">
      <c r="A478" s="40">
        <v>0.14000000000000001</v>
      </c>
      <c r="B478" s="40" t="s">
        <v>1800</v>
      </c>
      <c r="C478" s="24" t="s">
        <v>121</v>
      </c>
      <c r="D478" s="24"/>
      <c r="E478" s="24" t="s">
        <v>505</v>
      </c>
      <c r="F478" s="24" t="s">
        <v>1801</v>
      </c>
      <c r="G478" s="31" t="s">
        <v>83</v>
      </c>
      <c r="H478" s="24" t="s">
        <v>84</v>
      </c>
      <c r="I478" s="31" t="s">
        <v>1798</v>
      </c>
      <c r="J478" s="24" t="s">
        <v>1799</v>
      </c>
      <c r="K478" s="35">
        <v>441</v>
      </c>
      <c r="L478" s="35" t="s">
        <v>47</v>
      </c>
      <c r="M478" s="31" t="s">
        <v>153</v>
      </c>
      <c r="N478" s="24" t="s">
        <v>88</v>
      </c>
      <c r="O478" s="24">
        <v>4</v>
      </c>
      <c r="P478" s="24"/>
      <c r="Q478" s="31" t="s">
        <v>34</v>
      </c>
      <c r="R478" s="24"/>
      <c r="S478" s="24"/>
      <c r="T478" s="31" t="s">
        <v>35</v>
      </c>
      <c r="U478" s="34"/>
      <c r="V478" s="34"/>
      <c r="W478" s="34" t="str">
        <f t="shared" si="0"/>
        <v/>
      </c>
      <c r="X478" s="34" t="str">
        <f t="shared" si="1"/>
        <v/>
      </c>
    </row>
    <row r="479" spans="1:24" ht="14.25" customHeight="1" x14ac:dyDescent="0.25">
      <c r="A479" s="40">
        <v>0.14000000000000001</v>
      </c>
      <c r="B479" s="40" t="s">
        <v>1802</v>
      </c>
      <c r="C479" s="24" t="s">
        <v>121</v>
      </c>
      <c r="D479" s="24"/>
      <c r="E479" s="36" t="s">
        <v>79</v>
      </c>
      <c r="F479" s="24" t="s">
        <v>1803</v>
      </c>
      <c r="G479" s="31" t="s">
        <v>83</v>
      </c>
      <c r="H479" s="24" t="s">
        <v>84</v>
      </c>
      <c r="I479" s="31" t="s">
        <v>1798</v>
      </c>
      <c r="J479" s="24" t="s">
        <v>1799</v>
      </c>
      <c r="K479" s="35">
        <v>441</v>
      </c>
      <c r="L479" s="35" t="s">
        <v>48</v>
      </c>
      <c r="M479" s="31" t="s">
        <v>153</v>
      </c>
      <c r="N479" s="24" t="s">
        <v>88</v>
      </c>
      <c r="O479" s="24">
        <v>4</v>
      </c>
      <c r="P479" s="24"/>
      <c r="Q479" s="31" t="s">
        <v>34</v>
      </c>
      <c r="R479" s="24"/>
      <c r="S479" s="24"/>
      <c r="T479" s="31" t="s">
        <v>35</v>
      </c>
      <c r="U479" s="34"/>
      <c r="V479" s="34"/>
      <c r="W479" s="34" t="str">
        <f t="shared" si="0"/>
        <v/>
      </c>
      <c r="X479" s="34" t="str">
        <f t="shared" si="1"/>
        <v/>
      </c>
    </row>
    <row r="480" spans="1:24" ht="14.25" customHeight="1" x14ac:dyDescent="0.25">
      <c r="A480" s="40">
        <v>4.49</v>
      </c>
      <c r="B480" s="40" t="s">
        <v>1804</v>
      </c>
      <c r="C480" s="24" t="s">
        <v>997</v>
      </c>
      <c r="D480" s="24"/>
      <c r="E480" s="36" t="s">
        <v>79</v>
      </c>
      <c r="F480" s="24" t="s">
        <v>1803</v>
      </c>
      <c r="G480" s="31" t="s">
        <v>83</v>
      </c>
      <c r="H480" s="24" t="s">
        <v>207</v>
      </c>
      <c r="I480" s="31" t="s">
        <v>1805</v>
      </c>
      <c r="J480" s="24" t="s">
        <v>1806</v>
      </c>
      <c r="K480" s="36">
        <v>442</v>
      </c>
      <c r="L480" s="36" t="s">
        <v>31</v>
      </c>
      <c r="M480" s="31" t="s">
        <v>153</v>
      </c>
      <c r="N480" s="24" t="s">
        <v>88</v>
      </c>
      <c r="O480" s="24">
        <v>4</v>
      </c>
      <c r="P480" s="24"/>
      <c r="Q480" s="31" t="s">
        <v>34</v>
      </c>
      <c r="R480" s="24"/>
      <c r="S480" s="24"/>
      <c r="T480" s="31" t="s">
        <v>35</v>
      </c>
      <c r="U480" s="34"/>
      <c r="V480" s="34"/>
      <c r="W480" s="34" t="str">
        <f t="shared" si="0"/>
        <v/>
      </c>
      <c r="X480" s="34" t="str">
        <f t="shared" si="1"/>
        <v/>
      </c>
    </row>
    <row r="481" spans="1:24" ht="14.25" customHeight="1" x14ac:dyDescent="0.25">
      <c r="A481" s="40">
        <v>5.25</v>
      </c>
      <c r="B481" s="40" t="s">
        <v>1807</v>
      </c>
      <c r="C481" s="24" t="s">
        <v>997</v>
      </c>
      <c r="D481" s="24"/>
      <c r="E481" s="24" t="s">
        <v>79</v>
      </c>
      <c r="F481" s="24" t="s">
        <v>1808</v>
      </c>
      <c r="G481" s="31" t="s">
        <v>83</v>
      </c>
      <c r="H481" s="24" t="s">
        <v>207</v>
      </c>
      <c r="I481" s="31" t="s">
        <v>1809</v>
      </c>
      <c r="J481" s="24" t="s">
        <v>1810</v>
      </c>
      <c r="K481" s="36">
        <v>443</v>
      </c>
      <c r="L481" s="36" t="s">
        <v>31</v>
      </c>
      <c r="M481" s="31" t="s">
        <v>153</v>
      </c>
      <c r="N481" s="24" t="s">
        <v>88</v>
      </c>
      <c r="O481" s="24">
        <v>4</v>
      </c>
      <c r="P481" s="24"/>
      <c r="Q481" s="31" t="s">
        <v>34</v>
      </c>
      <c r="R481" s="24"/>
      <c r="S481" s="24"/>
      <c r="T481" s="31" t="s">
        <v>35</v>
      </c>
      <c r="U481" s="34"/>
      <c r="V481" s="34"/>
      <c r="W481" s="34" t="str">
        <f t="shared" si="0"/>
        <v/>
      </c>
      <c r="X481" s="34" t="str">
        <f t="shared" si="1"/>
        <v/>
      </c>
    </row>
    <row r="482" spans="1:24" ht="14.25" customHeight="1" x14ac:dyDescent="0.25">
      <c r="A482" s="40">
        <v>3.96</v>
      </c>
      <c r="B482" s="40">
        <v>9.5</v>
      </c>
      <c r="C482" s="24" t="s">
        <v>681</v>
      </c>
      <c r="D482" s="24"/>
      <c r="E482" s="24" t="s">
        <v>178</v>
      </c>
      <c r="F482" s="24" t="s">
        <v>1811</v>
      </c>
      <c r="G482" s="31" t="s">
        <v>180</v>
      </c>
      <c r="H482" s="24" t="s">
        <v>681</v>
      </c>
      <c r="I482" s="31" t="s">
        <v>1812</v>
      </c>
      <c r="J482" s="24" t="s">
        <v>1813</v>
      </c>
      <c r="K482" s="36">
        <v>705</v>
      </c>
      <c r="L482" s="36" t="s">
        <v>31</v>
      </c>
      <c r="M482" s="31" t="s">
        <v>72</v>
      </c>
      <c r="N482" s="24" t="s">
        <v>33</v>
      </c>
      <c r="O482" s="24">
        <v>8</v>
      </c>
      <c r="P482" s="24"/>
      <c r="Q482" s="31" t="s">
        <v>34</v>
      </c>
      <c r="R482" s="24"/>
      <c r="S482" s="24"/>
      <c r="T482" s="31" t="s">
        <v>35</v>
      </c>
      <c r="U482" s="34"/>
      <c r="V482" s="34"/>
      <c r="W482" s="34" t="str">
        <f t="shared" si="0"/>
        <v/>
      </c>
      <c r="X482" s="34" t="str">
        <f t="shared" si="1"/>
        <v/>
      </c>
    </row>
    <row r="483" spans="1:24" ht="14.25" customHeight="1" x14ac:dyDescent="0.25">
      <c r="A483" s="40">
        <v>4.1999999999999993</v>
      </c>
      <c r="B483" s="40">
        <v>9</v>
      </c>
      <c r="C483" s="24" t="s">
        <v>1395</v>
      </c>
      <c r="D483" s="24"/>
      <c r="E483" s="24" t="s">
        <v>178</v>
      </c>
      <c r="F483" s="24" t="s">
        <v>1811</v>
      </c>
      <c r="G483" s="31" t="s">
        <v>180</v>
      </c>
      <c r="H483" s="24" t="s">
        <v>1814</v>
      </c>
      <c r="I483" s="31" t="s">
        <v>1815</v>
      </c>
      <c r="J483" s="24" t="s">
        <v>1816</v>
      </c>
      <c r="K483" s="36">
        <v>706</v>
      </c>
      <c r="L483" s="36" t="s">
        <v>31</v>
      </c>
      <c r="M483" s="31" t="s">
        <v>72</v>
      </c>
      <c r="N483" s="24" t="s">
        <v>33</v>
      </c>
      <c r="O483" s="24">
        <v>8</v>
      </c>
      <c r="P483" s="24"/>
      <c r="Q483" s="31" t="s">
        <v>34</v>
      </c>
      <c r="R483" s="24"/>
      <c r="S483" s="24"/>
      <c r="T483" s="31" t="s">
        <v>35</v>
      </c>
      <c r="U483" s="34"/>
      <c r="V483" s="34"/>
      <c r="W483" s="34" t="str">
        <f t="shared" si="0"/>
        <v/>
      </c>
      <c r="X483" s="34" t="str">
        <f t="shared" si="1"/>
        <v/>
      </c>
    </row>
    <row r="484" spans="1:24" ht="14.25" customHeight="1" x14ac:dyDescent="0.25">
      <c r="A484" s="24">
        <v>1.45</v>
      </c>
      <c r="B484" s="24" t="s">
        <v>1817</v>
      </c>
      <c r="C484" s="24" t="s">
        <v>1818</v>
      </c>
      <c r="D484" s="24"/>
      <c r="E484" s="36" t="s">
        <v>517</v>
      </c>
      <c r="F484" s="24" t="s">
        <v>1819</v>
      </c>
      <c r="G484" s="31" t="s">
        <v>110</v>
      </c>
      <c r="H484" s="24" t="s">
        <v>222</v>
      </c>
      <c r="I484" s="84" t="s">
        <v>1820</v>
      </c>
      <c r="J484" s="51" t="s">
        <v>1821</v>
      </c>
      <c r="K484" s="36">
        <v>274</v>
      </c>
      <c r="L484" s="36" t="s">
        <v>31</v>
      </c>
      <c r="M484" s="31" t="s">
        <v>249</v>
      </c>
      <c r="N484" s="24" t="s">
        <v>185</v>
      </c>
      <c r="O484" s="24">
        <v>3</v>
      </c>
      <c r="P484" s="24"/>
      <c r="Q484" s="31" t="s">
        <v>66</v>
      </c>
      <c r="R484" s="24"/>
      <c r="S484" s="24"/>
      <c r="T484" s="31" t="s">
        <v>35</v>
      </c>
      <c r="U484" s="34"/>
      <c r="V484" s="34"/>
      <c r="W484" s="34" t="str">
        <f t="shared" si="0"/>
        <v/>
      </c>
      <c r="X484" s="34" t="str">
        <f t="shared" si="1"/>
        <v/>
      </c>
    </row>
    <row r="485" spans="1:24" ht="14.25" customHeight="1" x14ac:dyDescent="0.25">
      <c r="A485" s="40">
        <v>2.95</v>
      </c>
      <c r="B485" s="40" t="s">
        <v>1822</v>
      </c>
      <c r="C485" s="24" t="s">
        <v>798</v>
      </c>
      <c r="D485" s="24"/>
      <c r="E485" s="24" t="s">
        <v>505</v>
      </c>
      <c r="F485" s="24" t="s">
        <v>1823</v>
      </c>
      <c r="G485" s="31" t="s">
        <v>83</v>
      </c>
      <c r="H485" s="24" t="s">
        <v>576</v>
      </c>
      <c r="I485" s="84" t="s">
        <v>1824</v>
      </c>
      <c r="J485" s="51" t="s">
        <v>1825</v>
      </c>
      <c r="K485" s="36">
        <v>410</v>
      </c>
      <c r="L485" s="36" t="s">
        <v>31</v>
      </c>
      <c r="M485" s="31" t="s">
        <v>153</v>
      </c>
      <c r="N485" s="24" t="s">
        <v>88</v>
      </c>
      <c r="O485" s="24">
        <v>4</v>
      </c>
      <c r="P485" s="24"/>
      <c r="Q485" s="31" t="s">
        <v>34</v>
      </c>
      <c r="R485" s="24"/>
      <c r="S485" s="24"/>
      <c r="T485" s="31" t="s">
        <v>35</v>
      </c>
      <c r="U485" s="34"/>
      <c r="V485" s="34"/>
      <c r="W485" s="34" t="str">
        <f t="shared" si="0"/>
        <v/>
      </c>
      <c r="X485" s="34" t="str">
        <f t="shared" si="1"/>
        <v/>
      </c>
    </row>
    <row r="486" spans="1:24" ht="14.25" customHeight="1" x14ac:dyDescent="0.25">
      <c r="A486" s="40">
        <v>0.97899999999999998</v>
      </c>
      <c r="B486" s="24" t="s">
        <v>1826</v>
      </c>
      <c r="C486" s="24" t="s">
        <v>244</v>
      </c>
      <c r="D486" s="24"/>
      <c r="E486" s="24" t="s">
        <v>325</v>
      </c>
      <c r="F486" s="24" t="s">
        <v>1827</v>
      </c>
      <c r="G486" s="31" t="s">
        <v>69</v>
      </c>
      <c r="H486" s="24" t="s">
        <v>244</v>
      </c>
      <c r="I486" s="31" t="s">
        <v>1828</v>
      </c>
      <c r="J486" s="24" t="s">
        <v>1829</v>
      </c>
      <c r="K486" s="36">
        <v>396</v>
      </c>
      <c r="L486" s="36" t="s">
        <v>31</v>
      </c>
      <c r="M486" s="31" t="s">
        <v>982</v>
      </c>
      <c r="N486" s="24" t="s">
        <v>58</v>
      </c>
      <c r="O486" s="24">
        <v>4</v>
      </c>
      <c r="P486" s="24"/>
      <c r="Q486" s="31" t="s">
        <v>34</v>
      </c>
      <c r="R486" s="24"/>
      <c r="S486" s="24"/>
      <c r="T486" s="31" t="s">
        <v>35</v>
      </c>
      <c r="U486" s="34"/>
      <c r="V486" s="34"/>
      <c r="W486" s="34" t="str">
        <f t="shared" si="0"/>
        <v/>
      </c>
      <c r="X486" s="34" t="str">
        <f t="shared" si="1"/>
        <v/>
      </c>
    </row>
    <row r="487" spans="1:24" ht="14.25" customHeight="1" x14ac:dyDescent="0.25">
      <c r="A487" s="40">
        <v>5.2500000000000005E-2</v>
      </c>
      <c r="B487" s="36">
        <v>0.14050000000000001</v>
      </c>
      <c r="C487" s="24" t="s">
        <v>24</v>
      </c>
      <c r="D487" s="24"/>
      <c r="E487" s="24" t="s">
        <v>325</v>
      </c>
      <c r="F487" s="24" t="s">
        <v>1827</v>
      </c>
      <c r="G487" s="31" t="s">
        <v>69</v>
      </c>
      <c r="H487" s="24" t="s">
        <v>28</v>
      </c>
      <c r="I487" s="31" t="s">
        <v>1830</v>
      </c>
      <c r="J487" s="24" t="s">
        <v>1831</v>
      </c>
      <c r="K487" s="36">
        <v>397</v>
      </c>
      <c r="L487" s="36" t="s">
        <v>31</v>
      </c>
      <c r="M487" s="31" t="s">
        <v>982</v>
      </c>
      <c r="N487" s="24" t="s">
        <v>58</v>
      </c>
      <c r="O487" s="24">
        <v>4</v>
      </c>
      <c r="P487" s="24"/>
      <c r="Q487" s="31" t="s">
        <v>34</v>
      </c>
      <c r="R487" s="24"/>
      <c r="S487" s="24"/>
      <c r="T487" s="31" t="s">
        <v>35</v>
      </c>
      <c r="U487" s="34"/>
      <c r="V487" s="34"/>
      <c r="W487" s="34" t="str">
        <f t="shared" si="0"/>
        <v/>
      </c>
      <c r="X487" s="34" t="str">
        <f t="shared" si="1"/>
        <v/>
      </c>
    </row>
    <row r="488" spans="1:24" ht="14.25" customHeight="1" x14ac:dyDescent="0.25">
      <c r="A488" s="40">
        <v>4.99</v>
      </c>
      <c r="B488" s="40" t="s">
        <v>296</v>
      </c>
      <c r="C488" s="24" t="s">
        <v>997</v>
      </c>
      <c r="D488" s="24"/>
      <c r="E488" s="24" t="s">
        <v>1832</v>
      </c>
      <c r="F488" s="24" t="s">
        <v>1833</v>
      </c>
      <c r="G488" s="31" t="s">
        <v>83</v>
      </c>
      <c r="H488" s="24" t="s">
        <v>207</v>
      </c>
      <c r="I488" s="84" t="s">
        <v>1834</v>
      </c>
      <c r="J488" s="51" t="s">
        <v>1835</v>
      </c>
      <c r="K488" s="36">
        <v>793</v>
      </c>
      <c r="L488" s="36" t="s">
        <v>31</v>
      </c>
      <c r="M488" s="31" t="s">
        <v>306</v>
      </c>
      <c r="N488" s="24" t="s">
        <v>88</v>
      </c>
      <c r="O488" s="24">
        <v>7</v>
      </c>
      <c r="P488" s="24"/>
      <c r="Q488" s="31" t="s">
        <v>34</v>
      </c>
      <c r="R488" s="24"/>
      <c r="S488" s="24"/>
      <c r="T488" s="31" t="s">
        <v>35</v>
      </c>
      <c r="U488" s="34"/>
      <c r="V488" s="34"/>
      <c r="W488" s="34" t="str">
        <f t="shared" si="0"/>
        <v/>
      </c>
      <c r="X488" s="34" t="str">
        <f t="shared" si="1"/>
        <v/>
      </c>
    </row>
    <row r="489" spans="1:24" ht="14.25" customHeight="1" x14ac:dyDescent="0.25">
      <c r="A489" s="43">
        <v>4.375</v>
      </c>
      <c r="B489" s="43">
        <v>9.75</v>
      </c>
      <c r="C489" s="24" t="s">
        <v>1015</v>
      </c>
      <c r="D489" s="24"/>
      <c r="E489" s="82" t="s">
        <v>1016</v>
      </c>
      <c r="F489" s="24" t="s">
        <v>1836</v>
      </c>
      <c r="G489" s="27" t="s">
        <v>39</v>
      </c>
      <c r="H489" s="24" t="s">
        <v>107</v>
      </c>
      <c r="I489" s="84" t="s">
        <v>1837</v>
      </c>
      <c r="J489" s="51" t="s">
        <v>1838</v>
      </c>
      <c r="K489" s="36">
        <v>133</v>
      </c>
      <c r="L489" s="36" t="s">
        <v>31</v>
      </c>
      <c r="M489" s="31" t="s">
        <v>133</v>
      </c>
      <c r="N489" s="24" t="s">
        <v>134</v>
      </c>
      <c r="O489" s="24">
        <v>4</v>
      </c>
      <c r="P489" s="24"/>
      <c r="Q489" s="31" t="s">
        <v>66</v>
      </c>
      <c r="R489" s="24"/>
      <c r="S489" s="24"/>
      <c r="T489" s="31" t="s">
        <v>35</v>
      </c>
      <c r="U489" s="34"/>
      <c r="V489" s="34"/>
      <c r="W489" s="34" t="str">
        <f t="shared" si="0"/>
        <v/>
      </c>
      <c r="X489" s="34" t="str">
        <f t="shared" si="1"/>
        <v/>
      </c>
    </row>
    <row r="490" spans="1:24" ht="14.25" customHeight="1" x14ac:dyDescent="0.25">
      <c r="A490" s="24">
        <v>1</v>
      </c>
      <c r="B490" s="24" t="s">
        <v>1839</v>
      </c>
      <c r="C490" s="24" t="s">
        <v>1840</v>
      </c>
      <c r="D490" s="24"/>
      <c r="E490" s="24" t="s">
        <v>1362</v>
      </c>
      <c r="F490" s="24" t="s">
        <v>1841</v>
      </c>
      <c r="G490" s="31" t="s">
        <v>69</v>
      </c>
      <c r="H490" s="24" t="s">
        <v>40</v>
      </c>
      <c r="I490" s="31" t="s">
        <v>1842</v>
      </c>
      <c r="J490" s="24" t="s">
        <v>1843</v>
      </c>
      <c r="K490" s="36">
        <v>221</v>
      </c>
      <c r="L490" s="36" t="s">
        <v>31</v>
      </c>
      <c r="M490" s="31" t="s">
        <v>184</v>
      </c>
      <c r="N490" s="24" t="s">
        <v>185</v>
      </c>
      <c r="O490" s="24">
        <v>2</v>
      </c>
      <c r="P490" s="24"/>
      <c r="Q490" s="31" t="s">
        <v>66</v>
      </c>
      <c r="R490" s="24"/>
      <c r="S490" s="24"/>
      <c r="T490" s="31" t="s">
        <v>35</v>
      </c>
      <c r="U490" s="34"/>
      <c r="V490" s="34"/>
      <c r="W490" s="34" t="str">
        <f t="shared" si="0"/>
        <v/>
      </c>
      <c r="X490" s="34" t="str">
        <f t="shared" si="1"/>
        <v/>
      </c>
    </row>
    <row r="491" spans="1:24" ht="14.25" customHeight="1" x14ac:dyDescent="0.25">
      <c r="A491" s="40">
        <v>0.2475</v>
      </c>
      <c r="B491" s="41">
        <v>0.5</v>
      </c>
      <c r="C491" s="24" t="s">
        <v>24</v>
      </c>
      <c r="D491" s="24"/>
      <c r="E491" s="24" t="s">
        <v>574</v>
      </c>
      <c r="F491" s="24" t="s">
        <v>1844</v>
      </c>
      <c r="G491" s="31" t="s">
        <v>69</v>
      </c>
      <c r="H491" s="24" t="s">
        <v>28</v>
      </c>
      <c r="I491" s="31" t="s">
        <v>1845</v>
      </c>
      <c r="J491" s="24" t="s">
        <v>1846</v>
      </c>
      <c r="K491" s="36">
        <v>45</v>
      </c>
      <c r="L491" s="36" t="s">
        <v>31</v>
      </c>
      <c r="M491" s="31" t="s">
        <v>622</v>
      </c>
      <c r="N491" s="24" t="s">
        <v>33</v>
      </c>
      <c r="O491" s="24">
        <v>6</v>
      </c>
      <c r="P491" s="31" t="s">
        <v>623</v>
      </c>
      <c r="Q491" s="31" t="s">
        <v>34</v>
      </c>
      <c r="R491" s="24"/>
      <c r="S491" s="24"/>
      <c r="T491" s="31" t="s">
        <v>35</v>
      </c>
      <c r="U491" s="34"/>
      <c r="V491" s="34"/>
      <c r="W491" s="34" t="str">
        <f t="shared" si="0"/>
        <v/>
      </c>
      <c r="X491" s="34" t="str">
        <f t="shared" si="1"/>
        <v/>
      </c>
    </row>
    <row r="492" spans="1:24" ht="14.25" customHeight="1" x14ac:dyDescent="0.25">
      <c r="A492" s="40">
        <v>2.67</v>
      </c>
      <c r="B492" s="40">
        <v>9</v>
      </c>
      <c r="C492" s="24" t="s">
        <v>681</v>
      </c>
      <c r="D492" s="24"/>
      <c r="E492" s="24" t="s">
        <v>178</v>
      </c>
      <c r="F492" s="24" t="s">
        <v>1847</v>
      </c>
      <c r="G492" s="31" t="s">
        <v>180</v>
      </c>
      <c r="H492" s="24" t="s">
        <v>681</v>
      </c>
      <c r="I492" s="31" t="s">
        <v>1848</v>
      </c>
      <c r="J492" s="24" t="s">
        <v>1849</v>
      </c>
      <c r="K492" s="36">
        <v>693</v>
      </c>
      <c r="L492" s="36" t="s">
        <v>31</v>
      </c>
      <c r="M492" s="31" t="s">
        <v>72</v>
      </c>
      <c r="N492" s="24" t="s">
        <v>33</v>
      </c>
      <c r="O492" s="24">
        <v>8</v>
      </c>
      <c r="P492" s="24"/>
      <c r="Q492" s="31" t="s">
        <v>34</v>
      </c>
      <c r="R492" s="24"/>
      <c r="S492" s="24"/>
      <c r="T492" s="31" t="s">
        <v>35</v>
      </c>
      <c r="U492" s="34"/>
      <c r="V492" s="34"/>
      <c r="W492" s="34" t="str">
        <f t="shared" si="0"/>
        <v/>
      </c>
      <c r="X492" s="34" t="str">
        <f t="shared" si="1"/>
        <v/>
      </c>
    </row>
    <row r="493" spans="1:24" ht="14.25" customHeight="1" x14ac:dyDescent="0.25">
      <c r="A493" s="40">
        <v>3.4558823529411766</v>
      </c>
      <c r="B493" s="40">
        <v>4.95</v>
      </c>
      <c r="C493" s="24" t="s">
        <v>573</v>
      </c>
      <c r="D493" s="31" t="s">
        <v>171</v>
      </c>
      <c r="E493" s="24" t="s">
        <v>73</v>
      </c>
      <c r="F493" s="24" t="s">
        <v>1850</v>
      </c>
      <c r="G493" s="31" t="s">
        <v>69</v>
      </c>
      <c r="H493" s="24" t="s">
        <v>573</v>
      </c>
      <c r="I493" s="31" t="s">
        <v>1851</v>
      </c>
      <c r="J493" s="24" t="s">
        <v>1852</v>
      </c>
      <c r="K493" s="30">
        <v>44</v>
      </c>
      <c r="L493" s="30" t="s">
        <v>31</v>
      </c>
      <c r="M493" s="31" t="s">
        <v>175</v>
      </c>
      <c r="N493" s="24" t="s">
        <v>33</v>
      </c>
      <c r="O493" s="24">
        <v>1</v>
      </c>
      <c r="P493" s="24"/>
      <c r="Q493" s="31" t="s">
        <v>34</v>
      </c>
      <c r="R493" s="24"/>
      <c r="S493" s="24"/>
      <c r="T493" s="31" t="s">
        <v>35</v>
      </c>
      <c r="U493" s="34"/>
      <c r="V493" s="34"/>
      <c r="W493" s="34" t="str">
        <f t="shared" si="0"/>
        <v/>
      </c>
      <c r="X493" s="34" t="str">
        <f t="shared" si="1"/>
        <v/>
      </c>
    </row>
    <row r="494" spans="1:24" ht="14.25" customHeight="1" x14ac:dyDescent="0.25">
      <c r="A494" s="40">
        <v>3.4558823529411766</v>
      </c>
      <c r="B494" s="40">
        <v>6.25</v>
      </c>
      <c r="C494" s="24" t="s">
        <v>573</v>
      </c>
      <c r="D494" s="31" t="s">
        <v>171</v>
      </c>
      <c r="E494" s="24" t="s">
        <v>495</v>
      </c>
      <c r="F494" s="24" t="s">
        <v>1853</v>
      </c>
      <c r="G494" s="31" t="s">
        <v>69</v>
      </c>
      <c r="H494" s="24" t="s">
        <v>573</v>
      </c>
      <c r="I494" s="31" t="s">
        <v>1851</v>
      </c>
      <c r="J494" s="24" t="s">
        <v>1852</v>
      </c>
      <c r="K494" s="35">
        <v>44</v>
      </c>
      <c r="L494" s="35" t="s">
        <v>47</v>
      </c>
      <c r="M494" s="31" t="s">
        <v>175</v>
      </c>
      <c r="N494" s="24" t="s">
        <v>33</v>
      </c>
      <c r="O494" s="24">
        <v>1</v>
      </c>
      <c r="P494" s="24"/>
      <c r="Q494" s="31" t="s">
        <v>34</v>
      </c>
      <c r="R494" s="24"/>
      <c r="S494" s="24"/>
      <c r="T494" s="31" t="s">
        <v>35</v>
      </c>
      <c r="U494" s="34"/>
      <c r="V494" s="34"/>
      <c r="W494" s="34" t="str">
        <f t="shared" si="0"/>
        <v/>
      </c>
      <c r="X494" s="34" t="str">
        <f t="shared" si="1"/>
        <v/>
      </c>
    </row>
    <row r="495" spans="1:24" ht="14.25" customHeight="1" x14ac:dyDescent="0.25">
      <c r="A495" s="36">
        <v>1.6879999999999999</v>
      </c>
      <c r="B495" s="24" t="s">
        <v>1854</v>
      </c>
      <c r="C495" s="24" t="s">
        <v>195</v>
      </c>
      <c r="D495" s="24"/>
      <c r="E495" s="24" t="s">
        <v>1083</v>
      </c>
      <c r="F495" s="24" t="s">
        <v>1855</v>
      </c>
      <c r="G495" s="31" t="s">
        <v>110</v>
      </c>
      <c r="H495" s="24" t="s">
        <v>28</v>
      </c>
      <c r="I495" s="31" t="s">
        <v>1856</v>
      </c>
      <c r="J495" s="24" t="s">
        <v>1857</v>
      </c>
      <c r="K495" s="36">
        <v>16</v>
      </c>
      <c r="L495" s="36" t="s">
        <v>31</v>
      </c>
      <c r="M495" s="31" t="s">
        <v>255</v>
      </c>
      <c r="N495" s="24" t="s">
        <v>185</v>
      </c>
      <c r="O495" s="24">
        <v>1</v>
      </c>
      <c r="P495" s="24"/>
      <c r="Q495" s="31" t="s">
        <v>66</v>
      </c>
      <c r="R495" s="24"/>
      <c r="S495" s="24"/>
      <c r="T495" s="31" t="s">
        <v>35</v>
      </c>
      <c r="U495" s="34"/>
      <c r="V495" s="34"/>
      <c r="W495" s="34" t="str">
        <f t="shared" si="0"/>
        <v/>
      </c>
      <c r="X495" s="34" t="str">
        <f t="shared" si="1"/>
        <v/>
      </c>
    </row>
    <row r="496" spans="1:24" ht="14.25" customHeight="1" x14ac:dyDescent="0.25">
      <c r="A496" s="36">
        <v>9.9000000000000005E-2</v>
      </c>
      <c r="B496" s="24" t="s">
        <v>1858</v>
      </c>
      <c r="C496" s="24" t="s">
        <v>24</v>
      </c>
      <c r="D496" s="24"/>
      <c r="E496" s="24" t="s">
        <v>618</v>
      </c>
      <c r="F496" s="24" t="s">
        <v>1859</v>
      </c>
      <c r="G496" s="27" t="s">
        <v>39</v>
      </c>
      <c r="H496" s="24" t="s">
        <v>28</v>
      </c>
      <c r="I496" s="31" t="s">
        <v>1860</v>
      </c>
      <c r="J496" s="24" t="s">
        <v>1861</v>
      </c>
      <c r="K496" s="36">
        <v>17</v>
      </c>
      <c r="L496" s="36" t="s">
        <v>31</v>
      </c>
      <c r="M496" s="31" t="s">
        <v>255</v>
      </c>
      <c r="N496" s="24" t="s">
        <v>185</v>
      </c>
      <c r="O496" s="24">
        <v>1</v>
      </c>
      <c r="P496" s="24"/>
      <c r="Q496" s="31" t="s">
        <v>66</v>
      </c>
      <c r="R496" s="24"/>
      <c r="S496" s="24"/>
      <c r="T496" s="31" t="s">
        <v>35</v>
      </c>
      <c r="U496" s="34"/>
      <c r="V496" s="34"/>
      <c r="W496" s="34" t="str">
        <f t="shared" si="0"/>
        <v/>
      </c>
      <c r="X496" s="34" t="str">
        <f t="shared" si="1"/>
        <v/>
      </c>
    </row>
    <row r="497" spans="1:24" ht="14.25" customHeight="1" x14ac:dyDescent="0.25">
      <c r="A497" s="40">
        <v>8.0249999999999986</v>
      </c>
      <c r="B497" s="40">
        <v>15</v>
      </c>
      <c r="C497" s="24" t="s">
        <v>235</v>
      </c>
      <c r="D497" s="31" t="s">
        <v>171</v>
      </c>
      <c r="E497" s="24" t="s">
        <v>1083</v>
      </c>
      <c r="F497" s="24" t="s">
        <v>1862</v>
      </c>
      <c r="G497" s="31" t="s">
        <v>110</v>
      </c>
      <c r="H497" s="24" t="s">
        <v>235</v>
      </c>
      <c r="I497" s="31" t="s">
        <v>1863</v>
      </c>
      <c r="J497" s="24" t="s">
        <v>1864</v>
      </c>
      <c r="K497" s="36">
        <v>43</v>
      </c>
      <c r="L497" s="36" t="s">
        <v>31</v>
      </c>
      <c r="M497" s="31" t="s">
        <v>175</v>
      </c>
      <c r="N497" s="24" t="s">
        <v>33</v>
      </c>
      <c r="O497" s="24">
        <v>1</v>
      </c>
      <c r="P497" s="24"/>
      <c r="Q497" s="31" t="s">
        <v>34</v>
      </c>
      <c r="R497" s="24"/>
      <c r="S497" s="24"/>
      <c r="T497" s="31" t="s">
        <v>35</v>
      </c>
      <c r="U497" s="34"/>
      <c r="V497" s="34"/>
      <c r="W497" s="34" t="str">
        <f t="shared" si="0"/>
        <v/>
      </c>
      <c r="X497" s="34" t="str">
        <f t="shared" si="1"/>
        <v/>
      </c>
    </row>
    <row r="498" spans="1:24" ht="14.25" customHeight="1" x14ac:dyDescent="0.25">
      <c r="A498" s="40">
        <v>0.154</v>
      </c>
      <c r="B498" s="40" t="s">
        <v>1865</v>
      </c>
      <c r="C498" s="24" t="s">
        <v>1866</v>
      </c>
      <c r="D498" s="24"/>
      <c r="E498" s="24" t="s">
        <v>122</v>
      </c>
      <c r="F498" s="24" t="s">
        <v>1867</v>
      </c>
      <c r="G498" s="31" t="s">
        <v>93</v>
      </c>
      <c r="H498" s="24" t="s">
        <v>84</v>
      </c>
      <c r="I498" s="31" t="s">
        <v>1868</v>
      </c>
      <c r="J498" s="24" t="s">
        <v>1869</v>
      </c>
      <c r="K498" s="36">
        <v>45</v>
      </c>
      <c r="L498" s="36" t="s">
        <v>31</v>
      </c>
      <c r="M498" s="31" t="s">
        <v>170</v>
      </c>
      <c r="N498" s="24" t="s">
        <v>129</v>
      </c>
      <c r="O498" s="24">
        <v>1</v>
      </c>
      <c r="P498" s="24"/>
      <c r="Q498" s="31" t="s">
        <v>34</v>
      </c>
      <c r="R498" s="24"/>
      <c r="S498" s="24"/>
      <c r="T498" s="31" t="s">
        <v>35</v>
      </c>
      <c r="U498" s="34"/>
      <c r="V498" s="34"/>
      <c r="W498" s="34" t="str">
        <f t="shared" si="0"/>
        <v/>
      </c>
      <c r="X498" s="34" t="str">
        <f t="shared" si="1"/>
        <v/>
      </c>
    </row>
    <row r="499" spans="1:24" ht="14.25" customHeight="1" x14ac:dyDescent="0.25">
      <c r="A499" s="24">
        <v>0.48</v>
      </c>
      <c r="B499" s="24"/>
      <c r="C499" s="24" t="s">
        <v>1870</v>
      </c>
      <c r="D499" s="24"/>
      <c r="E499" s="24" t="s">
        <v>591</v>
      </c>
      <c r="F499" s="24" t="s">
        <v>1871</v>
      </c>
      <c r="G499" s="27" t="s">
        <v>39</v>
      </c>
      <c r="H499" s="24" t="s">
        <v>97</v>
      </c>
      <c r="I499" s="31" t="s">
        <v>1872</v>
      </c>
      <c r="J499" s="24" t="s">
        <v>1873</v>
      </c>
      <c r="K499" s="36">
        <v>244</v>
      </c>
      <c r="L499" s="36" t="s">
        <v>31</v>
      </c>
      <c r="M499" s="31" t="s">
        <v>249</v>
      </c>
      <c r="N499" s="24" t="s">
        <v>185</v>
      </c>
      <c r="O499" s="24">
        <v>3</v>
      </c>
      <c r="P499" s="24"/>
      <c r="Q499" s="31" t="s">
        <v>66</v>
      </c>
      <c r="R499" s="24"/>
      <c r="S499" s="24"/>
      <c r="T499" s="31" t="s">
        <v>35</v>
      </c>
      <c r="U499" s="34"/>
      <c r="V499" s="34"/>
      <c r="W499" s="34" t="str">
        <f t="shared" si="0"/>
        <v/>
      </c>
      <c r="X499" s="34" t="str">
        <f t="shared" si="1"/>
        <v/>
      </c>
    </row>
    <row r="500" spans="1:24" ht="14.25" customHeight="1" x14ac:dyDescent="0.25">
      <c r="A500" s="40">
        <v>0.87</v>
      </c>
      <c r="B500" s="40" t="s">
        <v>1874</v>
      </c>
      <c r="C500" s="24" t="s">
        <v>1875</v>
      </c>
      <c r="D500" s="24"/>
      <c r="E500" s="24" t="s">
        <v>122</v>
      </c>
      <c r="F500" s="24" t="s">
        <v>1876</v>
      </c>
      <c r="G500" s="31" t="s">
        <v>93</v>
      </c>
      <c r="H500" s="24" t="s">
        <v>311</v>
      </c>
      <c r="I500" s="31" t="s">
        <v>1877</v>
      </c>
      <c r="J500" s="24" t="s">
        <v>1878</v>
      </c>
      <c r="K500" s="36">
        <v>43</v>
      </c>
      <c r="L500" s="36" t="s">
        <v>31</v>
      </c>
      <c r="M500" s="31" t="s">
        <v>170</v>
      </c>
      <c r="N500" s="24" t="s">
        <v>129</v>
      </c>
      <c r="O500" s="24">
        <v>1</v>
      </c>
      <c r="P500" s="24"/>
      <c r="Q500" s="31" t="s">
        <v>34</v>
      </c>
      <c r="R500" s="24"/>
      <c r="S500" s="24"/>
      <c r="T500" s="31" t="s">
        <v>35</v>
      </c>
      <c r="U500" s="34"/>
      <c r="V500" s="34"/>
      <c r="W500" s="34" t="str">
        <f t="shared" si="0"/>
        <v/>
      </c>
      <c r="X500" s="34" t="str">
        <f t="shared" si="1"/>
        <v/>
      </c>
    </row>
    <row r="501" spans="1:24" ht="14.25" customHeight="1" x14ac:dyDescent="0.25">
      <c r="A501" s="43">
        <v>0.43</v>
      </c>
      <c r="B501" s="43" t="s">
        <v>1879</v>
      </c>
      <c r="C501" s="44" t="s">
        <v>1880</v>
      </c>
      <c r="D501" s="44"/>
      <c r="E501" s="44" t="s">
        <v>1881</v>
      </c>
      <c r="F501" s="44" t="s">
        <v>1882</v>
      </c>
      <c r="G501" s="62" t="s">
        <v>110</v>
      </c>
      <c r="H501" s="44" t="s">
        <v>311</v>
      </c>
      <c r="I501" s="62" t="s">
        <v>1883</v>
      </c>
      <c r="J501" s="44" t="s">
        <v>1884</v>
      </c>
      <c r="K501" s="30">
        <v>40</v>
      </c>
      <c r="L501" s="30" t="s">
        <v>31</v>
      </c>
      <c r="M501" s="62" t="s">
        <v>170</v>
      </c>
      <c r="N501" s="44" t="s">
        <v>129</v>
      </c>
      <c r="O501" s="44">
        <v>1</v>
      </c>
      <c r="P501" s="44"/>
      <c r="Q501" s="62" t="s">
        <v>34</v>
      </c>
      <c r="R501" s="44"/>
      <c r="S501" s="44"/>
      <c r="T501" s="62" t="s">
        <v>35</v>
      </c>
      <c r="U501" s="34"/>
      <c r="V501" s="34"/>
      <c r="W501" s="34" t="str">
        <f t="shared" si="0"/>
        <v/>
      </c>
      <c r="X501" s="34" t="str">
        <f t="shared" si="1"/>
        <v/>
      </c>
    </row>
    <row r="502" spans="1:24" ht="14.25" customHeight="1" x14ac:dyDescent="0.25">
      <c r="A502" s="43">
        <v>0.43</v>
      </c>
      <c r="B502" s="43" t="s">
        <v>1879</v>
      </c>
      <c r="C502" s="44" t="s">
        <v>1885</v>
      </c>
      <c r="D502" s="44"/>
      <c r="E502" s="44" t="s">
        <v>122</v>
      </c>
      <c r="F502" s="44" t="s">
        <v>1886</v>
      </c>
      <c r="G502" s="62" t="s">
        <v>93</v>
      </c>
      <c r="H502" s="44" t="s">
        <v>311</v>
      </c>
      <c r="I502" s="62" t="s">
        <v>1883</v>
      </c>
      <c r="J502" s="44" t="s">
        <v>1884</v>
      </c>
      <c r="K502" s="35">
        <v>40</v>
      </c>
      <c r="L502" s="35" t="s">
        <v>47</v>
      </c>
      <c r="M502" s="62" t="s">
        <v>170</v>
      </c>
      <c r="N502" s="44" t="s">
        <v>129</v>
      </c>
      <c r="O502" s="44">
        <v>1</v>
      </c>
      <c r="P502" s="44"/>
      <c r="Q502" s="62" t="s">
        <v>34</v>
      </c>
      <c r="R502" s="44"/>
      <c r="S502" s="44"/>
      <c r="T502" s="62" t="s">
        <v>35</v>
      </c>
      <c r="U502" s="34"/>
      <c r="V502" s="34"/>
      <c r="W502" s="34" t="str">
        <f t="shared" si="0"/>
        <v/>
      </c>
      <c r="X502" s="34" t="str">
        <f t="shared" si="1"/>
        <v/>
      </c>
    </row>
    <row r="503" spans="1:24" ht="14.25" customHeight="1" x14ac:dyDescent="0.25">
      <c r="A503" s="43">
        <v>1.38</v>
      </c>
      <c r="B503" s="43" t="s">
        <v>1887</v>
      </c>
      <c r="C503" s="44" t="s">
        <v>24</v>
      </c>
      <c r="D503" s="44"/>
      <c r="E503" s="44" t="s">
        <v>1888</v>
      </c>
      <c r="F503" s="44" t="s">
        <v>1889</v>
      </c>
      <c r="G503" s="62" t="s">
        <v>110</v>
      </c>
      <c r="H503" s="44" t="s">
        <v>84</v>
      </c>
      <c r="I503" s="62" t="s">
        <v>1890</v>
      </c>
      <c r="J503" s="44" t="s">
        <v>1891</v>
      </c>
      <c r="K503" s="53">
        <v>44</v>
      </c>
      <c r="L503" s="53" t="s">
        <v>31</v>
      </c>
      <c r="M503" s="62" t="s">
        <v>170</v>
      </c>
      <c r="N503" s="44" t="s">
        <v>129</v>
      </c>
      <c r="O503" s="44">
        <v>1</v>
      </c>
      <c r="P503" s="44"/>
      <c r="Q503" s="62" t="s">
        <v>34</v>
      </c>
      <c r="R503" s="44"/>
      <c r="S503" s="44"/>
      <c r="T503" s="62" t="s">
        <v>35</v>
      </c>
      <c r="U503" s="34"/>
      <c r="V503" s="34"/>
      <c r="W503" s="34" t="str">
        <f t="shared" si="0"/>
        <v/>
      </c>
      <c r="X503" s="34" t="str">
        <f t="shared" si="1"/>
        <v/>
      </c>
    </row>
    <row r="504" spans="1:24" ht="14.25" customHeight="1" x14ac:dyDescent="0.25">
      <c r="A504" s="43">
        <v>0.112</v>
      </c>
      <c r="B504" s="85" t="s">
        <v>1892</v>
      </c>
      <c r="C504" s="44" t="s">
        <v>24</v>
      </c>
      <c r="D504" s="44"/>
      <c r="E504" s="44" t="s">
        <v>178</v>
      </c>
      <c r="F504" s="44" t="s">
        <v>1847</v>
      </c>
      <c r="G504" s="62" t="s">
        <v>180</v>
      </c>
      <c r="H504" s="44" t="s">
        <v>84</v>
      </c>
      <c r="I504" s="165" t="s">
        <v>1893</v>
      </c>
      <c r="J504" s="61" t="s">
        <v>1894</v>
      </c>
      <c r="K504" s="53">
        <v>37</v>
      </c>
      <c r="L504" s="53" t="s">
        <v>31</v>
      </c>
      <c r="M504" s="62" t="s">
        <v>170</v>
      </c>
      <c r="N504" s="44" t="s">
        <v>129</v>
      </c>
      <c r="O504" s="44">
        <v>1</v>
      </c>
      <c r="P504" s="44"/>
      <c r="Q504" s="62" t="s">
        <v>34</v>
      </c>
      <c r="R504" s="44"/>
      <c r="S504" s="44"/>
      <c r="T504" s="62" t="s">
        <v>35</v>
      </c>
      <c r="U504" s="34"/>
      <c r="V504" s="34"/>
      <c r="W504" s="34" t="str">
        <f t="shared" si="0"/>
        <v/>
      </c>
      <c r="X504" s="34" t="str">
        <f t="shared" si="1"/>
        <v/>
      </c>
    </row>
    <row r="505" spans="1:24" ht="14.25" customHeight="1" x14ac:dyDescent="0.25">
      <c r="A505" s="43">
        <v>0.49</v>
      </c>
      <c r="B505" s="43" t="s">
        <v>1895</v>
      </c>
      <c r="C505" s="44" t="s">
        <v>311</v>
      </c>
      <c r="D505" s="44"/>
      <c r="E505" s="44" t="s">
        <v>122</v>
      </c>
      <c r="F505" s="44" t="s">
        <v>1896</v>
      </c>
      <c r="G505" s="63" t="s">
        <v>110</v>
      </c>
      <c r="H505" s="44" t="s">
        <v>311</v>
      </c>
      <c r="I505" s="165" t="s">
        <v>1893</v>
      </c>
      <c r="J505" s="61" t="s">
        <v>1894</v>
      </c>
      <c r="K505" s="53">
        <v>41</v>
      </c>
      <c r="L505" s="53" t="s">
        <v>31</v>
      </c>
      <c r="M505" s="62" t="s">
        <v>170</v>
      </c>
      <c r="N505" s="44" t="s">
        <v>129</v>
      </c>
      <c r="O505" s="44">
        <v>1</v>
      </c>
      <c r="P505" s="44"/>
      <c r="Q505" s="62" t="s">
        <v>34</v>
      </c>
      <c r="R505" s="44"/>
      <c r="S505" s="44"/>
      <c r="T505" s="62" t="s">
        <v>35</v>
      </c>
      <c r="U505" s="34"/>
      <c r="V505" s="34"/>
      <c r="W505" s="34" t="str">
        <f t="shared" si="0"/>
        <v/>
      </c>
      <c r="X505" s="34" t="str">
        <f t="shared" si="1"/>
        <v/>
      </c>
    </row>
    <row r="506" spans="1:24" ht="14.25" customHeight="1" x14ac:dyDescent="0.25">
      <c r="A506" s="43">
        <v>0.17899999999999999</v>
      </c>
      <c r="B506" s="43" t="s">
        <v>1329</v>
      </c>
      <c r="C506" s="44" t="s">
        <v>115</v>
      </c>
      <c r="D506" s="44"/>
      <c r="E506" s="44" t="s">
        <v>98</v>
      </c>
      <c r="F506" s="44" t="s">
        <v>1897</v>
      </c>
      <c r="G506" s="62" t="s">
        <v>100</v>
      </c>
      <c r="H506" s="44" t="s">
        <v>84</v>
      </c>
      <c r="I506" s="165" t="s">
        <v>1898</v>
      </c>
      <c r="J506" s="61" t="s">
        <v>1899</v>
      </c>
      <c r="K506" s="30">
        <v>38</v>
      </c>
      <c r="L506" s="30" t="s">
        <v>31</v>
      </c>
      <c r="M506" s="62" t="s">
        <v>170</v>
      </c>
      <c r="N506" s="44" t="s">
        <v>129</v>
      </c>
      <c r="O506" s="44">
        <v>1</v>
      </c>
      <c r="P506" s="44"/>
      <c r="Q506" s="62" t="s">
        <v>34</v>
      </c>
      <c r="R506" s="44"/>
      <c r="S506" s="44"/>
      <c r="T506" s="62" t="s">
        <v>35</v>
      </c>
      <c r="U506" s="34"/>
      <c r="V506" s="34"/>
      <c r="W506" s="34" t="str">
        <f t="shared" si="0"/>
        <v/>
      </c>
      <c r="X506" s="34" t="str">
        <f t="shared" si="1"/>
        <v/>
      </c>
    </row>
    <row r="507" spans="1:24" ht="14.25" customHeight="1" x14ac:dyDescent="0.25">
      <c r="A507" s="43">
        <v>0.17899999999999999</v>
      </c>
      <c r="B507" s="85" t="s">
        <v>1900</v>
      </c>
      <c r="C507" s="44" t="s">
        <v>24</v>
      </c>
      <c r="D507" s="44"/>
      <c r="E507" s="44" t="s">
        <v>178</v>
      </c>
      <c r="F507" s="44" t="s">
        <v>1847</v>
      </c>
      <c r="G507" s="62" t="s">
        <v>180</v>
      </c>
      <c r="H507" s="44" t="s">
        <v>84</v>
      </c>
      <c r="I507" s="165" t="s">
        <v>1898</v>
      </c>
      <c r="J507" s="61" t="s">
        <v>1899</v>
      </c>
      <c r="K507" s="35">
        <v>38</v>
      </c>
      <c r="L507" s="35" t="s">
        <v>47</v>
      </c>
      <c r="M507" s="62" t="s">
        <v>170</v>
      </c>
      <c r="N507" s="44" t="s">
        <v>129</v>
      </c>
      <c r="O507" s="44">
        <v>1</v>
      </c>
      <c r="P507" s="44"/>
      <c r="Q507" s="62" t="s">
        <v>34</v>
      </c>
      <c r="R507" s="44"/>
      <c r="S507" s="44"/>
      <c r="T507" s="62" t="s">
        <v>35</v>
      </c>
      <c r="U507" s="34"/>
      <c r="V507" s="34"/>
      <c r="W507" s="34" t="str">
        <f t="shared" si="0"/>
        <v/>
      </c>
      <c r="X507" s="34" t="str">
        <f t="shared" si="1"/>
        <v/>
      </c>
    </row>
    <row r="508" spans="1:24" ht="14.25" customHeight="1" x14ac:dyDescent="0.25">
      <c r="A508" s="43">
        <v>0.65</v>
      </c>
      <c r="B508" s="43" t="s">
        <v>1901</v>
      </c>
      <c r="C508" s="44" t="s">
        <v>1880</v>
      </c>
      <c r="D508" s="44"/>
      <c r="E508" s="44" t="s">
        <v>1881</v>
      </c>
      <c r="F508" s="44" t="s">
        <v>1902</v>
      </c>
      <c r="G508" s="62" t="s">
        <v>46</v>
      </c>
      <c r="H508" s="44" t="s">
        <v>311</v>
      </c>
      <c r="I508" s="165" t="s">
        <v>1903</v>
      </c>
      <c r="J508" s="61" t="s">
        <v>1899</v>
      </c>
      <c r="K508" s="30">
        <v>42</v>
      </c>
      <c r="L508" s="30" t="s">
        <v>31</v>
      </c>
      <c r="M508" s="62" t="s">
        <v>170</v>
      </c>
      <c r="N508" s="44" t="s">
        <v>129</v>
      </c>
      <c r="O508" s="44">
        <v>1</v>
      </c>
      <c r="P508" s="44"/>
      <c r="Q508" s="62" t="s">
        <v>34</v>
      </c>
      <c r="R508" s="44"/>
      <c r="S508" s="44"/>
      <c r="T508" s="62" t="s">
        <v>35</v>
      </c>
      <c r="U508" s="34"/>
      <c r="V508" s="34"/>
      <c r="W508" s="34" t="str">
        <f t="shared" si="0"/>
        <v/>
      </c>
      <c r="X508" s="34" t="str">
        <f t="shared" si="1"/>
        <v/>
      </c>
    </row>
    <row r="509" spans="1:24" ht="14.25" customHeight="1" x14ac:dyDescent="0.25">
      <c r="A509" s="43">
        <v>0.65</v>
      </c>
      <c r="B509" s="85" t="s">
        <v>1904</v>
      </c>
      <c r="C509" s="44" t="s">
        <v>1880</v>
      </c>
      <c r="D509" s="44"/>
      <c r="E509" s="44" t="s">
        <v>178</v>
      </c>
      <c r="F509" s="44" t="s">
        <v>1847</v>
      </c>
      <c r="G509" s="62" t="s">
        <v>180</v>
      </c>
      <c r="H509" s="44" t="s">
        <v>311</v>
      </c>
      <c r="I509" s="165" t="s">
        <v>1903</v>
      </c>
      <c r="J509" s="61" t="s">
        <v>1899</v>
      </c>
      <c r="K509" s="35">
        <v>42</v>
      </c>
      <c r="L509" s="35" t="s">
        <v>47</v>
      </c>
      <c r="M509" s="62" t="s">
        <v>170</v>
      </c>
      <c r="N509" s="44" t="s">
        <v>129</v>
      </c>
      <c r="O509" s="44">
        <v>1</v>
      </c>
      <c r="P509" s="44"/>
      <c r="Q509" s="62" t="s">
        <v>34</v>
      </c>
      <c r="R509" s="44"/>
      <c r="S509" s="44"/>
      <c r="T509" s="62" t="s">
        <v>35</v>
      </c>
      <c r="U509" s="34"/>
      <c r="V509" s="34"/>
      <c r="W509" s="34" t="str">
        <f t="shared" si="0"/>
        <v/>
      </c>
      <c r="X509" s="34" t="str">
        <f t="shared" si="1"/>
        <v/>
      </c>
    </row>
    <row r="510" spans="1:24" ht="14.25" customHeight="1" x14ac:dyDescent="0.25">
      <c r="A510" s="40">
        <v>1.99</v>
      </c>
      <c r="B510" s="40" t="s">
        <v>1905</v>
      </c>
      <c r="C510" s="24" t="s">
        <v>1906</v>
      </c>
      <c r="D510" s="24"/>
      <c r="E510" s="24" t="s">
        <v>1544</v>
      </c>
      <c r="F510" s="24" t="s">
        <v>1907</v>
      </c>
      <c r="G510" s="31" t="s">
        <v>293</v>
      </c>
      <c r="H510" s="24" t="s">
        <v>40</v>
      </c>
      <c r="I510" s="84" t="s">
        <v>1908</v>
      </c>
      <c r="J510" s="51" t="s">
        <v>1909</v>
      </c>
      <c r="K510" s="30">
        <v>39</v>
      </c>
      <c r="L510" s="30" t="s">
        <v>31</v>
      </c>
      <c r="M510" s="31" t="s">
        <v>170</v>
      </c>
      <c r="N510" s="24" t="s">
        <v>129</v>
      </c>
      <c r="O510" s="24">
        <v>1</v>
      </c>
      <c r="P510" s="24"/>
      <c r="Q510" s="62" t="s">
        <v>34</v>
      </c>
      <c r="R510" s="44"/>
      <c r="S510" s="44"/>
      <c r="T510" s="62" t="s">
        <v>35</v>
      </c>
      <c r="U510" s="34"/>
      <c r="V510" s="34"/>
      <c r="W510" s="34" t="str">
        <f t="shared" si="0"/>
        <v/>
      </c>
      <c r="X510" s="34" t="str">
        <f t="shared" si="1"/>
        <v/>
      </c>
    </row>
    <row r="511" spans="1:24" ht="14.25" customHeight="1" x14ac:dyDescent="0.25">
      <c r="A511" s="40">
        <v>1.99</v>
      </c>
      <c r="B511" s="40" t="s">
        <v>1158</v>
      </c>
      <c r="C511" s="24" t="s">
        <v>1910</v>
      </c>
      <c r="D511" s="24"/>
      <c r="E511" s="24" t="s">
        <v>122</v>
      </c>
      <c r="F511" s="24" t="s">
        <v>1911</v>
      </c>
      <c r="G511" s="31" t="s">
        <v>110</v>
      </c>
      <c r="H511" s="24" t="s">
        <v>40</v>
      </c>
      <c r="I511" s="84" t="s">
        <v>1908</v>
      </c>
      <c r="J511" s="51" t="s">
        <v>1909</v>
      </c>
      <c r="K511" s="35">
        <v>39</v>
      </c>
      <c r="L511" s="35" t="s">
        <v>47</v>
      </c>
      <c r="M511" s="31" t="s">
        <v>170</v>
      </c>
      <c r="N511" s="24" t="s">
        <v>129</v>
      </c>
      <c r="O511" s="24">
        <v>1</v>
      </c>
      <c r="P511" s="24"/>
      <c r="Q511" s="62" t="s">
        <v>34</v>
      </c>
      <c r="R511" s="44"/>
      <c r="S511" s="44"/>
      <c r="T511" s="62" t="s">
        <v>35</v>
      </c>
      <c r="U511" s="34"/>
      <c r="V511" s="34"/>
      <c r="W511" s="34" t="str">
        <f t="shared" si="0"/>
        <v/>
      </c>
      <c r="X511" s="34" t="str">
        <f t="shared" si="1"/>
        <v/>
      </c>
    </row>
    <row r="512" spans="1:24" ht="14.25" customHeight="1" x14ac:dyDescent="0.25">
      <c r="A512" s="40">
        <v>1.99</v>
      </c>
      <c r="B512" s="40" t="s">
        <v>360</v>
      </c>
      <c r="C512" s="24" t="s">
        <v>1906</v>
      </c>
      <c r="D512" s="24"/>
      <c r="E512" s="24" t="s">
        <v>552</v>
      </c>
      <c r="F512" s="24" t="s">
        <v>1912</v>
      </c>
      <c r="G512" s="31" t="s">
        <v>106</v>
      </c>
      <c r="H512" s="24" t="s">
        <v>40</v>
      </c>
      <c r="I512" s="84" t="s">
        <v>1908</v>
      </c>
      <c r="J512" s="51" t="s">
        <v>1909</v>
      </c>
      <c r="K512" s="35">
        <v>39</v>
      </c>
      <c r="L512" s="35" t="s">
        <v>48</v>
      </c>
      <c r="M512" s="31" t="s">
        <v>170</v>
      </c>
      <c r="N512" s="24" t="s">
        <v>129</v>
      </c>
      <c r="O512" s="24">
        <v>1</v>
      </c>
      <c r="P512" s="24"/>
      <c r="Q512" s="62" t="s">
        <v>34</v>
      </c>
      <c r="R512" s="44"/>
      <c r="S512" s="44"/>
      <c r="T512" s="62" t="s">
        <v>35</v>
      </c>
      <c r="U512" s="34"/>
      <c r="V512" s="34"/>
      <c r="W512" s="34" t="str">
        <f t="shared" si="0"/>
        <v/>
      </c>
      <c r="X512" s="34" t="str">
        <f t="shared" si="1"/>
        <v/>
      </c>
    </row>
    <row r="513" spans="1:24" ht="14.25" customHeight="1" x14ac:dyDescent="0.25">
      <c r="A513" s="36">
        <v>5.98</v>
      </c>
      <c r="B513" s="24">
        <v>11.25</v>
      </c>
      <c r="C513" s="24" t="s">
        <v>1913</v>
      </c>
      <c r="D513" s="24"/>
      <c r="E513" s="24" t="s">
        <v>477</v>
      </c>
      <c r="F513" s="24" t="s">
        <v>1914</v>
      </c>
      <c r="G513" s="31" t="s">
        <v>46</v>
      </c>
      <c r="H513" s="24" t="s">
        <v>244</v>
      </c>
      <c r="I513" s="84" t="s">
        <v>1915</v>
      </c>
      <c r="J513" s="51" t="s">
        <v>1916</v>
      </c>
      <c r="K513" s="36">
        <v>15</v>
      </c>
      <c r="L513" s="36" t="s">
        <v>31</v>
      </c>
      <c r="M513" s="31" t="s">
        <v>255</v>
      </c>
      <c r="N513" s="24" t="s">
        <v>185</v>
      </c>
      <c r="O513" s="24">
        <v>1</v>
      </c>
      <c r="P513" s="24"/>
      <c r="Q513" s="31" t="s">
        <v>66</v>
      </c>
      <c r="R513" s="24"/>
      <c r="S513" s="24"/>
      <c r="T513" s="31" t="s">
        <v>35</v>
      </c>
      <c r="U513" s="34"/>
      <c r="V513" s="34"/>
      <c r="W513" s="34" t="str">
        <f t="shared" si="0"/>
        <v/>
      </c>
      <c r="X513" s="34" t="str">
        <f t="shared" si="1"/>
        <v/>
      </c>
    </row>
    <row r="514" spans="1:24" ht="14.25" customHeight="1" x14ac:dyDescent="0.25">
      <c r="A514" s="40">
        <v>0.29899999999999999</v>
      </c>
      <c r="B514" s="40" t="s">
        <v>1917</v>
      </c>
      <c r="C514" s="24" t="s">
        <v>115</v>
      </c>
      <c r="D514" s="24"/>
      <c r="E514" s="24" t="s">
        <v>291</v>
      </c>
      <c r="F514" s="24" t="s">
        <v>1918</v>
      </c>
      <c r="G514" s="31" t="s">
        <v>110</v>
      </c>
      <c r="H514" s="24" t="s">
        <v>84</v>
      </c>
      <c r="I514" s="84" t="s">
        <v>1919</v>
      </c>
      <c r="J514" s="51" t="s">
        <v>1920</v>
      </c>
      <c r="K514" s="36">
        <v>466</v>
      </c>
      <c r="L514" s="36" t="s">
        <v>31</v>
      </c>
      <c r="M514" s="31" t="s">
        <v>234</v>
      </c>
      <c r="N514" s="24" t="s">
        <v>88</v>
      </c>
      <c r="O514" s="24">
        <v>5</v>
      </c>
      <c r="P514" s="24"/>
      <c r="Q514" s="31" t="s">
        <v>34</v>
      </c>
      <c r="R514" s="24"/>
      <c r="S514" s="24"/>
      <c r="T514" s="31" t="s">
        <v>35</v>
      </c>
      <c r="U514" s="34"/>
      <c r="V514" s="34"/>
      <c r="W514" s="34" t="str">
        <f t="shared" si="0"/>
        <v/>
      </c>
      <c r="X514" s="34" t="str">
        <f t="shared" si="1"/>
        <v/>
      </c>
    </row>
    <row r="515" spans="1:24" ht="14.25" customHeight="1" x14ac:dyDescent="0.25">
      <c r="A515" s="40">
        <v>4.7249999999999996</v>
      </c>
      <c r="B515" s="40" t="s">
        <v>283</v>
      </c>
      <c r="C515" s="24" t="s">
        <v>235</v>
      </c>
      <c r="D515" s="24"/>
      <c r="E515" s="24" t="s">
        <v>297</v>
      </c>
      <c r="F515" s="24" t="s">
        <v>1921</v>
      </c>
      <c r="G515" s="31" t="s">
        <v>321</v>
      </c>
      <c r="H515" s="24" t="s">
        <v>235</v>
      </c>
      <c r="I515" s="84" t="s">
        <v>1922</v>
      </c>
      <c r="J515" s="51" t="s">
        <v>1923</v>
      </c>
      <c r="K515" s="36">
        <v>413</v>
      </c>
      <c r="L515" s="36" t="s">
        <v>31</v>
      </c>
      <c r="M515" s="31" t="s">
        <v>32</v>
      </c>
      <c r="N515" s="24" t="s">
        <v>33</v>
      </c>
      <c r="O515" s="24">
        <v>5</v>
      </c>
      <c r="P515" s="24"/>
      <c r="Q515" s="31" t="s">
        <v>34</v>
      </c>
      <c r="R515" s="24"/>
      <c r="S515" s="24"/>
      <c r="T515" s="31" t="s">
        <v>35</v>
      </c>
      <c r="U515" s="34"/>
      <c r="V515" s="34"/>
      <c r="W515" s="34" t="str">
        <f t="shared" si="0"/>
        <v/>
      </c>
      <c r="X515" s="34" t="str">
        <f t="shared" si="1"/>
        <v/>
      </c>
    </row>
    <row r="516" spans="1:24" ht="14.25" customHeight="1" x14ac:dyDescent="0.25">
      <c r="A516" s="40">
        <v>0.14250000000000002</v>
      </c>
      <c r="B516" s="41">
        <v>0.27999999999999997</v>
      </c>
      <c r="C516" s="24" t="s">
        <v>24</v>
      </c>
      <c r="D516" s="24"/>
      <c r="E516" s="24" t="s">
        <v>73</v>
      </c>
      <c r="F516" s="24" t="s">
        <v>1924</v>
      </c>
      <c r="G516" s="31" t="s">
        <v>69</v>
      </c>
      <c r="H516" s="24" t="s">
        <v>84</v>
      </c>
      <c r="I516" s="84" t="s">
        <v>1925</v>
      </c>
      <c r="J516" s="51" t="s">
        <v>1926</v>
      </c>
      <c r="K516" s="36">
        <v>236</v>
      </c>
      <c r="L516" s="36" t="s">
        <v>31</v>
      </c>
      <c r="M516" s="31" t="s">
        <v>318</v>
      </c>
      <c r="N516" s="24" t="s">
        <v>33</v>
      </c>
      <c r="O516" s="24">
        <v>3</v>
      </c>
      <c r="P516" s="24"/>
      <c r="Q516" s="31" t="s">
        <v>34</v>
      </c>
      <c r="R516" s="36"/>
      <c r="S516" s="36"/>
      <c r="T516" s="31" t="s">
        <v>35</v>
      </c>
      <c r="U516" s="34"/>
      <c r="V516" s="34"/>
      <c r="W516" s="34" t="str">
        <f t="shared" si="0"/>
        <v/>
      </c>
      <c r="X516" s="34" t="str">
        <f t="shared" si="1"/>
        <v/>
      </c>
    </row>
    <row r="517" spans="1:24" ht="14.25" customHeight="1" x14ac:dyDescent="0.25">
      <c r="A517" s="40">
        <v>0.1593</v>
      </c>
      <c r="B517" s="41" t="s">
        <v>1927</v>
      </c>
      <c r="C517" s="24" t="s">
        <v>1928</v>
      </c>
      <c r="D517" s="24"/>
      <c r="E517" s="24" t="s">
        <v>1057</v>
      </c>
      <c r="F517" s="24" t="s">
        <v>1924</v>
      </c>
      <c r="G517" s="31" t="s">
        <v>83</v>
      </c>
      <c r="H517" s="24" t="s">
        <v>40</v>
      </c>
      <c r="I517" s="84" t="s">
        <v>1929</v>
      </c>
      <c r="J517" s="51" t="s">
        <v>1930</v>
      </c>
      <c r="K517" s="36">
        <v>257</v>
      </c>
      <c r="L517" s="36" t="s">
        <v>31</v>
      </c>
      <c r="M517" s="31" t="s">
        <v>838</v>
      </c>
      <c r="N517" s="24" t="s">
        <v>839</v>
      </c>
      <c r="O517" s="24">
        <v>3</v>
      </c>
      <c r="P517" s="24"/>
      <c r="Q517" s="31" t="s">
        <v>34</v>
      </c>
      <c r="R517" s="49"/>
      <c r="S517" s="49"/>
      <c r="T517" s="31" t="s">
        <v>35</v>
      </c>
      <c r="U517" s="34"/>
      <c r="V517" s="34"/>
      <c r="W517" s="34" t="str">
        <f t="shared" si="0"/>
        <v/>
      </c>
      <c r="X517" s="34" t="str">
        <f t="shared" si="1"/>
        <v/>
      </c>
    </row>
    <row r="518" spans="1:24" ht="14.25" customHeight="1" x14ac:dyDescent="0.25">
      <c r="A518" s="40">
        <v>0.35</v>
      </c>
      <c r="B518" s="41" t="s">
        <v>491</v>
      </c>
      <c r="C518" s="24" t="s">
        <v>24</v>
      </c>
      <c r="D518" s="24"/>
      <c r="E518" s="24" t="s">
        <v>98</v>
      </c>
      <c r="F518" s="24" t="s">
        <v>1931</v>
      </c>
      <c r="G518" s="31" t="s">
        <v>100</v>
      </c>
      <c r="H518" s="24" t="s">
        <v>84</v>
      </c>
      <c r="I518" s="84" t="s">
        <v>1932</v>
      </c>
      <c r="J518" s="51" t="s">
        <v>1933</v>
      </c>
      <c r="K518" s="36">
        <v>154</v>
      </c>
      <c r="L518" s="36" t="s">
        <v>31</v>
      </c>
      <c r="M518" s="31" t="s">
        <v>184</v>
      </c>
      <c r="N518" s="24" t="s">
        <v>185</v>
      </c>
      <c r="O518" s="24">
        <v>2</v>
      </c>
      <c r="P518" s="24"/>
      <c r="Q518" s="31" t="s">
        <v>66</v>
      </c>
      <c r="R518" s="24"/>
      <c r="S518" s="24"/>
      <c r="T518" s="31" t="s">
        <v>35</v>
      </c>
      <c r="U518" s="34"/>
      <c r="V518" s="34"/>
      <c r="W518" s="34" t="str">
        <f t="shared" si="0"/>
        <v/>
      </c>
      <c r="X518" s="34" t="str">
        <f t="shared" si="1"/>
        <v/>
      </c>
    </row>
    <row r="519" spans="1:24" ht="14.25" customHeight="1" x14ac:dyDescent="0.25">
      <c r="A519" s="40">
        <v>0.26250000000000001</v>
      </c>
      <c r="B519" s="41" t="s">
        <v>1934</v>
      </c>
      <c r="C519" s="24" t="s">
        <v>1935</v>
      </c>
      <c r="D519" s="24"/>
      <c r="E519" s="36" t="s">
        <v>514</v>
      </c>
      <c r="F519" s="24" t="s">
        <v>1936</v>
      </c>
      <c r="G519" s="27" t="s">
        <v>93</v>
      </c>
      <c r="H519" s="24" t="s">
        <v>84</v>
      </c>
      <c r="I519" s="84" t="s">
        <v>1937</v>
      </c>
      <c r="J519" s="51" t="s">
        <v>1938</v>
      </c>
      <c r="K519" s="36">
        <v>226</v>
      </c>
      <c r="L519" s="36" t="s">
        <v>31</v>
      </c>
      <c r="M519" s="31" t="s">
        <v>128</v>
      </c>
      <c r="N519" s="24" t="s">
        <v>129</v>
      </c>
      <c r="O519" s="24">
        <v>2</v>
      </c>
      <c r="P519" s="24"/>
      <c r="Q519" s="31" t="s">
        <v>34</v>
      </c>
      <c r="R519" s="24"/>
      <c r="S519" s="24"/>
      <c r="T519" s="31" t="s">
        <v>35</v>
      </c>
      <c r="U519" s="34"/>
      <c r="V519" s="34"/>
      <c r="W519" s="34" t="str">
        <f t="shared" si="0"/>
        <v/>
      </c>
      <c r="X519" s="34" t="str">
        <f t="shared" si="1"/>
        <v/>
      </c>
    </row>
    <row r="520" spans="1:24" ht="14.25" customHeight="1" x14ac:dyDescent="0.25">
      <c r="A520" s="40">
        <v>0.28999999999999998</v>
      </c>
      <c r="B520" s="41" t="s">
        <v>1865</v>
      </c>
      <c r="C520" s="24" t="s">
        <v>348</v>
      </c>
      <c r="D520" s="24"/>
      <c r="E520" s="24" t="s">
        <v>122</v>
      </c>
      <c r="F520" s="24" t="s">
        <v>1939</v>
      </c>
      <c r="G520" s="31" t="s">
        <v>110</v>
      </c>
      <c r="H520" s="24" t="s">
        <v>84</v>
      </c>
      <c r="I520" s="84" t="s">
        <v>1940</v>
      </c>
      <c r="J520" s="51" t="s">
        <v>1941</v>
      </c>
      <c r="K520" s="30">
        <v>304</v>
      </c>
      <c r="L520" s="30" t="s">
        <v>31</v>
      </c>
      <c r="M520" s="31" t="s">
        <v>87</v>
      </c>
      <c r="N520" s="24" t="s">
        <v>88</v>
      </c>
      <c r="O520" s="24">
        <v>3</v>
      </c>
      <c r="P520" s="24"/>
      <c r="Q520" s="31" t="s">
        <v>34</v>
      </c>
      <c r="R520" s="49"/>
      <c r="S520" s="49"/>
      <c r="T520" s="31" t="s">
        <v>35</v>
      </c>
      <c r="U520" s="34"/>
      <c r="V520" s="34"/>
      <c r="W520" s="34" t="str">
        <f t="shared" si="0"/>
        <v/>
      </c>
      <c r="X520" s="34" t="str">
        <f t="shared" si="1"/>
        <v/>
      </c>
    </row>
    <row r="521" spans="1:24" ht="14.25" customHeight="1" x14ac:dyDescent="0.25">
      <c r="A521" s="40">
        <v>0.28999999999999998</v>
      </c>
      <c r="B521" s="52" t="s">
        <v>1942</v>
      </c>
      <c r="C521" s="24" t="s">
        <v>24</v>
      </c>
      <c r="D521" s="24"/>
      <c r="E521" s="24" t="s">
        <v>178</v>
      </c>
      <c r="F521" s="24" t="s">
        <v>1943</v>
      </c>
      <c r="G521" s="31" t="s">
        <v>180</v>
      </c>
      <c r="H521" s="24" t="s">
        <v>84</v>
      </c>
      <c r="I521" s="84" t="s">
        <v>1940</v>
      </c>
      <c r="J521" s="51" t="s">
        <v>1941</v>
      </c>
      <c r="K521" s="35">
        <v>304</v>
      </c>
      <c r="L521" s="35" t="s">
        <v>47</v>
      </c>
      <c r="M521" s="31" t="s">
        <v>87</v>
      </c>
      <c r="N521" s="24" t="s">
        <v>88</v>
      </c>
      <c r="O521" s="24">
        <v>3</v>
      </c>
      <c r="P521" s="24"/>
      <c r="Q521" s="31" t="s">
        <v>34</v>
      </c>
      <c r="R521" s="49"/>
      <c r="S521" s="49"/>
      <c r="T521" s="31" t="s">
        <v>35</v>
      </c>
      <c r="U521" s="34"/>
      <c r="V521" s="34"/>
      <c r="W521" s="34" t="str">
        <f t="shared" si="0"/>
        <v/>
      </c>
      <c r="X521" s="34" t="str">
        <f t="shared" si="1"/>
        <v/>
      </c>
    </row>
    <row r="522" spans="1:24" ht="14.25" customHeight="1" x14ac:dyDescent="0.25">
      <c r="A522" s="40">
        <v>0.28999999999999998</v>
      </c>
      <c r="B522" s="40" t="s">
        <v>1944</v>
      </c>
      <c r="C522" s="24" t="s">
        <v>115</v>
      </c>
      <c r="D522" s="24"/>
      <c r="E522" s="24" t="s">
        <v>808</v>
      </c>
      <c r="F522" s="24" t="s">
        <v>1945</v>
      </c>
      <c r="G522" s="31" t="s">
        <v>93</v>
      </c>
      <c r="H522" s="24" t="s">
        <v>84</v>
      </c>
      <c r="I522" s="84" t="s">
        <v>1940</v>
      </c>
      <c r="J522" s="51" t="s">
        <v>1941</v>
      </c>
      <c r="K522" s="35">
        <v>304</v>
      </c>
      <c r="L522" s="35" t="s">
        <v>48</v>
      </c>
      <c r="M522" s="31" t="s">
        <v>87</v>
      </c>
      <c r="N522" s="24" t="s">
        <v>88</v>
      </c>
      <c r="O522" s="24">
        <v>3</v>
      </c>
      <c r="P522" s="24"/>
      <c r="Q522" s="31" t="s">
        <v>34</v>
      </c>
      <c r="R522" s="49"/>
      <c r="S522" s="49"/>
      <c r="T522" s="31" t="s">
        <v>35</v>
      </c>
      <c r="U522" s="34"/>
      <c r="V522" s="34"/>
      <c r="W522" s="34" t="str">
        <f t="shared" si="0"/>
        <v/>
      </c>
      <c r="X522" s="34" t="str">
        <f t="shared" si="1"/>
        <v/>
      </c>
    </row>
    <row r="523" spans="1:24" ht="14.25" customHeight="1" x14ac:dyDescent="0.25">
      <c r="A523" s="40">
        <v>0.79</v>
      </c>
      <c r="B523" s="40" t="s">
        <v>391</v>
      </c>
      <c r="C523" s="24" t="s">
        <v>195</v>
      </c>
      <c r="D523" s="24"/>
      <c r="E523" s="24" t="s">
        <v>122</v>
      </c>
      <c r="F523" s="24" t="s">
        <v>1946</v>
      </c>
      <c r="G523" s="31" t="s">
        <v>110</v>
      </c>
      <c r="H523" s="24" t="s">
        <v>84</v>
      </c>
      <c r="I523" s="31" t="s">
        <v>1947</v>
      </c>
      <c r="J523" s="24" t="s">
        <v>1948</v>
      </c>
      <c r="K523" s="53">
        <v>305</v>
      </c>
      <c r="L523" s="53" t="s">
        <v>31</v>
      </c>
      <c r="M523" s="31" t="s">
        <v>87</v>
      </c>
      <c r="N523" s="24" t="s">
        <v>88</v>
      </c>
      <c r="O523" s="24">
        <v>3</v>
      </c>
      <c r="P523" s="24"/>
      <c r="Q523" s="31" t="s">
        <v>34</v>
      </c>
      <c r="R523" s="49"/>
      <c r="S523" s="49"/>
      <c r="T523" s="31" t="s">
        <v>35</v>
      </c>
      <c r="U523" s="34"/>
      <c r="V523" s="34"/>
      <c r="W523" s="34" t="str">
        <f t="shared" si="0"/>
        <v/>
      </c>
      <c r="X523" s="34" t="str">
        <f t="shared" si="1"/>
        <v/>
      </c>
    </row>
    <row r="524" spans="1:24" ht="14.25" customHeight="1" x14ac:dyDescent="0.25">
      <c r="A524" s="40">
        <v>0.99</v>
      </c>
      <c r="B524" s="41" t="s">
        <v>301</v>
      </c>
      <c r="C524" s="24" t="s">
        <v>195</v>
      </c>
      <c r="D524" s="24"/>
      <c r="E524" s="24" t="s">
        <v>122</v>
      </c>
      <c r="F524" s="24" t="s">
        <v>1949</v>
      </c>
      <c r="G524" s="27" t="s">
        <v>110</v>
      </c>
      <c r="H524" s="24" t="s">
        <v>84</v>
      </c>
      <c r="I524" s="31" t="s">
        <v>1950</v>
      </c>
      <c r="J524" s="24" t="s">
        <v>1951</v>
      </c>
      <c r="K524" s="53">
        <v>306</v>
      </c>
      <c r="L524" s="53" t="s">
        <v>31</v>
      </c>
      <c r="M524" s="31" t="s">
        <v>87</v>
      </c>
      <c r="N524" s="24" t="s">
        <v>88</v>
      </c>
      <c r="O524" s="24">
        <v>3</v>
      </c>
      <c r="P524" s="24"/>
      <c r="Q524" s="31" t="s">
        <v>34</v>
      </c>
      <c r="R524" s="49"/>
      <c r="S524" s="49"/>
      <c r="T524" s="31" t="s">
        <v>35</v>
      </c>
      <c r="U524" s="34"/>
      <c r="V524" s="34"/>
      <c r="W524" s="34" t="str">
        <f t="shared" si="0"/>
        <v/>
      </c>
      <c r="X524" s="34" t="str">
        <f t="shared" si="1"/>
        <v/>
      </c>
    </row>
    <row r="525" spans="1:24" ht="14.25" customHeight="1" x14ac:dyDescent="0.25">
      <c r="A525" s="40">
        <v>0.71499999999999997</v>
      </c>
      <c r="B525" s="41" t="s">
        <v>1247</v>
      </c>
      <c r="C525" s="24" t="s">
        <v>115</v>
      </c>
      <c r="D525" s="24"/>
      <c r="E525" s="24" t="s">
        <v>98</v>
      </c>
      <c r="F525" s="24" t="s">
        <v>1952</v>
      </c>
      <c r="G525" s="31" t="s">
        <v>100</v>
      </c>
      <c r="H525" s="24" t="s">
        <v>84</v>
      </c>
      <c r="I525" s="31" t="s">
        <v>1953</v>
      </c>
      <c r="J525" s="24" t="s">
        <v>1954</v>
      </c>
      <c r="K525" s="36">
        <v>370</v>
      </c>
      <c r="L525" s="36" t="s">
        <v>31</v>
      </c>
      <c r="M525" s="31" t="s">
        <v>87</v>
      </c>
      <c r="N525" s="24" t="s">
        <v>88</v>
      </c>
      <c r="O525" s="24">
        <v>3</v>
      </c>
      <c r="P525" s="24"/>
      <c r="Q525" s="31" t="s">
        <v>34</v>
      </c>
      <c r="R525" s="49"/>
      <c r="S525" s="49"/>
      <c r="T525" s="31" t="s">
        <v>35</v>
      </c>
      <c r="U525" s="34"/>
      <c r="V525" s="34"/>
      <c r="W525" s="34" t="str">
        <f t="shared" si="0"/>
        <v/>
      </c>
      <c r="X525" s="34" t="str">
        <f t="shared" si="1"/>
        <v/>
      </c>
    </row>
    <row r="526" spans="1:24" ht="14.25" customHeight="1" x14ac:dyDescent="0.25">
      <c r="A526" s="40">
        <v>0.21749999999999997</v>
      </c>
      <c r="B526" s="40">
        <v>0.25</v>
      </c>
      <c r="C526" s="24" t="s">
        <v>24</v>
      </c>
      <c r="D526" s="24"/>
      <c r="E526" s="24" t="s">
        <v>495</v>
      </c>
      <c r="F526" s="24" t="s">
        <v>1955</v>
      </c>
      <c r="G526" s="31" t="s">
        <v>69</v>
      </c>
      <c r="H526" s="24" t="s">
        <v>28</v>
      </c>
      <c r="I526" s="84" t="s">
        <v>1956</v>
      </c>
      <c r="J526" s="51" t="s">
        <v>1957</v>
      </c>
      <c r="K526" s="36">
        <v>304</v>
      </c>
      <c r="L526" s="36" t="s">
        <v>31</v>
      </c>
      <c r="M526" s="31" t="s">
        <v>1958</v>
      </c>
      <c r="N526" s="24" t="s">
        <v>78</v>
      </c>
      <c r="O526" s="24">
        <v>3</v>
      </c>
      <c r="P526" s="24"/>
      <c r="Q526" s="31" t="s">
        <v>34</v>
      </c>
      <c r="R526" s="24"/>
      <c r="S526" s="24"/>
      <c r="T526" s="31" t="s">
        <v>35</v>
      </c>
      <c r="U526" s="34"/>
      <c r="V526" s="34"/>
      <c r="W526" s="34" t="str">
        <f t="shared" si="0"/>
        <v/>
      </c>
      <c r="X526" s="34" t="str">
        <f t="shared" si="1"/>
        <v/>
      </c>
    </row>
    <row r="527" spans="1:24" ht="14.25" customHeight="1" x14ac:dyDescent="0.25">
      <c r="A527" s="40">
        <v>44.11999999999999</v>
      </c>
      <c r="B527" s="24">
        <v>250</v>
      </c>
      <c r="C527" s="24" t="s">
        <v>36</v>
      </c>
      <c r="D527" s="24"/>
      <c r="E527" s="24" t="s">
        <v>1683</v>
      </c>
      <c r="F527" s="24" t="s">
        <v>1959</v>
      </c>
      <c r="G527" s="31" t="s">
        <v>61</v>
      </c>
      <c r="H527" s="24" t="s">
        <v>40</v>
      </c>
      <c r="I527" s="84" t="s">
        <v>1960</v>
      </c>
      <c r="J527" s="51" t="s">
        <v>1961</v>
      </c>
      <c r="K527" s="36">
        <v>853</v>
      </c>
      <c r="L527" s="36" t="s">
        <v>31</v>
      </c>
      <c r="M527" s="31" t="s">
        <v>1010</v>
      </c>
      <c r="N527" s="24" t="s">
        <v>78</v>
      </c>
      <c r="O527" s="24">
        <v>8</v>
      </c>
      <c r="P527" s="24"/>
      <c r="Q527" s="31" t="s">
        <v>34</v>
      </c>
      <c r="R527" s="24"/>
      <c r="S527" s="24"/>
      <c r="T527" s="31" t="s">
        <v>35</v>
      </c>
      <c r="U527" s="34"/>
      <c r="V527" s="34"/>
      <c r="W527" s="34" t="str">
        <f t="shared" si="0"/>
        <v/>
      </c>
      <c r="X527" s="34" t="str">
        <f t="shared" si="1"/>
        <v/>
      </c>
    </row>
    <row r="528" spans="1:24" ht="14.25" customHeight="1" x14ac:dyDescent="0.25">
      <c r="A528" s="109">
        <v>5.1473000000000004</v>
      </c>
      <c r="B528" s="24">
        <v>5.8330000000000002</v>
      </c>
      <c r="C528" s="24" t="s">
        <v>195</v>
      </c>
      <c r="D528" s="24"/>
      <c r="E528" s="24" t="s">
        <v>1683</v>
      </c>
      <c r="F528" s="24" t="s">
        <v>1962</v>
      </c>
      <c r="G528" s="31" t="s">
        <v>61</v>
      </c>
      <c r="H528" s="24" t="s">
        <v>28</v>
      </c>
      <c r="I528" s="84" t="s">
        <v>1963</v>
      </c>
      <c r="J528" s="51" t="s">
        <v>1964</v>
      </c>
      <c r="K528" s="36">
        <v>854</v>
      </c>
      <c r="L528" s="36" t="s">
        <v>31</v>
      </c>
      <c r="M528" s="31" t="s">
        <v>1010</v>
      </c>
      <c r="N528" s="24" t="s">
        <v>78</v>
      </c>
      <c r="O528" s="24">
        <v>8</v>
      </c>
      <c r="P528" s="24"/>
      <c r="Q528" s="31" t="s">
        <v>34</v>
      </c>
      <c r="R528" s="24"/>
      <c r="S528" s="24"/>
      <c r="T528" s="31" t="s">
        <v>35</v>
      </c>
      <c r="U528" s="34"/>
      <c r="V528" s="34"/>
      <c r="W528" s="34" t="str">
        <f t="shared" si="0"/>
        <v/>
      </c>
      <c r="X528" s="34" t="str">
        <f t="shared" si="1"/>
        <v/>
      </c>
    </row>
    <row r="529" spans="1:24" ht="14.25" customHeight="1" x14ac:dyDescent="0.25">
      <c r="A529" s="40">
        <v>10.875</v>
      </c>
      <c r="B529" s="40" t="s">
        <v>283</v>
      </c>
      <c r="C529" s="24" t="s">
        <v>1965</v>
      </c>
      <c r="D529" s="24"/>
      <c r="E529" s="24" t="s">
        <v>495</v>
      </c>
      <c r="F529" s="24" t="s">
        <v>1966</v>
      </c>
      <c r="G529" s="31" t="s">
        <v>69</v>
      </c>
      <c r="H529" s="24" t="s">
        <v>1967</v>
      </c>
      <c r="I529" s="31" t="s">
        <v>1968</v>
      </c>
      <c r="J529" s="24" t="s">
        <v>1969</v>
      </c>
      <c r="K529" s="36">
        <v>740</v>
      </c>
      <c r="L529" s="36" t="s">
        <v>31</v>
      </c>
      <c r="M529" s="31" t="s">
        <v>72</v>
      </c>
      <c r="N529" s="24" t="s">
        <v>33</v>
      </c>
      <c r="O529" s="24">
        <v>8</v>
      </c>
      <c r="P529" s="24"/>
      <c r="Q529" s="31" t="s">
        <v>34</v>
      </c>
      <c r="R529" s="24"/>
      <c r="S529" s="24"/>
      <c r="T529" s="31" t="s">
        <v>35</v>
      </c>
      <c r="U529" s="34"/>
      <c r="V529" s="34"/>
      <c r="W529" s="34" t="str">
        <f t="shared" si="0"/>
        <v/>
      </c>
      <c r="X529" s="34" t="str">
        <f t="shared" si="1"/>
        <v/>
      </c>
    </row>
    <row r="530" spans="1:24" ht="14.25" customHeight="1" x14ac:dyDescent="0.25">
      <c r="A530" s="40">
        <v>10.938888888888888</v>
      </c>
      <c r="B530" s="40">
        <v>11</v>
      </c>
      <c r="C530" s="24" t="s">
        <v>1970</v>
      </c>
      <c r="D530" s="24"/>
      <c r="E530" s="24" t="s">
        <v>495</v>
      </c>
      <c r="F530" s="24" t="s">
        <v>1966</v>
      </c>
      <c r="G530" s="31" t="s">
        <v>69</v>
      </c>
      <c r="H530" s="24" t="s">
        <v>1967</v>
      </c>
      <c r="I530" s="31" t="s">
        <v>1971</v>
      </c>
      <c r="J530" s="24" t="s">
        <v>1972</v>
      </c>
      <c r="K530" s="36">
        <v>741</v>
      </c>
      <c r="L530" s="36" t="s">
        <v>31</v>
      </c>
      <c r="M530" s="31" t="s">
        <v>72</v>
      </c>
      <c r="N530" s="24" t="s">
        <v>33</v>
      </c>
      <c r="O530" s="24">
        <v>8</v>
      </c>
      <c r="P530" s="24"/>
      <c r="Q530" s="31" t="s">
        <v>34</v>
      </c>
      <c r="R530" s="24"/>
      <c r="S530" s="24"/>
      <c r="T530" s="31" t="s">
        <v>35</v>
      </c>
      <c r="U530" s="34"/>
      <c r="V530" s="34"/>
      <c r="W530" s="34" t="str">
        <f t="shared" si="0"/>
        <v/>
      </c>
      <c r="X530" s="34" t="str">
        <f t="shared" si="1"/>
        <v/>
      </c>
    </row>
    <row r="531" spans="1:24" ht="14.25" customHeight="1" x14ac:dyDescent="0.25">
      <c r="A531" s="40">
        <v>14.24</v>
      </c>
      <c r="B531" s="40" t="s">
        <v>1973</v>
      </c>
      <c r="C531" s="51" t="s">
        <v>669</v>
      </c>
      <c r="D531" s="24"/>
      <c r="E531" s="24" t="s">
        <v>1974</v>
      </c>
      <c r="F531" s="24" t="s">
        <v>1975</v>
      </c>
      <c r="G531" s="31" t="s">
        <v>321</v>
      </c>
      <c r="H531" s="24" t="s">
        <v>40</v>
      </c>
      <c r="I531" s="31" t="s">
        <v>1976</v>
      </c>
      <c r="J531" s="24" t="s">
        <v>1977</v>
      </c>
      <c r="K531" s="30">
        <v>326</v>
      </c>
      <c r="L531" s="30" t="s">
        <v>31</v>
      </c>
      <c r="M531" s="31" t="s">
        <v>87</v>
      </c>
      <c r="N531" s="24" t="s">
        <v>88</v>
      </c>
      <c r="O531" s="24">
        <v>3</v>
      </c>
      <c r="P531" s="24"/>
      <c r="Q531" s="31" t="s">
        <v>34</v>
      </c>
      <c r="R531" s="24"/>
      <c r="S531" s="24"/>
      <c r="T531" s="31" t="s">
        <v>35</v>
      </c>
      <c r="U531" s="34"/>
      <c r="V531" s="34"/>
      <c r="W531" s="34" t="str">
        <f t="shared" si="0"/>
        <v/>
      </c>
      <c r="X531" s="34" t="str">
        <f t="shared" si="1"/>
        <v/>
      </c>
    </row>
    <row r="532" spans="1:24" ht="14.25" customHeight="1" x14ac:dyDescent="0.25">
      <c r="A532" s="40">
        <v>14.24</v>
      </c>
      <c r="B532" s="40" t="s">
        <v>1978</v>
      </c>
      <c r="C532" s="51" t="s">
        <v>669</v>
      </c>
      <c r="D532" s="24"/>
      <c r="E532" s="31" t="s">
        <v>1979</v>
      </c>
      <c r="F532" s="24" t="s">
        <v>1980</v>
      </c>
      <c r="G532" s="27" t="s">
        <v>93</v>
      </c>
      <c r="H532" s="24" t="s">
        <v>40</v>
      </c>
      <c r="I532" s="31" t="s">
        <v>1976</v>
      </c>
      <c r="J532" s="24" t="s">
        <v>1977</v>
      </c>
      <c r="K532" s="35">
        <v>326</v>
      </c>
      <c r="L532" s="35" t="s">
        <v>47</v>
      </c>
      <c r="M532" s="31" t="s">
        <v>87</v>
      </c>
      <c r="N532" s="24" t="s">
        <v>88</v>
      </c>
      <c r="O532" s="24">
        <v>3</v>
      </c>
      <c r="P532" s="24"/>
      <c r="Q532" s="31" t="s">
        <v>34</v>
      </c>
      <c r="R532" s="49"/>
      <c r="S532" s="49"/>
      <c r="T532" s="31" t="s">
        <v>35</v>
      </c>
      <c r="U532" s="34"/>
      <c r="V532" s="34"/>
      <c r="W532" s="34" t="str">
        <f t="shared" si="0"/>
        <v/>
      </c>
      <c r="X532" s="34" t="str">
        <f t="shared" si="1"/>
        <v/>
      </c>
    </row>
    <row r="533" spans="1:24" ht="14.25" customHeight="1" x14ac:dyDescent="0.25">
      <c r="A533" s="22">
        <v>238</v>
      </c>
      <c r="B533" s="25">
        <v>350</v>
      </c>
      <c r="C533" s="51" t="s">
        <v>49</v>
      </c>
      <c r="D533" s="31" t="s">
        <v>818</v>
      </c>
      <c r="E533" s="25" t="s">
        <v>483</v>
      </c>
      <c r="F533" s="25" t="s">
        <v>1981</v>
      </c>
      <c r="G533" s="27" t="s">
        <v>856</v>
      </c>
      <c r="H533" s="25" t="s">
        <v>222</v>
      </c>
      <c r="I533" s="31" t="s">
        <v>1982</v>
      </c>
      <c r="J533" s="25" t="s">
        <v>1983</v>
      </c>
      <c r="K533" s="36">
        <v>17</v>
      </c>
      <c r="L533" s="36" t="s">
        <v>31</v>
      </c>
      <c r="M533" s="31" t="s">
        <v>43</v>
      </c>
      <c r="N533" s="24">
        <v>2018</v>
      </c>
      <c r="O533" s="24">
        <v>51</v>
      </c>
      <c r="P533" s="24" t="s">
        <v>44</v>
      </c>
      <c r="Q533" s="31" t="s">
        <v>34</v>
      </c>
      <c r="R533" s="24"/>
      <c r="S533" s="24" t="s">
        <v>44</v>
      </c>
      <c r="T533" s="31" t="s">
        <v>35</v>
      </c>
      <c r="U533" s="34"/>
      <c r="V533" s="34"/>
      <c r="W533" s="34" t="str">
        <f t="shared" si="0"/>
        <v/>
      </c>
      <c r="X533" s="34" t="str">
        <f t="shared" si="1"/>
        <v/>
      </c>
    </row>
    <row r="534" spans="1:24" ht="14.25" customHeight="1" x14ac:dyDescent="0.25">
      <c r="A534" s="22">
        <v>720</v>
      </c>
      <c r="B534" s="23">
        <v>1350</v>
      </c>
      <c r="C534" s="24" t="s">
        <v>49</v>
      </c>
      <c r="D534" s="24"/>
      <c r="E534" s="25" t="s">
        <v>37</v>
      </c>
      <c r="F534" s="25" t="s">
        <v>1984</v>
      </c>
      <c r="G534" s="27" t="s">
        <v>39</v>
      </c>
      <c r="H534" s="25" t="s">
        <v>40</v>
      </c>
      <c r="I534" s="84" t="s">
        <v>1985</v>
      </c>
      <c r="J534" s="86" t="s">
        <v>1986</v>
      </c>
      <c r="K534" s="30">
        <v>18</v>
      </c>
      <c r="L534" s="30" t="s">
        <v>31</v>
      </c>
      <c r="M534" s="31" t="s">
        <v>43</v>
      </c>
      <c r="N534" s="24">
        <v>2018</v>
      </c>
      <c r="O534" s="24">
        <v>51</v>
      </c>
      <c r="P534" s="24" t="s">
        <v>44</v>
      </c>
      <c r="Q534" s="31" t="s">
        <v>34</v>
      </c>
      <c r="R534" s="24"/>
      <c r="S534" s="24" t="s">
        <v>44</v>
      </c>
      <c r="T534" s="31" t="s">
        <v>35</v>
      </c>
      <c r="U534" s="34"/>
      <c r="V534" s="34"/>
      <c r="W534" s="34" t="str">
        <f t="shared" si="0"/>
        <v/>
      </c>
      <c r="X534" s="34" t="str">
        <f t="shared" si="1"/>
        <v/>
      </c>
    </row>
    <row r="535" spans="1:24" ht="14.25" customHeight="1" x14ac:dyDescent="0.25">
      <c r="A535" s="22">
        <v>720</v>
      </c>
      <c r="B535" s="23">
        <v>1350</v>
      </c>
      <c r="C535" s="24" t="s">
        <v>49</v>
      </c>
      <c r="D535" s="24"/>
      <c r="E535" s="25" t="s">
        <v>37</v>
      </c>
      <c r="F535" s="25" t="s">
        <v>1984</v>
      </c>
      <c r="G535" s="27" t="s">
        <v>46</v>
      </c>
      <c r="H535" s="25" t="s">
        <v>40</v>
      </c>
      <c r="I535" s="84" t="s">
        <v>1985</v>
      </c>
      <c r="J535" s="86" t="s">
        <v>1986</v>
      </c>
      <c r="K535" s="35">
        <v>18</v>
      </c>
      <c r="L535" s="35" t="s">
        <v>47</v>
      </c>
      <c r="M535" s="31" t="s">
        <v>43</v>
      </c>
      <c r="N535" s="24">
        <v>2018</v>
      </c>
      <c r="O535" s="24">
        <v>51</v>
      </c>
      <c r="P535" s="24" t="s">
        <v>44</v>
      </c>
      <c r="Q535" s="31" t="s">
        <v>34</v>
      </c>
      <c r="R535" s="24"/>
      <c r="S535" s="24" t="s">
        <v>44</v>
      </c>
      <c r="T535" s="31" t="s">
        <v>35</v>
      </c>
      <c r="U535" s="34"/>
      <c r="V535" s="34"/>
      <c r="W535" s="34" t="str">
        <f t="shared" si="0"/>
        <v/>
      </c>
      <c r="X535" s="34" t="str">
        <f t="shared" si="1"/>
        <v/>
      </c>
    </row>
    <row r="536" spans="1:24" ht="14.25" customHeight="1" x14ac:dyDescent="0.25">
      <c r="A536" s="22">
        <v>720</v>
      </c>
      <c r="B536" s="23">
        <v>1350</v>
      </c>
      <c r="C536" s="51" t="s">
        <v>49</v>
      </c>
      <c r="D536" s="24"/>
      <c r="E536" s="25" t="s">
        <v>37</v>
      </c>
      <c r="F536" s="25" t="s">
        <v>1984</v>
      </c>
      <c r="G536" s="31" t="s">
        <v>27</v>
      </c>
      <c r="H536" s="25" t="s">
        <v>40</v>
      </c>
      <c r="I536" s="31" t="s">
        <v>1987</v>
      </c>
      <c r="J536" s="86" t="s">
        <v>1986</v>
      </c>
      <c r="K536" s="35">
        <v>18</v>
      </c>
      <c r="L536" s="35" t="s">
        <v>48</v>
      </c>
      <c r="M536" s="31" t="s">
        <v>43</v>
      </c>
      <c r="N536" s="24">
        <v>2018</v>
      </c>
      <c r="O536" s="24">
        <v>51</v>
      </c>
      <c r="P536" s="24" t="s">
        <v>44</v>
      </c>
      <c r="Q536" s="31" t="s">
        <v>34</v>
      </c>
      <c r="R536" s="24"/>
      <c r="S536" s="24" t="s">
        <v>44</v>
      </c>
      <c r="T536" s="31" t="s">
        <v>35</v>
      </c>
      <c r="U536" s="34"/>
      <c r="V536" s="34"/>
      <c r="W536" s="34" t="str">
        <f t="shared" si="0"/>
        <v/>
      </c>
      <c r="X536" s="34" t="str">
        <f t="shared" si="1"/>
        <v/>
      </c>
    </row>
    <row r="537" spans="1:24" ht="14.25" customHeight="1" x14ac:dyDescent="0.25">
      <c r="A537" s="24">
        <v>7.48</v>
      </c>
      <c r="B537" s="24" t="s">
        <v>1988</v>
      </c>
      <c r="C537" s="24" t="s">
        <v>1989</v>
      </c>
      <c r="D537" s="24"/>
      <c r="E537" s="24" t="s">
        <v>1990</v>
      </c>
      <c r="F537" s="24" t="s">
        <v>1991</v>
      </c>
      <c r="G537" s="27" t="s">
        <v>39</v>
      </c>
      <c r="H537" s="24" t="s">
        <v>1992</v>
      </c>
      <c r="I537" s="31" t="s">
        <v>1993</v>
      </c>
      <c r="J537" s="24" t="s">
        <v>1994</v>
      </c>
      <c r="K537" s="36">
        <v>312</v>
      </c>
      <c r="L537" s="36" t="s">
        <v>31</v>
      </c>
      <c r="M537" s="31" t="s">
        <v>249</v>
      </c>
      <c r="N537" s="24" t="s">
        <v>185</v>
      </c>
      <c r="O537" s="24">
        <v>3</v>
      </c>
      <c r="P537" s="24"/>
      <c r="Q537" s="31" t="s">
        <v>66</v>
      </c>
      <c r="R537" s="24"/>
      <c r="S537" s="24"/>
      <c r="T537" s="31" t="s">
        <v>35</v>
      </c>
      <c r="U537" s="34"/>
      <c r="V537" s="34"/>
      <c r="W537" s="34" t="str">
        <f t="shared" si="0"/>
        <v/>
      </c>
      <c r="X537" s="34" t="str">
        <f t="shared" si="1"/>
        <v/>
      </c>
    </row>
    <row r="538" spans="1:24" ht="14.25" customHeight="1" x14ac:dyDescent="0.25">
      <c r="A538" s="40">
        <v>0.113</v>
      </c>
      <c r="B538" s="45" t="s">
        <v>1995</v>
      </c>
      <c r="C538" s="24" t="s">
        <v>24</v>
      </c>
      <c r="D538" s="24"/>
      <c r="E538" s="36" t="s">
        <v>178</v>
      </c>
      <c r="F538" s="24" t="s">
        <v>1996</v>
      </c>
      <c r="G538" s="31" t="s">
        <v>180</v>
      </c>
      <c r="H538" s="24" t="s">
        <v>84</v>
      </c>
      <c r="I538" s="31" t="s">
        <v>1997</v>
      </c>
      <c r="J538" s="24" t="s">
        <v>1998</v>
      </c>
      <c r="K538" s="36">
        <v>492</v>
      </c>
      <c r="L538" s="36" t="s">
        <v>31</v>
      </c>
      <c r="M538" s="31" t="s">
        <v>234</v>
      </c>
      <c r="N538" s="24" t="s">
        <v>88</v>
      </c>
      <c r="O538" s="24">
        <v>5</v>
      </c>
      <c r="P538" s="24"/>
      <c r="Q538" s="31" t="s">
        <v>34</v>
      </c>
      <c r="R538" s="24"/>
      <c r="S538" s="24"/>
      <c r="T538" s="31" t="s">
        <v>35</v>
      </c>
      <c r="U538" s="34"/>
      <c r="V538" s="34"/>
      <c r="W538" s="34" t="str">
        <f t="shared" si="0"/>
        <v/>
      </c>
      <c r="X538" s="34" t="str">
        <f t="shared" si="1"/>
        <v/>
      </c>
    </row>
    <row r="539" spans="1:24" ht="14.25" customHeight="1" x14ac:dyDescent="0.25">
      <c r="A539" s="40">
        <v>4.5999999999999996</v>
      </c>
      <c r="B539" s="40" t="s">
        <v>1999</v>
      </c>
      <c r="C539" s="51" t="s">
        <v>235</v>
      </c>
      <c r="D539" s="24"/>
      <c r="E539" s="24" t="s">
        <v>122</v>
      </c>
      <c r="F539" s="24" t="s">
        <v>2000</v>
      </c>
      <c r="G539" s="27" t="s">
        <v>93</v>
      </c>
      <c r="H539" s="24" t="s">
        <v>144</v>
      </c>
      <c r="I539" s="31" t="s">
        <v>2001</v>
      </c>
      <c r="J539" s="24" t="s">
        <v>2002</v>
      </c>
      <c r="K539" s="36">
        <v>493</v>
      </c>
      <c r="L539" s="36" t="s">
        <v>31</v>
      </c>
      <c r="M539" s="31" t="s">
        <v>234</v>
      </c>
      <c r="N539" s="24" t="s">
        <v>88</v>
      </c>
      <c r="O539" s="24">
        <v>5</v>
      </c>
      <c r="P539" s="24"/>
      <c r="Q539" s="31" t="s">
        <v>34</v>
      </c>
      <c r="R539" s="24"/>
      <c r="S539" s="24"/>
      <c r="T539" s="31" t="s">
        <v>35</v>
      </c>
      <c r="U539" s="34"/>
      <c r="V539" s="34"/>
      <c r="W539" s="34" t="str">
        <f t="shared" si="0"/>
        <v/>
      </c>
      <c r="X539" s="34" t="str">
        <f t="shared" si="1"/>
        <v/>
      </c>
    </row>
    <row r="540" spans="1:24" ht="14.25" customHeight="1" x14ac:dyDescent="0.25">
      <c r="A540" s="40">
        <v>0.92700000000000005</v>
      </c>
      <c r="B540" s="24">
        <v>1.55</v>
      </c>
      <c r="C540" s="24" t="s">
        <v>311</v>
      </c>
      <c r="D540" s="24"/>
      <c r="E540" s="44" t="s">
        <v>142</v>
      </c>
      <c r="F540" s="24" t="s">
        <v>2003</v>
      </c>
      <c r="G540" s="31" t="s">
        <v>110</v>
      </c>
      <c r="H540" s="24" t="s">
        <v>311</v>
      </c>
      <c r="I540" s="31" t="s">
        <v>2004</v>
      </c>
      <c r="J540" s="24" t="s">
        <v>2005</v>
      </c>
      <c r="K540" s="36">
        <v>120</v>
      </c>
      <c r="L540" s="36" t="s">
        <v>31</v>
      </c>
      <c r="M540" s="31" t="s">
        <v>560</v>
      </c>
      <c r="N540" s="24" t="s">
        <v>78</v>
      </c>
      <c r="O540" s="24">
        <v>2</v>
      </c>
      <c r="P540" s="24"/>
      <c r="Q540" s="31" t="s">
        <v>66</v>
      </c>
      <c r="R540" s="24"/>
      <c r="S540" s="24"/>
      <c r="T540" s="31" t="s">
        <v>35</v>
      </c>
      <c r="U540" s="34"/>
      <c r="V540" s="34"/>
      <c r="W540" s="34" t="str">
        <f t="shared" si="0"/>
        <v/>
      </c>
      <c r="X540" s="34" t="str">
        <f t="shared" si="1"/>
        <v/>
      </c>
    </row>
    <row r="541" spans="1:24" ht="14.25" customHeight="1" x14ac:dyDescent="0.25">
      <c r="A541" s="40">
        <v>3.7484999999999999</v>
      </c>
      <c r="B541" s="41">
        <v>4</v>
      </c>
      <c r="C541" s="24" t="s">
        <v>36</v>
      </c>
      <c r="D541" s="24"/>
      <c r="E541" s="24" t="s">
        <v>1974</v>
      </c>
      <c r="F541" s="24" t="s">
        <v>2006</v>
      </c>
      <c r="G541" s="31" t="s">
        <v>321</v>
      </c>
      <c r="H541" s="24" t="s">
        <v>40</v>
      </c>
      <c r="I541" s="31" t="s">
        <v>2007</v>
      </c>
      <c r="J541" s="24" t="s">
        <v>2008</v>
      </c>
      <c r="K541" s="36">
        <v>292</v>
      </c>
      <c r="L541" s="36" t="s">
        <v>31</v>
      </c>
      <c r="M541" s="31" t="s">
        <v>318</v>
      </c>
      <c r="N541" s="24" t="s">
        <v>33</v>
      </c>
      <c r="O541" s="24">
        <v>3</v>
      </c>
      <c r="P541" s="24"/>
      <c r="Q541" s="31" t="s">
        <v>34</v>
      </c>
      <c r="R541" s="49"/>
      <c r="S541" s="49"/>
      <c r="T541" s="31" t="s">
        <v>35</v>
      </c>
      <c r="U541" s="34"/>
      <c r="V541" s="34"/>
      <c r="W541" s="34" t="str">
        <f t="shared" si="0"/>
        <v/>
      </c>
      <c r="X541" s="34" t="str">
        <f t="shared" si="1"/>
        <v/>
      </c>
    </row>
    <row r="542" spans="1:24" ht="14.25" customHeight="1" x14ac:dyDescent="0.25">
      <c r="A542" s="40">
        <v>13.95</v>
      </c>
      <c r="B542" s="40">
        <v>40</v>
      </c>
      <c r="C542" s="24" t="s">
        <v>681</v>
      </c>
      <c r="D542" s="24"/>
      <c r="E542" s="24" t="s">
        <v>562</v>
      </c>
      <c r="F542" s="24" t="s">
        <v>2009</v>
      </c>
      <c r="G542" s="31" t="s">
        <v>46</v>
      </c>
      <c r="H542" s="24" t="s">
        <v>681</v>
      </c>
      <c r="I542" s="31" t="s">
        <v>2010</v>
      </c>
      <c r="J542" s="24" t="s">
        <v>2011</v>
      </c>
      <c r="K542" s="36">
        <v>715</v>
      </c>
      <c r="L542" s="36" t="s">
        <v>31</v>
      </c>
      <c r="M542" s="31" t="s">
        <v>72</v>
      </c>
      <c r="N542" s="24" t="s">
        <v>33</v>
      </c>
      <c r="O542" s="24">
        <v>8</v>
      </c>
      <c r="P542" s="24"/>
      <c r="Q542" s="31" t="s">
        <v>34</v>
      </c>
      <c r="R542" s="24"/>
      <c r="S542" s="24"/>
      <c r="T542" s="31" t="s">
        <v>35</v>
      </c>
      <c r="U542" s="34"/>
      <c r="V542" s="34"/>
      <c r="W542" s="34" t="str">
        <f t="shared" si="0"/>
        <v/>
      </c>
      <c r="X542" s="34" t="str">
        <f t="shared" si="1"/>
        <v/>
      </c>
    </row>
    <row r="543" spans="1:24" ht="14.25" customHeight="1" x14ac:dyDescent="0.25">
      <c r="A543" s="40">
        <v>12.000000000000002</v>
      </c>
      <c r="B543" s="40">
        <v>45</v>
      </c>
      <c r="C543" s="24" t="s">
        <v>681</v>
      </c>
      <c r="D543" s="24"/>
      <c r="E543" s="24" t="s">
        <v>239</v>
      </c>
      <c r="F543" s="24" t="s">
        <v>2012</v>
      </c>
      <c r="G543" s="27" t="s">
        <v>39</v>
      </c>
      <c r="H543" s="24" t="s">
        <v>681</v>
      </c>
      <c r="I543" s="31" t="s">
        <v>2013</v>
      </c>
      <c r="J543" s="24" t="s">
        <v>2014</v>
      </c>
      <c r="K543" s="36">
        <v>716</v>
      </c>
      <c r="L543" s="36" t="s">
        <v>31</v>
      </c>
      <c r="M543" s="31" t="s">
        <v>72</v>
      </c>
      <c r="N543" s="24" t="s">
        <v>33</v>
      </c>
      <c r="O543" s="24">
        <v>8</v>
      </c>
      <c r="P543" s="24"/>
      <c r="Q543" s="31" t="s">
        <v>34</v>
      </c>
      <c r="R543" s="24"/>
      <c r="S543" s="24"/>
      <c r="T543" s="31" t="s">
        <v>35</v>
      </c>
      <c r="U543" s="34"/>
      <c r="V543" s="34"/>
      <c r="W543" s="34" t="str">
        <f t="shared" si="0"/>
        <v/>
      </c>
      <c r="X543" s="34" t="str">
        <f t="shared" si="1"/>
        <v/>
      </c>
    </row>
    <row r="544" spans="1:24" ht="14.25" customHeight="1" x14ac:dyDescent="0.25">
      <c r="A544" s="40">
        <v>0.52723999999999993</v>
      </c>
      <c r="B544" s="41">
        <v>0.7</v>
      </c>
      <c r="C544" s="24" t="s">
        <v>195</v>
      </c>
      <c r="D544" s="24"/>
      <c r="E544" s="24" t="s">
        <v>2015</v>
      </c>
      <c r="F544" s="24" t="s">
        <v>2016</v>
      </c>
      <c r="G544" s="31" t="s">
        <v>321</v>
      </c>
      <c r="H544" s="24" t="s">
        <v>28</v>
      </c>
      <c r="I544" s="31" t="s">
        <v>2017</v>
      </c>
      <c r="J544" s="24" t="s">
        <v>2018</v>
      </c>
      <c r="K544" s="36">
        <v>46</v>
      </c>
      <c r="L544" s="36" t="s">
        <v>31</v>
      </c>
      <c r="M544" s="31" t="s">
        <v>622</v>
      </c>
      <c r="N544" s="24" t="s">
        <v>33</v>
      </c>
      <c r="O544" s="24">
        <v>6</v>
      </c>
      <c r="P544" s="31" t="s">
        <v>623</v>
      </c>
      <c r="Q544" s="31" t="s">
        <v>34</v>
      </c>
      <c r="R544" s="24"/>
      <c r="S544" s="24" t="s">
        <v>329</v>
      </c>
      <c r="T544" s="31" t="s">
        <v>35</v>
      </c>
      <c r="U544" s="34"/>
      <c r="V544" s="34"/>
      <c r="W544" s="34" t="str">
        <f t="shared" si="0"/>
        <v/>
      </c>
      <c r="X544" s="34" t="str">
        <f t="shared" si="1"/>
        <v/>
      </c>
    </row>
    <row r="545" spans="1:24" ht="14.25" customHeight="1" x14ac:dyDescent="0.25">
      <c r="A545" s="24">
        <v>1.31</v>
      </c>
      <c r="B545" s="24" t="s">
        <v>2019</v>
      </c>
      <c r="C545" s="24" t="s">
        <v>24</v>
      </c>
      <c r="D545" s="24"/>
      <c r="E545" s="24" t="s">
        <v>2020</v>
      </c>
      <c r="F545" s="24" t="s">
        <v>2021</v>
      </c>
      <c r="G545" s="31" t="s">
        <v>69</v>
      </c>
      <c r="H545" s="24" t="s">
        <v>84</v>
      </c>
      <c r="I545" s="31" t="s">
        <v>2022</v>
      </c>
      <c r="J545" s="24" t="s">
        <v>2023</v>
      </c>
      <c r="K545" s="36">
        <v>222</v>
      </c>
      <c r="L545" s="36" t="s">
        <v>31</v>
      </c>
      <c r="M545" s="31" t="s">
        <v>184</v>
      </c>
      <c r="N545" s="24" t="s">
        <v>185</v>
      </c>
      <c r="O545" s="24">
        <v>2</v>
      </c>
      <c r="P545" s="24"/>
      <c r="Q545" s="31" t="s">
        <v>66</v>
      </c>
      <c r="R545" s="24"/>
      <c r="S545" s="24" t="s">
        <v>329</v>
      </c>
      <c r="T545" s="31" t="s">
        <v>35</v>
      </c>
      <c r="U545" s="34"/>
      <c r="V545" s="34"/>
      <c r="W545" s="34" t="str">
        <f t="shared" si="0"/>
        <v/>
      </c>
      <c r="X545" s="34" t="str">
        <f t="shared" si="1"/>
        <v/>
      </c>
    </row>
    <row r="546" spans="1:24" ht="14.25" customHeight="1" x14ac:dyDescent="0.25">
      <c r="A546" s="40">
        <v>0.11799999999999999</v>
      </c>
      <c r="B546" s="41" t="s">
        <v>2024</v>
      </c>
      <c r="C546" s="24" t="s">
        <v>348</v>
      </c>
      <c r="D546" s="24"/>
      <c r="E546" s="24" t="s">
        <v>122</v>
      </c>
      <c r="F546" s="24" t="s">
        <v>2025</v>
      </c>
      <c r="G546" s="31" t="s">
        <v>110</v>
      </c>
      <c r="H546" s="24" t="s">
        <v>84</v>
      </c>
      <c r="I546" s="31" t="s">
        <v>2026</v>
      </c>
      <c r="J546" s="24" t="s">
        <v>2027</v>
      </c>
      <c r="K546" s="30">
        <v>341</v>
      </c>
      <c r="L546" s="30" t="s">
        <v>31</v>
      </c>
      <c r="M546" s="31" t="s">
        <v>87</v>
      </c>
      <c r="N546" s="24" t="s">
        <v>88</v>
      </c>
      <c r="O546" s="24">
        <v>3</v>
      </c>
      <c r="P546" s="24"/>
      <c r="Q546" s="31" t="s">
        <v>34</v>
      </c>
      <c r="R546" s="49"/>
      <c r="S546" s="49"/>
      <c r="T546" s="31" t="s">
        <v>35</v>
      </c>
      <c r="U546" s="34"/>
      <c r="V546" s="34"/>
      <c r="W546" s="34" t="str">
        <f t="shared" si="0"/>
        <v/>
      </c>
      <c r="X546" s="34" t="str">
        <f t="shared" si="1"/>
        <v/>
      </c>
    </row>
    <row r="547" spans="1:24" ht="14.25" customHeight="1" x14ac:dyDescent="0.25">
      <c r="A547" s="40">
        <v>0.11799999999999999</v>
      </c>
      <c r="B547" s="52" t="s">
        <v>2028</v>
      </c>
      <c r="C547" s="24" t="s">
        <v>24</v>
      </c>
      <c r="D547" s="24"/>
      <c r="E547" s="24" t="s">
        <v>178</v>
      </c>
      <c r="F547" s="24" t="s">
        <v>2029</v>
      </c>
      <c r="G547" s="31" t="s">
        <v>180</v>
      </c>
      <c r="H547" s="24" t="s">
        <v>84</v>
      </c>
      <c r="I547" s="31" t="s">
        <v>2026</v>
      </c>
      <c r="J547" s="24" t="s">
        <v>2027</v>
      </c>
      <c r="K547" s="35">
        <v>341</v>
      </c>
      <c r="L547" s="35" t="s">
        <v>47</v>
      </c>
      <c r="M547" s="31" t="s">
        <v>87</v>
      </c>
      <c r="N547" s="24" t="s">
        <v>88</v>
      </c>
      <c r="O547" s="24">
        <v>3</v>
      </c>
      <c r="P547" s="24"/>
      <c r="Q547" s="31" t="s">
        <v>34</v>
      </c>
      <c r="R547" s="49"/>
      <c r="S547" s="49"/>
      <c r="T547" s="31" t="s">
        <v>35</v>
      </c>
      <c r="U547" s="34"/>
      <c r="V547" s="34"/>
      <c r="W547" s="34" t="str">
        <f t="shared" si="0"/>
        <v/>
      </c>
      <c r="X547" s="34" t="str">
        <f t="shared" si="1"/>
        <v/>
      </c>
    </row>
    <row r="548" spans="1:24" ht="14.25" customHeight="1" x14ac:dyDescent="0.25">
      <c r="A548" s="40">
        <v>0.22800000000000001</v>
      </c>
      <c r="B548" s="41" t="s">
        <v>2030</v>
      </c>
      <c r="C548" s="24" t="s">
        <v>348</v>
      </c>
      <c r="D548" s="24"/>
      <c r="E548" s="24" t="s">
        <v>122</v>
      </c>
      <c r="F548" s="24" t="s">
        <v>2031</v>
      </c>
      <c r="G548" s="31" t="s">
        <v>110</v>
      </c>
      <c r="H548" s="24" t="s">
        <v>84</v>
      </c>
      <c r="I548" s="31" t="s">
        <v>2032</v>
      </c>
      <c r="J548" s="24" t="s">
        <v>2033</v>
      </c>
      <c r="K548" s="30">
        <v>342</v>
      </c>
      <c r="L548" s="30" t="s">
        <v>31</v>
      </c>
      <c r="M548" s="31" t="s">
        <v>87</v>
      </c>
      <c r="N548" s="24" t="s">
        <v>88</v>
      </c>
      <c r="O548" s="24">
        <v>3</v>
      </c>
      <c r="P548" s="24"/>
      <c r="Q548" s="31" t="s">
        <v>34</v>
      </c>
      <c r="R548" s="49"/>
      <c r="S548" s="49"/>
      <c r="T548" s="31" t="s">
        <v>35</v>
      </c>
      <c r="U548" s="34"/>
      <c r="V548" s="34"/>
      <c r="W548" s="34" t="str">
        <f t="shared" si="0"/>
        <v/>
      </c>
      <c r="X548" s="34" t="str">
        <f t="shared" si="1"/>
        <v/>
      </c>
    </row>
    <row r="549" spans="1:24" ht="14.25" customHeight="1" x14ac:dyDescent="0.25">
      <c r="A549" s="40">
        <v>0.22800000000000001</v>
      </c>
      <c r="B549" s="52" t="s">
        <v>2034</v>
      </c>
      <c r="C549" s="24" t="s">
        <v>24</v>
      </c>
      <c r="D549" s="24"/>
      <c r="E549" s="24" t="s">
        <v>178</v>
      </c>
      <c r="F549" s="24" t="s">
        <v>2029</v>
      </c>
      <c r="G549" s="31" t="s">
        <v>180</v>
      </c>
      <c r="H549" s="24" t="s">
        <v>84</v>
      </c>
      <c r="I549" s="31" t="s">
        <v>2032</v>
      </c>
      <c r="J549" s="24" t="s">
        <v>2033</v>
      </c>
      <c r="K549" s="35">
        <v>342</v>
      </c>
      <c r="L549" s="35" t="s">
        <v>47</v>
      </c>
      <c r="M549" s="31" t="s">
        <v>87</v>
      </c>
      <c r="N549" s="24" t="s">
        <v>88</v>
      </c>
      <c r="O549" s="24">
        <v>3</v>
      </c>
      <c r="P549" s="24"/>
      <c r="Q549" s="31" t="s">
        <v>34</v>
      </c>
      <c r="R549" s="49"/>
      <c r="S549" s="49"/>
      <c r="T549" s="31" t="s">
        <v>35</v>
      </c>
      <c r="U549" s="34"/>
      <c r="V549" s="34"/>
      <c r="W549" s="34" t="str">
        <f t="shared" si="0"/>
        <v/>
      </c>
      <c r="X549" s="34" t="str">
        <f t="shared" si="1"/>
        <v/>
      </c>
    </row>
    <row r="550" spans="1:24" ht="14.25" customHeight="1" x14ac:dyDescent="0.25">
      <c r="A550" s="22">
        <v>30</v>
      </c>
      <c r="B550" s="23">
        <v>32.4</v>
      </c>
      <c r="C550" s="24" t="s">
        <v>49</v>
      </c>
      <c r="D550" s="31" t="s">
        <v>171</v>
      </c>
      <c r="E550" s="25" t="s">
        <v>37</v>
      </c>
      <c r="F550" s="25" t="s">
        <v>2035</v>
      </c>
      <c r="G550" s="27" t="s">
        <v>39</v>
      </c>
      <c r="H550" s="25" t="s">
        <v>40</v>
      </c>
      <c r="I550" s="31" t="s">
        <v>2036</v>
      </c>
      <c r="J550" s="25" t="s">
        <v>2037</v>
      </c>
      <c r="K550" s="30">
        <v>19</v>
      </c>
      <c r="L550" s="30" t="s">
        <v>31</v>
      </c>
      <c r="M550" s="31" t="s">
        <v>43</v>
      </c>
      <c r="N550" s="24">
        <v>2018</v>
      </c>
      <c r="O550" s="24">
        <v>51</v>
      </c>
      <c r="P550" s="24" t="s">
        <v>44</v>
      </c>
      <c r="Q550" s="31" t="s">
        <v>34</v>
      </c>
      <c r="R550" s="24" t="s">
        <v>45</v>
      </c>
      <c r="S550" s="24" t="s">
        <v>44</v>
      </c>
      <c r="T550" s="31" t="s">
        <v>35</v>
      </c>
      <c r="U550" s="34"/>
      <c r="V550" s="34"/>
      <c r="W550" s="34" t="str">
        <f t="shared" si="0"/>
        <v/>
      </c>
      <c r="X550" s="34" t="str">
        <f t="shared" si="1"/>
        <v/>
      </c>
    </row>
    <row r="551" spans="1:24" ht="14.25" customHeight="1" x14ac:dyDescent="0.25">
      <c r="A551" s="22">
        <v>30</v>
      </c>
      <c r="B551" s="23">
        <v>32.4</v>
      </c>
      <c r="C551" s="24" t="s">
        <v>49</v>
      </c>
      <c r="D551" s="31" t="s">
        <v>171</v>
      </c>
      <c r="E551" s="25" t="s">
        <v>37</v>
      </c>
      <c r="F551" s="25" t="s">
        <v>2035</v>
      </c>
      <c r="G551" s="27" t="s">
        <v>46</v>
      </c>
      <c r="H551" s="25" t="s">
        <v>40</v>
      </c>
      <c r="I551" s="31" t="s">
        <v>2036</v>
      </c>
      <c r="J551" s="25" t="s">
        <v>2037</v>
      </c>
      <c r="K551" s="35">
        <v>19</v>
      </c>
      <c r="L551" s="35" t="s">
        <v>47</v>
      </c>
      <c r="M551" s="31" t="s">
        <v>43</v>
      </c>
      <c r="N551" s="24">
        <v>2018</v>
      </c>
      <c r="O551" s="24">
        <v>51</v>
      </c>
      <c r="P551" s="24" t="s">
        <v>44</v>
      </c>
      <c r="Q551" s="31" t="s">
        <v>34</v>
      </c>
      <c r="R551" s="12" t="s">
        <v>45</v>
      </c>
      <c r="S551" s="12" t="s">
        <v>44</v>
      </c>
      <c r="T551" s="31" t="s">
        <v>35</v>
      </c>
      <c r="U551" s="34"/>
      <c r="V551" s="34"/>
      <c r="W551" s="34" t="str">
        <f t="shared" si="0"/>
        <v/>
      </c>
      <c r="X551" s="34" t="str">
        <f t="shared" si="1"/>
        <v/>
      </c>
    </row>
    <row r="552" spans="1:24" ht="14.25" customHeight="1" x14ac:dyDescent="0.25">
      <c r="A552" s="22">
        <v>30</v>
      </c>
      <c r="B552" s="23">
        <v>32.4</v>
      </c>
      <c r="C552" s="24" t="s">
        <v>49</v>
      </c>
      <c r="D552" s="31" t="s">
        <v>171</v>
      </c>
      <c r="E552" s="25" t="s">
        <v>37</v>
      </c>
      <c r="F552" s="25" t="s">
        <v>2035</v>
      </c>
      <c r="G552" s="31" t="s">
        <v>27</v>
      </c>
      <c r="H552" s="25" t="s">
        <v>40</v>
      </c>
      <c r="I552" s="84" t="s">
        <v>2036</v>
      </c>
      <c r="J552" s="86" t="s">
        <v>2037</v>
      </c>
      <c r="K552" s="35">
        <v>19</v>
      </c>
      <c r="L552" s="35" t="s">
        <v>48</v>
      </c>
      <c r="M552" s="31" t="s">
        <v>43</v>
      </c>
      <c r="N552" s="24">
        <v>2018</v>
      </c>
      <c r="O552" s="24">
        <v>51</v>
      </c>
      <c r="P552" s="24" t="s">
        <v>44</v>
      </c>
      <c r="Q552" s="31" t="s">
        <v>34</v>
      </c>
      <c r="R552" s="24" t="s">
        <v>45</v>
      </c>
      <c r="S552" s="24" t="s">
        <v>44</v>
      </c>
      <c r="T552" s="31" t="s">
        <v>35</v>
      </c>
      <c r="U552" s="34"/>
      <c r="V552" s="34"/>
      <c r="W552" s="34" t="str">
        <f t="shared" si="0"/>
        <v/>
      </c>
      <c r="X552" s="34" t="str">
        <f t="shared" si="1"/>
        <v/>
      </c>
    </row>
    <row r="553" spans="1:24" ht="14.25" customHeight="1" x14ac:dyDescent="0.25">
      <c r="A553" s="22">
        <v>79</v>
      </c>
      <c r="B553" s="23">
        <v>125</v>
      </c>
      <c r="C553" s="24" t="s">
        <v>49</v>
      </c>
      <c r="D553" s="31" t="s">
        <v>171</v>
      </c>
      <c r="E553" s="25" t="s">
        <v>37</v>
      </c>
      <c r="F553" s="25" t="s">
        <v>2038</v>
      </c>
      <c r="G553" s="27" t="s">
        <v>39</v>
      </c>
      <c r="H553" s="25" t="s">
        <v>40</v>
      </c>
      <c r="I553" s="31" t="s">
        <v>2039</v>
      </c>
      <c r="J553" s="25" t="s">
        <v>2040</v>
      </c>
      <c r="K553" s="30">
        <v>20</v>
      </c>
      <c r="L553" s="30" t="s">
        <v>31</v>
      </c>
      <c r="M553" s="31" t="s">
        <v>43</v>
      </c>
      <c r="N553" s="24">
        <v>2018</v>
      </c>
      <c r="O553" s="24">
        <v>51</v>
      </c>
      <c r="P553" s="24" t="s">
        <v>44</v>
      </c>
      <c r="Q553" s="31" t="s">
        <v>34</v>
      </c>
      <c r="R553" s="24" t="s">
        <v>45</v>
      </c>
      <c r="S553" s="24" t="s">
        <v>44</v>
      </c>
      <c r="T553" s="31" t="s">
        <v>35</v>
      </c>
      <c r="U553" s="34"/>
      <c r="V553" s="34"/>
      <c r="W553" s="34" t="str">
        <f t="shared" si="0"/>
        <v/>
      </c>
      <c r="X553" s="34" t="str">
        <f t="shared" si="1"/>
        <v/>
      </c>
    </row>
    <row r="554" spans="1:24" ht="14.25" customHeight="1" x14ac:dyDescent="0.25">
      <c r="A554" s="22">
        <v>79</v>
      </c>
      <c r="B554" s="23">
        <v>125</v>
      </c>
      <c r="C554" s="51" t="s">
        <v>49</v>
      </c>
      <c r="D554" s="31" t="s">
        <v>171</v>
      </c>
      <c r="E554" s="25" t="s">
        <v>37</v>
      </c>
      <c r="F554" s="25" t="s">
        <v>2038</v>
      </c>
      <c r="G554" s="27" t="s">
        <v>46</v>
      </c>
      <c r="H554" s="86" t="s">
        <v>40</v>
      </c>
      <c r="I554" s="31" t="s">
        <v>2039</v>
      </c>
      <c r="J554" s="25" t="s">
        <v>2040</v>
      </c>
      <c r="K554" s="35">
        <v>20</v>
      </c>
      <c r="L554" s="35" t="s">
        <v>47</v>
      </c>
      <c r="M554" s="31" t="s">
        <v>43</v>
      </c>
      <c r="N554" s="24">
        <v>2018</v>
      </c>
      <c r="O554" s="24">
        <v>51</v>
      </c>
      <c r="P554" s="24" t="s">
        <v>44</v>
      </c>
      <c r="Q554" s="31" t="s">
        <v>34</v>
      </c>
      <c r="R554" s="24" t="s">
        <v>45</v>
      </c>
      <c r="S554" s="24" t="s">
        <v>44</v>
      </c>
      <c r="T554" s="31" t="s">
        <v>35</v>
      </c>
      <c r="U554" s="34"/>
      <c r="V554" s="34"/>
      <c r="W554" s="34" t="str">
        <f t="shared" si="0"/>
        <v/>
      </c>
      <c r="X554" s="34" t="str">
        <f t="shared" si="1"/>
        <v/>
      </c>
    </row>
    <row r="555" spans="1:24" ht="14.25" customHeight="1" x14ac:dyDescent="0.25">
      <c r="A555" s="22">
        <v>79</v>
      </c>
      <c r="B555" s="23">
        <v>125</v>
      </c>
      <c r="C555" s="51" t="s">
        <v>49</v>
      </c>
      <c r="D555" s="31" t="s">
        <v>171</v>
      </c>
      <c r="E555" s="25" t="s">
        <v>37</v>
      </c>
      <c r="F555" s="25" t="s">
        <v>2038</v>
      </c>
      <c r="G555" s="31" t="s">
        <v>27</v>
      </c>
      <c r="H555" s="86" t="s">
        <v>40</v>
      </c>
      <c r="I555" s="84" t="s">
        <v>2039</v>
      </c>
      <c r="J555" s="86" t="s">
        <v>2040</v>
      </c>
      <c r="K555" s="35">
        <v>20</v>
      </c>
      <c r="L555" s="35" t="s">
        <v>48</v>
      </c>
      <c r="M555" s="31" t="s">
        <v>43</v>
      </c>
      <c r="N555" s="24">
        <v>2018</v>
      </c>
      <c r="O555" s="24">
        <v>51</v>
      </c>
      <c r="P555" s="24" t="s">
        <v>44</v>
      </c>
      <c r="Q555" s="31" t="s">
        <v>34</v>
      </c>
      <c r="R555" s="24" t="s">
        <v>45</v>
      </c>
      <c r="S555" s="24" t="s">
        <v>44</v>
      </c>
      <c r="T555" s="31" t="s">
        <v>35</v>
      </c>
      <c r="U555" s="34"/>
      <c r="V555" s="34"/>
      <c r="W555" s="34" t="str">
        <f t="shared" si="0"/>
        <v/>
      </c>
      <c r="X555" s="34" t="str">
        <f t="shared" si="1"/>
        <v/>
      </c>
    </row>
    <row r="556" spans="1:24" ht="14.25" customHeight="1" x14ac:dyDescent="0.25">
      <c r="A556" s="43">
        <v>0.45</v>
      </c>
      <c r="B556" s="60"/>
      <c r="C556" s="24" t="s">
        <v>437</v>
      </c>
      <c r="D556" s="24"/>
      <c r="E556" s="24" t="s">
        <v>98</v>
      </c>
      <c r="F556" s="24" t="s">
        <v>2041</v>
      </c>
      <c r="G556" s="31" t="s">
        <v>100</v>
      </c>
      <c r="H556" s="51" t="s">
        <v>84</v>
      </c>
      <c r="I556" s="84" t="s">
        <v>2042</v>
      </c>
      <c r="J556" s="51" t="s">
        <v>2043</v>
      </c>
      <c r="K556" s="36">
        <v>159</v>
      </c>
      <c r="L556" s="36" t="s">
        <v>31</v>
      </c>
      <c r="M556" s="31" t="s">
        <v>128</v>
      </c>
      <c r="N556" s="24" t="s">
        <v>129</v>
      </c>
      <c r="O556" s="24">
        <v>2</v>
      </c>
      <c r="P556" s="24"/>
      <c r="Q556" s="31" t="s">
        <v>34</v>
      </c>
      <c r="R556" s="24"/>
      <c r="S556" s="24"/>
      <c r="T556" s="31" t="s">
        <v>35</v>
      </c>
      <c r="U556" s="34"/>
      <c r="V556" s="34"/>
      <c r="W556" s="34" t="str">
        <f t="shared" si="0"/>
        <v/>
      </c>
      <c r="X556" s="34" t="str">
        <f t="shared" si="1"/>
        <v/>
      </c>
    </row>
    <row r="557" spans="1:24" ht="14.25" customHeight="1" x14ac:dyDescent="0.25">
      <c r="A557" s="43">
        <v>0.9</v>
      </c>
      <c r="B557" s="60" t="s">
        <v>2044</v>
      </c>
      <c r="C557" s="24" t="s">
        <v>453</v>
      </c>
      <c r="D557" s="24"/>
      <c r="E557" s="24" t="s">
        <v>1212</v>
      </c>
      <c r="F557" s="24" t="s">
        <v>2045</v>
      </c>
      <c r="G557" s="31" t="s">
        <v>83</v>
      </c>
      <c r="H557" s="51" t="s">
        <v>84</v>
      </c>
      <c r="I557" s="84" t="s">
        <v>2046</v>
      </c>
      <c r="J557" s="51" t="s">
        <v>2047</v>
      </c>
      <c r="K557" s="30">
        <v>552</v>
      </c>
      <c r="L557" s="30" t="s">
        <v>31</v>
      </c>
      <c r="M557" s="31" t="s">
        <v>234</v>
      </c>
      <c r="N557" s="24" t="s">
        <v>88</v>
      </c>
      <c r="O557" s="24">
        <v>5</v>
      </c>
      <c r="P557" s="24"/>
      <c r="Q557" s="31" t="s">
        <v>34</v>
      </c>
      <c r="R557" s="24"/>
      <c r="S557" s="24"/>
      <c r="T557" s="31" t="s">
        <v>35</v>
      </c>
      <c r="U557" s="34"/>
      <c r="V557" s="34"/>
      <c r="W557" s="34" t="str">
        <f t="shared" si="0"/>
        <v/>
      </c>
      <c r="X557" s="34" t="str">
        <f t="shared" si="1"/>
        <v/>
      </c>
    </row>
    <row r="558" spans="1:24" ht="14.25" customHeight="1" x14ac:dyDescent="0.25">
      <c r="A558" s="43">
        <v>0.9</v>
      </c>
      <c r="B558" s="60" t="s">
        <v>2048</v>
      </c>
      <c r="C558" s="24" t="s">
        <v>121</v>
      </c>
      <c r="D558" s="24"/>
      <c r="E558" s="24" t="s">
        <v>985</v>
      </c>
      <c r="F558" s="24" t="s">
        <v>2049</v>
      </c>
      <c r="G558" s="31" t="s">
        <v>46</v>
      </c>
      <c r="H558" s="51" t="s">
        <v>84</v>
      </c>
      <c r="I558" s="84" t="s">
        <v>2046</v>
      </c>
      <c r="J558" s="51" t="s">
        <v>2047</v>
      </c>
      <c r="K558" s="35">
        <v>552</v>
      </c>
      <c r="L558" s="35" t="s">
        <v>47</v>
      </c>
      <c r="M558" s="31" t="s">
        <v>234</v>
      </c>
      <c r="N558" s="24" t="s">
        <v>88</v>
      </c>
      <c r="O558" s="24">
        <v>5</v>
      </c>
      <c r="P558" s="24"/>
      <c r="Q558" s="31" t="s">
        <v>34</v>
      </c>
      <c r="R558" s="24"/>
      <c r="S558" s="24"/>
      <c r="T558" s="31" t="s">
        <v>35</v>
      </c>
      <c r="U558" s="34"/>
      <c r="V558" s="34"/>
      <c r="W558" s="34" t="str">
        <f t="shared" si="0"/>
        <v/>
      </c>
      <c r="X558" s="34" t="str">
        <f t="shared" si="1"/>
        <v/>
      </c>
    </row>
    <row r="559" spans="1:24" ht="14.25" customHeight="1" x14ac:dyDescent="0.25">
      <c r="A559" s="43">
        <v>1.25</v>
      </c>
      <c r="B559" s="60" t="s">
        <v>2050</v>
      </c>
      <c r="C559" s="24" t="s">
        <v>24</v>
      </c>
      <c r="D559" s="24"/>
      <c r="E559" s="24" t="s">
        <v>2051</v>
      </c>
      <c r="F559" s="24" t="s">
        <v>2052</v>
      </c>
      <c r="G559" s="31" t="s">
        <v>93</v>
      </c>
      <c r="H559" s="51" t="s">
        <v>84</v>
      </c>
      <c r="I559" s="84" t="s">
        <v>2053</v>
      </c>
      <c r="J559" s="51" t="s">
        <v>2054</v>
      </c>
      <c r="K559" s="36">
        <v>553</v>
      </c>
      <c r="L559" s="36" t="s">
        <v>31</v>
      </c>
      <c r="M559" s="31" t="s">
        <v>234</v>
      </c>
      <c r="N559" s="24" t="s">
        <v>88</v>
      </c>
      <c r="O559" s="24">
        <v>5</v>
      </c>
      <c r="P559" s="24"/>
      <c r="Q559" s="31" t="s">
        <v>34</v>
      </c>
      <c r="R559" s="24"/>
      <c r="S559" s="24"/>
      <c r="T559" s="31" t="s">
        <v>35</v>
      </c>
      <c r="U559" s="34"/>
      <c r="V559" s="34"/>
      <c r="W559" s="34" t="str">
        <f t="shared" si="0"/>
        <v/>
      </c>
      <c r="X559" s="34" t="str">
        <f t="shared" si="1"/>
        <v/>
      </c>
    </row>
    <row r="560" spans="1:24" ht="14.25" customHeight="1" x14ac:dyDescent="0.25">
      <c r="A560" s="43">
        <v>0.93</v>
      </c>
      <c r="B560" s="60" t="s">
        <v>2048</v>
      </c>
      <c r="C560" s="24" t="s">
        <v>121</v>
      </c>
      <c r="D560" s="24"/>
      <c r="E560" s="24" t="s">
        <v>985</v>
      </c>
      <c r="F560" s="24" t="s">
        <v>2055</v>
      </c>
      <c r="G560" s="31" t="s">
        <v>46</v>
      </c>
      <c r="H560" s="51" t="s">
        <v>84</v>
      </c>
      <c r="I560" s="84" t="s">
        <v>2056</v>
      </c>
      <c r="J560" s="51" t="s">
        <v>2057</v>
      </c>
      <c r="K560" s="36">
        <v>554</v>
      </c>
      <c r="L560" s="36" t="s">
        <v>31</v>
      </c>
      <c r="M560" s="31" t="s">
        <v>234</v>
      </c>
      <c r="N560" s="24" t="s">
        <v>88</v>
      </c>
      <c r="O560" s="24">
        <v>5</v>
      </c>
      <c r="P560" s="24"/>
      <c r="Q560" s="31" t="s">
        <v>34</v>
      </c>
      <c r="R560" s="24"/>
      <c r="S560" s="24"/>
      <c r="T560" s="31" t="s">
        <v>35</v>
      </c>
      <c r="U560" s="34"/>
      <c r="V560" s="34"/>
      <c r="W560" s="34" t="str">
        <f t="shared" si="0"/>
        <v/>
      </c>
      <c r="X560" s="34" t="str">
        <f t="shared" si="1"/>
        <v/>
      </c>
    </row>
    <row r="561" spans="1:24" ht="14.25" customHeight="1" x14ac:dyDescent="0.25">
      <c r="A561" s="24">
        <v>1.2829999999999999</v>
      </c>
      <c r="B561" s="24" t="s">
        <v>2058</v>
      </c>
      <c r="C561" s="24" t="s">
        <v>24</v>
      </c>
      <c r="D561" s="24"/>
      <c r="E561" s="24" t="s">
        <v>2059</v>
      </c>
      <c r="F561" s="24" t="s">
        <v>2060</v>
      </c>
      <c r="G561" s="31" t="s">
        <v>934</v>
      </c>
      <c r="H561" s="24" t="s">
        <v>84</v>
      </c>
      <c r="I561" s="31" t="s">
        <v>2061</v>
      </c>
      <c r="J561" s="24" t="s">
        <v>2062</v>
      </c>
      <c r="K561" s="36">
        <v>326</v>
      </c>
      <c r="L561" s="36" t="s">
        <v>31</v>
      </c>
      <c r="M561" s="31" t="s">
        <v>249</v>
      </c>
      <c r="N561" s="24" t="s">
        <v>185</v>
      </c>
      <c r="O561" s="24">
        <v>3</v>
      </c>
      <c r="P561" s="24"/>
      <c r="Q561" s="31" t="s">
        <v>66</v>
      </c>
      <c r="R561" s="24"/>
      <c r="S561" s="24"/>
      <c r="T561" s="31" t="s">
        <v>35</v>
      </c>
      <c r="U561" s="34"/>
      <c r="V561" s="34"/>
      <c r="W561" s="34" t="str">
        <f t="shared" si="0"/>
        <v/>
      </c>
      <c r="X561" s="34" t="str">
        <f t="shared" si="1"/>
        <v/>
      </c>
    </row>
    <row r="562" spans="1:24" ht="14.25" customHeight="1" x14ac:dyDescent="0.25">
      <c r="A562" s="40">
        <v>0.75</v>
      </c>
      <c r="B562" s="40" t="s">
        <v>2063</v>
      </c>
      <c r="C562" s="24" t="s">
        <v>97</v>
      </c>
      <c r="D562" s="24"/>
      <c r="E562" s="24" t="s">
        <v>122</v>
      </c>
      <c r="F562" s="24" t="s">
        <v>2064</v>
      </c>
      <c r="G562" s="31" t="s">
        <v>93</v>
      </c>
      <c r="H562" s="51" t="s">
        <v>2065</v>
      </c>
      <c r="I562" s="84" t="s">
        <v>2066</v>
      </c>
      <c r="J562" s="51" t="s">
        <v>2067</v>
      </c>
      <c r="K562" s="53">
        <v>531</v>
      </c>
      <c r="L562" s="53" t="s">
        <v>31</v>
      </c>
      <c r="M562" s="31" t="s">
        <v>234</v>
      </c>
      <c r="N562" s="24" t="s">
        <v>88</v>
      </c>
      <c r="O562" s="24">
        <v>5</v>
      </c>
      <c r="P562" s="24"/>
      <c r="Q562" s="31" t="s">
        <v>34</v>
      </c>
      <c r="R562" s="24"/>
      <c r="S562" s="24"/>
      <c r="T562" s="31" t="s">
        <v>35</v>
      </c>
      <c r="U562" s="34"/>
      <c r="V562" s="34"/>
      <c r="W562" s="34" t="str">
        <f t="shared" si="0"/>
        <v/>
      </c>
      <c r="X562" s="34" t="str">
        <f t="shared" si="1"/>
        <v/>
      </c>
    </row>
    <row r="563" spans="1:24" ht="14.25" customHeight="1" x14ac:dyDescent="0.25">
      <c r="A563" s="43">
        <v>0.59499999999999997</v>
      </c>
      <c r="B563" s="43" t="s">
        <v>960</v>
      </c>
      <c r="C563" s="44" t="s">
        <v>97</v>
      </c>
      <c r="D563" s="44"/>
      <c r="E563" s="44" t="s">
        <v>122</v>
      </c>
      <c r="F563" s="44" t="s">
        <v>2068</v>
      </c>
      <c r="G563" s="62" t="s">
        <v>110</v>
      </c>
      <c r="H563" s="61" t="s">
        <v>2065</v>
      </c>
      <c r="I563" s="165" t="s">
        <v>2069</v>
      </c>
      <c r="J563" s="61" t="s">
        <v>2070</v>
      </c>
      <c r="K563" s="53">
        <v>526</v>
      </c>
      <c r="L563" s="53" t="s">
        <v>31</v>
      </c>
      <c r="M563" s="62" t="s">
        <v>234</v>
      </c>
      <c r="N563" s="44" t="s">
        <v>88</v>
      </c>
      <c r="O563" s="44">
        <v>5</v>
      </c>
      <c r="P563" s="24"/>
      <c r="Q563" s="31" t="s">
        <v>34</v>
      </c>
      <c r="R563" s="24"/>
      <c r="S563" s="24"/>
      <c r="T563" s="31" t="s">
        <v>35</v>
      </c>
      <c r="U563" s="34"/>
      <c r="V563" s="34"/>
      <c r="W563" s="34" t="str">
        <f t="shared" si="0"/>
        <v/>
      </c>
      <c r="X563" s="34" t="str">
        <f t="shared" si="1"/>
        <v/>
      </c>
    </row>
    <row r="564" spans="1:24" ht="14.25" customHeight="1" x14ac:dyDescent="0.25">
      <c r="A564" s="40">
        <v>32.675824457593691</v>
      </c>
      <c r="B564" s="41">
        <v>33.133333333333333</v>
      </c>
      <c r="C564" s="24" t="s">
        <v>24</v>
      </c>
      <c r="D564" s="24"/>
      <c r="E564" s="31" t="s">
        <v>2071</v>
      </c>
      <c r="F564" s="24" t="s">
        <v>2072</v>
      </c>
      <c r="G564" s="27" t="s">
        <v>39</v>
      </c>
      <c r="H564" s="51" t="s">
        <v>28</v>
      </c>
      <c r="I564" s="84" t="s">
        <v>2073</v>
      </c>
      <c r="J564" s="51" t="s">
        <v>2074</v>
      </c>
      <c r="K564" s="36">
        <v>197</v>
      </c>
      <c r="L564" s="36" t="s">
        <v>31</v>
      </c>
      <c r="M564" s="31" t="s">
        <v>119</v>
      </c>
      <c r="N564" s="24" t="s">
        <v>33</v>
      </c>
      <c r="O564" s="24">
        <v>2</v>
      </c>
      <c r="P564" s="24"/>
      <c r="Q564" s="31" t="s">
        <v>34</v>
      </c>
      <c r="R564" s="24"/>
      <c r="S564" s="24"/>
      <c r="T564" s="31" t="s">
        <v>35</v>
      </c>
      <c r="U564" s="34"/>
      <c r="V564" s="34"/>
      <c r="W564" s="34" t="str">
        <f t="shared" si="0"/>
        <v/>
      </c>
      <c r="X564" s="34" t="str">
        <f t="shared" si="1"/>
        <v/>
      </c>
    </row>
    <row r="565" spans="1:24" ht="14.25" customHeight="1" x14ac:dyDescent="0.25">
      <c r="A565" s="40">
        <v>0.17899999999999999</v>
      </c>
      <c r="B565" s="41" t="s">
        <v>2075</v>
      </c>
      <c r="C565" s="24" t="s">
        <v>1935</v>
      </c>
      <c r="D565" s="24"/>
      <c r="E565" s="31" t="s">
        <v>887</v>
      </c>
      <c r="F565" s="24" t="s">
        <v>2076</v>
      </c>
      <c r="G565" s="31" t="s">
        <v>110</v>
      </c>
      <c r="H565" s="51" t="s">
        <v>84</v>
      </c>
      <c r="I565" s="31" t="s">
        <v>2077</v>
      </c>
      <c r="J565" s="24" t="s">
        <v>2078</v>
      </c>
      <c r="K565" s="36">
        <v>260</v>
      </c>
      <c r="L565" s="36" t="s">
        <v>31</v>
      </c>
      <c r="M565" s="31" t="s">
        <v>838</v>
      </c>
      <c r="N565" s="24" t="s">
        <v>839</v>
      </c>
      <c r="O565" s="24">
        <v>3</v>
      </c>
      <c r="P565" s="24"/>
      <c r="Q565" s="31" t="s">
        <v>34</v>
      </c>
      <c r="R565" s="49"/>
      <c r="S565" s="49"/>
      <c r="T565" s="31" t="s">
        <v>35</v>
      </c>
      <c r="U565" s="34"/>
      <c r="V565" s="34"/>
      <c r="W565" s="34" t="str">
        <f t="shared" si="0"/>
        <v/>
      </c>
      <c r="X565" s="34" t="str">
        <f t="shared" si="1"/>
        <v/>
      </c>
    </row>
    <row r="566" spans="1:24" ht="14.25" customHeight="1" x14ac:dyDescent="0.25">
      <c r="A566" s="40">
        <v>0.23330000000000001</v>
      </c>
      <c r="B566" s="41" t="s">
        <v>2079</v>
      </c>
      <c r="C566" s="24" t="s">
        <v>348</v>
      </c>
      <c r="D566" s="24"/>
      <c r="E566" s="31" t="s">
        <v>1124</v>
      </c>
      <c r="F566" s="24" t="s">
        <v>2080</v>
      </c>
      <c r="G566" s="27" t="s">
        <v>27</v>
      </c>
      <c r="H566" s="24" t="s">
        <v>84</v>
      </c>
      <c r="I566" s="84" t="s">
        <v>2081</v>
      </c>
      <c r="J566" s="51" t="s">
        <v>2082</v>
      </c>
      <c r="K566" s="36">
        <v>261</v>
      </c>
      <c r="L566" s="36" t="s">
        <v>31</v>
      </c>
      <c r="M566" s="31" t="s">
        <v>838</v>
      </c>
      <c r="N566" s="24" t="s">
        <v>839</v>
      </c>
      <c r="O566" s="24">
        <v>3</v>
      </c>
      <c r="P566" s="24"/>
      <c r="Q566" s="31" t="s">
        <v>34</v>
      </c>
      <c r="R566" s="49"/>
      <c r="S566" s="49"/>
      <c r="T566" s="31" t="s">
        <v>35</v>
      </c>
      <c r="U566" s="34"/>
      <c r="V566" s="34"/>
      <c r="W566" s="34" t="str">
        <f t="shared" si="0"/>
        <v/>
      </c>
      <c r="X566" s="34" t="str">
        <f t="shared" si="1"/>
        <v/>
      </c>
    </row>
    <row r="567" spans="1:24" ht="14.25" customHeight="1" x14ac:dyDescent="0.25">
      <c r="A567" s="40">
        <v>0.215</v>
      </c>
      <c r="B567" s="41" t="s">
        <v>2083</v>
      </c>
      <c r="C567" s="24"/>
      <c r="D567" s="24"/>
      <c r="E567" s="31" t="s">
        <v>1124</v>
      </c>
      <c r="F567" s="24" t="s">
        <v>2084</v>
      </c>
      <c r="G567" s="27" t="s">
        <v>27</v>
      </c>
      <c r="H567" s="24" t="s">
        <v>84</v>
      </c>
      <c r="I567" s="84" t="s">
        <v>2085</v>
      </c>
      <c r="J567" s="51" t="s">
        <v>2086</v>
      </c>
      <c r="K567" s="36">
        <v>262</v>
      </c>
      <c r="L567" s="36" t="s">
        <v>31</v>
      </c>
      <c r="M567" s="31" t="s">
        <v>838</v>
      </c>
      <c r="N567" s="24" t="s">
        <v>839</v>
      </c>
      <c r="O567" s="24">
        <v>3</v>
      </c>
      <c r="P567" s="24"/>
      <c r="Q567" s="31" t="s">
        <v>34</v>
      </c>
      <c r="R567" s="49"/>
      <c r="S567" s="49"/>
      <c r="T567" s="31" t="s">
        <v>35</v>
      </c>
      <c r="U567" s="34"/>
      <c r="V567" s="34"/>
      <c r="W567" s="34" t="str">
        <f t="shared" si="0"/>
        <v/>
      </c>
      <c r="X567" s="34" t="str">
        <f t="shared" si="1"/>
        <v/>
      </c>
    </row>
    <row r="568" spans="1:24" ht="14.25" customHeight="1" x14ac:dyDescent="0.25">
      <c r="A568" s="40">
        <v>4.3499999999999996</v>
      </c>
      <c r="B568" s="40">
        <v>5</v>
      </c>
      <c r="C568" s="24" t="s">
        <v>2087</v>
      </c>
      <c r="D568" s="24"/>
      <c r="E568" s="24" t="s">
        <v>25</v>
      </c>
      <c r="F568" s="31" t="s">
        <v>2088</v>
      </c>
      <c r="G568" s="31" t="s">
        <v>27</v>
      </c>
      <c r="H568" s="51" t="s">
        <v>2087</v>
      </c>
      <c r="I568" s="84" t="s">
        <v>2089</v>
      </c>
      <c r="J568" s="51" t="s">
        <v>2090</v>
      </c>
      <c r="K568" s="36">
        <v>452</v>
      </c>
      <c r="L568" s="36" t="s">
        <v>31</v>
      </c>
      <c r="M568" s="31" t="s">
        <v>32</v>
      </c>
      <c r="N568" s="24" t="s">
        <v>33</v>
      </c>
      <c r="O568" s="24">
        <v>5</v>
      </c>
      <c r="P568" s="24"/>
      <c r="Q568" s="31" t="s">
        <v>34</v>
      </c>
      <c r="R568" s="24"/>
      <c r="S568" s="24"/>
      <c r="T568" s="31" t="s">
        <v>35</v>
      </c>
      <c r="U568" s="34"/>
      <c r="V568" s="34"/>
      <c r="W568" s="34" t="str">
        <f t="shared" si="0"/>
        <v/>
      </c>
      <c r="X568" s="34" t="str">
        <f t="shared" si="1"/>
        <v/>
      </c>
    </row>
    <row r="569" spans="1:24" ht="14.25" customHeight="1" x14ac:dyDescent="0.25">
      <c r="A569" s="40">
        <v>7.9989999999999997</v>
      </c>
      <c r="B569" s="40" t="s">
        <v>2091</v>
      </c>
      <c r="C569" s="24" t="s">
        <v>1107</v>
      </c>
      <c r="D569" s="24"/>
      <c r="E569" s="24" t="s">
        <v>2092</v>
      </c>
      <c r="F569" s="24" t="s">
        <v>2093</v>
      </c>
      <c r="G569" s="31" t="s">
        <v>293</v>
      </c>
      <c r="H569" s="51" t="s">
        <v>84</v>
      </c>
      <c r="I569" s="84" t="s">
        <v>2094</v>
      </c>
      <c r="J569" s="51" t="s">
        <v>2095</v>
      </c>
      <c r="K569" s="36">
        <v>207</v>
      </c>
      <c r="L569" s="36" t="s">
        <v>31</v>
      </c>
      <c r="M569" s="31" t="s">
        <v>128</v>
      </c>
      <c r="N569" s="24" t="s">
        <v>129</v>
      </c>
      <c r="O569" s="24">
        <v>2</v>
      </c>
      <c r="P569" s="24"/>
      <c r="Q569" s="31" t="s">
        <v>34</v>
      </c>
      <c r="R569" s="24"/>
      <c r="S569" s="24"/>
      <c r="T569" s="31" t="s">
        <v>35</v>
      </c>
      <c r="U569" s="34"/>
      <c r="V569" s="34"/>
      <c r="W569" s="34" t="str">
        <f t="shared" si="0"/>
        <v/>
      </c>
      <c r="X569" s="34" t="str">
        <f t="shared" si="1"/>
        <v/>
      </c>
    </row>
    <row r="570" spans="1:24" ht="14.25" customHeight="1" x14ac:dyDescent="0.25">
      <c r="A570" s="40">
        <v>8.8919999999999995</v>
      </c>
      <c r="B570" s="40" t="s">
        <v>2096</v>
      </c>
      <c r="C570" s="24" t="s">
        <v>1107</v>
      </c>
      <c r="D570" s="24"/>
      <c r="E570" s="24" t="s">
        <v>2092</v>
      </c>
      <c r="F570" s="24" t="s">
        <v>2097</v>
      </c>
      <c r="G570" s="31" t="s">
        <v>293</v>
      </c>
      <c r="H570" s="51" t="s">
        <v>84</v>
      </c>
      <c r="I570" s="84" t="s">
        <v>2098</v>
      </c>
      <c r="J570" s="51" t="s">
        <v>2099</v>
      </c>
      <c r="K570" s="36">
        <v>208</v>
      </c>
      <c r="L570" s="36" t="s">
        <v>31</v>
      </c>
      <c r="M570" s="31" t="s">
        <v>128</v>
      </c>
      <c r="N570" s="24" t="s">
        <v>129</v>
      </c>
      <c r="O570" s="24">
        <v>2</v>
      </c>
      <c r="P570" s="24"/>
      <c r="Q570" s="31" t="s">
        <v>34</v>
      </c>
      <c r="R570" s="24"/>
      <c r="S570" s="24"/>
      <c r="T570" s="31" t="s">
        <v>35</v>
      </c>
      <c r="U570" s="34"/>
      <c r="V570" s="34"/>
      <c r="W570" s="34" t="str">
        <f t="shared" si="0"/>
        <v/>
      </c>
      <c r="X570" s="34" t="str">
        <f t="shared" si="1"/>
        <v/>
      </c>
    </row>
    <row r="571" spans="1:24" ht="14.25" customHeight="1" x14ac:dyDescent="0.25">
      <c r="A571" s="43">
        <v>1.54</v>
      </c>
      <c r="B571" s="43" t="s">
        <v>2100</v>
      </c>
      <c r="C571" s="44" t="s">
        <v>155</v>
      </c>
      <c r="D571" s="44"/>
      <c r="E571" s="44" t="s">
        <v>2101</v>
      </c>
      <c r="F571" s="44" t="s">
        <v>2102</v>
      </c>
      <c r="G571" s="62" t="s">
        <v>83</v>
      </c>
      <c r="H571" s="61" t="s">
        <v>40</v>
      </c>
      <c r="I571" s="165" t="s">
        <v>2103</v>
      </c>
      <c r="J571" s="61" t="s">
        <v>2104</v>
      </c>
      <c r="K571" s="53">
        <v>21</v>
      </c>
      <c r="L571" s="53" t="s">
        <v>31</v>
      </c>
      <c r="M571" s="62" t="s">
        <v>170</v>
      </c>
      <c r="N571" s="44" t="s">
        <v>129</v>
      </c>
      <c r="O571" s="44">
        <v>1</v>
      </c>
      <c r="P571" s="44"/>
      <c r="Q571" s="62" t="s">
        <v>34</v>
      </c>
      <c r="R571" s="44"/>
      <c r="S571" s="44"/>
      <c r="T571" s="62" t="s">
        <v>35</v>
      </c>
      <c r="U571" s="34"/>
      <c r="V571" s="34"/>
      <c r="W571" s="34" t="str">
        <f t="shared" si="0"/>
        <v/>
      </c>
      <c r="X571" s="34" t="str">
        <f t="shared" si="1"/>
        <v/>
      </c>
    </row>
    <row r="572" spans="1:24" ht="14.25" customHeight="1" x14ac:dyDescent="0.25">
      <c r="A572" s="22">
        <v>50</v>
      </c>
      <c r="B572" s="23">
        <v>60</v>
      </c>
      <c r="C572" s="24"/>
      <c r="D572" s="24"/>
      <c r="E572" s="25" t="s">
        <v>37</v>
      </c>
      <c r="F572" s="25" t="s">
        <v>2105</v>
      </c>
      <c r="G572" s="27" t="s">
        <v>39</v>
      </c>
      <c r="H572" s="86" t="s">
        <v>90</v>
      </c>
      <c r="I572" s="84" t="s">
        <v>2106</v>
      </c>
      <c r="J572" s="86" t="s">
        <v>2107</v>
      </c>
      <c r="K572" s="30">
        <v>21</v>
      </c>
      <c r="L572" s="30" t="s">
        <v>31</v>
      </c>
      <c r="M572" s="31" t="s">
        <v>43</v>
      </c>
      <c r="N572" s="24">
        <v>2018</v>
      </c>
      <c r="O572" s="24">
        <v>51</v>
      </c>
      <c r="P572" s="24" t="s">
        <v>44</v>
      </c>
      <c r="Q572" s="31" t="s">
        <v>34</v>
      </c>
      <c r="R572" s="24" t="s">
        <v>45</v>
      </c>
      <c r="S572" s="24" t="s">
        <v>44</v>
      </c>
      <c r="T572" s="31" t="s">
        <v>35</v>
      </c>
      <c r="U572" s="34"/>
      <c r="V572" s="34"/>
      <c r="W572" s="34" t="str">
        <f t="shared" si="0"/>
        <v/>
      </c>
      <c r="X572" s="34" t="str">
        <f t="shared" si="1"/>
        <v/>
      </c>
    </row>
    <row r="573" spans="1:24" ht="14.25" customHeight="1" x14ac:dyDescent="0.25">
      <c r="A573" s="22">
        <v>50</v>
      </c>
      <c r="B573" s="23">
        <v>60</v>
      </c>
      <c r="C573" s="24"/>
      <c r="D573" s="24"/>
      <c r="E573" s="25" t="s">
        <v>37</v>
      </c>
      <c r="F573" s="25" t="s">
        <v>2105</v>
      </c>
      <c r="G573" s="27" t="s">
        <v>46</v>
      </c>
      <c r="H573" s="86" t="s">
        <v>90</v>
      </c>
      <c r="I573" s="84" t="s">
        <v>2106</v>
      </c>
      <c r="J573" s="86" t="s">
        <v>2107</v>
      </c>
      <c r="K573" s="35">
        <v>21</v>
      </c>
      <c r="L573" s="35" t="s">
        <v>47</v>
      </c>
      <c r="M573" s="31" t="s">
        <v>43</v>
      </c>
      <c r="N573" s="24">
        <v>2018</v>
      </c>
      <c r="O573" s="24">
        <v>51</v>
      </c>
      <c r="P573" s="24" t="s">
        <v>44</v>
      </c>
      <c r="Q573" s="31" t="s">
        <v>34</v>
      </c>
      <c r="R573" s="24" t="s">
        <v>45</v>
      </c>
      <c r="S573" s="24" t="s">
        <v>44</v>
      </c>
      <c r="T573" s="31" t="s">
        <v>35</v>
      </c>
      <c r="U573" s="34"/>
      <c r="V573" s="34"/>
      <c r="W573" s="34" t="str">
        <f t="shared" si="0"/>
        <v/>
      </c>
      <c r="X573" s="34" t="str">
        <f t="shared" si="1"/>
        <v/>
      </c>
    </row>
    <row r="574" spans="1:24" ht="14.25" customHeight="1" x14ac:dyDescent="0.25">
      <c r="A574" s="22">
        <v>50</v>
      </c>
      <c r="B574" s="23">
        <v>60</v>
      </c>
      <c r="C574" s="51"/>
      <c r="D574" s="24"/>
      <c r="E574" s="25" t="s">
        <v>37</v>
      </c>
      <c r="F574" s="25" t="s">
        <v>2105</v>
      </c>
      <c r="G574" s="31" t="s">
        <v>27</v>
      </c>
      <c r="H574" s="86" t="s">
        <v>90</v>
      </c>
      <c r="I574" s="84" t="s">
        <v>2106</v>
      </c>
      <c r="J574" s="86" t="s">
        <v>2107</v>
      </c>
      <c r="K574" s="35">
        <v>21</v>
      </c>
      <c r="L574" s="35" t="s">
        <v>48</v>
      </c>
      <c r="M574" s="31" t="s">
        <v>43</v>
      </c>
      <c r="N574" s="24">
        <v>2018</v>
      </c>
      <c r="O574" s="24">
        <v>51</v>
      </c>
      <c r="P574" s="24" t="s">
        <v>44</v>
      </c>
      <c r="Q574" s="31" t="s">
        <v>34</v>
      </c>
      <c r="R574" s="24" t="s">
        <v>45</v>
      </c>
      <c r="S574" s="24" t="s">
        <v>44</v>
      </c>
      <c r="T574" s="31" t="s">
        <v>35</v>
      </c>
      <c r="U574" s="34"/>
      <c r="V574" s="34"/>
      <c r="W574" s="34" t="str">
        <f t="shared" si="0"/>
        <v/>
      </c>
      <c r="X574" s="34" t="str">
        <f t="shared" si="1"/>
        <v/>
      </c>
    </row>
    <row r="575" spans="1:24" ht="14.25" customHeight="1" x14ac:dyDescent="0.25">
      <c r="A575" s="22">
        <v>50</v>
      </c>
      <c r="B575" s="23">
        <v>60</v>
      </c>
      <c r="C575" s="24"/>
      <c r="D575" s="24"/>
      <c r="E575" s="25" t="s">
        <v>37</v>
      </c>
      <c r="F575" s="25" t="s">
        <v>2105</v>
      </c>
      <c r="G575" s="31" t="s">
        <v>61</v>
      </c>
      <c r="H575" s="86" t="s">
        <v>90</v>
      </c>
      <c r="I575" s="84" t="s">
        <v>2106</v>
      </c>
      <c r="J575" s="86" t="s">
        <v>2107</v>
      </c>
      <c r="K575" s="35">
        <v>21</v>
      </c>
      <c r="L575" s="35" t="s">
        <v>425</v>
      </c>
      <c r="M575" s="31" t="s">
        <v>43</v>
      </c>
      <c r="N575" s="24">
        <v>2018</v>
      </c>
      <c r="O575" s="24">
        <v>51</v>
      </c>
      <c r="P575" s="24" t="s">
        <v>44</v>
      </c>
      <c r="Q575" s="31" t="s">
        <v>34</v>
      </c>
      <c r="R575" s="24" t="s">
        <v>45</v>
      </c>
      <c r="S575" s="24" t="s">
        <v>44</v>
      </c>
      <c r="T575" s="31" t="s">
        <v>35</v>
      </c>
      <c r="U575" s="34"/>
      <c r="V575" s="34"/>
      <c r="W575" s="34" t="str">
        <f t="shared" si="0"/>
        <v/>
      </c>
      <c r="X575" s="34" t="str">
        <f t="shared" si="1"/>
        <v/>
      </c>
    </row>
    <row r="576" spans="1:24" ht="14.25" customHeight="1" x14ac:dyDescent="0.25">
      <c r="A576" s="22">
        <v>1057.72</v>
      </c>
      <c r="B576" s="24" t="s">
        <v>296</v>
      </c>
      <c r="C576" s="51" t="s">
        <v>2108</v>
      </c>
      <c r="D576" s="24"/>
      <c r="E576" s="24" t="s">
        <v>608</v>
      </c>
      <c r="F576" s="24" t="s">
        <v>2109</v>
      </c>
      <c r="G576" s="31" t="s">
        <v>610</v>
      </c>
      <c r="H576" s="51" t="s">
        <v>40</v>
      </c>
      <c r="I576" s="51"/>
      <c r="J576" s="51" t="s">
        <v>2110</v>
      </c>
      <c r="K576" s="36">
        <v>13</v>
      </c>
      <c r="L576" s="36" t="s">
        <v>31</v>
      </c>
      <c r="M576" s="31" t="s">
        <v>859</v>
      </c>
      <c r="N576" s="24">
        <v>2018</v>
      </c>
      <c r="O576" s="24">
        <v>50</v>
      </c>
      <c r="P576" s="24" t="s">
        <v>44</v>
      </c>
      <c r="Q576" s="31" t="s">
        <v>34</v>
      </c>
      <c r="R576" s="24" t="s">
        <v>45</v>
      </c>
      <c r="S576" s="24" t="s">
        <v>44</v>
      </c>
      <c r="T576" s="31" t="s">
        <v>35</v>
      </c>
      <c r="U576" s="34"/>
      <c r="V576" s="34"/>
      <c r="W576" s="34" t="str">
        <f t="shared" si="0"/>
        <v/>
      </c>
      <c r="X576" s="34" t="str">
        <f t="shared" si="1"/>
        <v/>
      </c>
    </row>
    <row r="577" spans="1:24" ht="14.25" customHeight="1" x14ac:dyDescent="0.25">
      <c r="A577" s="22">
        <v>229</v>
      </c>
      <c r="B577" s="23">
        <v>270</v>
      </c>
      <c r="C577" s="51"/>
      <c r="D577" s="24"/>
      <c r="E577" s="25" t="s">
        <v>37</v>
      </c>
      <c r="F577" s="25" t="s">
        <v>2105</v>
      </c>
      <c r="G577" s="27" t="s">
        <v>39</v>
      </c>
      <c r="H577" s="86" t="s">
        <v>90</v>
      </c>
      <c r="I577" s="84" t="s">
        <v>2111</v>
      </c>
      <c r="J577" s="86" t="s">
        <v>2112</v>
      </c>
      <c r="K577" s="30">
        <v>22</v>
      </c>
      <c r="L577" s="30" t="s">
        <v>31</v>
      </c>
      <c r="M577" s="31" t="s">
        <v>43</v>
      </c>
      <c r="N577" s="24">
        <v>2018</v>
      </c>
      <c r="O577" s="24">
        <v>51</v>
      </c>
      <c r="P577" s="24" t="s">
        <v>44</v>
      </c>
      <c r="Q577" s="31" t="s">
        <v>34</v>
      </c>
      <c r="R577" s="24" t="s">
        <v>45</v>
      </c>
      <c r="S577" s="24" t="s">
        <v>44</v>
      </c>
      <c r="T577" s="31" t="s">
        <v>35</v>
      </c>
      <c r="U577" s="34"/>
      <c r="V577" s="34"/>
      <c r="W577" s="34" t="str">
        <f t="shared" si="0"/>
        <v/>
      </c>
      <c r="X577" s="34" t="str">
        <f t="shared" si="1"/>
        <v/>
      </c>
    </row>
    <row r="578" spans="1:24" ht="14.25" customHeight="1" x14ac:dyDescent="0.25">
      <c r="A578" s="22">
        <v>229</v>
      </c>
      <c r="B578" s="23">
        <v>270</v>
      </c>
      <c r="C578" s="24"/>
      <c r="D578" s="24"/>
      <c r="E578" s="25" t="s">
        <v>37</v>
      </c>
      <c r="F578" s="25" t="s">
        <v>2105</v>
      </c>
      <c r="G578" s="27" t="s">
        <v>46</v>
      </c>
      <c r="H578" s="86" t="s">
        <v>90</v>
      </c>
      <c r="I578" s="84" t="s">
        <v>2111</v>
      </c>
      <c r="J578" s="86" t="s">
        <v>2112</v>
      </c>
      <c r="K578" s="35">
        <v>22</v>
      </c>
      <c r="L578" s="35" t="s">
        <v>47</v>
      </c>
      <c r="M578" s="31" t="s">
        <v>43</v>
      </c>
      <c r="N578" s="24">
        <v>2018</v>
      </c>
      <c r="O578" s="24">
        <v>51</v>
      </c>
      <c r="P578" s="24" t="s">
        <v>44</v>
      </c>
      <c r="Q578" s="31" t="s">
        <v>34</v>
      </c>
      <c r="R578" s="24" t="s">
        <v>45</v>
      </c>
      <c r="S578" s="24" t="s">
        <v>44</v>
      </c>
      <c r="T578" s="31" t="s">
        <v>35</v>
      </c>
      <c r="U578" s="34"/>
      <c r="V578" s="34"/>
      <c r="W578" s="34" t="str">
        <f t="shared" si="0"/>
        <v/>
      </c>
      <c r="X578" s="34" t="str">
        <f t="shared" si="1"/>
        <v/>
      </c>
    </row>
    <row r="579" spans="1:24" ht="14.25" customHeight="1" x14ac:dyDescent="0.25">
      <c r="A579" s="22">
        <v>229</v>
      </c>
      <c r="B579" s="23">
        <v>270</v>
      </c>
      <c r="C579" s="24"/>
      <c r="D579" s="24"/>
      <c r="E579" s="25" t="s">
        <v>37</v>
      </c>
      <c r="F579" s="25" t="s">
        <v>2105</v>
      </c>
      <c r="G579" s="31" t="s">
        <v>27</v>
      </c>
      <c r="H579" s="86" t="s">
        <v>90</v>
      </c>
      <c r="I579" s="84" t="s">
        <v>2111</v>
      </c>
      <c r="J579" s="86" t="s">
        <v>2112</v>
      </c>
      <c r="K579" s="35">
        <v>22</v>
      </c>
      <c r="L579" s="35" t="s">
        <v>48</v>
      </c>
      <c r="M579" s="31" t="s">
        <v>43</v>
      </c>
      <c r="N579" s="24">
        <v>2018</v>
      </c>
      <c r="O579" s="24">
        <v>51</v>
      </c>
      <c r="P579" s="24" t="s">
        <v>44</v>
      </c>
      <c r="Q579" s="31" t="s">
        <v>34</v>
      </c>
      <c r="R579" s="24" t="s">
        <v>45</v>
      </c>
      <c r="S579" s="24" t="s">
        <v>44</v>
      </c>
      <c r="T579" s="31" t="s">
        <v>35</v>
      </c>
      <c r="U579" s="34"/>
      <c r="V579" s="34"/>
      <c r="W579" s="34" t="str">
        <f t="shared" si="0"/>
        <v/>
      </c>
      <c r="X579" s="34" t="str">
        <f t="shared" si="1"/>
        <v/>
      </c>
    </row>
    <row r="580" spans="1:24" ht="14.25" customHeight="1" x14ac:dyDescent="0.25">
      <c r="A580" s="22">
        <v>229</v>
      </c>
      <c r="B580" s="23">
        <v>270</v>
      </c>
      <c r="C580" s="24"/>
      <c r="D580" s="24"/>
      <c r="E580" s="25" t="s">
        <v>37</v>
      </c>
      <c r="F580" s="25" t="s">
        <v>2105</v>
      </c>
      <c r="G580" s="31" t="s">
        <v>61</v>
      </c>
      <c r="H580" s="25" t="s">
        <v>90</v>
      </c>
      <c r="I580" s="84" t="s">
        <v>2111</v>
      </c>
      <c r="J580" s="25" t="s">
        <v>2112</v>
      </c>
      <c r="K580" s="35">
        <v>22</v>
      </c>
      <c r="L580" s="35" t="s">
        <v>425</v>
      </c>
      <c r="M580" s="31" t="s">
        <v>43</v>
      </c>
      <c r="N580" s="24">
        <v>2018</v>
      </c>
      <c r="O580" s="24">
        <v>51</v>
      </c>
      <c r="P580" s="24" t="s">
        <v>44</v>
      </c>
      <c r="Q580" s="31" t="s">
        <v>34</v>
      </c>
      <c r="R580" s="24" t="s">
        <v>45</v>
      </c>
      <c r="S580" s="24" t="s">
        <v>44</v>
      </c>
      <c r="T580" s="31" t="s">
        <v>35</v>
      </c>
      <c r="U580" s="34"/>
      <c r="V580" s="34"/>
      <c r="W580" s="34" t="str">
        <f t="shared" si="0"/>
        <v/>
      </c>
      <c r="X580" s="34" t="str">
        <f t="shared" si="1"/>
        <v/>
      </c>
    </row>
    <row r="581" spans="1:24" ht="14.25" customHeight="1" x14ac:dyDescent="0.25">
      <c r="A581" s="40">
        <v>51.800000000000004</v>
      </c>
      <c r="B581" s="41">
        <v>98</v>
      </c>
      <c r="C581" s="24" t="s">
        <v>2113</v>
      </c>
      <c r="D581" s="24"/>
      <c r="E581" s="24" t="s">
        <v>2114</v>
      </c>
      <c r="F581" s="24" t="s">
        <v>2115</v>
      </c>
      <c r="G581" s="31" t="s">
        <v>69</v>
      </c>
      <c r="H581" s="24" t="s">
        <v>1739</v>
      </c>
      <c r="I581" s="31" t="s">
        <v>2116</v>
      </c>
      <c r="J581" s="24" t="s">
        <v>2117</v>
      </c>
      <c r="K581" s="36">
        <v>49</v>
      </c>
      <c r="L581" s="36" t="s">
        <v>31</v>
      </c>
      <c r="M581" s="31" t="s">
        <v>622</v>
      </c>
      <c r="N581" s="24" t="s">
        <v>33</v>
      </c>
      <c r="O581" s="24">
        <v>6</v>
      </c>
      <c r="P581" s="31" t="s">
        <v>623</v>
      </c>
      <c r="Q581" s="31" t="s">
        <v>34</v>
      </c>
      <c r="R581" s="24" t="s">
        <v>45</v>
      </c>
      <c r="S581" s="24" t="s">
        <v>1742</v>
      </c>
      <c r="T581" s="31" t="s">
        <v>35</v>
      </c>
      <c r="U581" s="34"/>
      <c r="V581" s="34"/>
      <c r="W581" s="34" t="str">
        <f t="shared" si="0"/>
        <v/>
      </c>
      <c r="X581" s="34" t="str">
        <f t="shared" si="1"/>
        <v/>
      </c>
    </row>
    <row r="582" spans="1:24" ht="14.25" customHeight="1" x14ac:dyDescent="0.25">
      <c r="A582" s="40">
        <v>154.00514981273409</v>
      </c>
      <c r="B582" s="41">
        <v>249.20833333333334</v>
      </c>
      <c r="C582" s="24" t="s">
        <v>2118</v>
      </c>
      <c r="D582" s="24"/>
      <c r="E582" s="24" t="s">
        <v>2119</v>
      </c>
      <c r="F582" s="24" t="s">
        <v>2120</v>
      </c>
      <c r="G582" s="31" t="s">
        <v>69</v>
      </c>
      <c r="H582" s="24" t="s">
        <v>1739</v>
      </c>
      <c r="I582" s="31" t="s">
        <v>2121</v>
      </c>
      <c r="J582" s="24" t="s">
        <v>2122</v>
      </c>
      <c r="K582" s="36">
        <v>50</v>
      </c>
      <c r="L582" s="36" t="s">
        <v>31</v>
      </c>
      <c r="M582" s="31" t="s">
        <v>622</v>
      </c>
      <c r="N582" s="24" t="s">
        <v>33</v>
      </c>
      <c r="O582" s="24">
        <v>6</v>
      </c>
      <c r="P582" s="31" t="s">
        <v>623</v>
      </c>
      <c r="Q582" s="31" t="s">
        <v>34</v>
      </c>
      <c r="R582" s="24" t="s">
        <v>45</v>
      </c>
      <c r="S582" s="24" t="s">
        <v>1742</v>
      </c>
      <c r="T582" s="31" t="s">
        <v>35</v>
      </c>
      <c r="U582" s="34"/>
      <c r="V582" s="34"/>
      <c r="W582" s="34" t="str">
        <f t="shared" si="0"/>
        <v/>
      </c>
      <c r="X582" s="34" t="str">
        <f t="shared" si="1"/>
        <v/>
      </c>
    </row>
    <row r="583" spans="1:24" ht="14.25" customHeight="1" x14ac:dyDescent="0.25">
      <c r="A583" s="40">
        <v>7.625</v>
      </c>
      <c r="B583" s="40">
        <v>10</v>
      </c>
      <c r="C583" s="44" t="s">
        <v>2123</v>
      </c>
      <c r="D583" s="24"/>
      <c r="E583" s="24" t="s">
        <v>2124</v>
      </c>
      <c r="F583" s="24" t="s">
        <v>2125</v>
      </c>
      <c r="G583" s="31" t="s">
        <v>110</v>
      </c>
      <c r="H583" s="24" t="s">
        <v>363</v>
      </c>
      <c r="I583" s="31" t="s">
        <v>2126</v>
      </c>
      <c r="J583" s="24" t="s">
        <v>2127</v>
      </c>
      <c r="K583" s="36">
        <v>165</v>
      </c>
      <c r="L583" s="36" t="s">
        <v>31</v>
      </c>
      <c r="M583" s="31" t="s">
        <v>119</v>
      </c>
      <c r="N583" s="24" t="s">
        <v>33</v>
      </c>
      <c r="O583" s="24">
        <v>2</v>
      </c>
      <c r="P583" s="24"/>
      <c r="Q583" s="31" t="s">
        <v>34</v>
      </c>
      <c r="R583" s="24"/>
      <c r="S583" s="24"/>
      <c r="T583" s="31" t="s">
        <v>35</v>
      </c>
      <c r="U583" s="34"/>
      <c r="V583" s="34"/>
      <c r="W583" s="34" t="str">
        <f t="shared" si="0"/>
        <v/>
      </c>
      <c r="X583" s="34" t="str">
        <f t="shared" si="1"/>
        <v/>
      </c>
    </row>
    <row r="584" spans="1:24" ht="14.25" customHeight="1" x14ac:dyDescent="0.25">
      <c r="A584" s="40">
        <v>0.50444444444444436</v>
      </c>
      <c r="B584" s="40">
        <v>0.68099999999999994</v>
      </c>
      <c r="C584" s="24" t="s">
        <v>24</v>
      </c>
      <c r="D584" s="24"/>
      <c r="E584" s="24" t="s">
        <v>1390</v>
      </c>
      <c r="F584" s="24" t="s">
        <v>2128</v>
      </c>
      <c r="G584" s="31" t="s">
        <v>69</v>
      </c>
      <c r="H584" s="51" t="s">
        <v>28</v>
      </c>
      <c r="I584" s="84" t="s">
        <v>2129</v>
      </c>
      <c r="J584" s="51" t="s">
        <v>2130</v>
      </c>
      <c r="K584" s="36">
        <v>163</v>
      </c>
      <c r="L584" s="36" t="s">
        <v>31</v>
      </c>
      <c r="M584" s="31" t="s">
        <v>119</v>
      </c>
      <c r="N584" s="24" t="s">
        <v>33</v>
      </c>
      <c r="O584" s="24">
        <v>2</v>
      </c>
      <c r="P584" s="24"/>
      <c r="Q584" s="31" t="s">
        <v>34</v>
      </c>
      <c r="R584" s="24"/>
      <c r="S584" s="24"/>
      <c r="T584" s="31" t="s">
        <v>35</v>
      </c>
      <c r="U584" s="34"/>
      <c r="V584" s="34"/>
      <c r="W584" s="34" t="str">
        <f t="shared" si="0"/>
        <v/>
      </c>
      <c r="X584" s="34" t="str">
        <f t="shared" si="1"/>
        <v/>
      </c>
    </row>
    <row r="585" spans="1:24" ht="14.25" customHeight="1" x14ac:dyDescent="0.25">
      <c r="A585" s="40">
        <v>25</v>
      </c>
      <c r="B585" s="40" t="s">
        <v>449</v>
      </c>
      <c r="C585" s="24" t="s">
        <v>2131</v>
      </c>
      <c r="D585" s="24"/>
      <c r="E585" s="24" t="s">
        <v>2132</v>
      </c>
      <c r="F585" s="24" t="s">
        <v>2133</v>
      </c>
      <c r="G585" s="31" t="s">
        <v>100</v>
      </c>
      <c r="H585" s="51" t="s">
        <v>40</v>
      </c>
      <c r="I585" s="84" t="s">
        <v>2134</v>
      </c>
      <c r="J585" s="51" t="s">
        <v>2135</v>
      </c>
      <c r="K585" s="36">
        <v>375</v>
      </c>
      <c r="L585" s="36" t="s">
        <v>31</v>
      </c>
      <c r="M585" s="31" t="s">
        <v>87</v>
      </c>
      <c r="N585" s="24" t="s">
        <v>88</v>
      </c>
      <c r="O585" s="24">
        <v>3</v>
      </c>
      <c r="P585" s="24"/>
      <c r="Q585" s="31" t="s">
        <v>34</v>
      </c>
      <c r="R585" s="49" t="s">
        <v>45</v>
      </c>
      <c r="S585" s="49" t="s">
        <v>1742</v>
      </c>
      <c r="T585" s="31" t="s">
        <v>35</v>
      </c>
      <c r="U585" s="34"/>
      <c r="V585" s="34"/>
      <c r="W585" s="34" t="str">
        <f t="shared" si="0"/>
        <v/>
      </c>
      <c r="X585" s="34" t="str">
        <f t="shared" si="1"/>
        <v/>
      </c>
    </row>
    <row r="586" spans="1:24" ht="14.25" customHeight="1" x14ac:dyDescent="0.25">
      <c r="A586" s="40">
        <v>32</v>
      </c>
      <c r="B586" s="40" t="s">
        <v>2136</v>
      </c>
      <c r="C586" s="24" t="s">
        <v>2131</v>
      </c>
      <c r="D586" s="24"/>
      <c r="E586" s="24" t="s">
        <v>2132</v>
      </c>
      <c r="F586" s="24" t="s">
        <v>2137</v>
      </c>
      <c r="G586" s="31" t="s">
        <v>100</v>
      </c>
      <c r="H586" s="51" t="s">
        <v>40</v>
      </c>
      <c r="I586" s="84" t="s">
        <v>2138</v>
      </c>
      <c r="J586" s="51" t="s">
        <v>2139</v>
      </c>
      <c r="K586" s="36">
        <v>376</v>
      </c>
      <c r="L586" s="36" t="s">
        <v>31</v>
      </c>
      <c r="M586" s="31" t="s">
        <v>87</v>
      </c>
      <c r="N586" s="24" t="s">
        <v>88</v>
      </c>
      <c r="O586" s="24">
        <v>3</v>
      </c>
      <c r="P586" s="24"/>
      <c r="Q586" s="31" t="s">
        <v>34</v>
      </c>
      <c r="R586" s="49" t="s">
        <v>45</v>
      </c>
      <c r="S586" s="49" t="s">
        <v>1742</v>
      </c>
      <c r="T586" s="31" t="s">
        <v>35</v>
      </c>
      <c r="U586" s="34"/>
      <c r="V586" s="34"/>
      <c r="W586" s="34" t="str">
        <f t="shared" si="0"/>
        <v/>
      </c>
      <c r="X586" s="34" t="str">
        <f t="shared" si="1"/>
        <v/>
      </c>
    </row>
    <row r="587" spans="1:24" ht="14.25" customHeight="1" x14ac:dyDescent="0.25">
      <c r="A587" s="24">
        <v>0.37380000000000002</v>
      </c>
      <c r="B587" s="24" t="s">
        <v>2140</v>
      </c>
      <c r="C587" s="24" t="s">
        <v>24</v>
      </c>
      <c r="D587" s="24"/>
      <c r="E587" s="24" t="s">
        <v>161</v>
      </c>
      <c r="F587" s="24" t="s">
        <v>2141</v>
      </c>
      <c r="G587" s="31" t="s">
        <v>69</v>
      </c>
      <c r="H587" s="51" t="s">
        <v>84</v>
      </c>
      <c r="I587" s="84" t="s">
        <v>2142</v>
      </c>
      <c r="J587" s="51" t="s">
        <v>2143</v>
      </c>
      <c r="K587" s="36">
        <v>213</v>
      </c>
      <c r="L587" s="36" t="s">
        <v>31</v>
      </c>
      <c r="M587" s="31" t="s">
        <v>184</v>
      </c>
      <c r="N587" s="24" t="s">
        <v>185</v>
      </c>
      <c r="O587" s="24">
        <v>2</v>
      </c>
      <c r="P587" s="24"/>
      <c r="Q587" s="31" t="s">
        <v>66</v>
      </c>
      <c r="R587" s="24"/>
      <c r="S587" s="24" t="s">
        <v>329</v>
      </c>
      <c r="T587" s="31" t="s">
        <v>35</v>
      </c>
      <c r="U587" s="34"/>
      <c r="V587" s="34"/>
      <c r="W587" s="34" t="str">
        <f t="shared" si="0"/>
        <v/>
      </c>
      <c r="X587" s="34" t="str">
        <f t="shared" si="1"/>
        <v/>
      </c>
    </row>
    <row r="588" spans="1:24" ht="14.25" customHeight="1" x14ac:dyDescent="0.25">
      <c r="A588" s="40">
        <v>0.37200000000000005</v>
      </c>
      <c r="B588" s="41">
        <v>4.8</v>
      </c>
      <c r="C588" s="24" t="s">
        <v>24</v>
      </c>
      <c r="D588" s="24"/>
      <c r="E588" s="24" t="s">
        <v>297</v>
      </c>
      <c r="F588" s="24" t="s">
        <v>2144</v>
      </c>
      <c r="G588" s="27" t="s">
        <v>39</v>
      </c>
      <c r="H588" s="51" t="s">
        <v>28</v>
      </c>
      <c r="I588" s="84" t="s">
        <v>2145</v>
      </c>
      <c r="J588" s="51" t="s">
        <v>2146</v>
      </c>
      <c r="K588" s="36">
        <v>51</v>
      </c>
      <c r="L588" s="36" t="s">
        <v>31</v>
      </c>
      <c r="M588" s="31" t="s">
        <v>622</v>
      </c>
      <c r="N588" s="24" t="s">
        <v>33</v>
      </c>
      <c r="O588" s="24">
        <v>6</v>
      </c>
      <c r="P588" s="31" t="s">
        <v>623</v>
      </c>
      <c r="Q588" s="31" t="s">
        <v>34</v>
      </c>
      <c r="R588" s="24"/>
      <c r="S588" s="24" t="s">
        <v>329</v>
      </c>
      <c r="T588" s="31" t="s">
        <v>35</v>
      </c>
      <c r="U588" s="34"/>
      <c r="V588" s="34"/>
      <c r="W588" s="34" t="str">
        <f t="shared" si="0"/>
        <v/>
      </c>
      <c r="X588" s="34" t="str">
        <f t="shared" si="1"/>
        <v/>
      </c>
    </row>
    <row r="589" spans="1:24" ht="14.25" customHeight="1" x14ac:dyDescent="0.25">
      <c r="A589" s="40">
        <v>0.49709999999999999</v>
      </c>
      <c r="B589" s="41" t="s">
        <v>2147</v>
      </c>
      <c r="C589" s="24" t="s">
        <v>195</v>
      </c>
      <c r="D589" s="24"/>
      <c r="E589" s="24" t="s">
        <v>841</v>
      </c>
      <c r="F589" s="24" t="s">
        <v>2148</v>
      </c>
      <c r="G589" s="27" t="s">
        <v>93</v>
      </c>
      <c r="H589" s="51" t="s">
        <v>84</v>
      </c>
      <c r="I589" s="84" t="s">
        <v>2149</v>
      </c>
      <c r="J589" s="51" t="s">
        <v>2150</v>
      </c>
      <c r="K589" s="36">
        <v>474</v>
      </c>
      <c r="L589" s="36" t="s">
        <v>31</v>
      </c>
      <c r="M589" s="31" t="s">
        <v>234</v>
      </c>
      <c r="N589" s="24" t="s">
        <v>88</v>
      </c>
      <c r="O589" s="24">
        <v>5</v>
      </c>
      <c r="P589" s="24"/>
      <c r="Q589" s="31" t="s">
        <v>34</v>
      </c>
      <c r="R589" s="24"/>
      <c r="S589" s="24" t="s">
        <v>329</v>
      </c>
      <c r="T589" s="31" t="s">
        <v>35</v>
      </c>
      <c r="U589" s="34"/>
      <c r="V589" s="34"/>
      <c r="W589" s="34" t="str">
        <f t="shared" si="0"/>
        <v/>
      </c>
      <c r="X589" s="34" t="str">
        <f t="shared" si="1"/>
        <v/>
      </c>
    </row>
    <row r="590" spans="1:24" ht="14.25" customHeight="1" x14ac:dyDescent="0.25">
      <c r="A590" s="40">
        <v>13</v>
      </c>
      <c r="B590" s="45" t="s">
        <v>2151</v>
      </c>
      <c r="C590" s="24" t="s">
        <v>1262</v>
      </c>
      <c r="D590" s="24"/>
      <c r="E590" s="31" t="s">
        <v>1124</v>
      </c>
      <c r="F590" s="24" t="s">
        <v>2152</v>
      </c>
      <c r="G590" s="27" t="s">
        <v>810</v>
      </c>
      <c r="H590" s="51" t="s">
        <v>40</v>
      </c>
      <c r="I590" s="84" t="s">
        <v>2149</v>
      </c>
      <c r="J590" s="51" t="s">
        <v>2150</v>
      </c>
      <c r="K590" s="36">
        <v>475</v>
      </c>
      <c r="L590" s="36" t="s">
        <v>31</v>
      </c>
      <c r="M590" s="31" t="s">
        <v>234</v>
      </c>
      <c r="N590" s="24" t="s">
        <v>88</v>
      </c>
      <c r="O590" s="24">
        <v>5</v>
      </c>
      <c r="P590" s="24"/>
      <c r="Q590" s="31" t="s">
        <v>34</v>
      </c>
      <c r="R590" s="24"/>
      <c r="S590" s="24" t="s">
        <v>329</v>
      </c>
      <c r="T590" s="31" t="s">
        <v>35</v>
      </c>
      <c r="U590" s="34"/>
      <c r="V590" s="34"/>
      <c r="W590" s="34" t="str">
        <f t="shared" si="0"/>
        <v/>
      </c>
      <c r="X590" s="34" t="str">
        <f t="shared" si="1"/>
        <v/>
      </c>
    </row>
    <row r="591" spans="1:24" ht="14.25" customHeight="1" x14ac:dyDescent="0.25">
      <c r="A591" s="40">
        <v>0.27999999999999997</v>
      </c>
      <c r="B591" s="40">
        <v>0.8</v>
      </c>
      <c r="C591" s="24" t="s">
        <v>2153</v>
      </c>
      <c r="D591" s="24"/>
      <c r="E591" s="24" t="s">
        <v>1544</v>
      </c>
      <c r="F591" s="24" t="s">
        <v>2154</v>
      </c>
      <c r="G591" s="31" t="s">
        <v>293</v>
      </c>
      <c r="H591" s="51" t="s">
        <v>28</v>
      </c>
      <c r="I591" s="84" t="s">
        <v>2155</v>
      </c>
      <c r="J591" s="51" t="s">
        <v>2156</v>
      </c>
      <c r="K591" s="30">
        <v>781</v>
      </c>
      <c r="L591" s="30" t="s">
        <v>31</v>
      </c>
      <c r="M591" s="31" t="s">
        <v>72</v>
      </c>
      <c r="N591" s="24" t="s">
        <v>33</v>
      </c>
      <c r="O591" s="24">
        <v>8</v>
      </c>
      <c r="P591" s="24"/>
      <c r="Q591" s="31" t="s">
        <v>34</v>
      </c>
      <c r="R591" s="24"/>
      <c r="S591" s="24"/>
      <c r="T591" s="31" t="s">
        <v>35</v>
      </c>
      <c r="U591" s="34"/>
      <c r="V591" s="34"/>
      <c r="W591" s="34" t="str">
        <f t="shared" si="0"/>
        <v/>
      </c>
      <c r="X591" s="34" t="str">
        <f t="shared" si="1"/>
        <v/>
      </c>
    </row>
    <row r="592" spans="1:24" ht="14.25" customHeight="1" x14ac:dyDescent="0.25">
      <c r="A592" s="40">
        <v>0.27999999999999997</v>
      </c>
      <c r="B592" s="40">
        <v>0.45</v>
      </c>
      <c r="C592" s="24" t="s">
        <v>195</v>
      </c>
      <c r="D592" s="24"/>
      <c r="E592" s="24" t="s">
        <v>104</v>
      </c>
      <c r="F592" s="24" t="s">
        <v>2157</v>
      </c>
      <c r="G592" s="31" t="s">
        <v>106</v>
      </c>
      <c r="H592" s="51" t="s">
        <v>28</v>
      </c>
      <c r="I592" s="84" t="s">
        <v>2155</v>
      </c>
      <c r="J592" s="51" t="s">
        <v>2156</v>
      </c>
      <c r="K592" s="35">
        <v>781</v>
      </c>
      <c r="L592" s="35" t="s">
        <v>47</v>
      </c>
      <c r="M592" s="31" t="s">
        <v>72</v>
      </c>
      <c r="N592" s="24" t="s">
        <v>33</v>
      </c>
      <c r="O592" s="24">
        <v>8</v>
      </c>
      <c r="P592" s="24"/>
      <c r="Q592" s="31" t="s">
        <v>34</v>
      </c>
      <c r="R592" s="24"/>
      <c r="S592" s="24"/>
      <c r="T592" s="31" t="s">
        <v>35</v>
      </c>
      <c r="U592" s="34"/>
      <c r="V592" s="34"/>
      <c r="W592" s="34" t="str">
        <f t="shared" si="0"/>
        <v/>
      </c>
      <c r="X592" s="34" t="str">
        <f t="shared" si="1"/>
        <v/>
      </c>
    </row>
    <row r="593" spans="1:24" ht="14.25" customHeight="1" x14ac:dyDescent="0.25">
      <c r="A593" s="40">
        <v>0.65</v>
      </c>
      <c r="B593" s="24">
        <v>0.68</v>
      </c>
      <c r="C593" s="24" t="s">
        <v>24</v>
      </c>
      <c r="D593" s="24"/>
      <c r="E593" s="24" t="s">
        <v>1362</v>
      </c>
      <c r="F593" s="24" t="s">
        <v>2158</v>
      </c>
      <c r="G593" s="31" t="s">
        <v>69</v>
      </c>
      <c r="H593" s="51" t="s">
        <v>28</v>
      </c>
      <c r="I593" s="84" t="s">
        <v>2159</v>
      </c>
      <c r="J593" s="51" t="s">
        <v>2160</v>
      </c>
      <c r="K593" s="36">
        <v>105</v>
      </c>
      <c r="L593" s="36" t="s">
        <v>31</v>
      </c>
      <c r="M593" s="31" t="s">
        <v>880</v>
      </c>
      <c r="N593" s="24" t="s">
        <v>134</v>
      </c>
      <c r="O593" s="24">
        <v>3</v>
      </c>
      <c r="P593" s="24"/>
      <c r="Q593" s="31" t="s">
        <v>66</v>
      </c>
      <c r="R593" s="24"/>
      <c r="S593" s="24" t="s">
        <v>2161</v>
      </c>
      <c r="T593" s="31" t="s">
        <v>35</v>
      </c>
      <c r="U593" s="34"/>
      <c r="V593" s="34"/>
      <c r="W593" s="34" t="str">
        <f t="shared" si="0"/>
        <v/>
      </c>
      <c r="X593" s="34" t="str">
        <f t="shared" si="1"/>
        <v/>
      </c>
    </row>
    <row r="594" spans="1:24" ht="14.25" customHeight="1" x14ac:dyDescent="0.25">
      <c r="A594" s="40">
        <v>0.48</v>
      </c>
      <c r="B594" s="41" t="s">
        <v>2162</v>
      </c>
      <c r="C594" s="24" t="s">
        <v>115</v>
      </c>
      <c r="D594" s="24"/>
      <c r="E594" s="31" t="s">
        <v>1451</v>
      </c>
      <c r="F594" s="24" t="s">
        <v>2163</v>
      </c>
      <c r="G594" s="27" t="s">
        <v>93</v>
      </c>
      <c r="H594" s="51" t="s">
        <v>84</v>
      </c>
      <c r="I594" s="84" t="s">
        <v>2164</v>
      </c>
      <c r="J594" s="51" t="s">
        <v>2165</v>
      </c>
      <c r="K594" s="36">
        <v>368</v>
      </c>
      <c r="L594" s="36" t="s">
        <v>31</v>
      </c>
      <c r="M594" s="31" t="s">
        <v>87</v>
      </c>
      <c r="N594" s="24" t="s">
        <v>88</v>
      </c>
      <c r="O594" s="24">
        <v>3</v>
      </c>
      <c r="P594" s="24"/>
      <c r="Q594" s="31" t="s">
        <v>34</v>
      </c>
      <c r="R594" s="49"/>
      <c r="S594" s="49"/>
      <c r="T594" s="31" t="s">
        <v>35</v>
      </c>
      <c r="U594" s="34"/>
      <c r="V594" s="34"/>
      <c r="W594" s="34" t="str">
        <f t="shared" si="0"/>
        <v/>
      </c>
      <c r="X594" s="34" t="str">
        <f t="shared" si="1"/>
        <v/>
      </c>
    </row>
    <row r="595" spans="1:24" ht="14.25" customHeight="1" x14ac:dyDescent="0.25">
      <c r="A595" s="40">
        <v>1.4249999999999998</v>
      </c>
      <c r="B595" s="41">
        <v>3.7</v>
      </c>
      <c r="C595" s="24" t="s">
        <v>2166</v>
      </c>
      <c r="D595" s="24"/>
      <c r="E595" s="24" t="s">
        <v>2167</v>
      </c>
      <c r="F595" s="24" t="s">
        <v>2168</v>
      </c>
      <c r="G595" s="31" t="s">
        <v>69</v>
      </c>
      <c r="H595" s="51" t="s">
        <v>40</v>
      </c>
      <c r="I595" s="84" t="s">
        <v>2164</v>
      </c>
      <c r="J595" s="51" t="s">
        <v>2169</v>
      </c>
      <c r="K595" s="36">
        <v>319</v>
      </c>
      <c r="L595" s="36" t="s">
        <v>31</v>
      </c>
      <c r="M595" s="31" t="s">
        <v>318</v>
      </c>
      <c r="N595" s="24" t="s">
        <v>33</v>
      </c>
      <c r="O595" s="24">
        <v>3</v>
      </c>
      <c r="P595" s="24"/>
      <c r="Q595" s="31" t="s">
        <v>34</v>
      </c>
      <c r="R595" s="49" t="s">
        <v>45</v>
      </c>
      <c r="S595" s="49"/>
      <c r="T595" s="31" t="s">
        <v>35</v>
      </c>
      <c r="U595" s="34"/>
      <c r="V595" s="34"/>
      <c r="W595" s="34" t="str">
        <f t="shared" si="0"/>
        <v/>
      </c>
      <c r="X595" s="34" t="str">
        <f t="shared" si="1"/>
        <v/>
      </c>
    </row>
    <row r="596" spans="1:24" ht="14.25" customHeight="1" x14ac:dyDescent="0.25">
      <c r="A596" s="40">
        <v>4.4850000000000003</v>
      </c>
      <c r="B596" s="41">
        <v>5</v>
      </c>
      <c r="C596" s="24" t="s">
        <v>2170</v>
      </c>
      <c r="D596" s="24"/>
      <c r="E596" s="24" t="s">
        <v>178</v>
      </c>
      <c r="F596" s="24" t="s">
        <v>2171</v>
      </c>
      <c r="G596" s="31" t="s">
        <v>180</v>
      </c>
      <c r="H596" s="51" t="s">
        <v>40</v>
      </c>
      <c r="I596" s="84" t="s">
        <v>2172</v>
      </c>
      <c r="J596" s="51" t="s">
        <v>2173</v>
      </c>
      <c r="K596" s="36">
        <v>52</v>
      </c>
      <c r="L596" s="36" t="s">
        <v>31</v>
      </c>
      <c r="M596" s="31" t="s">
        <v>622</v>
      </c>
      <c r="N596" s="24" t="s">
        <v>33</v>
      </c>
      <c r="O596" s="24">
        <v>6</v>
      </c>
      <c r="P596" s="31" t="s">
        <v>623</v>
      </c>
      <c r="Q596" s="31" t="s">
        <v>34</v>
      </c>
      <c r="R596" s="24"/>
      <c r="S596" s="24"/>
      <c r="T596" s="31" t="s">
        <v>35</v>
      </c>
      <c r="U596" s="34"/>
      <c r="V596" s="34"/>
      <c r="W596" s="34" t="str">
        <f t="shared" si="0"/>
        <v/>
      </c>
      <c r="X596" s="34" t="str">
        <f t="shared" si="1"/>
        <v/>
      </c>
    </row>
    <row r="597" spans="1:24" ht="14.25" customHeight="1" x14ac:dyDescent="0.25">
      <c r="A597" s="40">
        <v>3</v>
      </c>
      <c r="B597" s="41">
        <v>6</v>
      </c>
      <c r="C597" s="24" t="s">
        <v>244</v>
      </c>
      <c r="D597" s="24"/>
      <c r="E597" s="24" t="s">
        <v>1357</v>
      </c>
      <c r="F597" s="24" t="s">
        <v>2174</v>
      </c>
      <c r="G597" s="31" t="s">
        <v>110</v>
      </c>
      <c r="H597" s="51" t="s">
        <v>244</v>
      </c>
      <c r="I597" s="31" t="s">
        <v>2175</v>
      </c>
      <c r="J597" s="24" t="s">
        <v>2176</v>
      </c>
      <c r="K597" s="36">
        <v>306</v>
      </c>
      <c r="L597" s="36" t="s">
        <v>31</v>
      </c>
      <c r="M597" s="31" t="s">
        <v>318</v>
      </c>
      <c r="N597" s="24" t="s">
        <v>33</v>
      </c>
      <c r="O597" s="24">
        <v>3</v>
      </c>
      <c r="P597" s="24"/>
      <c r="Q597" s="31" t="s">
        <v>34</v>
      </c>
      <c r="R597" s="49"/>
      <c r="S597" s="49"/>
      <c r="T597" s="31" t="s">
        <v>35</v>
      </c>
      <c r="U597" s="34"/>
      <c r="V597" s="34"/>
      <c r="W597" s="34" t="str">
        <f t="shared" si="0"/>
        <v/>
      </c>
      <c r="X597" s="34" t="str">
        <f t="shared" si="1"/>
        <v/>
      </c>
    </row>
    <row r="598" spans="1:24" ht="14.25" customHeight="1" x14ac:dyDescent="0.25">
      <c r="A598" s="40">
        <v>0.42000000000000004</v>
      </c>
      <c r="B598" s="41">
        <v>0.9</v>
      </c>
      <c r="C598" s="24" t="s">
        <v>24</v>
      </c>
      <c r="D598" s="24"/>
      <c r="E598" s="24" t="s">
        <v>67</v>
      </c>
      <c r="F598" s="24" t="s">
        <v>2177</v>
      </c>
      <c r="G598" s="31" t="s">
        <v>69</v>
      </c>
      <c r="H598" s="24" t="s">
        <v>28</v>
      </c>
      <c r="I598" s="31" t="s">
        <v>2178</v>
      </c>
      <c r="J598" s="24" t="s">
        <v>2179</v>
      </c>
      <c r="K598" s="36">
        <v>77</v>
      </c>
      <c r="L598" s="36" t="s">
        <v>31</v>
      </c>
      <c r="M598" s="31" t="s">
        <v>601</v>
      </c>
      <c r="N598" s="24" t="s">
        <v>78</v>
      </c>
      <c r="O598" s="24">
        <v>1</v>
      </c>
      <c r="P598" s="24"/>
      <c r="Q598" s="31" t="s">
        <v>66</v>
      </c>
      <c r="R598" s="24"/>
      <c r="S598" s="24"/>
      <c r="T598" s="31" t="s">
        <v>35</v>
      </c>
      <c r="U598" s="34"/>
      <c r="V598" s="34"/>
      <c r="W598" s="34" t="str">
        <f t="shared" si="0"/>
        <v/>
      </c>
      <c r="X598" s="34" t="str">
        <f t="shared" si="1"/>
        <v/>
      </c>
    </row>
    <row r="599" spans="1:24" ht="14.25" customHeight="1" x14ac:dyDescent="0.25">
      <c r="A599" s="22">
        <v>22</v>
      </c>
      <c r="B599" s="23">
        <v>55</v>
      </c>
      <c r="C599" s="24"/>
      <c r="D599" s="24"/>
      <c r="E599" s="25" t="s">
        <v>37</v>
      </c>
      <c r="F599" s="25" t="s">
        <v>2180</v>
      </c>
      <c r="G599" s="27" t="s">
        <v>39</v>
      </c>
      <c r="H599" s="25" t="s">
        <v>40</v>
      </c>
      <c r="I599" s="24"/>
      <c r="J599" s="25" t="s">
        <v>2181</v>
      </c>
      <c r="K599" s="30">
        <v>23</v>
      </c>
      <c r="L599" s="30" t="s">
        <v>31</v>
      </c>
      <c r="M599" s="31" t="s">
        <v>43</v>
      </c>
      <c r="N599" s="24">
        <v>2018</v>
      </c>
      <c r="O599" s="24">
        <v>51</v>
      </c>
      <c r="P599" s="24" t="s">
        <v>44</v>
      </c>
      <c r="Q599" s="31" t="s">
        <v>34</v>
      </c>
      <c r="R599" s="24" t="s">
        <v>45</v>
      </c>
      <c r="S599" s="24" t="s">
        <v>44</v>
      </c>
      <c r="T599" s="31" t="s">
        <v>35</v>
      </c>
      <c r="U599" s="34"/>
      <c r="V599" s="34"/>
      <c r="W599" s="34" t="str">
        <f t="shared" si="0"/>
        <v/>
      </c>
      <c r="X599" s="34" t="str">
        <f t="shared" si="1"/>
        <v/>
      </c>
    </row>
    <row r="600" spans="1:24" ht="14.25" customHeight="1" x14ac:dyDescent="0.25">
      <c r="A600" s="22">
        <v>22</v>
      </c>
      <c r="B600" s="23">
        <v>55</v>
      </c>
      <c r="C600" s="24"/>
      <c r="D600" s="24"/>
      <c r="E600" s="25" t="s">
        <v>37</v>
      </c>
      <c r="F600" s="25" t="s">
        <v>2180</v>
      </c>
      <c r="G600" s="27" t="s">
        <v>46</v>
      </c>
      <c r="H600" s="25" t="s">
        <v>40</v>
      </c>
      <c r="I600" s="24"/>
      <c r="J600" s="25" t="s">
        <v>2181</v>
      </c>
      <c r="K600" s="35">
        <v>23</v>
      </c>
      <c r="L600" s="35" t="s">
        <v>47</v>
      </c>
      <c r="M600" s="31" t="s">
        <v>43</v>
      </c>
      <c r="N600" s="24">
        <v>2018</v>
      </c>
      <c r="O600" s="24">
        <v>51</v>
      </c>
      <c r="P600" s="24" t="s">
        <v>44</v>
      </c>
      <c r="Q600" s="31" t="s">
        <v>34</v>
      </c>
      <c r="R600" s="24" t="s">
        <v>45</v>
      </c>
      <c r="S600" s="24" t="s">
        <v>44</v>
      </c>
      <c r="T600" s="31" t="s">
        <v>35</v>
      </c>
      <c r="U600" s="34"/>
      <c r="V600" s="34"/>
      <c r="W600" s="34" t="str">
        <f t="shared" si="0"/>
        <v/>
      </c>
      <c r="X600" s="34" t="str">
        <f t="shared" si="1"/>
        <v/>
      </c>
    </row>
    <row r="601" spans="1:24" ht="14.25" customHeight="1" x14ac:dyDescent="0.25">
      <c r="A601" s="22">
        <v>22</v>
      </c>
      <c r="B601" s="23">
        <v>55</v>
      </c>
      <c r="C601" s="24"/>
      <c r="D601" s="24"/>
      <c r="E601" s="25" t="s">
        <v>37</v>
      </c>
      <c r="F601" s="25" t="s">
        <v>2180</v>
      </c>
      <c r="G601" s="31" t="s">
        <v>27</v>
      </c>
      <c r="H601" s="25" t="s">
        <v>40</v>
      </c>
      <c r="I601" s="51"/>
      <c r="J601" s="25" t="s">
        <v>2181</v>
      </c>
      <c r="K601" s="35">
        <v>23</v>
      </c>
      <c r="L601" s="35" t="s">
        <v>48</v>
      </c>
      <c r="M601" s="31" t="s">
        <v>43</v>
      </c>
      <c r="N601" s="24">
        <v>2018</v>
      </c>
      <c r="O601" s="24">
        <v>51</v>
      </c>
      <c r="P601" s="24" t="s">
        <v>44</v>
      </c>
      <c r="Q601" s="31" t="s">
        <v>34</v>
      </c>
      <c r="R601" s="24" t="s">
        <v>45</v>
      </c>
      <c r="S601" s="24" t="s">
        <v>44</v>
      </c>
      <c r="T601" s="31" t="s">
        <v>35</v>
      </c>
      <c r="U601" s="34"/>
      <c r="V601" s="34"/>
      <c r="W601" s="34" t="str">
        <f t="shared" si="0"/>
        <v/>
      </c>
      <c r="X601" s="34" t="str">
        <f t="shared" si="1"/>
        <v/>
      </c>
    </row>
    <row r="602" spans="1:24" ht="14.25" customHeight="1" x14ac:dyDescent="0.25">
      <c r="A602" s="93">
        <v>10.625</v>
      </c>
      <c r="B602" s="93">
        <v>12.5</v>
      </c>
      <c r="C602" s="94" t="s">
        <v>2153</v>
      </c>
      <c r="D602" s="94"/>
      <c r="E602" s="94" t="s">
        <v>2182</v>
      </c>
      <c r="F602" s="94" t="s">
        <v>2183</v>
      </c>
      <c r="G602" s="95" t="s">
        <v>856</v>
      </c>
      <c r="H602" s="94" t="s">
        <v>28</v>
      </c>
      <c r="I602" s="167" t="s">
        <v>2184</v>
      </c>
      <c r="J602" s="128" t="s">
        <v>2185</v>
      </c>
      <c r="K602" s="96">
        <v>831</v>
      </c>
      <c r="L602" s="96" t="s">
        <v>31</v>
      </c>
      <c r="M602" s="95" t="s">
        <v>2186</v>
      </c>
      <c r="N602" s="94" t="s">
        <v>58</v>
      </c>
      <c r="O602" s="94">
        <v>8</v>
      </c>
      <c r="P602" s="94" t="s">
        <v>44</v>
      </c>
      <c r="Q602" s="95" t="s">
        <v>34</v>
      </c>
      <c r="R602" s="94"/>
      <c r="S602" s="94" t="s">
        <v>44</v>
      </c>
      <c r="T602" s="95" t="s">
        <v>2187</v>
      </c>
      <c r="U602" s="34"/>
      <c r="V602" s="34"/>
      <c r="W602" s="34" t="str">
        <f t="shared" si="0"/>
        <v/>
      </c>
      <c r="X602" s="34" t="str">
        <f t="shared" si="1"/>
        <v/>
      </c>
    </row>
    <row r="603" spans="1:24" ht="14.25" customHeight="1" x14ac:dyDescent="0.25">
      <c r="A603" s="24">
        <v>8.2129999999999992</v>
      </c>
      <c r="B603" s="24"/>
      <c r="C603" s="24" t="s">
        <v>24</v>
      </c>
      <c r="D603" s="24"/>
      <c r="E603" s="24" t="s">
        <v>1083</v>
      </c>
      <c r="F603" s="24" t="s">
        <v>2188</v>
      </c>
      <c r="G603" s="31" t="s">
        <v>110</v>
      </c>
      <c r="H603" s="24" t="s">
        <v>84</v>
      </c>
      <c r="I603" s="31" t="s">
        <v>2189</v>
      </c>
      <c r="J603" s="24" t="s">
        <v>2190</v>
      </c>
      <c r="K603" s="36">
        <v>260</v>
      </c>
      <c r="L603" s="36" t="s">
        <v>31</v>
      </c>
      <c r="M603" s="31" t="s">
        <v>249</v>
      </c>
      <c r="N603" s="24" t="s">
        <v>185</v>
      </c>
      <c r="O603" s="24">
        <v>3</v>
      </c>
      <c r="P603" s="24"/>
      <c r="Q603" s="31" t="s">
        <v>66</v>
      </c>
      <c r="R603" s="24"/>
      <c r="S603" s="24"/>
      <c r="T603" s="24" t="e">
        <f>- تم الغاء تسجيله</f>
        <v>#NAME?</v>
      </c>
      <c r="U603" s="34"/>
      <c r="V603" s="34"/>
      <c r="W603" s="34" t="str">
        <f t="shared" si="0"/>
        <v/>
      </c>
      <c r="X603" s="34" t="str">
        <f t="shared" si="1"/>
        <v/>
      </c>
    </row>
    <row r="604" spans="1:24" ht="14.25" customHeight="1" x14ac:dyDescent="0.25">
      <c r="A604" s="24">
        <v>23.466999999999999</v>
      </c>
      <c r="B604" s="31" t="s">
        <v>2191</v>
      </c>
      <c r="C604" s="24" t="s">
        <v>24</v>
      </c>
      <c r="D604" s="24"/>
      <c r="E604" s="24" t="s">
        <v>1083</v>
      </c>
      <c r="F604" s="24" t="s">
        <v>2192</v>
      </c>
      <c r="G604" s="31" t="s">
        <v>110</v>
      </c>
      <c r="H604" s="51" t="s">
        <v>84</v>
      </c>
      <c r="I604" s="31" t="s">
        <v>2193</v>
      </c>
      <c r="J604" s="24" t="s">
        <v>2194</v>
      </c>
      <c r="K604" s="36">
        <v>259</v>
      </c>
      <c r="L604" s="36" t="s">
        <v>31</v>
      </c>
      <c r="M604" s="31" t="s">
        <v>249</v>
      </c>
      <c r="N604" s="24" t="s">
        <v>185</v>
      </c>
      <c r="O604" s="24">
        <v>3</v>
      </c>
      <c r="P604" s="24"/>
      <c r="Q604" s="31" t="s">
        <v>66</v>
      </c>
      <c r="R604" s="24" t="s">
        <v>45</v>
      </c>
      <c r="S604" s="24"/>
      <c r="T604" s="31" t="s">
        <v>35</v>
      </c>
      <c r="U604" s="34"/>
      <c r="V604" s="34"/>
      <c r="W604" s="34" t="str">
        <f t="shared" si="0"/>
        <v/>
      </c>
      <c r="X604" s="34" t="str">
        <f t="shared" si="1"/>
        <v/>
      </c>
    </row>
    <row r="605" spans="1:24" ht="14.25" customHeight="1" x14ac:dyDescent="0.25">
      <c r="A605" s="22">
        <v>631.66666666666663</v>
      </c>
      <c r="B605" s="24">
        <f>19100/30</f>
        <v>636.66666666666663</v>
      </c>
      <c r="C605" s="24" t="s">
        <v>24</v>
      </c>
      <c r="D605" s="24"/>
      <c r="E605" s="24" t="s">
        <v>1083</v>
      </c>
      <c r="F605" s="24" t="s">
        <v>2195</v>
      </c>
      <c r="G605" s="31" t="s">
        <v>69</v>
      </c>
      <c r="H605" s="51" t="s">
        <v>84</v>
      </c>
      <c r="I605" s="24"/>
      <c r="J605" s="24" t="s">
        <v>2196</v>
      </c>
      <c r="K605" s="36">
        <v>15</v>
      </c>
      <c r="L605" s="36" t="s">
        <v>31</v>
      </c>
      <c r="M605" s="31" t="s">
        <v>859</v>
      </c>
      <c r="N605" s="24">
        <v>2018</v>
      </c>
      <c r="O605" s="24">
        <v>50</v>
      </c>
      <c r="P605" s="24" t="s">
        <v>44</v>
      </c>
      <c r="Q605" s="31" t="s">
        <v>34</v>
      </c>
      <c r="R605" s="24" t="s">
        <v>45</v>
      </c>
      <c r="S605" s="24" t="s">
        <v>44</v>
      </c>
      <c r="T605" s="31" t="s">
        <v>35</v>
      </c>
      <c r="U605" s="34"/>
      <c r="V605" s="34"/>
      <c r="W605" s="34" t="str">
        <f t="shared" si="0"/>
        <v/>
      </c>
      <c r="X605" s="34" t="str">
        <f t="shared" si="1"/>
        <v/>
      </c>
    </row>
    <row r="606" spans="1:24" ht="14.25" customHeight="1" x14ac:dyDescent="0.25">
      <c r="A606" s="22">
        <v>318.33333333333331</v>
      </c>
      <c r="B606" s="24">
        <f>9700/30</f>
        <v>323.33333333333331</v>
      </c>
      <c r="C606" s="24" t="s">
        <v>24</v>
      </c>
      <c r="D606" s="24"/>
      <c r="E606" s="24" t="s">
        <v>1083</v>
      </c>
      <c r="F606" s="24" t="s">
        <v>2197</v>
      </c>
      <c r="G606" s="31" t="s">
        <v>69</v>
      </c>
      <c r="H606" s="51" t="s">
        <v>84</v>
      </c>
      <c r="I606" s="24"/>
      <c r="J606" s="24" t="s">
        <v>2198</v>
      </c>
      <c r="K606" s="36">
        <v>16</v>
      </c>
      <c r="L606" s="36" t="s">
        <v>31</v>
      </c>
      <c r="M606" s="31" t="s">
        <v>859</v>
      </c>
      <c r="N606" s="24">
        <v>2018</v>
      </c>
      <c r="O606" s="24">
        <v>50</v>
      </c>
      <c r="P606" s="24" t="s">
        <v>44</v>
      </c>
      <c r="Q606" s="31" t="s">
        <v>34</v>
      </c>
      <c r="R606" s="24" t="s">
        <v>45</v>
      </c>
      <c r="S606" s="24" t="s">
        <v>44</v>
      </c>
      <c r="T606" s="31" t="s">
        <v>35</v>
      </c>
      <c r="U606" s="34"/>
      <c r="V606" s="34"/>
      <c r="W606" s="34" t="str">
        <f t="shared" si="0"/>
        <v/>
      </c>
      <c r="X606" s="34" t="str">
        <f t="shared" si="1"/>
        <v/>
      </c>
    </row>
    <row r="607" spans="1:24" ht="14.25" customHeight="1" x14ac:dyDescent="0.25">
      <c r="A607" s="22">
        <v>21.12</v>
      </c>
      <c r="B607" s="24">
        <f>720/30</f>
        <v>24</v>
      </c>
      <c r="C607" s="24" t="s">
        <v>24</v>
      </c>
      <c r="D607" s="24"/>
      <c r="E607" s="24" t="s">
        <v>608</v>
      </c>
      <c r="F607" s="24" t="s">
        <v>2199</v>
      </c>
      <c r="G607" s="31" t="s">
        <v>610</v>
      </c>
      <c r="H607" s="51" t="s">
        <v>84</v>
      </c>
      <c r="I607" s="51"/>
      <c r="J607" s="51" t="s">
        <v>2200</v>
      </c>
      <c r="K607" s="36">
        <v>17</v>
      </c>
      <c r="L607" s="36" t="s">
        <v>31</v>
      </c>
      <c r="M607" s="31" t="s">
        <v>859</v>
      </c>
      <c r="N607" s="24">
        <v>2018</v>
      </c>
      <c r="O607" s="24">
        <v>50</v>
      </c>
      <c r="P607" s="24" t="s">
        <v>44</v>
      </c>
      <c r="Q607" s="31" t="s">
        <v>34</v>
      </c>
      <c r="R607" s="24" t="s">
        <v>45</v>
      </c>
      <c r="S607" s="24" t="s">
        <v>44</v>
      </c>
      <c r="T607" s="31" t="s">
        <v>35</v>
      </c>
      <c r="U607" s="34"/>
      <c r="V607" s="34"/>
      <c r="W607" s="34" t="str">
        <f t="shared" si="0"/>
        <v/>
      </c>
      <c r="X607" s="34" t="str">
        <f t="shared" si="1"/>
        <v/>
      </c>
    </row>
    <row r="608" spans="1:24" ht="14.25" customHeight="1" x14ac:dyDescent="0.25">
      <c r="A608" s="40">
        <v>3.375</v>
      </c>
      <c r="B608" s="40">
        <v>4.5</v>
      </c>
      <c r="C608" s="24" t="s">
        <v>561</v>
      </c>
      <c r="D608" s="24"/>
      <c r="E608" s="24" t="s">
        <v>73</v>
      </c>
      <c r="F608" s="24" t="s">
        <v>2201</v>
      </c>
      <c r="G608" s="31" t="s">
        <v>69</v>
      </c>
      <c r="H608" s="51" t="s">
        <v>561</v>
      </c>
      <c r="I608" s="84" t="s">
        <v>2202</v>
      </c>
      <c r="J608" s="51" t="s">
        <v>2203</v>
      </c>
      <c r="K608" s="36">
        <v>710</v>
      </c>
      <c r="L608" s="36" t="s">
        <v>31</v>
      </c>
      <c r="M608" s="31" t="s">
        <v>72</v>
      </c>
      <c r="N608" s="24" t="s">
        <v>33</v>
      </c>
      <c r="O608" s="24">
        <v>8</v>
      </c>
      <c r="P608" s="24"/>
      <c r="Q608" s="31" t="s">
        <v>34</v>
      </c>
      <c r="R608" s="24"/>
      <c r="S608" s="24"/>
      <c r="T608" s="31" t="s">
        <v>35</v>
      </c>
      <c r="U608" s="34"/>
      <c r="V608" s="34"/>
      <c r="W608" s="34" t="str">
        <f t="shared" si="0"/>
        <v/>
      </c>
      <c r="X608" s="34" t="str">
        <f t="shared" si="1"/>
        <v/>
      </c>
    </row>
    <row r="609" spans="1:24" ht="14.25" customHeight="1" x14ac:dyDescent="0.25">
      <c r="A609" s="24">
        <v>5.9</v>
      </c>
      <c r="B609" s="24"/>
      <c r="C609" s="24" t="s">
        <v>244</v>
      </c>
      <c r="D609" s="24"/>
      <c r="E609" s="24" t="s">
        <v>239</v>
      </c>
      <c r="F609" s="24" t="s">
        <v>2204</v>
      </c>
      <c r="G609" s="27" t="s">
        <v>39</v>
      </c>
      <c r="H609" s="24" t="s">
        <v>246</v>
      </c>
      <c r="I609" s="31" t="s">
        <v>2205</v>
      </c>
      <c r="J609" s="24" t="s">
        <v>2206</v>
      </c>
      <c r="K609" s="36">
        <v>267</v>
      </c>
      <c r="L609" s="36" t="s">
        <v>31</v>
      </c>
      <c r="M609" s="31" t="s">
        <v>249</v>
      </c>
      <c r="N609" s="24" t="s">
        <v>185</v>
      </c>
      <c r="O609" s="24">
        <v>3</v>
      </c>
      <c r="P609" s="24"/>
      <c r="Q609" s="31" t="s">
        <v>66</v>
      </c>
      <c r="R609" s="24"/>
      <c r="S609" s="24"/>
      <c r="T609" s="31" t="s">
        <v>35</v>
      </c>
      <c r="U609" s="34"/>
      <c r="V609" s="34"/>
      <c r="W609" s="34" t="str">
        <f t="shared" si="0"/>
        <v/>
      </c>
      <c r="X609" s="34" t="str">
        <f t="shared" si="1"/>
        <v/>
      </c>
    </row>
    <row r="610" spans="1:24" ht="14.25" customHeight="1" x14ac:dyDescent="0.25">
      <c r="A610" s="40">
        <v>3.6750000000000003</v>
      </c>
      <c r="B610" s="40">
        <v>4.5</v>
      </c>
      <c r="C610" s="24" t="s">
        <v>1395</v>
      </c>
      <c r="D610" s="24"/>
      <c r="E610" s="24" t="s">
        <v>178</v>
      </c>
      <c r="F610" s="24" t="s">
        <v>2207</v>
      </c>
      <c r="G610" s="31" t="s">
        <v>180</v>
      </c>
      <c r="H610" s="24" t="s">
        <v>1397</v>
      </c>
      <c r="I610" s="31" t="s">
        <v>2208</v>
      </c>
      <c r="J610" s="24" t="s">
        <v>2209</v>
      </c>
      <c r="K610" s="36">
        <v>683</v>
      </c>
      <c r="L610" s="36" t="s">
        <v>31</v>
      </c>
      <c r="M610" s="31" t="s">
        <v>72</v>
      </c>
      <c r="N610" s="24" t="s">
        <v>33</v>
      </c>
      <c r="O610" s="24">
        <v>8</v>
      </c>
      <c r="P610" s="24"/>
      <c r="Q610" s="31" t="s">
        <v>34</v>
      </c>
      <c r="R610" s="24"/>
      <c r="S610" s="24"/>
      <c r="T610" s="31" t="s">
        <v>35</v>
      </c>
      <c r="U610" s="34"/>
      <c r="V610" s="34"/>
      <c r="W610" s="34" t="str">
        <f t="shared" si="0"/>
        <v/>
      </c>
      <c r="X610" s="34" t="str">
        <f t="shared" si="1"/>
        <v/>
      </c>
    </row>
    <row r="611" spans="1:24" ht="14.25" customHeight="1" x14ac:dyDescent="0.25">
      <c r="A611" s="24">
        <v>0.89900000000000002</v>
      </c>
      <c r="B611" s="24"/>
      <c r="C611" s="24" t="s">
        <v>24</v>
      </c>
      <c r="D611" s="24"/>
      <c r="E611" s="24" t="s">
        <v>618</v>
      </c>
      <c r="F611" s="24" t="s">
        <v>2210</v>
      </c>
      <c r="G611" s="27" t="s">
        <v>39</v>
      </c>
      <c r="H611" s="24" t="s">
        <v>84</v>
      </c>
      <c r="I611" s="31" t="s">
        <v>2211</v>
      </c>
      <c r="J611" s="24" t="s">
        <v>2212</v>
      </c>
      <c r="K611" s="36">
        <v>250</v>
      </c>
      <c r="L611" s="36" t="s">
        <v>31</v>
      </c>
      <c r="M611" s="31" t="s">
        <v>249</v>
      </c>
      <c r="N611" s="24" t="s">
        <v>185</v>
      </c>
      <c r="O611" s="24">
        <v>3</v>
      </c>
      <c r="P611" s="24"/>
      <c r="Q611" s="31" t="s">
        <v>66</v>
      </c>
      <c r="R611" s="24"/>
      <c r="S611" s="24"/>
      <c r="T611" s="31" t="s">
        <v>35</v>
      </c>
      <c r="U611" s="34"/>
      <c r="V611" s="34"/>
      <c r="W611" s="34" t="str">
        <f t="shared" si="0"/>
        <v/>
      </c>
      <c r="X611" s="34" t="str">
        <f t="shared" si="1"/>
        <v/>
      </c>
    </row>
    <row r="612" spans="1:24" ht="14.25" customHeight="1" x14ac:dyDescent="0.25">
      <c r="A612" s="24">
        <v>0.95899999999999996</v>
      </c>
      <c r="B612" s="24" t="s">
        <v>2213</v>
      </c>
      <c r="C612" s="24" t="s">
        <v>24</v>
      </c>
      <c r="D612" s="24"/>
      <c r="E612" s="24" t="s">
        <v>808</v>
      </c>
      <c r="F612" s="24" t="s">
        <v>2214</v>
      </c>
      <c r="G612" s="31" t="s">
        <v>110</v>
      </c>
      <c r="H612" s="24" t="s">
        <v>84</v>
      </c>
      <c r="I612" s="31" t="s">
        <v>2215</v>
      </c>
      <c r="J612" s="24" t="s">
        <v>2216</v>
      </c>
      <c r="K612" s="36">
        <v>251</v>
      </c>
      <c r="L612" s="36" t="s">
        <v>31</v>
      </c>
      <c r="M612" s="31" t="s">
        <v>249</v>
      </c>
      <c r="N612" s="24" t="s">
        <v>185</v>
      </c>
      <c r="O612" s="24">
        <v>3</v>
      </c>
      <c r="P612" s="24"/>
      <c r="Q612" s="31" t="s">
        <v>66</v>
      </c>
      <c r="R612" s="24"/>
      <c r="S612" s="24"/>
      <c r="T612" s="31" t="s">
        <v>35</v>
      </c>
      <c r="U612" s="34"/>
      <c r="V612" s="34"/>
      <c r="W612" s="34" t="str">
        <f t="shared" si="0"/>
        <v/>
      </c>
      <c r="X612" s="34" t="str">
        <f t="shared" si="1"/>
        <v/>
      </c>
    </row>
    <row r="613" spans="1:24" ht="14.25" customHeight="1" x14ac:dyDescent="0.25">
      <c r="A613" s="24">
        <v>6.75</v>
      </c>
      <c r="B613" s="24" t="s">
        <v>2217</v>
      </c>
      <c r="C613" s="24" t="s">
        <v>2218</v>
      </c>
      <c r="D613" s="24"/>
      <c r="E613" s="24" t="s">
        <v>25</v>
      </c>
      <c r="F613" s="24" t="s">
        <v>2219</v>
      </c>
      <c r="G613" s="31" t="s">
        <v>93</v>
      </c>
      <c r="H613" s="24" t="s">
        <v>40</v>
      </c>
      <c r="I613" s="31" t="s">
        <v>2220</v>
      </c>
      <c r="J613" s="24" t="s">
        <v>2221</v>
      </c>
      <c r="K613" s="36">
        <v>481</v>
      </c>
      <c r="L613" s="36" t="s">
        <v>31</v>
      </c>
      <c r="M613" s="31" t="s">
        <v>234</v>
      </c>
      <c r="N613" s="24" t="s">
        <v>88</v>
      </c>
      <c r="O613" s="24">
        <v>5</v>
      </c>
      <c r="P613" s="24"/>
      <c r="Q613" s="31" t="s">
        <v>66</v>
      </c>
      <c r="R613" s="24"/>
      <c r="S613" s="24"/>
      <c r="T613" s="31" t="s">
        <v>35</v>
      </c>
      <c r="U613" s="34"/>
      <c r="V613" s="34"/>
      <c r="W613" s="34" t="str">
        <f t="shared" si="0"/>
        <v/>
      </c>
      <c r="X613" s="34" t="str">
        <f t="shared" si="1"/>
        <v/>
      </c>
    </row>
    <row r="614" spans="1:24" ht="14.25" customHeight="1" x14ac:dyDescent="0.25">
      <c r="A614" s="24">
        <v>0.3</v>
      </c>
      <c r="B614" s="24" t="s">
        <v>2222</v>
      </c>
      <c r="C614" s="24" t="s">
        <v>24</v>
      </c>
      <c r="D614" s="24"/>
      <c r="E614" s="24" t="s">
        <v>2223</v>
      </c>
      <c r="F614" s="24" t="s">
        <v>2224</v>
      </c>
      <c r="G614" s="31" t="s">
        <v>110</v>
      </c>
      <c r="H614" s="24" t="s">
        <v>84</v>
      </c>
      <c r="I614" s="31" t="s">
        <v>2220</v>
      </c>
      <c r="J614" s="24" t="s">
        <v>2225</v>
      </c>
      <c r="K614" s="36">
        <v>140</v>
      </c>
      <c r="L614" s="36" t="s">
        <v>31</v>
      </c>
      <c r="M614" s="31" t="s">
        <v>184</v>
      </c>
      <c r="N614" s="24" t="s">
        <v>185</v>
      </c>
      <c r="O614" s="24">
        <v>2</v>
      </c>
      <c r="P614" s="24"/>
      <c r="Q614" s="31" t="s">
        <v>66</v>
      </c>
      <c r="R614" s="24"/>
      <c r="S614" s="24"/>
      <c r="T614" s="31" t="s">
        <v>35</v>
      </c>
      <c r="U614" s="34"/>
      <c r="V614" s="34"/>
      <c r="W614" s="34" t="str">
        <f t="shared" si="0"/>
        <v/>
      </c>
      <c r="X614" s="34" t="str">
        <f t="shared" si="1"/>
        <v/>
      </c>
    </row>
    <row r="615" spans="1:24" ht="14.25" customHeight="1" x14ac:dyDescent="0.25">
      <c r="A615" s="43">
        <v>27.837613636363638</v>
      </c>
      <c r="B615" s="43">
        <v>31.65</v>
      </c>
      <c r="C615" s="24" t="s">
        <v>1006</v>
      </c>
      <c r="D615" s="24"/>
      <c r="E615" s="24" t="s">
        <v>278</v>
      </c>
      <c r="F615" s="24" t="s">
        <v>2226</v>
      </c>
      <c r="G615" s="31" t="s">
        <v>69</v>
      </c>
      <c r="H615" s="24" t="s">
        <v>1006</v>
      </c>
      <c r="I615" s="31" t="s">
        <v>2227</v>
      </c>
      <c r="J615" s="24" t="s">
        <v>2228</v>
      </c>
      <c r="K615" s="36">
        <v>178</v>
      </c>
      <c r="L615" s="36" t="s">
        <v>31</v>
      </c>
      <c r="M615" s="31" t="s">
        <v>133</v>
      </c>
      <c r="N615" s="24" t="s">
        <v>134</v>
      </c>
      <c r="O615" s="24">
        <v>4</v>
      </c>
      <c r="P615" s="24"/>
      <c r="Q615" s="31" t="s">
        <v>66</v>
      </c>
      <c r="R615" s="24"/>
      <c r="S615" s="24"/>
      <c r="T615" s="31" t="s">
        <v>35</v>
      </c>
      <c r="U615" s="34"/>
      <c r="V615" s="34"/>
      <c r="W615" s="34" t="str">
        <f t="shared" si="0"/>
        <v/>
      </c>
      <c r="X615" s="34" t="str">
        <f t="shared" si="1"/>
        <v/>
      </c>
    </row>
    <row r="616" spans="1:24" ht="14.25" customHeight="1" x14ac:dyDescent="0.25">
      <c r="A616" s="40">
        <v>0.2</v>
      </c>
      <c r="B616" s="40">
        <v>0.75</v>
      </c>
      <c r="C616" s="24" t="s">
        <v>195</v>
      </c>
      <c r="D616" s="24"/>
      <c r="E616" s="24" t="s">
        <v>1501</v>
      </c>
      <c r="F616" s="24" t="s">
        <v>2229</v>
      </c>
      <c r="G616" s="31" t="s">
        <v>46</v>
      </c>
      <c r="H616" s="24" t="s">
        <v>28</v>
      </c>
      <c r="I616" s="31" t="s">
        <v>2230</v>
      </c>
      <c r="J616" s="24" t="s">
        <v>2231</v>
      </c>
      <c r="K616" s="36">
        <v>310</v>
      </c>
      <c r="L616" s="36" t="s">
        <v>31</v>
      </c>
      <c r="M616" s="31" t="s">
        <v>1958</v>
      </c>
      <c r="N616" s="24" t="s">
        <v>78</v>
      </c>
      <c r="O616" s="24">
        <v>3</v>
      </c>
      <c r="P616" s="24"/>
      <c r="Q616" s="31" t="s">
        <v>34</v>
      </c>
      <c r="R616" s="24"/>
      <c r="S616" s="24"/>
      <c r="T616" s="31" t="s">
        <v>35</v>
      </c>
      <c r="U616" s="34"/>
      <c r="V616" s="34"/>
      <c r="W616" s="34" t="str">
        <f t="shared" si="0"/>
        <v/>
      </c>
      <c r="X616" s="34" t="str">
        <f t="shared" si="1"/>
        <v/>
      </c>
    </row>
    <row r="617" spans="1:24" ht="14.25" customHeight="1" x14ac:dyDescent="0.25">
      <c r="A617" s="36">
        <v>0.39</v>
      </c>
      <c r="B617" s="24" t="s">
        <v>2232</v>
      </c>
      <c r="C617" s="24" t="s">
        <v>195</v>
      </c>
      <c r="D617" s="24"/>
      <c r="E617" s="24" t="s">
        <v>591</v>
      </c>
      <c r="F617" s="24" t="s">
        <v>2233</v>
      </c>
      <c r="G617" s="27" t="s">
        <v>39</v>
      </c>
      <c r="H617" s="24" t="s">
        <v>28</v>
      </c>
      <c r="I617" s="31" t="s">
        <v>2234</v>
      </c>
      <c r="J617" s="24" t="s">
        <v>2235</v>
      </c>
      <c r="K617" s="36">
        <v>65</v>
      </c>
      <c r="L617" s="36" t="s">
        <v>31</v>
      </c>
      <c r="M617" s="31" t="s">
        <v>255</v>
      </c>
      <c r="N617" s="24" t="s">
        <v>185</v>
      </c>
      <c r="O617" s="24">
        <v>1</v>
      </c>
      <c r="P617" s="24"/>
      <c r="Q617" s="31" t="s">
        <v>66</v>
      </c>
      <c r="R617" s="24"/>
      <c r="S617" s="24"/>
      <c r="T617" s="31" t="s">
        <v>35</v>
      </c>
      <c r="U617" s="34"/>
      <c r="V617" s="34"/>
      <c r="W617" s="34" t="str">
        <f t="shared" si="0"/>
        <v/>
      </c>
      <c r="X617" s="34" t="str">
        <f t="shared" si="1"/>
        <v/>
      </c>
    </row>
    <row r="618" spans="1:24" ht="14.25" customHeight="1" x14ac:dyDescent="0.25">
      <c r="A618" s="43">
        <v>10.5</v>
      </c>
      <c r="B618" s="43" t="s">
        <v>296</v>
      </c>
      <c r="C618" s="44" t="s">
        <v>155</v>
      </c>
      <c r="D618" s="44"/>
      <c r="E618" s="44" t="s">
        <v>950</v>
      </c>
      <c r="F618" s="44" t="s">
        <v>2236</v>
      </c>
      <c r="G618" s="62" t="s">
        <v>83</v>
      </c>
      <c r="H618" s="61" t="s">
        <v>40</v>
      </c>
      <c r="I618" s="62" t="s">
        <v>2237</v>
      </c>
      <c r="J618" s="44" t="s">
        <v>2238</v>
      </c>
      <c r="K618" s="53">
        <v>14</v>
      </c>
      <c r="L618" s="53" t="s">
        <v>31</v>
      </c>
      <c r="M618" s="62" t="s">
        <v>170</v>
      </c>
      <c r="N618" s="44" t="s">
        <v>129</v>
      </c>
      <c r="O618" s="44">
        <v>1</v>
      </c>
      <c r="P618" s="44"/>
      <c r="Q618" s="62" t="s">
        <v>34</v>
      </c>
      <c r="R618" s="44" t="s">
        <v>45</v>
      </c>
      <c r="S618" s="44"/>
      <c r="T618" s="62" t="s">
        <v>35</v>
      </c>
      <c r="U618" s="34"/>
      <c r="V618" s="34"/>
      <c r="W618" s="34" t="str">
        <f t="shared" si="0"/>
        <v/>
      </c>
      <c r="X618" s="34" t="str">
        <f t="shared" si="1"/>
        <v/>
      </c>
    </row>
    <row r="619" spans="1:24" ht="14.25" customHeight="1" x14ac:dyDescent="0.25">
      <c r="A619" s="22">
        <v>138.1764</v>
      </c>
      <c r="B619" s="24">
        <f>783/5</f>
        <v>156.6</v>
      </c>
      <c r="C619" s="24"/>
      <c r="D619" s="24"/>
      <c r="E619" s="24" t="s">
        <v>2239</v>
      </c>
      <c r="F619" s="24" t="s">
        <v>2240</v>
      </c>
      <c r="G619" s="31" t="s">
        <v>69</v>
      </c>
      <c r="H619" s="51" t="s">
        <v>2241</v>
      </c>
      <c r="I619" s="31" t="s">
        <v>2242</v>
      </c>
      <c r="J619" s="25" t="s">
        <v>2243</v>
      </c>
      <c r="K619" s="36">
        <v>27</v>
      </c>
      <c r="L619" s="36" t="s">
        <v>31</v>
      </c>
      <c r="M619" s="31" t="s">
        <v>43</v>
      </c>
      <c r="N619" s="24">
        <v>2018</v>
      </c>
      <c r="O619" s="24">
        <v>51</v>
      </c>
      <c r="P619" s="24" t="s">
        <v>44</v>
      </c>
      <c r="Q619" s="31" t="s">
        <v>34</v>
      </c>
      <c r="R619" s="24" t="s">
        <v>45</v>
      </c>
      <c r="S619" s="24"/>
      <c r="T619" s="31" t="s">
        <v>35</v>
      </c>
      <c r="U619" s="34"/>
      <c r="V619" s="34"/>
      <c r="W619" s="34" t="str">
        <f t="shared" si="0"/>
        <v/>
      </c>
      <c r="X619" s="34" t="str">
        <f t="shared" si="1"/>
        <v/>
      </c>
    </row>
    <row r="620" spans="1:24" ht="14.25" customHeight="1" x14ac:dyDescent="0.25">
      <c r="A620" s="22">
        <v>49.058800000000005</v>
      </c>
      <c r="B620" s="24">
        <f>278/5</f>
        <v>55.6</v>
      </c>
      <c r="C620" s="24"/>
      <c r="D620" s="24"/>
      <c r="E620" s="24" t="s">
        <v>2239</v>
      </c>
      <c r="F620" s="24" t="s">
        <v>2244</v>
      </c>
      <c r="G620" s="31" t="s">
        <v>69</v>
      </c>
      <c r="H620" s="51" t="s">
        <v>2241</v>
      </c>
      <c r="I620" s="24"/>
      <c r="J620" s="25" t="s">
        <v>2245</v>
      </c>
      <c r="K620" s="36">
        <v>24</v>
      </c>
      <c r="L620" s="36" t="s">
        <v>31</v>
      </c>
      <c r="M620" s="31" t="s">
        <v>43</v>
      </c>
      <c r="N620" s="24">
        <v>2018</v>
      </c>
      <c r="O620" s="24">
        <v>51</v>
      </c>
      <c r="P620" s="24" t="s">
        <v>44</v>
      </c>
      <c r="Q620" s="31" t="s">
        <v>34</v>
      </c>
      <c r="R620" s="24" t="s">
        <v>45</v>
      </c>
      <c r="S620" s="24"/>
      <c r="T620" s="31" t="s">
        <v>35</v>
      </c>
      <c r="U620" s="34"/>
      <c r="V620" s="34"/>
      <c r="W620" s="34" t="str">
        <f t="shared" si="0"/>
        <v/>
      </c>
      <c r="X620" s="34" t="str">
        <f t="shared" si="1"/>
        <v/>
      </c>
    </row>
    <row r="621" spans="1:24" ht="14.25" customHeight="1" x14ac:dyDescent="0.25">
      <c r="A621" s="22">
        <v>88.235199999999992</v>
      </c>
      <c r="B621" s="24">
        <f>500/5</f>
        <v>100</v>
      </c>
      <c r="C621" s="24"/>
      <c r="D621" s="24"/>
      <c r="E621" s="24" t="s">
        <v>2239</v>
      </c>
      <c r="F621" s="24" t="s">
        <v>2246</v>
      </c>
      <c r="G621" s="31" t="s">
        <v>69</v>
      </c>
      <c r="H621" s="51" t="s">
        <v>2241</v>
      </c>
      <c r="I621" s="51"/>
      <c r="J621" s="86" t="s">
        <v>2247</v>
      </c>
      <c r="K621" s="36">
        <v>25</v>
      </c>
      <c r="L621" s="36" t="s">
        <v>31</v>
      </c>
      <c r="M621" s="31" t="s">
        <v>43</v>
      </c>
      <c r="N621" s="24">
        <v>2018</v>
      </c>
      <c r="O621" s="24">
        <v>51</v>
      </c>
      <c r="P621" s="24" t="s">
        <v>44</v>
      </c>
      <c r="Q621" s="31" t="s">
        <v>34</v>
      </c>
      <c r="R621" s="24" t="s">
        <v>45</v>
      </c>
      <c r="S621" s="24"/>
      <c r="T621" s="31" t="s">
        <v>35</v>
      </c>
      <c r="U621" s="34"/>
      <c r="V621" s="34"/>
      <c r="W621" s="34" t="str">
        <f t="shared" si="0"/>
        <v/>
      </c>
      <c r="X621" s="34" t="str">
        <f t="shared" si="1"/>
        <v/>
      </c>
    </row>
    <row r="622" spans="1:24" ht="14.25" customHeight="1" x14ac:dyDescent="0.25">
      <c r="A622" s="22">
        <v>112.2354</v>
      </c>
      <c r="B622" s="24">
        <f>636/5</f>
        <v>127.2</v>
      </c>
      <c r="C622" s="24"/>
      <c r="D622" s="24"/>
      <c r="E622" s="24" t="s">
        <v>2239</v>
      </c>
      <c r="F622" s="24" t="s">
        <v>2248</v>
      </c>
      <c r="G622" s="31" t="s">
        <v>69</v>
      </c>
      <c r="H622" s="51" t="s">
        <v>2241</v>
      </c>
      <c r="I622" s="51"/>
      <c r="J622" s="86" t="s">
        <v>2249</v>
      </c>
      <c r="K622" s="36">
        <v>26</v>
      </c>
      <c r="L622" s="36" t="s">
        <v>31</v>
      </c>
      <c r="M622" s="31" t="s">
        <v>43</v>
      </c>
      <c r="N622" s="24">
        <v>2018</v>
      </c>
      <c r="O622" s="24">
        <v>51</v>
      </c>
      <c r="P622" s="24" t="s">
        <v>44</v>
      </c>
      <c r="Q622" s="31" t="s">
        <v>34</v>
      </c>
      <c r="R622" s="24" t="s">
        <v>45</v>
      </c>
      <c r="S622" s="24"/>
      <c r="T622" s="31" t="s">
        <v>35</v>
      </c>
      <c r="U622" s="34"/>
      <c r="V622" s="34"/>
      <c r="W622" s="34" t="str">
        <f t="shared" si="0"/>
        <v/>
      </c>
      <c r="X622" s="34" t="str">
        <f t="shared" si="1"/>
        <v/>
      </c>
    </row>
    <row r="623" spans="1:24" ht="14.25" customHeight="1" x14ac:dyDescent="0.25">
      <c r="A623" s="24">
        <v>0.15</v>
      </c>
      <c r="B623" s="24" t="s">
        <v>2250</v>
      </c>
      <c r="C623" s="24" t="s">
        <v>24</v>
      </c>
      <c r="D623" s="24"/>
      <c r="E623" s="24" t="s">
        <v>156</v>
      </c>
      <c r="F623" s="24" t="s">
        <v>2251</v>
      </c>
      <c r="G623" s="31" t="s">
        <v>69</v>
      </c>
      <c r="H623" s="24" t="s">
        <v>84</v>
      </c>
      <c r="I623" s="31" t="s">
        <v>2252</v>
      </c>
      <c r="J623" s="24" t="s">
        <v>2253</v>
      </c>
      <c r="K623" s="36">
        <v>199</v>
      </c>
      <c r="L623" s="36" t="s">
        <v>31</v>
      </c>
      <c r="M623" s="31" t="s">
        <v>184</v>
      </c>
      <c r="N623" s="24" t="s">
        <v>185</v>
      </c>
      <c r="O623" s="24">
        <v>2</v>
      </c>
      <c r="P623" s="24"/>
      <c r="Q623" s="31" t="s">
        <v>66</v>
      </c>
      <c r="R623" s="24"/>
      <c r="S623" s="24"/>
      <c r="T623" s="31" t="s">
        <v>35</v>
      </c>
      <c r="U623" s="34"/>
      <c r="V623" s="34"/>
      <c r="W623" s="34" t="str">
        <f t="shared" si="0"/>
        <v/>
      </c>
      <c r="X623" s="34" t="str">
        <f t="shared" si="1"/>
        <v/>
      </c>
    </row>
    <row r="624" spans="1:24" ht="14.25" customHeight="1" x14ac:dyDescent="0.25">
      <c r="A624" s="24">
        <v>5</v>
      </c>
      <c r="B624" s="24" t="s">
        <v>2254</v>
      </c>
      <c r="C624" s="24" t="s">
        <v>141</v>
      </c>
      <c r="D624" s="24"/>
      <c r="E624" s="36" t="s">
        <v>517</v>
      </c>
      <c r="F624" s="24" t="s">
        <v>2255</v>
      </c>
      <c r="G624" s="31" t="s">
        <v>110</v>
      </c>
      <c r="H624" s="24" t="s">
        <v>1992</v>
      </c>
      <c r="I624" s="31" t="s">
        <v>2256</v>
      </c>
      <c r="J624" s="24" t="s">
        <v>2257</v>
      </c>
      <c r="K624" s="36">
        <v>273</v>
      </c>
      <c r="L624" s="36" t="s">
        <v>31</v>
      </c>
      <c r="M624" s="31" t="s">
        <v>249</v>
      </c>
      <c r="N624" s="24" t="s">
        <v>185</v>
      </c>
      <c r="O624" s="24">
        <v>3</v>
      </c>
      <c r="P624" s="24"/>
      <c r="Q624" s="31" t="s">
        <v>66</v>
      </c>
      <c r="R624" s="24"/>
      <c r="S624" s="24"/>
      <c r="T624" s="31" t="s">
        <v>35</v>
      </c>
      <c r="U624" s="34"/>
      <c r="V624" s="34"/>
      <c r="W624" s="34" t="str">
        <f t="shared" si="0"/>
        <v/>
      </c>
      <c r="X624" s="34" t="str">
        <f t="shared" si="1"/>
        <v/>
      </c>
    </row>
    <row r="625" spans="1:24" ht="14.25" customHeight="1" x14ac:dyDescent="0.25">
      <c r="A625" s="40">
        <v>0.67</v>
      </c>
      <c r="B625" s="41" t="s">
        <v>2258</v>
      </c>
      <c r="C625" s="24" t="s">
        <v>1935</v>
      </c>
      <c r="D625" s="24"/>
      <c r="E625" s="36" t="s">
        <v>940</v>
      </c>
      <c r="F625" s="24" t="s">
        <v>2259</v>
      </c>
      <c r="G625" s="31" t="s">
        <v>110</v>
      </c>
      <c r="H625" s="24" t="s">
        <v>84</v>
      </c>
      <c r="I625" s="31" t="s">
        <v>2260</v>
      </c>
      <c r="J625" s="24" t="s">
        <v>2261</v>
      </c>
      <c r="K625" s="30">
        <v>820</v>
      </c>
      <c r="L625" s="30" t="s">
        <v>31</v>
      </c>
      <c r="M625" s="31" t="s">
        <v>306</v>
      </c>
      <c r="N625" s="24" t="s">
        <v>88</v>
      </c>
      <c r="O625" s="24">
        <v>7</v>
      </c>
      <c r="P625" s="24"/>
      <c r="Q625" s="31" t="s">
        <v>34</v>
      </c>
      <c r="R625" s="24"/>
      <c r="S625" s="24"/>
      <c r="T625" s="31" t="s">
        <v>35</v>
      </c>
      <c r="U625" s="34"/>
      <c r="V625" s="34"/>
      <c r="W625" s="34" t="str">
        <f t="shared" si="0"/>
        <v/>
      </c>
      <c r="X625" s="34" t="str">
        <f t="shared" si="1"/>
        <v/>
      </c>
    </row>
    <row r="626" spans="1:24" ht="14.25" customHeight="1" x14ac:dyDescent="0.25">
      <c r="A626" s="40">
        <v>0.67</v>
      </c>
      <c r="B626" s="41" t="s">
        <v>2262</v>
      </c>
      <c r="C626" s="24" t="s">
        <v>1935</v>
      </c>
      <c r="D626" s="24"/>
      <c r="E626" s="24" t="s">
        <v>1626</v>
      </c>
      <c r="F626" s="24" t="s">
        <v>2263</v>
      </c>
      <c r="G626" s="31" t="s">
        <v>110</v>
      </c>
      <c r="H626" s="24" t="s">
        <v>84</v>
      </c>
      <c r="I626" s="31" t="s">
        <v>2260</v>
      </c>
      <c r="J626" s="24" t="s">
        <v>2261</v>
      </c>
      <c r="K626" s="35">
        <v>820</v>
      </c>
      <c r="L626" s="35" t="s">
        <v>47</v>
      </c>
      <c r="M626" s="31" t="s">
        <v>306</v>
      </c>
      <c r="N626" s="24" t="s">
        <v>88</v>
      </c>
      <c r="O626" s="24">
        <v>7</v>
      </c>
      <c r="P626" s="24"/>
      <c r="Q626" s="31" t="s">
        <v>34</v>
      </c>
      <c r="R626" s="24"/>
      <c r="S626" s="24"/>
      <c r="T626" s="31" t="s">
        <v>35</v>
      </c>
      <c r="U626" s="34"/>
      <c r="V626" s="34"/>
      <c r="W626" s="34" t="str">
        <f t="shared" si="0"/>
        <v/>
      </c>
      <c r="X626" s="34" t="str">
        <f t="shared" si="1"/>
        <v/>
      </c>
    </row>
    <row r="627" spans="1:24" ht="14.25" customHeight="1" x14ac:dyDescent="0.25">
      <c r="A627" s="40">
        <v>0.99</v>
      </c>
      <c r="B627" s="41" t="s">
        <v>2264</v>
      </c>
      <c r="C627" s="24" t="s">
        <v>1935</v>
      </c>
      <c r="D627" s="24"/>
      <c r="E627" s="24" t="s">
        <v>940</v>
      </c>
      <c r="F627" s="24" t="s">
        <v>2265</v>
      </c>
      <c r="G627" s="31" t="s">
        <v>110</v>
      </c>
      <c r="H627" s="24" t="s">
        <v>84</v>
      </c>
      <c r="I627" s="31" t="s">
        <v>2266</v>
      </c>
      <c r="J627" s="24" t="s">
        <v>2267</v>
      </c>
      <c r="K627" s="30">
        <v>821</v>
      </c>
      <c r="L627" s="30" t="s">
        <v>31</v>
      </c>
      <c r="M627" s="31" t="s">
        <v>306</v>
      </c>
      <c r="N627" s="24" t="s">
        <v>88</v>
      </c>
      <c r="O627" s="24">
        <v>7</v>
      </c>
      <c r="P627" s="24"/>
      <c r="Q627" s="31" t="s">
        <v>34</v>
      </c>
      <c r="R627" s="24"/>
      <c r="S627" s="24"/>
      <c r="T627" s="31" t="s">
        <v>35</v>
      </c>
      <c r="U627" s="34"/>
      <c r="V627" s="34"/>
      <c r="W627" s="34" t="str">
        <f t="shared" si="0"/>
        <v/>
      </c>
      <c r="X627" s="34" t="str">
        <f t="shared" si="1"/>
        <v/>
      </c>
    </row>
    <row r="628" spans="1:24" ht="14.25" customHeight="1" x14ac:dyDescent="0.25">
      <c r="A628" s="40">
        <v>0.99</v>
      </c>
      <c r="B628" s="41" t="s">
        <v>2268</v>
      </c>
      <c r="C628" s="24" t="s">
        <v>882</v>
      </c>
      <c r="D628" s="24"/>
      <c r="E628" s="24" t="s">
        <v>928</v>
      </c>
      <c r="F628" s="24" t="s">
        <v>2269</v>
      </c>
      <c r="G628" s="31" t="s">
        <v>110</v>
      </c>
      <c r="H628" s="24" t="s">
        <v>84</v>
      </c>
      <c r="I628" s="31" t="s">
        <v>2266</v>
      </c>
      <c r="J628" s="24" t="s">
        <v>2267</v>
      </c>
      <c r="K628" s="35">
        <v>821</v>
      </c>
      <c r="L628" s="35" t="s">
        <v>47</v>
      </c>
      <c r="M628" s="31" t="s">
        <v>306</v>
      </c>
      <c r="N628" s="24" t="s">
        <v>88</v>
      </c>
      <c r="O628" s="24">
        <v>7</v>
      </c>
      <c r="P628" s="24"/>
      <c r="Q628" s="31" t="s">
        <v>34</v>
      </c>
      <c r="R628" s="24"/>
      <c r="S628" s="24"/>
      <c r="T628" s="31" t="s">
        <v>35</v>
      </c>
      <c r="U628" s="34"/>
      <c r="V628" s="34"/>
      <c r="W628" s="34" t="str">
        <f t="shared" si="0"/>
        <v/>
      </c>
      <c r="X628" s="34" t="str">
        <f t="shared" si="1"/>
        <v/>
      </c>
    </row>
    <row r="629" spans="1:24" ht="14.25" customHeight="1" x14ac:dyDescent="0.25">
      <c r="A629" s="40">
        <v>246.429</v>
      </c>
      <c r="B629" s="41">
        <v>564.53571428571433</v>
      </c>
      <c r="C629" s="24" t="s">
        <v>195</v>
      </c>
      <c r="D629" s="24"/>
      <c r="E629" s="24" t="s">
        <v>1083</v>
      </c>
      <c r="F629" s="24" t="s">
        <v>2270</v>
      </c>
      <c r="G629" s="31" t="s">
        <v>69</v>
      </c>
      <c r="H629" s="24" t="s">
        <v>28</v>
      </c>
      <c r="I629" s="31" t="s">
        <v>2271</v>
      </c>
      <c r="J629" s="24" t="s">
        <v>2272</v>
      </c>
      <c r="K629" s="36">
        <v>68</v>
      </c>
      <c r="L629" s="36" t="s">
        <v>31</v>
      </c>
      <c r="M629" s="31" t="s">
        <v>622</v>
      </c>
      <c r="N629" s="24" t="s">
        <v>33</v>
      </c>
      <c r="O629" s="24">
        <v>6</v>
      </c>
      <c r="P629" s="31" t="s">
        <v>623</v>
      </c>
      <c r="Q629" s="31" t="s">
        <v>34</v>
      </c>
      <c r="R629" s="24"/>
      <c r="S629" s="24"/>
      <c r="T629" s="31" t="s">
        <v>35</v>
      </c>
      <c r="U629" s="34"/>
      <c r="V629" s="34"/>
      <c r="W629" s="34" t="str">
        <f t="shared" si="0"/>
        <v/>
      </c>
      <c r="X629" s="34" t="str">
        <f t="shared" si="1"/>
        <v/>
      </c>
    </row>
    <row r="630" spans="1:24" ht="14.25" customHeight="1" x14ac:dyDescent="0.25">
      <c r="A630" s="40">
        <v>0.89</v>
      </c>
      <c r="B630" s="24" t="s">
        <v>2273</v>
      </c>
      <c r="C630" s="24" t="s">
        <v>115</v>
      </c>
      <c r="D630" s="24"/>
      <c r="E630" s="24" t="s">
        <v>846</v>
      </c>
      <c r="F630" s="24" t="s">
        <v>2274</v>
      </c>
      <c r="G630" s="31" t="s">
        <v>93</v>
      </c>
      <c r="H630" s="24" t="s">
        <v>84</v>
      </c>
      <c r="I630" s="31" t="s">
        <v>2275</v>
      </c>
      <c r="J630" s="24" t="s">
        <v>2276</v>
      </c>
      <c r="K630" s="36">
        <v>534</v>
      </c>
      <c r="L630" s="36" t="s">
        <v>31</v>
      </c>
      <c r="M630" s="31" t="s">
        <v>234</v>
      </c>
      <c r="N630" s="24" t="s">
        <v>88</v>
      </c>
      <c r="O630" s="24">
        <v>5</v>
      </c>
      <c r="P630" s="24"/>
      <c r="Q630" s="31" t="s">
        <v>34</v>
      </c>
      <c r="R630" s="24"/>
      <c r="S630" s="24"/>
      <c r="T630" s="31" t="s">
        <v>35</v>
      </c>
      <c r="U630" s="34"/>
      <c r="V630" s="34"/>
      <c r="W630" s="34" t="str">
        <f t="shared" si="0"/>
        <v/>
      </c>
      <c r="X630" s="34" t="str">
        <f t="shared" si="1"/>
        <v/>
      </c>
    </row>
    <row r="631" spans="1:24" ht="14.25" customHeight="1" x14ac:dyDescent="0.25">
      <c r="A631" s="40">
        <v>0.59830000000000005</v>
      </c>
      <c r="B631" s="40" t="s">
        <v>2277</v>
      </c>
      <c r="C631" s="24" t="s">
        <v>453</v>
      </c>
      <c r="D631" s="24"/>
      <c r="E631" s="24" t="s">
        <v>1057</v>
      </c>
      <c r="F631" s="24" t="s">
        <v>2278</v>
      </c>
      <c r="G631" s="31" t="s">
        <v>83</v>
      </c>
      <c r="H631" s="24" t="s">
        <v>84</v>
      </c>
      <c r="I631" s="31" t="s">
        <v>2279</v>
      </c>
      <c r="J631" s="24" t="s">
        <v>2280</v>
      </c>
      <c r="K631" s="36">
        <v>537</v>
      </c>
      <c r="L631" s="36" t="s">
        <v>31</v>
      </c>
      <c r="M631" s="31" t="s">
        <v>234</v>
      </c>
      <c r="N631" s="24" t="s">
        <v>88</v>
      </c>
      <c r="O631" s="24">
        <v>5</v>
      </c>
      <c r="P631" s="24"/>
      <c r="Q631" s="31" t="s">
        <v>34</v>
      </c>
      <c r="R631" s="24"/>
      <c r="S631" s="24"/>
      <c r="T631" s="31" t="s">
        <v>35</v>
      </c>
      <c r="U631" s="34"/>
      <c r="V631" s="34"/>
      <c r="W631" s="34" t="str">
        <f t="shared" si="0"/>
        <v/>
      </c>
      <c r="X631" s="34" t="str">
        <f t="shared" si="1"/>
        <v/>
      </c>
    </row>
    <row r="632" spans="1:24" ht="14.25" customHeight="1" x14ac:dyDescent="0.25">
      <c r="A632" s="40">
        <v>3.3000000000000003</v>
      </c>
      <c r="B632" s="40">
        <v>4</v>
      </c>
      <c r="C632" s="24" t="s">
        <v>791</v>
      </c>
      <c r="D632" s="24"/>
      <c r="E632" s="24" t="s">
        <v>73</v>
      </c>
      <c r="F632" s="24" t="s">
        <v>2281</v>
      </c>
      <c r="G632" s="31" t="s">
        <v>69</v>
      </c>
      <c r="H632" s="24" t="s">
        <v>791</v>
      </c>
      <c r="I632" s="31" t="s">
        <v>2282</v>
      </c>
      <c r="J632" s="24" t="s">
        <v>2283</v>
      </c>
      <c r="K632" s="30">
        <v>473</v>
      </c>
      <c r="L632" s="30" t="s">
        <v>31</v>
      </c>
      <c r="M632" s="31" t="s">
        <v>32</v>
      </c>
      <c r="N632" s="24" t="s">
        <v>33</v>
      </c>
      <c r="O632" s="24">
        <v>5</v>
      </c>
      <c r="P632" s="24"/>
      <c r="Q632" s="31" t="s">
        <v>34</v>
      </c>
      <c r="R632" s="24"/>
      <c r="S632" s="24"/>
      <c r="T632" s="31" t="s">
        <v>35</v>
      </c>
      <c r="U632" s="34"/>
      <c r="V632" s="34"/>
      <c r="W632" s="34" t="str">
        <f t="shared" si="0"/>
        <v/>
      </c>
      <c r="X632" s="34" t="str">
        <f t="shared" si="1"/>
        <v/>
      </c>
    </row>
    <row r="633" spans="1:24" ht="14.25" customHeight="1" x14ac:dyDescent="0.25">
      <c r="A633" s="40">
        <v>3.3000000000000003</v>
      </c>
      <c r="B633" s="40">
        <v>6.5</v>
      </c>
      <c r="C633" s="24" t="s">
        <v>791</v>
      </c>
      <c r="D633" s="24"/>
      <c r="E633" s="24" t="s">
        <v>702</v>
      </c>
      <c r="F633" s="24" t="s">
        <v>2284</v>
      </c>
      <c r="G633" s="31" t="s">
        <v>69</v>
      </c>
      <c r="H633" s="24" t="s">
        <v>791</v>
      </c>
      <c r="I633" s="31" t="s">
        <v>2282</v>
      </c>
      <c r="J633" s="24" t="s">
        <v>2283</v>
      </c>
      <c r="K633" s="35">
        <v>473</v>
      </c>
      <c r="L633" s="35" t="s">
        <v>47</v>
      </c>
      <c r="M633" s="31" t="s">
        <v>32</v>
      </c>
      <c r="N633" s="24" t="s">
        <v>33</v>
      </c>
      <c r="O633" s="24">
        <v>5</v>
      </c>
      <c r="P633" s="24"/>
      <c r="Q633" s="31" t="s">
        <v>34</v>
      </c>
      <c r="R633" s="24"/>
      <c r="S633" s="24"/>
      <c r="T633" s="31" t="s">
        <v>35</v>
      </c>
      <c r="U633" s="34"/>
      <c r="V633" s="34"/>
      <c r="W633" s="34" t="str">
        <f t="shared" si="0"/>
        <v/>
      </c>
      <c r="X633" s="34" t="str">
        <f t="shared" si="1"/>
        <v/>
      </c>
    </row>
    <row r="634" spans="1:24" ht="14.25" customHeight="1" x14ac:dyDescent="0.25">
      <c r="A634" s="40">
        <v>0.99</v>
      </c>
      <c r="B634" s="40" t="s">
        <v>1865</v>
      </c>
      <c r="C634" s="24" t="s">
        <v>195</v>
      </c>
      <c r="D634" s="24"/>
      <c r="E634" s="24" t="s">
        <v>122</v>
      </c>
      <c r="F634" s="24" t="s">
        <v>2285</v>
      </c>
      <c r="G634" s="31" t="s">
        <v>110</v>
      </c>
      <c r="H634" s="24" t="s">
        <v>84</v>
      </c>
      <c r="I634" s="31" t="s">
        <v>2286</v>
      </c>
      <c r="J634" s="24" t="s">
        <v>2285</v>
      </c>
      <c r="K634" s="36">
        <v>205</v>
      </c>
      <c r="L634" s="36" t="s">
        <v>31</v>
      </c>
      <c r="M634" s="31" t="s">
        <v>128</v>
      </c>
      <c r="N634" s="24" t="s">
        <v>129</v>
      </c>
      <c r="O634" s="24">
        <v>2</v>
      </c>
      <c r="P634" s="24"/>
      <c r="Q634" s="31" t="s">
        <v>34</v>
      </c>
      <c r="R634" s="24"/>
      <c r="S634" s="24"/>
      <c r="T634" s="31" t="s">
        <v>35</v>
      </c>
      <c r="U634" s="34"/>
      <c r="V634" s="34"/>
      <c r="W634" s="34" t="str">
        <f t="shared" si="0"/>
        <v/>
      </c>
      <c r="X634" s="34" t="str">
        <f t="shared" si="1"/>
        <v/>
      </c>
    </row>
    <row r="635" spans="1:24" ht="14.25" customHeight="1" x14ac:dyDescent="0.25">
      <c r="A635" s="40">
        <v>23</v>
      </c>
      <c r="B635" s="41" t="s">
        <v>2287</v>
      </c>
      <c r="C635" s="24" t="s">
        <v>997</v>
      </c>
      <c r="D635" s="24"/>
      <c r="E635" s="24" t="s">
        <v>505</v>
      </c>
      <c r="F635" s="24" t="s">
        <v>2288</v>
      </c>
      <c r="G635" s="31" t="s">
        <v>83</v>
      </c>
      <c r="H635" s="24" t="s">
        <v>2289</v>
      </c>
      <c r="I635" s="84" t="s">
        <v>2290</v>
      </c>
      <c r="J635" s="51" t="s">
        <v>2291</v>
      </c>
      <c r="K635" s="36">
        <v>206</v>
      </c>
      <c r="L635" s="36" t="s">
        <v>31</v>
      </c>
      <c r="M635" s="31" t="s">
        <v>128</v>
      </c>
      <c r="N635" s="24" t="s">
        <v>129</v>
      </c>
      <c r="O635" s="24">
        <v>2</v>
      </c>
      <c r="P635" s="24"/>
      <c r="Q635" s="31" t="s">
        <v>34</v>
      </c>
      <c r="R635" s="24"/>
      <c r="S635" s="24"/>
      <c r="T635" s="31" t="s">
        <v>35</v>
      </c>
      <c r="U635" s="34"/>
      <c r="V635" s="34"/>
      <c r="W635" s="34" t="str">
        <f t="shared" si="0"/>
        <v/>
      </c>
      <c r="X635" s="34" t="str">
        <f t="shared" si="1"/>
        <v/>
      </c>
    </row>
    <row r="636" spans="1:24" ht="14.25" customHeight="1" x14ac:dyDescent="0.25">
      <c r="A636" s="40">
        <v>15.300000000000002</v>
      </c>
      <c r="B636" s="40">
        <v>50.5</v>
      </c>
      <c r="C636" s="24" t="s">
        <v>2292</v>
      </c>
      <c r="D636" s="24"/>
      <c r="E636" s="24" t="s">
        <v>2293</v>
      </c>
      <c r="F636" s="24" t="s">
        <v>2294</v>
      </c>
      <c r="G636" s="31" t="s">
        <v>110</v>
      </c>
      <c r="H636" s="24" t="s">
        <v>2295</v>
      </c>
      <c r="I636" s="31" t="s">
        <v>2296</v>
      </c>
      <c r="J636" s="24" t="s">
        <v>2297</v>
      </c>
      <c r="K636" s="30">
        <v>187</v>
      </c>
      <c r="L636" s="30" t="s">
        <v>31</v>
      </c>
      <c r="M636" s="31" t="s">
        <v>119</v>
      </c>
      <c r="N636" s="24" t="s">
        <v>33</v>
      </c>
      <c r="O636" s="24">
        <v>2</v>
      </c>
      <c r="P636" s="24"/>
      <c r="Q636" s="31" t="s">
        <v>34</v>
      </c>
      <c r="R636" s="24" t="s">
        <v>45</v>
      </c>
      <c r="S636" s="24"/>
      <c r="T636" s="31" t="s">
        <v>35</v>
      </c>
      <c r="U636" s="34"/>
      <c r="V636" s="34"/>
      <c r="W636" s="34" t="str">
        <f t="shared" si="0"/>
        <v/>
      </c>
      <c r="X636" s="34" t="str">
        <f t="shared" si="1"/>
        <v/>
      </c>
    </row>
    <row r="637" spans="1:24" ht="14.25" customHeight="1" x14ac:dyDescent="0.25">
      <c r="A637" s="40">
        <v>15.300000000000002</v>
      </c>
      <c r="B637" s="40">
        <v>33.6</v>
      </c>
      <c r="C637" s="24" t="s">
        <v>2292</v>
      </c>
      <c r="D637" s="24"/>
      <c r="E637" s="24" t="s">
        <v>2298</v>
      </c>
      <c r="F637" s="24" t="s">
        <v>2299</v>
      </c>
      <c r="G637" s="31" t="s">
        <v>110</v>
      </c>
      <c r="H637" s="24" t="s">
        <v>2295</v>
      </c>
      <c r="I637" s="84" t="s">
        <v>2296</v>
      </c>
      <c r="J637" s="51" t="s">
        <v>2297</v>
      </c>
      <c r="K637" s="35">
        <v>187</v>
      </c>
      <c r="L637" s="35" t="s">
        <v>47</v>
      </c>
      <c r="M637" s="31" t="s">
        <v>119</v>
      </c>
      <c r="N637" s="24" t="s">
        <v>33</v>
      </c>
      <c r="O637" s="24">
        <v>2</v>
      </c>
      <c r="P637" s="24"/>
      <c r="Q637" s="31" t="s">
        <v>34</v>
      </c>
      <c r="R637" s="24" t="s">
        <v>45</v>
      </c>
      <c r="S637" s="24"/>
      <c r="T637" s="31" t="s">
        <v>35</v>
      </c>
      <c r="U637" s="34"/>
      <c r="V637" s="34"/>
      <c r="W637" s="34" t="str">
        <f t="shared" si="0"/>
        <v/>
      </c>
      <c r="X637" s="34" t="str">
        <f t="shared" si="1"/>
        <v/>
      </c>
    </row>
    <row r="638" spans="1:24" ht="14.25" customHeight="1" x14ac:dyDescent="0.25">
      <c r="A638" s="40">
        <v>15.3</v>
      </c>
      <c r="B638" s="40">
        <v>60</v>
      </c>
      <c r="C638" s="24" t="s">
        <v>2292</v>
      </c>
      <c r="D638" s="24"/>
      <c r="E638" s="24" t="s">
        <v>608</v>
      </c>
      <c r="F638" s="24" t="s">
        <v>2300</v>
      </c>
      <c r="G638" s="31" t="s">
        <v>610</v>
      </c>
      <c r="H638" s="24" t="s">
        <v>2295</v>
      </c>
      <c r="I638" s="84" t="s">
        <v>2296</v>
      </c>
      <c r="J638" s="51" t="s">
        <v>2297</v>
      </c>
      <c r="K638" s="35">
        <v>187</v>
      </c>
      <c r="L638" s="35" t="s">
        <v>48</v>
      </c>
      <c r="M638" s="31" t="s">
        <v>119</v>
      </c>
      <c r="N638" s="24" t="s">
        <v>33</v>
      </c>
      <c r="O638" s="24">
        <v>2</v>
      </c>
      <c r="P638" s="24"/>
      <c r="Q638" s="31" t="s">
        <v>34</v>
      </c>
      <c r="R638" s="24" t="s">
        <v>45</v>
      </c>
      <c r="S638" s="24"/>
      <c r="T638" s="31" t="s">
        <v>35</v>
      </c>
      <c r="U638" s="34"/>
      <c r="V638" s="34"/>
      <c r="W638" s="34" t="str">
        <f t="shared" si="0"/>
        <v/>
      </c>
      <c r="X638" s="34" t="str">
        <f t="shared" si="1"/>
        <v/>
      </c>
    </row>
    <row r="639" spans="1:24" ht="14.25" customHeight="1" x14ac:dyDescent="0.25">
      <c r="A639" s="22">
        <v>107.1285</v>
      </c>
      <c r="B639" s="23">
        <f>2618/20</f>
        <v>130.9</v>
      </c>
      <c r="C639" s="24"/>
      <c r="D639" s="24"/>
      <c r="E639" s="24" t="s">
        <v>1725</v>
      </c>
      <c r="F639" s="25" t="s">
        <v>2301</v>
      </c>
      <c r="G639" s="31" t="s">
        <v>1727</v>
      </c>
      <c r="H639" s="25" t="s">
        <v>2302</v>
      </c>
      <c r="I639" s="51"/>
      <c r="J639" s="86" t="s">
        <v>2303</v>
      </c>
      <c r="K639" s="36">
        <v>28</v>
      </c>
      <c r="L639" s="36" t="s">
        <v>31</v>
      </c>
      <c r="M639" s="31" t="s">
        <v>43</v>
      </c>
      <c r="N639" s="24">
        <v>2018</v>
      </c>
      <c r="O639" s="24">
        <v>51</v>
      </c>
      <c r="P639" s="24" t="s">
        <v>44</v>
      </c>
      <c r="Q639" s="31" t="s">
        <v>34</v>
      </c>
      <c r="R639" s="24" t="s">
        <v>45</v>
      </c>
      <c r="S639" s="24" t="s">
        <v>44</v>
      </c>
      <c r="T639" s="31" t="s">
        <v>35</v>
      </c>
      <c r="U639" s="34"/>
      <c r="V639" s="34"/>
      <c r="W639" s="34" t="str">
        <f t="shared" si="0"/>
        <v/>
      </c>
      <c r="X639" s="34" t="str">
        <f t="shared" si="1"/>
        <v/>
      </c>
    </row>
    <row r="640" spans="1:24" ht="14.25" customHeight="1" x14ac:dyDescent="0.25">
      <c r="A640" s="22">
        <v>920</v>
      </c>
      <c r="B640" s="23">
        <v>1000</v>
      </c>
      <c r="C640" s="24"/>
      <c r="D640" s="24"/>
      <c r="E640" s="24" t="s">
        <v>1725</v>
      </c>
      <c r="F640" s="25" t="s">
        <v>2304</v>
      </c>
      <c r="G640" s="31" t="s">
        <v>1727</v>
      </c>
      <c r="H640" s="25" t="s">
        <v>90</v>
      </c>
      <c r="I640" s="51"/>
      <c r="J640" s="86" t="s">
        <v>2305</v>
      </c>
      <c r="K640" s="36">
        <v>29</v>
      </c>
      <c r="L640" s="36" t="s">
        <v>31</v>
      </c>
      <c r="M640" s="31" t="s">
        <v>43</v>
      </c>
      <c r="N640" s="24">
        <v>2018</v>
      </c>
      <c r="O640" s="24">
        <v>51</v>
      </c>
      <c r="P640" s="24" t="s">
        <v>44</v>
      </c>
      <c r="Q640" s="31" t="s">
        <v>34</v>
      </c>
      <c r="R640" s="24" t="s">
        <v>45</v>
      </c>
      <c r="S640" s="24" t="s">
        <v>44</v>
      </c>
      <c r="T640" s="31" t="s">
        <v>35</v>
      </c>
      <c r="U640" s="34"/>
      <c r="V640" s="34"/>
      <c r="W640" s="34" t="str">
        <f t="shared" si="0"/>
        <v/>
      </c>
      <c r="X640" s="34" t="str">
        <f t="shared" si="1"/>
        <v/>
      </c>
    </row>
    <row r="641" spans="1:24" ht="14.25" customHeight="1" x14ac:dyDescent="0.25">
      <c r="A641" s="40">
        <v>90</v>
      </c>
      <c r="B641" s="40">
        <v>90</v>
      </c>
      <c r="C641" s="24" t="s">
        <v>36</v>
      </c>
      <c r="D641" s="24"/>
      <c r="E641" s="24" t="s">
        <v>2119</v>
      </c>
      <c r="F641" s="24" t="s">
        <v>2306</v>
      </c>
      <c r="G641" s="31" t="s">
        <v>69</v>
      </c>
      <c r="H641" s="24" t="s">
        <v>40</v>
      </c>
      <c r="I641" s="84" t="s">
        <v>2307</v>
      </c>
      <c r="J641" s="51" t="s">
        <v>2308</v>
      </c>
      <c r="K641" s="36">
        <v>814</v>
      </c>
      <c r="L641" s="36" t="s">
        <v>31</v>
      </c>
      <c r="M641" s="31" t="s">
        <v>2186</v>
      </c>
      <c r="N641" s="24" t="s">
        <v>58</v>
      </c>
      <c r="O641" s="24">
        <v>8</v>
      </c>
      <c r="P641" s="24"/>
      <c r="Q641" s="31" t="s">
        <v>34</v>
      </c>
      <c r="R641" s="24"/>
      <c r="S641" s="24" t="s">
        <v>329</v>
      </c>
      <c r="T641" s="31" t="s">
        <v>35</v>
      </c>
      <c r="U641" s="34"/>
      <c r="V641" s="34"/>
      <c r="W641" s="34" t="str">
        <f t="shared" si="0"/>
        <v/>
      </c>
      <c r="X641" s="34" t="str">
        <f t="shared" si="1"/>
        <v/>
      </c>
    </row>
    <row r="642" spans="1:24" ht="14.25" customHeight="1" x14ac:dyDescent="0.25">
      <c r="A642" s="40">
        <v>0.25714285714285712</v>
      </c>
      <c r="B642" s="41">
        <v>0.9</v>
      </c>
      <c r="C642" s="24" t="s">
        <v>195</v>
      </c>
      <c r="D642" s="24"/>
      <c r="E642" s="24" t="s">
        <v>786</v>
      </c>
      <c r="F642" s="24" t="s">
        <v>2309</v>
      </c>
      <c r="G642" s="31" t="s">
        <v>110</v>
      </c>
      <c r="H642" s="24" t="s">
        <v>28</v>
      </c>
      <c r="I642" s="31" t="s">
        <v>2310</v>
      </c>
      <c r="J642" s="24" t="s">
        <v>2311</v>
      </c>
      <c r="K642" s="36">
        <v>55</v>
      </c>
      <c r="L642" s="36" t="s">
        <v>31</v>
      </c>
      <c r="M642" s="31" t="s">
        <v>622</v>
      </c>
      <c r="N642" s="24" t="s">
        <v>33</v>
      </c>
      <c r="O642" s="24">
        <v>6</v>
      </c>
      <c r="P642" s="31" t="s">
        <v>623</v>
      </c>
      <c r="Q642" s="31" t="s">
        <v>34</v>
      </c>
      <c r="R642" s="24"/>
      <c r="S642" s="24" t="s">
        <v>329</v>
      </c>
      <c r="T642" s="31" t="s">
        <v>35</v>
      </c>
      <c r="U642" s="34"/>
      <c r="V642" s="34"/>
      <c r="W642" s="34" t="str">
        <f t="shared" si="0"/>
        <v/>
      </c>
      <c r="X642" s="34" t="str">
        <f t="shared" si="1"/>
        <v/>
      </c>
    </row>
    <row r="643" spans="1:24" ht="14.25" customHeight="1" x14ac:dyDescent="0.25">
      <c r="A643" s="40">
        <v>0.33082417582417584</v>
      </c>
      <c r="B643" s="41">
        <v>0.79642857142857149</v>
      </c>
      <c r="C643" s="24" t="s">
        <v>195</v>
      </c>
      <c r="D643" s="24"/>
      <c r="E643" s="24" t="s">
        <v>178</v>
      </c>
      <c r="F643" s="24" t="s">
        <v>2312</v>
      </c>
      <c r="G643" s="31" t="s">
        <v>180</v>
      </c>
      <c r="H643" s="24" t="s">
        <v>28</v>
      </c>
      <c r="I643" s="31" t="s">
        <v>2313</v>
      </c>
      <c r="J643" s="24" t="s">
        <v>2314</v>
      </c>
      <c r="K643" s="36">
        <v>54</v>
      </c>
      <c r="L643" s="36" t="s">
        <v>31</v>
      </c>
      <c r="M643" s="31" t="s">
        <v>622</v>
      </c>
      <c r="N643" s="24" t="s">
        <v>33</v>
      </c>
      <c r="O643" s="24">
        <v>6</v>
      </c>
      <c r="P643" s="31" t="s">
        <v>623</v>
      </c>
      <c r="Q643" s="31" t="s">
        <v>34</v>
      </c>
      <c r="R643" s="24"/>
      <c r="S643" s="24" t="s">
        <v>329</v>
      </c>
      <c r="T643" s="31" t="s">
        <v>35</v>
      </c>
      <c r="U643" s="34"/>
      <c r="V643" s="34"/>
      <c r="W643" s="34" t="str">
        <f t="shared" si="0"/>
        <v/>
      </c>
      <c r="X643" s="34" t="str">
        <f t="shared" si="1"/>
        <v/>
      </c>
    </row>
    <row r="644" spans="1:24" ht="14.25" customHeight="1" x14ac:dyDescent="0.25">
      <c r="A644" s="40">
        <v>28.510576923076922</v>
      </c>
      <c r="B644" s="41">
        <v>37.25</v>
      </c>
      <c r="C644" s="51" t="s">
        <v>36</v>
      </c>
      <c r="D644" s="24"/>
      <c r="E644" s="24" t="s">
        <v>2315</v>
      </c>
      <c r="F644" s="24" t="s">
        <v>2316</v>
      </c>
      <c r="G644" s="31" t="s">
        <v>934</v>
      </c>
      <c r="H644" s="24" t="s">
        <v>40</v>
      </c>
      <c r="I644" s="31" t="s">
        <v>2317</v>
      </c>
      <c r="J644" s="24" t="s">
        <v>2318</v>
      </c>
      <c r="K644" s="36">
        <v>56</v>
      </c>
      <c r="L644" s="36" t="s">
        <v>31</v>
      </c>
      <c r="M644" s="31" t="s">
        <v>622</v>
      </c>
      <c r="N644" s="24" t="s">
        <v>33</v>
      </c>
      <c r="O644" s="24">
        <v>6</v>
      </c>
      <c r="P644" s="31" t="s">
        <v>623</v>
      </c>
      <c r="Q644" s="31" t="s">
        <v>34</v>
      </c>
      <c r="R644" s="24"/>
      <c r="S644" s="24" t="s">
        <v>329</v>
      </c>
      <c r="T644" s="31" t="s">
        <v>35</v>
      </c>
      <c r="U644" s="34"/>
      <c r="V644" s="34"/>
      <c r="W644" s="34" t="str">
        <f t="shared" si="0"/>
        <v/>
      </c>
      <c r="X644" s="34" t="str">
        <f t="shared" si="1"/>
        <v/>
      </c>
    </row>
    <row r="645" spans="1:24" ht="14.25" customHeight="1" x14ac:dyDescent="0.25">
      <c r="A645" s="40">
        <v>1.2000000000000002</v>
      </c>
      <c r="B645" s="40">
        <v>3.5</v>
      </c>
      <c r="C645" s="24" t="s">
        <v>24</v>
      </c>
      <c r="D645" s="31" t="s">
        <v>171</v>
      </c>
      <c r="E645" s="24" t="s">
        <v>1501</v>
      </c>
      <c r="F645" s="24" t="s">
        <v>2319</v>
      </c>
      <c r="G645" s="31" t="s">
        <v>46</v>
      </c>
      <c r="H645" s="24" t="s">
        <v>28</v>
      </c>
      <c r="I645" s="31" t="s">
        <v>2320</v>
      </c>
      <c r="J645" s="24" t="s">
        <v>2321</v>
      </c>
      <c r="K645" s="36">
        <v>617</v>
      </c>
      <c r="L645" s="36" t="s">
        <v>31</v>
      </c>
      <c r="M645" s="31" t="s">
        <v>1492</v>
      </c>
      <c r="N645" s="24" t="s">
        <v>58</v>
      </c>
      <c r="O645" s="24">
        <v>6</v>
      </c>
      <c r="P645" s="24" t="s">
        <v>44</v>
      </c>
      <c r="Q645" s="31" t="s">
        <v>34</v>
      </c>
      <c r="R645" s="24" t="s">
        <v>45</v>
      </c>
      <c r="S645" s="24" t="s">
        <v>44</v>
      </c>
      <c r="T645" s="31" t="s">
        <v>35</v>
      </c>
      <c r="U645" s="34"/>
      <c r="V645" s="34"/>
      <c r="W645" s="34" t="str">
        <f t="shared" si="0"/>
        <v/>
      </c>
      <c r="X645" s="34" t="str">
        <f t="shared" si="1"/>
        <v/>
      </c>
    </row>
    <row r="646" spans="1:24" ht="14.25" customHeight="1" x14ac:dyDescent="0.25">
      <c r="A646" s="24">
        <v>20</v>
      </c>
      <c r="B646" s="24" t="s">
        <v>1534</v>
      </c>
      <c r="C646" s="24" t="s">
        <v>2322</v>
      </c>
      <c r="D646" s="24"/>
      <c r="E646" s="24" t="s">
        <v>1640</v>
      </c>
      <c r="F646" s="24" t="s">
        <v>2323</v>
      </c>
      <c r="G646" s="31" t="s">
        <v>46</v>
      </c>
      <c r="H646" s="51" t="s">
        <v>2324</v>
      </c>
      <c r="I646" s="31" t="s">
        <v>2325</v>
      </c>
      <c r="J646" s="24" t="s">
        <v>2326</v>
      </c>
      <c r="K646" s="36">
        <v>130</v>
      </c>
      <c r="L646" s="36" t="s">
        <v>31</v>
      </c>
      <c r="M646" s="31" t="s">
        <v>184</v>
      </c>
      <c r="N646" s="24" t="s">
        <v>185</v>
      </c>
      <c r="O646" s="24">
        <v>2</v>
      </c>
      <c r="P646" s="24"/>
      <c r="Q646" s="31" t="s">
        <v>66</v>
      </c>
      <c r="R646" s="24"/>
      <c r="S646" s="24"/>
      <c r="T646" s="31" t="s">
        <v>35</v>
      </c>
      <c r="U646" s="34"/>
      <c r="V646" s="34"/>
      <c r="W646" s="34" t="str">
        <f t="shared" si="0"/>
        <v/>
      </c>
      <c r="X646" s="34" t="str">
        <f t="shared" si="1"/>
        <v/>
      </c>
    </row>
    <row r="647" spans="1:24" ht="14.25" customHeight="1" x14ac:dyDescent="0.25">
      <c r="A647" s="24">
        <v>200</v>
      </c>
      <c r="B647" s="24" t="s">
        <v>2327</v>
      </c>
      <c r="C647" s="24" t="s">
        <v>2328</v>
      </c>
      <c r="D647" s="24"/>
      <c r="E647" s="24" t="s">
        <v>2329</v>
      </c>
      <c r="F647" s="24" t="s">
        <v>2330</v>
      </c>
      <c r="G647" s="31" t="s">
        <v>110</v>
      </c>
      <c r="H647" s="51" t="s">
        <v>728</v>
      </c>
      <c r="I647" s="31" t="s">
        <v>2331</v>
      </c>
      <c r="J647" s="24" t="s">
        <v>2332</v>
      </c>
      <c r="K647" s="36">
        <v>787</v>
      </c>
      <c r="L647" s="36" t="s">
        <v>31</v>
      </c>
      <c r="M647" s="31" t="s">
        <v>306</v>
      </c>
      <c r="N647" s="24" t="s">
        <v>88</v>
      </c>
      <c r="O647" s="24">
        <v>7</v>
      </c>
      <c r="P647" s="24"/>
      <c r="Q647" s="31" t="s">
        <v>34</v>
      </c>
      <c r="R647" s="24"/>
      <c r="S647" s="24"/>
      <c r="T647" s="31" t="s">
        <v>35</v>
      </c>
      <c r="U647" s="34"/>
      <c r="V647" s="34"/>
      <c r="W647" s="34" t="str">
        <f t="shared" si="0"/>
        <v/>
      </c>
      <c r="X647" s="34" t="str">
        <f t="shared" si="1"/>
        <v/>
      </c>
    </row>
    <row r="648" spans="1:24" ht="14.25" customHeight="1" x14ac:dyDescent="0.25">
      <c r="A648" s="24">
        <v>250</v>
      </c>
      <c r="B648" s="24" t="s">
        <v>2333</v>
      </c>
      <c r="C648" s="24" t="s">
        <v>2328</v>
      </c>
      <c r="D648" s="24"/>
      <c r="E648" s="24" t="s">
        <v>2329</v>
      </c>
      <c r="F648" s="24" t="s">
        <v>2334</v>
      </c>
      <c r="G648" s="31" t="s">
        <v>110</v>
      </c>
      <c r="H648" s="51" t="s">
        <v>728</v>
      </c>
      <c r="I648" s="31" t="s">
        <v>2335</v>
      </c>
      <c r="J648" s="24" t="s">
        <v>2336</v>
      </c>
      <c r="K648" s="36">
        <v>788</v>
      </c>
      <c r="L648" s="36" t="s">
        <v>31</v>
      </c>
      <c r="M648" s="31" t="s">
        <v>306</v>
      </c>
      <c r="N648" s="24" t="s">
        <v>88</v>
      </c>
      <c r="O648" s="24">
        <v>7</v>
      </c>
      <c r="P648" s="24"/>
      <c r="Q648" s="31" t="s">
        <v>34</v>
      </c>
      <c r="R648" s="24"/>
      <c r="S648" s="24"/>
      <c r="T648" s="31" t="s">
        <v>35</v>
      </c>
      <c r="U648" s="34"/>
      <c r="V648" s="34"/>
      <c r="W648" s="34" t="str">
        <f t="shared" si="0"/>
        <v/>
      </c>
      <c r="X648" s="34" t="str">
        <f t="shared" si="1"/>
        <v/>
      </c>
    </row>
    <row r="649" spans="1:24" ht="14.25" customHeight="1" x14ac:dyDescent="0.25">
      <c r="A649" s="24">
        <v>349</v>
      </c>
      <c r="B649" s="24" t="s">
        <v>2337</v>
      </c>
      <c r="C649" s="24" t="s">
        <v>2328</v>
      </c>
      <c r="D649" s="24"/>
      <c r="E649" s="24" t="s">
        <v>2329</v>
      </c>
      <c r="F649" s="24" t="s">
        <v>2338</v>
      </c>
      <c r="G649" s="31" t="s">
        <v>110</v>
      </c>
      <c r="H649" s="51" t="s">
        <v>728</v>
      </c>
      <c r="I649" s="31" t="s">
        <v>2339</v>
      </c>
      <c r="J649" s="24" t="s">
        <v>2340</v>
      </c>
      <c r="K649" s="36">
        <v>789</v>
      </c>
      <c r="L649" s="36" t="s">
        <v>31</v>
      </c>
      <c r="M649" s="31" t="s">
        <v>306</v>
      </c>
      <c r="N649" s="24" t="s">
        <v>88</v>
      </c>
      <c r="O649" s="24">
        <v>7</v>
      </c>
      <c r="P649" s="24"/>
      <c r="Q649" s="31" t="s">
        <v>34</v>
      </c>
      <c r="R649" s="24"/>
      <c r="S649" s="24"/>
      <c r="T649" s="31" t="s">
        <v>35</v>
      </c>
      <c r="U649" s="34"/>
      <c r="V649" s="34"/>
      <c r="W649" s="34" t="str">
        <f t="shared" si="0"/>
        <v/>
      </c>
      <c r="X649" s="34" t="str">
        <f t="shared" si="1"/>
        <v/>
      </c>
    </row>
    <row r="650" spans="1:24" ht="14.25" customHeight="1" x14ac:dyDescent="0.25">
      <c r="A650" s="24">
        <v>91.84</v>
      </c>
      <c r="B650" s="24" t="s">
        <v>2341</v>
      </c>
      <c r="C650" s="24" t="s">
        <v>2342</v>
      </c>
      <c r="D650" s="24"/>
      <c r="E650" s="24" t="s">
        <v>2343</v>
      </c>
      <c r="F650" s="24" t="s">
        <v>2344</v>
      </c>
      <c r="G650" s="31" t="s">
        <v>110</v>
      </c>
      <c r="H650" s="51" t="s">
        <v>728</v>
      </c>
      <c r="I650" s="31" t="s">
        <v>2345</v>
      </c>
      <c r="J650" s="24" t="s">
        <v>2346</v>
      </c>
      <c r="K650" s="36">
        <v>790</v>
      </c>
      <c r="L650" s="36" t="s">
        <v>31</v>
      </c>
      <c r="M650" s="31" t="s">
        <v>306</v>
      </c>
      <c r="N650" s="24" t="s">
        <v>88</v>
      </c>
      <c r="O650" s="24">
        <v>7</v>
      </c>
      <c r="P650" s="24"/>
      <c r="Q650" s="31" t="s">
        <v>34</v>
      </c>
      <c r="R650" s="24"/>
      <c r="S650" s="24"/>
      <c r="T650" s="31" t="s">
        <v>35</v>
      </c>
      <c r="U650" s="34"/>
      <c r="V650" s="34"/>
      <c r="W650" s="34" t="str">
        <f t="shared" si="0"/>
        <v/>
      </c>
      <c r="X650" s="34" t="str">
        <f t="shared" si="1"/>
        <v/>
      </c>
    </row>
    <row r="651" spans="1:24" ht="14.25" customHeight="1" x14ac:dyDescent="0.25">
      <c r="A651" s="24">
        <v>80.36</v>
      </c>
      <c r="B651" s="24" t="s">
        <v>2347</v>
      </c>
      <c r="C651" s="24" t="s">
        <v>2342</v>
      </c>
      <c r="D651" s="24"/>
      <c r="E651" s="24" t="s">
        <v>2343</v>
      </c>
      <c r="F651" s="24" t="s">
        <v>2348</v>
      </c>
      <c r="G651" s="31" t="s">
        <v>110</v>
      </c>
      <c r="H651" s="51" t="s">
        <v>728</v>
      </c>
      <c r="I651" s="31" t="s">
        <v>2349</v>
      </c>
      <c r="J651" s="24" t="s">
        <v>2350</v>
      </c>
      <c r="K651" s="36">
        <v>791</v>
      </c>
      <c r="L651" s="36" t="s">
        <v>31</v>
      </c>
      <c r="M651" s="31" t="s">
        <v>306</v>
      </c>
      <c r="N651" s="24" t="s">
        <v>88</v>
      </c>
      <c r="O651" s="24">
        <v>7</v>
      </c>
      <c r="P651" s="24"/>
      <c r="Q651" s="31" t="s">
        <v>34</v>
      </c>
      <c r="R651" s="24"/>
      <c r="S651" s="24"/>
      <c r="T651" s="31" t="s">
        <v>35</v>
      </c>
      <c r="U651" s="34"/>
      <c r="V651" s="34"/>
      <c r="W651" s="34" t="str">
        <f t="shared" si="0"/>
        <v/>
      </c>
      <c r="X651" s="34" t="str">
        <f t="shared" si="1"/>
        <v/>
      </c>
    </row>
    <row r="652" spans="1:24" ht="14.25" customHeight="1" x14ac:dyDescent="0.25">
      <c r="A652" s="40">
        <v>0.1215</v>
      </c>
      <c r="B652" s="40">
        <v>0.27</v>
      </c>
      <c r="C652" s="24" t="s">
        <v>24</v>
      </c>
      <c r="D652" s="24"/>
      <c r="E652" s="24" t="s">
        <v>297</v>
      </c>
      <c r="F652" s="24" t="s">
        <v>2351</v>
      </c>
      <c r="G652" s="31" t="s">
        <v>110</v>
      </c>
      <c r="H652" s="24" t="s">
        <v>28</v>
      </c>
      <c r="I652" s="31" t="s">
        <v>2352</v>
      </c>
      <c r="J652" s="24" t="s">
        <v>2353</v>
      </c>
      <c r="K652" s="30">
        <v>764</v>
      </c>
      <c r="L652" s="30" t="s">
        <v>31</v>
      </c>
      <c r="M652" s="31" t="s">
        <v>72</v>
      </c>
      <c r="N652" s="24" t="s">
        <v>33</v>
      </c>
      <c r="O652" s="24">
        <v>8</v>
      </c>
      <c r="P652" s="24"/>
      <c r="Q652" s="31" t="s">
        <v>34</v>
      </c>
      <c r="R652" s="24"/>
      <c r="S652" s="24"/>
      <c r="T652" s="31" t="s">
        <v>35</v>
      </c>
      <c r="U652" s="34"/>
      <c r="V652" s="34"/>
      <c r="W652" s="34" t="str">
        <f t="shared" si="0"/>
        <v/>
      </c>
      <c r="X652" s="34" t="str">
        <f t="shared" si="1"/>
        <v/>
      </c>
    </row>
    <row r="653" spans="1:24" ht="14.25" customHeight="1" x14ac:dyDescent="0.25">
      <c r="A653" s="40">
        <v>0.1215</v>
      </c>
      <c r="B653" s="40">
        <v>0.25</v>
      </c>
      <c r="C653" s="24" t="s">
        <v>195</v>
      </c>
      <c r="D653" s="24"/>
      <c r="E653" s="24" t="s">
        <v>104</v>
      </c>
      <c r="F653" s="24" t="s">
        <v>2354</v>
      </c>
      <c r="G653" s="31" t="s">
        <v>106</v>
      </c>
      <c r="H653" s="24" t="s">
        <v>28</v>
      </c>
      <c r="I653" s="31" t="s">
        <v>2352</v>
      </c>
      <c r="J653" s="24" t="s">
        <v>2353</v>
      </c>
      <c r="K653" s="35">
        <v>764</v>
      </c>
      <c r="L653" s="35" t="s">
        <v>47</v>
      </c>
      <c r="M653" s="31" t="s">
        <v>72</v>
      </c>
      <c r="N653" s="24" t="s">
        <v>33</v>
      </c>
      <c r="O653" s="24">
        <v>8</v>
      </c>
      <c r="P653" s="24"/>
      <c r="Q653" s="31" t="s">
        <v>34</v>
      </c>
      <c r="R653" s="24"/>
      <c r="S653" s="24"/>
      <c r="T653" s="31" t="s">
        <v>35</v>
      </c>
      <c r="U653" s="34"/>
      <c r="V653" s="34"/>
      <c r="W653" s="34" t="str">
        <f t="shared" si="0"/>
        <v/>
      </c>
      <c r="X653" s="34" t="str">
        <f t="shared" si="1"/>
        <v/>
      </c>
    </row>
    <row r="654" spans="1:24" ht="14.25" customHeight="1" x14ac:dyDescent="0.25">
      <c r="A654" s="40">
        <v>8.2000000000000003E-2</v>
      </c>
      <c r="B654" s="40" t="s">
        <v>283</v>
      </c>
      <c r="C654" s="24" t="s">
        <v>24</v>
      </c>
      <c r="D654" s="24"/>
      <c r="E654" s="24" t="s">
        <v>495</v>
      </c>
      <c r="F654" s="24" t="s">
        <v>2355</v>
      </c>
      <c r="G654" s="31" t="s">
        <v>69</v>
      </c>
      <c r="H654" s="24" t="s">
        <v>28</v>
      </c>
      <c r="I654" s="31" t="s">
        <v>2356</v>
      </c>
      <c r="J654" s="24" t="s">
        <v>2357</v>
      </c>
      <c r="K654" s="30">
        <v>765</v>
      </c>
      <c r="L654" s="30" t="s">
        <v>31</v>
      </c>
      <c r="M654" s="31" t="s">
        <v>72</v>
      </c>
      <c r="N654" s="24" t="s">
        <v>33</v>
      </c>
      <c r="O654" s="24">
        <v>8</v>
      </c>
      <c r="P654" s="24"/>
      <c r="Q654" s="31" t="s">
        <v>34</v>
      </c>
      <c r="R654" s="24"/>
      <c r="S654" s="24"/>
      <c r="T654" s="31" t="s">
        <v>35</v>
      </c>
      <c r="U654" s="34"/>
      <c r="V654" s="34"/>
      <c r="W654" s="34" t="str">
        <f t="shared" si="0"/>
        <v/>
      </c>
      <c r="X654" s="34" t="str">
        <f t="shared" si="1"/>
        <v/>
      </c>
    </row>
    <row r="655" spans="1:24" ht="14.25" customHeight="1" x14ac:dyDescent="0.25">
      <c r="A655" s="40">
        <v>8.2000000000000003E-2</v>
      </c>
      <c r="B655" s="40">
        <v>0.20499999999999999</v>
      </c>
      <c r="C655" s="24" t="s">
        <v>24</v>
      </c>
      <c r="D655" s="24"/>
      <c r="E655" s="24" t="s">
        <v>574</v>
      </c>
      <c r="F655" s="24" t="s">
        <v>2358</v>
      </c>
      <c r="G655" s="31" t="s">
        <v>69</v>
      </c>
      <c r="H655" s="24" t="s">
        <v>28</v>
      </c>
      <c r="I655" s="84" t="s">
        <v>2356</v>
      </c>
      <c r="J655" s="51" t="s">
        <v>2357</v>
      </c>
      <c r="K655" s="35">
        <v>765</v>
      </c>
      <c r="L655" s="35" t="s">
        <v>47</v>
      </c>
      <c r="M655" s="31" t="s">
        <v>72</v>
      </c>
      <c r="N655" s="24" t="s">
        <v>33</v>
      </c>
      <c r="O655" s="24">
        <v>8</v>
      </c>
      <c r="P655" s="24"/>
      <c r="Q655" s="31" t="s">
        <v>34</v>
      </c>
      <c r="R655" s="24"/>
      <c r="S655" s="24"/>
      <c r="T655" s="31" t="s">
        <v>35</v>
      </c>
      <c r="U655" s="34"/>
      <c r="V655" s="34"/>
      <c r="W655" s="34" t="str">
        <f t="shared" si="0"/>
        <v/>
      </c>
      <c r="X655" s="34" t="str">
        <f t="shared" si="1"/>
        <v/>
      </c>
    </row>
    <row r="656" spans="1:24" ht="14.25" customHeight="1" x14ac:dyDescent="0.25">
      <c r="A656" s="40">
        <v>8.2000000000000003E-2</v>
      </c>
      <c r="B656" s="40">
        <v>0.35</v>
      </c>
      <c r="C656" s="24" t="s">
        <v>24</v>
      </c>
      <c r="D656" s="24"/>
      <c r="E656" s="24" t="s">
        <v>217</v>
      </c>
      <c r="F656" s="24" t="s">
        <v>2358</v>
      </c>
      <c r="G656" s="31" t="s">
        <v>69</v>
      </c>
      <c r="H656" s="24" t="s">
        <v>28</v>
      </c>
      <c r="I656" s="84" t="s">
        <v>2356</v>
      </c>
      <c r="J656" s="51" t="s">
        <v>2357</v>
      </c>
      <c r="K656" s="35">
        <v>765</v>
      </c>
      <c r="L656" s="35" t="s">
        <v>48</v>
      </c>
      <c r="M656" s="31" t="s">
        <v>72</v>
      </c>
      <c r="N656" s="24" t="s">
        <v>33</v>
      </c>
      <c r="O656" s="24">
        <v>8</v>
      </c>
      <c r="P656" s="24"/>
      <c r="Q656" s="31" t="s">
        <v>34</v>
      </c>
      <c r="R656" s="24"/>
      <c r="S656" s="24"/>
      <c r="T656" s="31" t="s">
        <v>35</v>
      </c>
      <c r="U656" s="34"/>
      <c r="V656" s="34"/>
      <c r="W656" s="34" t="str">
        <f t="shared" si="0"/>
        <v/>
      </c>
      <c r="X656" s="34" t="str">
        <f t="shared" si="1"/>
        <v/>
      </c>
    </row>
    <row r="657" spans="1:24" ht="14.25" customHeight="1" x14ac:dyDescent="0.25">
      <c r="A657" s="40">
        <v>8.2000000000000003E-2</v>
      </c>
      <c r="B657" s="40" t="s">
        <v>283</v>
      </c>
      <c r="C657" s="24" t="s">
        <v>24</v>
      </c>
      <c r="D657" s="24"/>
      <c r="E657" s="24" t="s">
        <v>297</v>
      </c>
      <c r="F657" s="24" t="s">
        <v>2359</v>
      </c>
      <c r="G657" s="27" t="s">
        <v>39</v>
      </c>
      <c r="H657" s="24" t="s">
        <v>28</v>
      </c>
      <c r="I657" s="31" t="s">
        <v>2356</v>
      </c>
      <c r="J657" s="24" t="s">
        <v>2357</v>
      </c>
      <c r="K657" s="35">
        <v>765</v>
      </c>
      <c r="L657" s="35" t="s">
        <v>425</v>
      </c>
      <c r="M657" s="31" t="s">
        <v>72</v>
      </c>
      <c r="N657" s="24" t="s">
        <v>33</v>
      </c>
      <c r="O657" s="24">
        <v>8</v>
      </c>
      <c r="P657" s="24"/>
      <c r="Q657" s="31" t="s">
        <v>34</v>
      </c>
      <c r="R657" s="24"/>
      <c r="S657" s="24"/>
      <c r="T657" s="31" t="s">
        <v>35</v>
      </c>
      <c r="U657" s="34"/>
      <c r="V657" s="34"/>
      <c r="W657" s="34" t="str">
        <f t="shared" si="0"/>
        <v/>
      </c>
      <c r="X657" s="34" t="str">
        <f t="shared" si="1"/>
        <v/>
      </c>
    </row>
    <row r="658" spans="1:24" ht="14.25" customHeight="1" x14ac:dyDescent="0.25">
      <c r="A658" s="24">
        <v>1.899</v>
      </c>
      <c r="B658" s="24" t="s">
        <v>2360</v>
      </c>
      <c r="C658" s="24" t="s">
        <v>195</v>
      </c>
      <c r="D658" s="24"/>
      <c r="E658" s="24" t="s">
        <v>1596</v>
      </c>
      <c r="F658" s="24" t="s">
        <v>2361</v>
      </c>
      <c r="G658" s="31" t="s">
        <v>293</v>
      </c>
      <c r="H658" s="24" t="s">
        <v>84</v>
      </c>
      <c r="I658" s="31" t="s">
        <v>2362</v>
      </c>
      <c r="J658" s="24" t="s">
        <v>2363</v>
      </c>
      <c r="K658" s="36">
        <v>129</v>
      </c>
      <c r="L658" s="36" t="s">
        <v>31</v>
      </c>
      <c r="M658" s="31" t="s">
        <v>184</v>
      </c>
      <c r="N658" s="24" t="s">
        <v>185</v>
      </c>
      <c r="O658" s="24">
        <v>2</v>
      </c>
      <c r="P658" s="24"/>
      <c r="Q658" s="31" t="s">
        <v>66</v>
      </c>
      <c r="R658" s="24"/>
      <c r="S658" s="24"/>
      <c r="T658" s="31" t="s">
        <v>35</v>
      </c>
      <c r="U658" s="34"/>
      <c r="V658" s="34"/>
      <c r="W658" s="34" t="str">
        <f t="shared" si="0"/>
        <v/>
      </c>
      <c r="X658" s="34" t="str">
        <f t="shared" si="1"/>
        <v/>
      </c>
    </row>
    <row r="659" spans="1:24" ht="14.25" customHeight="1" x14ac:dyDescent="0.25">
      <c r="A659" s="22">
        <v>1516.65</v>
      </c>
      <c r="B659" s="23">
        <f t="shared" ref="B659:B660" si="5">5000/2</f>
        <v>2500</v>
      </c>
      <c r="C659" s="24"/>
      <c r="D659" s="24"/>
      <c r="E659" s="25" t="s">
        <v>546</v>
      </c>
      <c r="F659" s="25" t="s">
        <v>2364</v>
      </c>
      <c r="G659" s="31" t="s">
        <v>46</v>
      </c>
      <c r="H659" s="25" t="s">
        <v>2365</v>
      </c>
      <c r="I659" s="24"/>
      <c r="J659" s="25" t="s">
        <v>2366</v>
      </c>
      <c r="K659" s="30">
        <v>30</v>
      </c>
      <c r="L659" s="30" t="s">
        <v>31</v>
      </c>
      <c r="M659" s="31" t="s">
        <v>43</v>
      </c>
      <c r="N659" s="24">
        <v>2018</v>
      </c>
      <c r="O659" s="24">
        <v>51</v>
      </c>
      <c r="P659" s="24" t="s">
        <v>44</v>
      </c>
      <c r="Q659" s="31" t="s">
        <v>34</v>
      </c>
      <c r="R659" s="24"/>
      <c r="S659" s="24" t="s">
        <v>44</v>
      </c>
      <c r="T659" s="31" t="s">
        <v>35</v>
      </c>
      <c r="U659" s="34"/>
      <c r="V659" s="34"/>
      <c r="W659" s="34" t="str">
        <f t="shared" si="0"/>
        <v/>
      </c>
      <c r="X659" s="34" t="str">
        <f t="shared" si="1"/>
        <v/>
      </c>
    </row>
    <row r="660" spans="1:24" ht="14.25" customHeight="1" x14ac:dyDescent="0.25">
      <c r="A660" s="22">
        <v>1516.65</v>
      </c>
      <c r="B660" s="23">
        <f t="shared" si="5"/>
        <v>2500</v>
      </c>
      <c r="C660" s="24"/>
      <c r="D660" s="24"/>
      <c r="E660" s="25" t="s">
        <v>546</v>
      </c>
      <c r="F660" s="25" t="s">
        <v>2364</v>
      </c>
      <c r="G660" s="31" t="s">
        <v>27</v>
      </c>
      <c r="H660" s="25" t="s">
        <v>2365</v>
      </c>
      <c r="I660" s="24"/>
      <c r="J660" s="25" t="s">
        <v>2366</v>
      </c>
      <c r="K660" s="35">
        <v>30</v>
      </c>
      <c r="L660" s="35" t="s">
        <v>47</v>
      </c>
      <c r="M660" s="31" t="s">
        <v>43</v>
      </c>
      <c r="N660" s="24">
        <v>2018</v>
      </c>
      <c r="O660" s="24">
        <v>51</v>
      </c>
      <c r="P660" s="24" t="s">
        <v>44</v>
      </c>
      <c r="Q660" s="31" t="s">
        <v>34</v>
      </c>
      <c r="R660" s="24"/>
      <c r="S660" s="24" t="s">
        <v>44</v>
      </c>
      <c r="T660" s="31" t="s">
        <v>35</v>
      </c>
      <c r="U660" s="34"/>
      <c r="V660" s="34"/>
      <c r="W660" s="34" t="str">
        <f t="shared" si="0"/>
        <v/>
      </c>
      <c r="X660" s="34" t="str">
        <f t="shared" si="1"/>
        <v/>
      </c>
    </row>
    <row r="661" spans="1:24" ht="14.25" customHeight="1" x14ac:dyDescent="0.25">
      <c r="A661" s="40">
        <v>0.69</v>
      </c>
      <c r="B661" s="41" t="s">
        <v>2367</v>
      </c>
      <c r="C661" s="24" t="s">
        <v>115</v>
      </c>
      <c r="D661" s="24"/>
      <c r="E661" s="24" t="s">
        <v>98</v>
      </c>
      <c r="F661" s="24" t="s">
        <v>2368</v>
      </c>
      <c r="G661" s="31" t="s">
        <v>100</v>
      </c>
      <c r="H661" s="24" t="s">
        <v>84</v>
      </c>
      <c r="I661" s="31" t="s">
        <v>2369</v>
      </c>
      <c r="J661" s="24" t="s">
        <v>2370</v>
      </c>
      <c r="K661" s="36">
        <v>319</v>
      </c>
      <c r="L661" s="36" t="s">
        <v>31</v>
      </c>
      <c r="M661" s="31" t="s">
        <v>87</v>
      </c>
      <c r="N661" s="24" t="s">
        <v>88</v>
      </c>
      <c r="O661" s="24">
        <v>3</v>
      </c>
      <c r="P661" s="24"/>
      <c r="Q661" s="31" t="s">
        <v>34</v>
      </c>
      <c r="R661" s="49"/>
      <c r="S661" s="49"/>
      <c r="T661" s="31" t="s">
        <v>35</v>
      </c>
      <c r="U661" s="34"/>
      <c r="V661" s="34"/>
      <c r="W661" s="34" t="str">
        <f t="shared" si="0"/>
        <v/>
      </c>
      <c r="X661" s="34" t="str">
        <f t="shared" si="1"/>
        <v/>
      </c>
    </row>
    <row r="662" spans="1:24" ht="14.25" customHeight="1" x14ac:dyDescent="0.25">
      <c r="A662" s="40">
        <v>0.99</v>
      </c>
      <c r="B662" s="41" t="s">
        <v>2371</v>
      </c>
      <c r="C662" s="24" t="s">
        <v>115</v>
      </c>
      <c r="D662" s="24"/>
      <c r="E662" s="24" t="s">
        <v>98</v>
      </c>
      <c r="F662" s="24" t="s">
        <v>2372</v>
      </c>
      <c r="G662" s="31" t="s">
        <v>100</v>
      </c>
      <c r="H662" s="24" t="s">
        <v>84</v>
      </c>
      <c r="I662" s="31" t="s">
        <v>2373</v>
      </c>
      <c r="J662" s="24" t="s">
        <v>2374</v>
      </c>
      <c r="K662" s="36">
        <v>320</v>
      </c>
      <c r="L662" s="36" t="s">
        <v>31</v>
      </c>
      <c r="M662" s="31" t="s">
        <v>87</v>
      </c>
      <c r="N662" s="24" t="s">
        <v>88</v>
      </c>
      <c r="O662" s="24">
        <v>3</v>
      </c>
      <c r="P662" s="24"/>
      <c r="Q662" s="31" t="s">
        <v>34</v>
      </c>
      <c r="R662" s="49"/>
      <c r="S662" s="49"/>
      <c r="T662" s="31" t="s">
        <v>35</v>
      </c>
      <c r="U662" s="34"/>
      <c r="V662" s="34"/>
      <c r="W662" s="34" t="str">
        <f t="shared" si="0"/>
        <v/>
      </c>
      <c r="X662" s="34" t="str">
        <f t="shared" si="1"/>
        <v/>
      </c>
    </row>
    <row r="663" spans="1:24" ht="14.25" customHeight="1" x14ac:dyDescent="0.25">
      <c r="A663" s="40">
        <v>0.19719999999999999</v>
      </c>
      <c r="B663" s="41" t="s">
        <v>2375</v>
      </c>
      <c r="C663" s="24" t="s">
        <v>24</v>
      </c>
      <c r="D663" s="24"/>
      <c r="E663" s="24" t="s">
        <v>79</v>
      </c>
      <c r="F663" s="24" t="s">
        <v>2376</v>
      </c>
      <c r="G663" s="27" t="s">
        <v>83</v>
      </c>
      <c r="H663" s="24" t="s">
        <v>84</v>
      </c>
      <c r="I663" s="31" t="s">
        <v>2377</v>
      </c>
      <c r="J663" s="24" t="s">
        <v>2378</v>
      </c>
      <c r="K663" s="36">
        <v>314</v>
      </c>
      <c r="L663" s="36" t="s">
        <v>31</v>
      </c>
      <c r="M663" s="31" t="s">
        <v>87</v>
      </c>
      <c r="N663" s="24" t="s">
        <v>88</v>
      </c>
      <c r="O663" s="24">
        <v>3</v>
      </c>
      <c r="P663" s="24"/>
      <c r="Q663" s="31" t="s">
        <v>34</v>
      </c>
      <c r="R663" s="49"/>
      <c r="S663" s="49"/>
      <c r="T663" s="31" t="s">
        <v>35</v>
      </c>
      <c r="U663" s="34"/>
      <c r="V663" s="34"/>
      <c r="W663" s="34" t="str">
        <f t="shared" si="0"/>
        <v/>
      </c>
      <c r="X663" s="34" t="str">
        <f t="shared" si="1"/>
        <v/>
      </c>
    </row>
    <row r="664" spans="1:24" ht="14.25" customHeight="1" x14ac:dyDescent="0.25">
      <c r="A664" s="40">
        <v>1.65</v>
      </c>
      <c r="B664" s="41" t="s">
        <v>440</v>
      </c>
      <c r="C664" s="24" t="s">
        <v>36</v>
      </c>
      <c r="D664" s="24"/>
      <c r="E664" s="36" t="s">
        <v>122</v>
      </c>
      <c r="F664" s="24" t="s">
        <v>2379</v>
      </c>
      <c r="G664" s="31" t="s">
        <v>110</v>
      </c>
      <c r="H664" s="24" t="s">
        <v>2380</v>
      </c>
      <c r="I664" s="31" t="s">
        <v>2377</v>
      </c>
      <c r="J664" s="24" t="s">
        <v>2378</v>
      </c>
      <c r="K664" s="36">
        <v>315</v>
      </c>
      <c r="L664" s="36" t="s">
        <v>31</v>
      </c>
      <c r="M664" s="31" t="s">
        <v>87</v>
      </c>
      <c r="N664" s="24" t="s">
        <v>88</v>
      </c>
      <c r="O664" s="24">
        <v>3</v>
      </c>
      <c r="P664" s="24"/>
      <c r="Q664" s="31" t="s">
        <v>34</v>
      </c>
      <c r="R664" s="49" t="s">
        <v>45</v>
      </c>
      <c r="S664" s="49"/>
      <c r="T664" s="31" t="s">
        <v>35</v>
      </c>
      <c r="U664" s="34"/>
      <c r="V664" s="34"/>
      <c r="W664" s="34" t="str">
        <f t="shared" si="0"/>
        <v/>
      </c>
      <c r="X664" s="34" t="str">
        <f t="shared" si="1"/>
        <v/>
      </c>
    </row>
    <row r="665" spans="1:24" ht="14.25" customHeight="1" x14ac:dyDescent="0.25">
      <c r="A665" s="40">
        <v>1.39</v>
      </c>
      <c r="B665" s="40" t="s">
        <v>2381</v>
      </c>
      <c r="C665" s="24" t="s">
        <v>669</v>
      </c>
      <c r="D665" s="24"/>
      <c r="E665" s="36" t="s">
        <v>122</v>
      </c>
      <c r="F665" s="24" t="s">
        <v>2382</v>
      </c>
      <c r="G665" s="31" t="s">
        <v>93</v>
      </c>
      <c r="H665" s="24" t="s">
        <v>2383</v>
      </c>
      <c r="I665" s="31" t="s">
        <v>2384</v>
      </c>
      <c r="J665" s="24" t="s">
        <v>2385</v>
      </c>
      <c r="K665" s="36">
        <v>316</v>
      </c>
      <c r="L665" s="36" t="s">
        <v>31</v>
      </c>
      <c r="M665" s="31" t="s">
        <v>87</v>
      </c>
      <c r="N665" s="24" t="s">
        <v>88</v>
      </c>
      <c r="O665" s="24">
        <v>3</v>
      </c>
      <c r="P665" s="24"/>
      <c r="Q665" s="31" t="s">
        <v>34</v>
      </c>
      <c r="R665" s="49" t="s">
        <v>45</v>
      </c>
      <c r="S665" s="49"/>
      <c r="T665" s="31" t="s">
        <v>35</v>
      </c>
      <c r="U665" s="34"/>
      <c r="V665" s="34"/>
      <c r="W665" s="34" t="str">
        <f t="shared" si="0"/>
        <v/>
      </c>
      <c r="X665" s="34" t="str">
        <f t="shared" si="1"/>
        <v/>
      </c>
    </row>
    <row r="666" spans="1:24" ht="14.25" customHeight="1" x14ac:dyDescent="0.25">
      <c r="A666" s="36">
        <v>7.44</v>
      </c>
      <c r="B666" s="24" t="s">
        <v>2386</v>
      </c>
      <c r="C666" s="24" t="s">
        <v>747</v>
      </c>
      <c r="D666" s="24"/>
      <c r="E666" s="24" t="s">
        <v>297</v>
      </c>
      <c r="F666" s="24" t="s">
        <v>2387</v>
      </c>
      <c r="G666" s="31" t="s">
        <v>110</v>
      </c>
      <c r="H666" s="24" t="s">
        <v>899</v>
      </c>
      <c r="I666" s="31" t="s">
        <v>2388</v>
      </c>
      <c r="J666" s="24" t="s">
        <v>2389</v>
      </c>
      <c r="K666" s="30">
        <v>88</v>
      </c>
      <c r="L666" s="30" t="s">
        <v>31</v>
      </c>
      <c r="M666" s="31" t="s">
        <v>255</v>
      </c>
      <c r="N666" s="24" t="s">
        <v>185</v>
      </c>
      <c r="O666" s="24">
        <v>1</v>
      </c>
      <c r="P666" s="24"/>
      <c r="Q666" s="31" t="s">
        <v>66</v>
      </c>
      <c r="R666" s="24"/>
      <c r="S666" s="24"/>
      <c r="T666" s="31" t="s">
        <v>35</v>
      </c>
      <c r="U666" s="34"/>
      <c r="V666" s="34"/>
      <c r="W666" s="34" t="str">
        <f t="shared" si="0"/>
        <v/>
      </c>
      <c r="X666" s="34" t="str">
        <f t="shared" si="1"/>
        <v/>
      </c>
    </row>
    <row r="667" spans="1:24" ht="14.25" customHeight="1" x14ac:dyDescent="0.25">
      <c r="A667" s="36">
        <v>7.44</v>
      </c>
      <c r="B667" s="24" t="s">
        <v>2390</v>
      </c>
      <c r="C667" s="24" t="s">
        <v>747</v>
      </c>
      <c r="D667" s="24"/>
      <c r="E667" s="24" t="s">
        <v>477</v>
      </c>
      <c r="F667" s="24" t="s">
        <v>2391</v>
      </c>
      <c r="G667" s="31" t="s">
        <v>110</v>
      </c>
      <c r="H667" s="51" t="s">
        <v>899</v>
      </c>
      <c r="I667" s="31" t="s">
        <v>2388</v>
      </c>
      <c r="J667" s="24" t="s">
        <v>2389</v>
      </c>
      <c r="K667" s="35">
        <v>88</v>
      </c>
      <c r="L667" s="35" t="s">
        <v>47</v>
      </c>
      <c r="M667" s="31" t="s">
        <v>255</v>
      </c>
      <c r="N667" s="24" t="s">
        <v>185</v>
      </c>
      <c r="O667" s="24">
        <v>1</v>
      </c>
      <c r="P667" s="24"/>
      <c r="Q667" s="31" t="s">
        <v>66</v>
      </c>
      <c r="R667" s="24"/>
      <c r="S667" s="24"/>
      <c r="T667" s="31" t="s">
        <v>35</v>
      </c>
      <c r="U667" s="34"/>
      <c r="V667" s="34"/>
      <c r="W667" s="34" t="str">
        <f t="shared" si="0"/>
        <v/>
      </c>
      <c r="X667" s="34" t="str">
        <f t="shared" si="1"/>
        <v/>
      </c>
    </row>
    <row r="668" spans="1:24" ht="14.25" customHeight="1" x14ac:dyDescent="0.25">
      <c r="A668" s="40">
        <v>8.6400000000000023</v>
      </c>
      <c r="B668" s="40">
        <v>14.4</v>
      </c>
      <c r="C668" s="24" t="s">
        <v>681</v>
      </c>
      <c r="D668" s="24"/>
      <c r="E668" s="24" t="s">
        <v>562</v>
      </c>
      <c r="F668" s="24" t="s">
        <v>2392</v>
      </c>
      <c r="G668" s="31" t="s">
        <v>110</v>
      </c>
      <c r="H668" s="24" t="s">
        <v>681</v>
      </c>
      <c r="I668" s="31" t="s">
        <v>2393</v>
      </c>
      <c r="J668" s="24" t="s">
        <v>2394</v>
      </c>
      <c r="K668" s="36">
        <v>694</v>
      </c>
      <c r="L668" s="36" t="s">
        <v>31</v>
      </c>
      <c r="M668" s="31" t="s">
        <v>72</v>
      </c>
      <c r="N668" s="24" t="s">
        <v>33</v>
      </c>
      <c r="O668" s="24">
        <v>8</v>
      </c>
      <c r="P668" s="24"/>
      <c r="Q668" s="31" t="s">
        <v>34</v>
      </c>
      <c r="R668" s="24"/>
      <c r="S668" s="24"/>
      <c r="T668" s="31" t="s">
        <v>35</v>
      </c>
      <c r="U668" s="34"/>
      <c r="V668" s="34"/>
      <c r="W668" s="34" t="str">
        <f t="shared" si="0"/>
        <v/>
      </c>
      <c r="X668" s="34" t="str">
        <f t="shared" si="1"/>
        <v/>
      </c>
    </row>
    <row r="669" spans="1:24" ht="14.25" customHeight="1" x14ac:dyDescent="0.25">
      <c r="A669" s="40">
        <v>8.4499999999999993</v>
      </c>
      <c r="B669" s="40" t="s">
        <v>301</v>
      </c>
      <c r="C669" s="24" t="s">
        <v>747</v>
      </c>
      <c r="D669" s="24"/>
      <c r="E669" s="24" t="s">
        <v>122</v>
      </c>
      <c r="F669" s="24" t="s">
        <v>2395</v>
      </c>
      <c r="G669" s="31" t="s">
        <v>110</v>
      </c>
      <c r="H669" s="51" t="s">
        <v>899</v>
      </c>
      <c r="I669" s="84" t="s">
        <v>2396</v>
      </c>
      <c r="J669" s="51" t="s">
        <v>2397</v>
      </c>
      <c r="K669" s="53">
        <v>383</v>
      </c>
      <c r="L669" s="53" t="s">
        <v>31</v>
      </c>
      <c r="M669" s="31" t="s">
        <v>153</v>
      </c>
      <c r="N669" s="24" t="s">
        <v>88</v>
      </c>
      <c r="O669" s="24">
        <v>4</v>
      </c>
      <c r="P669" s="24"/>
      <c r="Q669" s="31" t="s">
        <v>34</v>
      </c>
      <c r="R669" s="24"/>
      <c r="S669" s="24"/>
      <c r="T669" s="31" t="s">
        <v>35</v>
      </c>
      <c r="U669" s="34"/>
      <c r="V669" s="34"/>
      <c r="W669" s="34" t="str">
        <f t="shared" si="0"/>
        <v/>
      </c>
      <c r="X669" s="34" t="str">
        <f t="shared" si="1"/>
        <v/>
      </c>
    </row>
    <row r="670" spans="1:24" ht="14.25" customHeight="1" x14ac:dyDescent="0.25">
      <c r="A670" s="40">
        <v>8.75</v>
      </c>
      <c r="B670" s="40" t="s">
        <v>301</v>
      </c>
      <c r="C670" s="24" t="s">
        <v>747</v>
      </c>
      <c r="D670" s="24"/>
      <c r="E670" s="24" t="s">
        <v>122</v>
      </c>
      <c r="F670" s="24" t="s">
        <v>2398</v>
      </c>
      <c r="G670" s="31" t="s">
        <v>110</v>
      </c>
      <c r="H670" s="24" t="s">
        <v>899</v>
      </c>
      <c r="I670" s="31" t="s">
        <v>2399</v>
      </c>
      <c r="J670" s="24" t="s">
        <v>2400</v>
      </c>
      <c r="K670" s="36">
        <v>384</v>
      </c>
      <c r="L670" s="36" t="s">
        <v>31</v>
      </c>
      <c r="M670" s="31" t="s">
        <v>153</v>
      </c>
      <c r="N670" s="24" t="s">
        <v>88</v>
      </c>
      <c r="O670" s="24">
        <v>4</v>
      </c>
      <c r="P670" s="24"/>
      <c r="Q670" s="31" t="s">
        <v>34</v>
      </c>
      <c r="R670" s="24"/>
      <c r="S670" s="24"/>
      <c r="T670" s="31" t="s">
        <v>35</v>
      </c>
      <c r="U670" s="34"/>
      <c r="V670" s="34"/>
      <c r="W670" s="34" t="str">
        <f t="shared" si="0"/>
        <v/>
      </c>
      <c r="X670" s="34" t="str">
        <f t="shared" si="1"/>
        <v/>
      </c>
    </row>
    <row r="671" spans="1:24" ht="14.25" customHeight="1" x14ac:dyDescent="0.25">
      <c r="A671" s="40">
        <v>0.35549999999999998</v>
      </c>
      <c r="B671" s="41">
        <v>1.5</v>
      </c>
      <c r="C671" s="24" t="s">
        <v>24</v>
      </c>
      <c r="D671" s="24"/>
      <c r="E671" s="24" t="s">
        <v>477</v>
      </c>
      <c r="F671" s="24" t="s">
        <v>2401</v>
      </c>
      <c r="G671" s="27" t="s">
        <v>39</v>
      </c>
      <c r="H671" s="24" t="s">
        <v>28</v>
      </c>
      <c r="I671" s="31" t="s">
        <v>2402</v>
      </c>
      <c r="J671" s="24" t="s">
        <v>2403</v>
      </c>
      <c r="K671" s="36">
        <v>59</v>
      </c>
      <c r="L671" s="36" t="s">
        <v>31</v>
      </c>
      <c r="M671" s="31" t="s">
        <v>622</v>
      </c>
      <c r="N671" s="24" t="s">
        <v>33</v>
      </c>
      <c r="O671" s="24">
        <v>6</v>
      </c>
      <c r="P671" s="31" t="s">
        <v>623</v>
      </c>
      <c r="Q671" s="31" t="s">
        <v>34</v>
      </c>
      <c r="R671" s="24"/>
      <c r="S671" s="24"/>
      <c r="T671" s="31" t="s">
        <v>35</v>
      </c>
      <c r="U671" s="34"/>
      <c r="V671" s="34"/>
      <c r="W671" s="34" t="str">
        <f t="shared" si="0"/>
        <v/>
      </c>
      <c r="X671" s="34" t="str">
        <f t="shared" si="1"/>
        <v/>
      </c>
    </row>
    <row r="672" spans="1:24" ht="14.25" customHeight="1" x14ac:dyDescent="0.25">
      <c r="A672" s="40">
        <v>0.79584615384615365</v>
      </c>
      <c r="B672" s="40">
        <v>2.8</v>
      </c>
      <c r="C672" s="24" t="s">
        <v>24</v>
      </c>
      <c r="D672" s="24"/>
      <c r="E672" s="24" t="s">
        <v>477</v>
      </c>
      <c r="F672" s="24" t="s">
        <v>2404</v>
      </c>
      <c r="G672" s="27" t="s">
        <v>39</v>
      </c>
      <c r="H672" s="24" t="s">
        <v>28</v>
      </c>
      <c r="I672" s="31" t="s">
        <v>2405</v>
      </c>
      <c r="J672" s="24" t="s">
        <v>2406</v>
      </c>
      <c r="K672" s="36">
        <v>60</v>
      </c>
      <c r="L672" s="36" t="s">
        <v>31</v>
      </c>
      <c r="M672" s="31" t="s">
        <v>622</v>
      </c>
      <c r="N672" s="24" t="s">
        <v>33</v>
      </c>
      <c r="O672" s="24">
        <v>6</v>
      </c>
      <c r="P672" s="31" t="s">
        <v>623</v>
      </c>
      <c r="Q672" s="31" t="s">
        <v>34</v>
      </c>
      <c r="R672" s="24"/>
      <c r="S672" s="24"/>
      <c r="T672" s="31" t="s">
        <v>35</v>
      </c>
      <c r="U672" s="34"/>
      <c r="V672" s="34"/>
      <c r="W672" s="34" t="str">
        <f t="shared" si="0"/>
        <v/>
      </c>
      <c r="X672" s="34" t="str">
        <f t="shared" si="1"/>
        <v/>
      </c>
    </row>
    <row r="673" spans="1:24" ht="14.25" customHeight="1" x14ac:dyDescent="0.25">
      <c r="A673" s="24">
        <v>3.84</v>
      </c>
      <c r="B673" s="24" t="s">
        <v>2407</v>
      </c>
      <c r="C673" s="24" t="s">
        <v>681</v>
      </c>
      <c r="D673" s="24"/>
      <c r="E673" s="24" t="s">
        <v>2408</v>
      </c>
      <c r="F673" s="24" t="s">
        <v>2409</v>
      </c>
      <c r="G673" s="27" t="s">
        <v>39</v>
      </c>
      <c r="H673" s="24" t="s">
        <v>2410</v>
      </c>
      <c r="I673" s="31" t="s">
        <v>2411</v>
      </c>
      <c r="J673" s="24" t="s">
        <v>2412</v>
      </c>
      <c r="K673" s="36">
        <v>173</v>
      </c>
      <c r="L673" s="36" t="s">
        <v>31</v>
      </c>
      <c r="M673" s="31" t="s">
        <v>184</v>
      </c>
      <c r="N673" s="24" t="s">
        <v>185</v>
      </c>
      <c r="O673" s="24">
        <v>2</v>
      </c>
      <c r="P673" s="24"/>
      <c r="Q673" s="31" t="s">
        <v>66</v>
      </c>
      <c r="R673" s="24"/>
      <c r="S673" s="24"/>
      <c r="T673" s="31" t="s">
        <v>35</v>
      </c>
      <c r="U673" s="34"/>
      <c r="V673" s="34"/>
      <c r="W673" s="34" t="str">
        <f t="shared" si="0"/>
        <v/>
      </c>
      <c r="X673" s="34" t="str">
        <f t="shared" si="1"/>
        <v/>
      </c>
    </row>
    <row r="674" spans="1:24" ht="14.25" customHeight="1" x14ac:dyDescent="0.25">
      <c r="A674" s="24">
        <v>210</v>
      </c>
      <c r="B674" s="24" t="s">
        <v>2413</v>
      </c>
      <c r="C674" s="24" t="s">
        <v>2414</v>
      </c>
      <c r="D674" s="24"/>
      <c r="E674" s="24" t="s">
        <v>1888</v>
      </c>
      <c r="F674" s="24" t="s">
        <v>2415</v>
      </c>
      <c r="G674" s="31" t="s">
        <v>46</v>
      </c>
      <c r="H674" s="24" t="s">
        <v>222</v>
      </c>
      <c r="I674" s="31" t="s">
        <v>2416</v>
      </c>
      <c r="J674" s="24" t="s">
        <v>2417</v>
      </c>
      <c r="K674" s="36">
        <v>377</v>
      </c>
      <c r="L674" s="36" t="s">
        <v>31</v>
      </c>
      <c r="M674" s="31" t="s">
        <v>87</v>
      </c>
      <c r="N674" s="24" t="s">
        <v>88</v>
      </c>
      <c r="O674" s="24">
        <v>3</v>
      </c>
      <c r="P674" s="24"/>
      <c r="Q674" s="31" t="s">
        <v>66</v>
      </c>
      <c r="R674" s="24" t="s">
        <v>45</v>
      </c>
      <c r="S674" s="24"/>
      <c r="T674" s="31" t="s">
        <v>35</v>
      </c>
      <c r="U674" s="34"/>
      <c r="V674" s="34"/>
      <c r="W674" s="34" t="str">
        <f t="shared" si="0"/>
        <v/>
      </c>
      <c r="X674" s="34" t="str">
        <f t="shared" si="1"/>
        <v/>
      </c>
    </row>
    <row r="675" spans="1:24" ht="14.25" customHeight="1" x14ac:dyDescent="0.25">
      <c r="A675" s="40">
        <v>4.6500000000000004</v>
      </c>
      <c r="B675" s="40" t="s">
        <v>2418</v>
      </c>
      <c r="C675" s="24" t="s">
        <v>2419</v>
      </c>
      <c r="D675" s="24"/>
      <c r="E675" s="24" t="s">
        <v>122</v>
      </c>
      <c r="F675" s="24" t="s">
        <v>2420</v>
      </c>
      <c r="G675" s="31" t="s">
        <v>110</v>
      </c>
      <c r="H675" s="24" t="s">
        <v>798</v>
      </c>
      <c r="I675" s="31" t="s">
        <v>2421</v>
      </c>
      <c r="J675" s="24" t="s">
        <v>2422</v>
      </c>
      <c r="K675" s="36">
        <v>58</v>
      </c>
      <c r="L675" s="36" t="s">
        <v>31</v>
      </c>
      <c r="M675" s="31" t="s">
        <v>170</v>
      </c>
      <c r="N675" s="24" t="s">
        <v>129</v>
      </c>
      <c r="O675" s="24">
        <v>1</v>
      </c>
      <c r="P675" s="24"/>
      <c r="Q675" s="31" t="s">
        <v>34</v>
      </c>
      <c r="R675" s="24"/>
      <c r="S675" s="24"/>
      <c r="T675" s="31" t="s">
        <v>35</v>
      </c>
      <c r="U675" s="34"/>
      <c r="V675" s="34"/>
      <c r="W675" s="34" t="str">
        <f t="shared" si="0"/>
        <v/>
      </c>
      <c r="X675" s="34" t="str">
        <f t="shared" si="1"/>
        <v/>
      </c>
    </row>
    <row r="676" spans="1:24" ht="14.25" customHeight="1" x14ac:dyDescent="0.25">
      <c r="A676" s="22">
        <v>790</v>
      </c>
      <c r="B676" s="23">
        <v>800</v>
      </c>
      <c r="C676" s="24" t="s">
        <v>49</v>
      </c>
      <c r="D676" s="31" t="s">
        <v>818</v>
      </c>
      <c r="E676" s="25" t="s">
        <v>2423</v>
      </c>
      <c r="F676" s="25" t="s">
        <v>2424</v>
      </c>
      <c r="G676" s="31" t="s">
        <v>934</v>
      </c>
      <c r="H676" s="25" t="s">
        <v>40</v>
      </c>
      <c r="I676" s="31" t="s">
        <v>2425</v>
      </c>
      <c r="J676" s="25" t="s">
        <v>2426</v>
      </c>
      <c r="K676" s="30">
        <v>31</v>
      </c>
      <c r="L676" s="30" t="s">
        <v>31</v>
      </c>
      <c r="M676" s="31" t="s">
        <v>43</v>
      </c>
      <c r="N676" s="24">
        <v>2018</v>
      </c>
      <c r="O676" s="24">
        <v>51</v>
      </c>
      <c r="P676" s="24" t="s">
        <v>44</v>
      </c>
      <c r="Q676" s="31" t="s">
        <v>34</v>
      </c>
      <c r="R676" s="24" t="s">
        <v>45</v>
      </c>
      <c r="S676" s="24" t="s">
        <v>44</v>
      </c>
      <c r="T676" s="31" t="s">
        <v>35</v>
      </c>
      <c r="U676" s="34"/>
      <c r="V676" s="34"/>
      <c r="W676" s="34" t="str">
        <f t="shared" si="0"/>
        <v/>
      </c>
      <c r="X676" s="34" t="str">
        <f t="shared" si="1"/>
        <v/>
      </c>
    </row>
    <row r="677" spans="1:24" ht="14.25" customHeight="1" x14ac:dyDescent="0.25">
      <c r="A677" s="22">
        <v>790</v>
      </c>
      <c r="B677" s="23">
        <v>800</v>
      </c>
      <c r="C677" s="24" t="s">
        <v>49</v>
      </c>
      <c r="D677" s="31" t="s">
        <v>818</v>
      </c>
      <c r="E677" s="25" t="s">
        <v>2423</v>
      </c>
      <c r="F677" s="25" t="s">
        <v>2424</v>
      </c>
      <c r="G677" s="31" t="s">
        <v>110</v>
      </c>
      <c r="H677" s="25" t="s">
        <v>40</v>
      </c>
      <c r="I677" s="31" t="s">
        <v>2425</v>
      </c>
      <c r="J677" s="25" t="s">
        <v>2426</v>
      </c>
      <c r="K677" s="35">
        <v>31</v>
      </c>
      <c r="L677" s="35" t="s">
        <v>47</v>
      </c>
      <c r="M677" s="31" t="s">
        <v>43</v>
      </c>
      <c r="N677" s="24">
        <v>2018</v>
      </c>
      <c r="O677" s="24">
        <v>51</v>
      </c>
      <c r="P677" s="24" t="s">
        <v>44</v>
      </c>
      <c r="Q677" s="31" t="s">
        <v>34</v>
      </c>
      <c r="R677" s="24" t="s">
        <v>45</v>
      </c>
      <c r="S677" s="24" t="s">
        <v>44</v>
      </c>
      <c r="T677" s="31" t="s">
        <v>35</v>
      </c>
      <c r="U677" s="34"/>
      <c r="V677" s="34"/>
      <c r="W677" s="34" t="str">
        <f t="shared" si="0"/>
        <v/>
      </c>
      <c r="X677" s="34" t="str">
        <f t="shared" si="1"/>
        <v/>
      </c>
    </row>
    <row r="678" spans="1:24" ht="14.25" customHeight="1" x14ac:dyDescent="0.25">
      <c r="A678" s="22">
        <v>105</v>
      </c>
      <c r="B678" s="24">
        <v>110</v>
      </c>
      <c r="C678" s="24" t="s">
        <v>1691</v>
      </c>
      <c r="D678" s="24"/>
      <c r="E678" s="24" t="s">
        <v>608</v>
      </c>
      <c r="F678" s="24" t="s">
        <v>2427</v>
      </c>
      <c r="G678" s="31" t="s">
        <v>610</v>
      </c>
      <c r="H678" s="24" t="s">
        <v>40</v>
      </c>
      <c r="I678" s="31" t="s">
        <v>2428</v>
      </c>
      <c r="J678" s="24" t="s">
        <v>2427</v>
      </c>
      <c r="K678" s="36">
        <v>18</v>
      </c>
      <c r="L678" s="36" t="s">
        <v>31</v>
      </c>
      <c r="M678" s="31" t="s">
        <v>859</v>
      </c>
      <c r="N678" s="24">
        <v>2018</v>
      </c>
      <c r="O678" s="31" t="s">
        <v>860</v>
      </c>
      <c r="P678" s="24" t="s">
        <v>44</v>
      </c>
      <c r="Q678" s="31" t="s">
        <v>34</v>
      </c>
      <c r="R678" s="24"/>
      <c r="S678" s="24" t="s">
        <v>44</v>
      </c>
      <c r="T678" s="31" t="s">
        <v>35</v>
      </c>
      <c r="U678" s="34"/>
      <c r="V678" s="34"/>
      <c r="W678" s="34" t="str">
        <f t="shared" si="0"/>
        <v/>
      </c>
      <c r="X678" s="34" t="str">
        <f t="shared" si="1"/>
        <v/>
      </c>
    </row>
    <row r="679" spans="1:24" ht="14.25" customHeight="1" x14ac:dyDescent="0.25">
      <c r="A679" s="40">
        <v>2.34</v>
      </c>
      <c r="B679" s="40" t="s">
        <v>1865</v>
      </c>
      <c r="C679" s="24" t="s">
        <v>747</v>
      </c>
      <c r="D679" s="24"/>
      <c r="E679" s="24" t="s">
        <v>122</v>
      </c>
      <c r="F679" s="24" t="s">
        <v>2429</v>
      </c>
      <c r="G679" s="84" t="s">
        <v>110</v>
      </c>
      <c r="H679" s="51" t="s">
        <v>899</v>
      </c>
      <c r="I679" s="84" t="s">
        <v>2430</v>
      </c>
      <c r="J679" s="51" t="s">
        <v>2431</v>
      </c>
      <c r="K679" s="36">
        <v>385</v>
      </c>
      <c r="L679" s="36" t="s">
        <v>31</v>
      </c>
      <c r="M679" s="31" t="s">
        <v>153</v>
      </c>
      <c r="N679" s="24" t="s">
        <v>88</v>
      </c>
      <c r="O679" s="24">
        <v>4</v>
      </c>
      <c r="P679" s="24"/>
      <c r="Q679" s="31" t="s">
        <v>34</v>
      </c>
      <c r="R679" s="24"/>
      <c r="S679" s="24"/>
      <c r="T679" s="31" t="s">
        <v>35</v>
      </c>
      <c r="U679" s="34"/>
      <c r="V679" s="34"/>
      <c r="W679" s="34" t="str">
        <f t="shared" si="0"/>
        <v/>
      </c>
      <c r="X679" s="34" t="str">
        <f t="shared" si="1"/>
        <v/>
      </c>
    </row>
    <row r="680" spans="1:24" ht="14.25" customHeight="1" x14ac:dyDescent="0.25">
      <c r="A680" s="40">
        <v>2.5499999999999998</v>
      </c>
      <c r="B680" s="40" t="s">
        <v>1865</v>
      </c>
      <c r="C680" s="24" t="s">
        <v>747</v>
      </c>
      <c r="D680" s="24"/>
      <c r="E680" s="24" t="s">
        <v>122</v>
      </c>
      <c r="F680" s="24" t="s">
        <v>2432</v>
      </c>
      <c r="G680" s="31" t="s">
        <v>110</v>
      </c>
      <c r="H680" s="51" t="s">
        <v>899</v>
      </c>
      <c r="I680" s="84" t="s">
        <v>2433</v>
      </c>
      <c r="J680" s="51" t="s">
        <v>2434</v>
      </c>
      <c r="K680" s="36">
        <v>386</v>
      </c>
      <c r="L680" s="36" t="s">
        <v>31</v>
      </c>
      <c r="M680" s="31" t="s">
        <v>153</v>
      </c>
      <c r="N680" s="24" t="s">
        <v>88</v>
      </c>
      <c r="O680" s="24">
        <v>4</v>
      </c>
      <c r="P680" s="24"/>
      <c r="Q680" s="31" t="s">
        <v>34</v>
      </c>
      <c r="R680" s="24"/>
      <c r="S680" s="24"/>
      <c r="T680" s="31" t="s">
        <v>35</v>
      </c>
      <c r="U680" s="34"/>
      <c r="V680" s="34"/>
      <c r="W680" s="34" t="str">
        <f t="shared" si="0"/>
        <v/>
      </c>
      <c r="X680" s="34" t="str">
        <f t="shared" si="1"/>
        <v/>
      </c>
    </row>
    <row r="681" spans="1:24" ht="14.25" customHeight="1" x14ac:dyDescent="0.25">
      <c r="A681" s="40">
        <v>3</v>
      </c>
      <c r="B681" s="40">
        <v>5.5</v>
      </c>
      <c r="C681" s="24" t="s">
        <v>681</v>
      </c>
      <c r="D681" s="24"/>
      <c r="E681" s="24" t="s">
        <v>178</v>
      </c>
      <c r="F681" s="24" t="s">
        <v>2435</v>
      </c>
      <c r="G681" s="31" t="s">
        <v>180</v>
      </c>
      <c r="H681" s="24" t="s">
        <v>681</v>
      </c>
      <c r="I681" s="31" t="s">
        <v>2436</v>
      </c>
      <c r="J681" s="24" t="s">
        <v>2437</v>
      </c>
      <c r="K681" s="36">
        <v>699</v>
      </c>
      <c r="L681" s="36" t="s">
        <v>31</v>
      </c>
      <c r="M681" s="31" t="s">
        <v>72</v>
      </c>
      <c r="N681" s="24" t="s">
        <v>33</v>
      </c>
      <c r="O681" s="24">
        <v>8</v>
      </c>
      <c r="P681" s="24"/>
      <c r="Q681" s="31" t="s">
        <v>34</v>
      </c>
      <c r="R681" s="24"/>
      <c r="S681" s="24"/>
      <c r="T681" s="31" t="s">
        <v>35</v>
      </c>
      <c r="U681" s="34"/>
      <c r="V681" s="34"/>
      <c r="W681" s="34" t="str">
        <f t="shared" si="0"/>
        <v/>
      </c>
      <c r="X681" s="34" t="str">
        <f t="shared" si="1"/>
        <v/>
      </c>
    </row>
    <row r="682" spans="1:24" ht="14.25" customHeight="1" x14ac:dyDescent="0.25">
      <c r="A682" s="40">
        <v>4.4850000000000003</v>
      </c>
      <c r="B682" s="40">
        <v>5</v>
      </c>
      <c r="C682" s="24" t="s">
        <v>1395</v>
      </c>
      <c r="D682" s="24"/>
      <c r="E682" s="24" t="s">
        <v>178</v>
      </c>
      <c r="F682" s="24" t="s">
        <v>2435</v>
      </c>
      <c r="G682" s="31" t="s">
        <v>180</v>
      </c>
      <c r="H682" s="24" t="s">
        <v>1397</v>
      </c>
      <c r="I682" s="31" t="s">
        <v>2438</v>
      </c>
      <c r="J682" s="24" t="s">
        <v>2439</v>
      </c>
      <c r="K682" s="36">
        <v>698</v>
      </c>
      <c r="L682" s="36" t="s">
        <v>31</v>
      </c>
      <c r="M682" s="31" t="s">
        <v>72</v>
      </c>
      <c r="N682" s="24" t="s">
        <v>33</v>
      </c>
      <c r="O682" s="24">
        <v>8</v>
      </c>
      <c r="P682" s="24"/>
      <c r="Q682" s="31" t="s">
        <v>34</v>
      </c>
      <c r="R682" s="24"/>
      <c r="S682" s="24"/>
      <c r="T682" s="31" t="s">
        <v>35</v>
      </c>
      <c r="U682" s="34"/>
      <c r="V682" s="34"/>
      <c r="W682" s="34" t="str">
        <f t="shared" si="0"/>
        <v/>
      </c>
      <c r="X682" s="34" t="str">
        <f t="shared" si="1"/>
        <v/>
      </c>
    </row>
    <row r="683" spans="1:24" ht="14.25" customHeight="1" x14ac:dyDescent="0.25">
      <c r="A683" s="40">
        <v>1.26</v>
      </c>
      <c r="B683" s="24">
        <v>1.8499999999999999</v>
      </c>
      <c r="C683" s="24" t="s">
        <v>36</v>
      </c>
      <c r="D683" s="24"/>
      <c r="E683" s="24" t="s">
        <v>73</v>
      </c>
      <c r="F683" s="24" t="s">
        <v>2440</v>
      </c>
      <c r="G683" s="31" t="s">
        <v>69</v>
      </c>
      <c r="H683" s="24" t="s">
        <v>40</v>
      </c>
      <c r="I683" s="31" t="s">
        <v>2441</v>
      </c>
      <c r="J683" s="24" t="s">
        <v>2442</v>
      </c>
      <c r="K683" s="36">
        <v>99</v>
      </c>
      <c r="L683" s="36" t="s">
        <v>31</v>
      </c>
      <c r="M683" s="31" t="s">
        <v>880</v>
      </c>
      <c r="N683" s="24" t="s">
        <v>134</v>
      </c>
      <c r="O683" s="24">
        <v>3</v>
      </c>
      <c r="P683" s="24"/>
      <c r="Q683" s="31" t="s">
        <v>66</v>
      </c>
      <c r="R683" s="24" t="s">
        <v>45</v>
      </c>
      <c r="S683" s="24"/>
      <c r="T683" s="31" t="s">
        <v>35</v>
      </c>
      <c r="U683" s="34"/>
      <c r="V683" s="34"/>
      <c r="W683" s="34" t="str">
        <f t="shared" si="0"/>
        <v/>
      </c>
      <c r="X683" s="34" t="str">
        <f t="shared" si="1"/>
        <v/>
      </c>
    </row>
    <row r="684" spans="1:24" ht="14.25" customHeight="1" x14ac:dyDescent="0.25">
      <c r="A684" s="43">
        <v>1.18</v>
      </c>
      <c r="B684" s="31" t="s">
        <v>2443</v>
      </c>
      <c r="C684" s="24" t="s">
        <v>2444</v>
      </c>
      <c r="D684" s="24"/>
      <c r="E684" s="24" t="s">
        <v>178</v>
      </c>
      <c r="F684" s="24" t="s">
        <v>2445</v>
      </c>
      <c r="G684" s="31" t="s">
        <v>180</v>
      </c>
      <c r="H684" s="24" t="s">
        <v>40</v>
      </c>
      <c r="I684" s="31" t="s">
        <v>2446</v>
      </c>
      <c r="J684" s="24" t="s">
        <v>2447</v>
      </c>
      <c r="K684" s="36">
        <v>160</v>
      </c>
      <c r="L684" s="36" t="s">
        <v>31</v>
      </c>
      <c r="M684" s="31" t="s">
        <v>128</v>
      </c>
      <c r="N684" s="24" t="s">
        <v>129</v>
      </c>
      <c r="O684" s="24">
        <v>2</v>
      </c>
      <c r="P684" s="24"/>
      <c r="Q684" s="31" t="s">
        <v>34</v>
      </c>
      <c r="R684" s="24" t="s">
        <v>45</v>
      </c>
      <c r="S684" s="24"/>
      <c r="T684" s="31" t="s">
        <v>35</v>
      </c>
      <c r="U684" s="34"/>
      <c r="V684" s="34"/>
      <c r="W684" s="34" t="str">
        <f t="shared" si="0"/>
        <v/>
      </c>
      <c r="X684" s="34" t="str">
        <f t="shared" si="1"/>
        <v/>
      </c>
    </row>
    <row r="685" spans="1:24" ht="14.25" customHeight="1" x14ac:dyDescent="0.25">
      <c r="A685" s="43">
        <v>1.74</v>
      </c>
      <c r="B685" s="31" t="s">
        <v>2448</v>
      </c>
      <c r="C685" s="24" t="s">
        <v>2444</v>
      </c>
      <c r="D685" s="24"/>
      <c r="E685" s="24" t="s">
        <v>178</v>
      </c>
      <c r="F685" s="24" t="s">
        <v>2445</v>
      </c>
      <c r="G685" s="31" t="s">
        <v>180</v>
      </c>
      <c r="H685" s="24" t="s">
        <v>40</v>
      </c>
      <c r="I685" s="31" t="s">
        <v>2449</v>
      </c>
      <c r="J685" s="24" t="s">
        <v>2450</v>
      </c>
      <c r="K685" s="36">
        <v>162</v>
      </c>
      <c r="L685" s="36" t="s">
        <v>31</v>
      </c>
      <c r="M685" s="31" t="s">
        <v>128</v>
      </c>
      <c r="N685" s="24" t="s">
        <v>129</v>
      </c>
      <c r="O685" s="24">
        <v>2</v>
      </c>
      <c r="P685" s="24"/>
      <c r="Q685" s="31" t="s">
        <v>34</v>
      </c>
      <c r="R685" s="24" t="s">
        <v>45</v>
      </c>
      <c r="S685" s="24"/>
      <c r="T685" s="31" t="s">
        <v>35</v>
      </c>
      <c r="U685" s="34"/>
      <c r="V685" s="34"/>
      <c r="W685" s="34" t="str">
        <f t="shared" si="0"/>
        <v/>
      </c>
      <c r="X685" s="34" t="str">
        <f t="shared" si="1"/>
        <v/>
      </c>
    </row>
    <row r="686" spans="1:24" ht="14.25" customHeight="1" x14ac:dyDescent="0.25">
      <c r="A686" s="43">
        <v>0.16</v>
      </c>
      <c r="B686" s="43" t="s">
        <v>296</v>
      </c>
      <c r="C686" s="44" t="s">
        <v>453</v>
      </c>
      <c r="D686" s="44"/>
      <c r="E686" s="53" t="s">
        <v>1409</v>
      </c>
      <c r="F686" s="44" t="s">
        <v>2451</v>
      </c>
      <c r="G686" s="62" t="s">
        <v>83</v>
      </c>
      <c r="H686" s="44" t="s">
        <v>84</v>
      </c>
      <c r="I686" s="62" t="s">
        <v>2452</v>
      </c>
      <c r="J686" s="44" t="s">
        <v>2453</v>
      </c>
      <c r="K686" s="53">
        <v>549</v>
      </c>
      <c r="L686" s="53" t="s">
        <v>31</v>
      </c>
      <c r="M686" s="62" t="s">
        <v>234</v>
      </c>
      <c r="N686" s="44" t="s">
        <v>88</v>
      </c>
      <c r="O686" s="44">
        <v>5</v>
      </c>
      <c r="P686" s="24"/>
      <c r="Q686" s="31" t="s">
        <v>34</v>
      </c>
      <c r="R686" s="24"/>
      <c r="S686" s="24"/>
      <c r="T686" s="31" t="s">
        <v>35</v>
      </c>
      <c r="U686" s="34"/>
      <c r="V686" s="34"/>
      <c r="W686" s="34" t="str">
        <f t="shared" si="0"/>
        <v/>
      </c>
      <c r="X686" s="34" t="str">
        <f t="shared" si="1"/>
        <v/>
      </c>
    </row>
    <row r="687" spans="1:24" ht="14.25" customHeight="1" x14ac:dyDescent="0.25">
      <c r="A687" s="40">
        <v>0.26249999999999996</v>
      </c>
      <c r="B687" s="40">
        <v>0.55000000000000004</v>
      </c>
      <c r="C687" s="24" t="s">
        <v>24</v>
      </c>
      <c r="D687" s="24"/>
      <c r="E687" s="24" t="s">
        <v>786</v>
      </c>
      <c r="F687" s="24" t="s">
        <v>2454</v>
      </c>
      <c r="G687" s="27" t="s">
        <v>39</v>
      </c>
      <c r="H687" s="24" t="s">
        <v>28</v>
      </c>
      <c r="I687" s="31" t="s">
        <v>2455</v>
      </c>
      <c r="J687" s="24" t="s">
        <v>2456</v>
      </c>
      <c r="K687" s="36">
        <v>481</v>
      </c>
      <c r="L687" s="36" t="s">
        <v>31</v>
      </c>
      <c r="M687" s="31" t="s">
        <v>32</v>
      </c>
      <c r="N687" s="24" t="s">
        <v>33</v>
      </c>
      <c r="O687" s="24">
        <v>5</v>
      </c>
      <c r="P687" s="24"/>
      <c r="Q687" s="31" t="s">
        <v>34</v>
      </c>
      <c r="R687" s="24"/>
      <c r="S687" s="24"/>
      <c r="T687" s="31" t="s">
        <v>35</v>
      </c>
      <c r="U687" s="34"/>
      <c r="V687" s="34"/>
      <c r="W687" s="34" t="str">
        <f t="shared" si="0"/>
        <v/>
      </c>
      <c r="X687" s="34" t="str">
        <f t="shared" si="1"/>
        <v/>
      </c>
    </row>
    <row r="688" spans="1:24" ht="14.25" customHeight="1" x14ac:dyDescent="0.25">
      <c r="A688" s="40">
        <v>0.19700000000000001</v>
      </c>
      <c r="B688" s="40" t="s">
        <v>2457</v>
      </c>
      <c r="C688" s="24" t="s">
        <v>24</v>
      </c>
      <c r="D688" s="24"/>
      <c r="E688" s="24" t="s">
        <v>591</v>
      </c>
      <c r="F688" s="24" t="s">
        <v>2458</v>
      </c>
      <c r="G688" s="27" t="s">
        <v>93</v>
      </c>
      <c r="H688" s="24" t="s">
        <v>84</v>
      </c>
      <c r="I688" s="31" t="s">
        <v>2459</v>
      </c>
      <c r="J688" s="24" t="s">
        <v>2460</v>
      </c>
      <c r="K688" s="36">
        <v>555</v>
      </c>
      <c r="L688" s="36" t="s">
        <v>31</v>
      </c>
      <c r="M688" s="31" t="s">
        <v>234</v>
      </c>
      <c r="N688" s="24" t="s">
        <v>88</v>
      </c>
      <c r="O688" s="24">
        <v>5</v>
      </c>
      <c r="P688" s="24"/>
      <c r="Q688" s="31" t="s">
        <v>34</v>
      </c>
      <c r="R688" s="24"/>
      <c r="S688" s="24"/>
      <c r="T688" s="31" t="s">
        <v>35</v>
      </c>
      <c r="U688" s="34"/>
      <c r="V688" s="34"/>
      <c r="W688" s="34" t="str">
        <f t="shared" si="0"/>
        <v/>
      </c>
      <c r="X688" s="34" t="str">
        <f t="shared" si="1"/>
        <v/>
      </c>
    </row>
    <row r="689" spans="1:24" ht="14.25" customHeight="1" x14ac:dyDescent="0.25">
      <c r="A689" s="40">
        <v>0.26900000000000002</v>
      </c>
      <c r="B689" s="40" t="s">
        <v>2461</v>
      </c>
      <c r="C689" s="24" t="s">
        <v>24</v>
      </c>
      <c r="D689" s="24"/>
      <c r="E689" s="24" t="s">
        <v>591</v>
      </c>
      <c r="F689" s="24" t="s">
        <v>2462</v>
      </c>
      <c r="G689" s="31" t="s">
        <v>93</v>
      </c>
      <c r="H689" s="24" t="s">
        <v>84</v>
      </c>
      <c r="I689" s="84" t="s">
        <v>2463</v>
      </c>
      <c r="J689" s="51" t="s">
        <v>2464</v>
      </c>
      <c r="K689" s="36">
        <v>556</v>
      </c>
      <c r="L689" s="36" t="s">
        <v>31</v>
      </c>
      <c r="M689" s="31" t="s">
        <v>234</v>
      </c>
      <c r="N689" s="24" t="s">
        <v>88</v>
      </c>
      <c r="O689" s="24">
        <v>5</v>
      </c>
      <c r="P689" s="24"/>
      <c r="Q689" s="31" t="s">
        <v>34</v>
      </c>
      <c r="R689" s="24"/>
      <c r="S689" s="24"/>
      <c r="T689" s="31" t="s">
        <v>35</v>
      </c>
      <c r="U689" s="34"/>
      <c r="V689" s="34"/>
      <c r="W689" s="34" t="str">
        <f t="shared" si="0"/>
        <v/>
      </c>
      <c r="X689" s="34" t="str">
        <f t="shared" si="1"/>
        <v/>
      </c>
    </row>
    <row r="690" spans="1:24" ht="14.25" customHeight="1" x14ac:dyDescent="0.25">
      <c r="A690" s="24">
        <v>0.16</v>
      </c>
      <c r="B690" s="24"/>
      <c r="C690" s="24" t="s">
        <v>24</v>
      </c>
      <c r="D690" s="24"/>
      <c r="E690" s="36" t="s">
        <v>517</v>
      </c>
      <c r="F690" s="24" t="s">
        <v>2465</v>
      </c>
      <c r="G690" s="31" t="s">
        <v>110</v>
      </c>
      <c r="H690" s="24" t="s">
        <v>84</v>
      </c>
      <c r="I690" s="84" t="s">
        <v>2466</v>
      </c>
      <c r="J690" s="51" t="s">
        <v>2467</v>
      </c>
      <c r="K690" s="36">
        <v>311</v>
      </c>
      <c r="L690" s="36" t="s">
        <v>31</v>
      </c>
      <c r="M690" s="31" t="s">
        <v>249</v>
      </c>
      <c r="N690" s="24" t="s">
        <v>185</v>
      </c>
      <c r="O690" s="24">
        <v>3</v>
      </c>
      <c r="P690" s="24"/>
      <c r="Q690" s="31" t="s">
        <v>66</v>
      </c>
      <c r="R690" s="24"/>
      <c r="S690" s="24"/>
      <c r="T690" s="31" t="s">
        <v>35</v>
      </c>
      <c r="U690" s="34"/>
      <c r="V690" s="34"/>
      <c r="W690" s="34" t="str">
        <f t="shared" si="0"/>
        <v/>
      </c>
      <c r="X690" s="34" t="str">
        <f t="shared" si="1"/>
        <v/>
      </c>
    </row>
    <row r="691" spans="1:24" ht="14.25" customHeight="1" x14ac:dyDescent="0.25">
      <c r="A691" s="40">
        <v>0.107</v>
      </c>
      <c r="B691" s="40" t="s">
        <v>2468</v>
      </c>
      <c r="C691" s="24" t="s">
        <v>24</v>
      </c>
      <c r="D691" s="24"/>
      <c r="E691" s="24" t="s">
        <v>841</v>
      </c>
      <c r="F691" s="24" t="s">
        <v>2469</v>
      </c>
      <c r="G691" s="27" t="s">
        <v>93</v>
      </c>
      <c r="H691" s="24" t="s">
        <v>84</v>
      </c>
      <c r="I691" s="84" t="s">
        <v>2470</v>
      </c>
      <c r="J691" s="51" t="s">
        <v>2471</v>
      </c>
      <c r="K691" s="36">
        <v>557</v>
      </c>
      <c r="L691" s="36" t="s">
        <v>31</v>
      </c>
      <c r="M691" s="31" t="s">
        <v>234</v>
      </c>
      <c r="N691" s="24" t="s">
        <v>88</v>
      </c>
      <c r="O691" s="24">
        <v>5</v>
      </c>
      <c r="P691" s="24"/>
      <c r="Q691" s="31" t="s">
        <v>34</v>
      </c>
      <c r="R691" s="24"/>
      <c r="S691" s="24"/>
      <c r="T691" s="31" t="s">
        <v>35</v>
      </c>
      <c r="U691" s="34"/>
      <c r="V691" s="34"/>
      <c r="W691" s="34" t="str">
        <f t="shared" si="0"/>
        <v/>
      </c>
      <c r="X691" s="34" t="str">
        <f t="shared" si="1"/>
        <v/>
      </c>
    </row>
    <row r="692" spans="1:24" ht="14.25" customHeight="1" x14ac:dyDescent="0.25">
      <c r="A692" s="40">
        <v>0.108</v>
      </c>
      <c r="B692" s="40" t="s">
        <v>2472</v>
      </c>
      <c r="C692" s="24" t="s">
        <v>2473</v>
      </c>
      <c r="D692" s="24"/>
      <c r="E692" s="24" t="s">
        <v>841</v>
      </c>
      <c r="F692" s="24" t="s">
        <v>2474</v>
      </c>
      <c r="G692" s="31" t="s">
        <v>46</v>
      </c>
      <c r="H692" s="24" t="s">
        <v>84</v>
      </c>
      <c r="I692" s="84" t="s">
        <v>2475</v>
      </c>
      <c r="J692" s="51" t="s">
        <v>2476</v>
      </c>
      <c r="K692" s="36">
        <v>558</v>
      </c>
      <c r="L692" s="36" t="s">
        <v>31</v>
      </c>
      <c r="M692" s="31" t="s">
        <v>234</v>
      </c>
      <c r="N692" s="24" t="s">
        <v>88</v>
      </c>
      <c r="O692" s="24">
        <v>5</v>
      </c>
      <c r="P692" s="24"/>
      <c r="Q692" s="31" t="s">
        <v>34</v>
      </c>
      <c r="R692" s="24"/>
      <c r="S692" s="24"/>
      <c r="T692" s="31" t="s">
        <v>35</v>
      </c>
      <c r="U692" s="34"/>
      <c r="V692" s="34"/>
      <c r="W692" s="34" t="str">
        <f t="shared" si="0"/>
        <v/>
      </c>
      <c r="X692" s="34" t="str">
        <f t="shared" si="1"/>
        <v/>
      </c>
    </row>
    <row r="693" spans="1:24" ht="14.25" customHeight="1" x14ac:dyDescent="0.25">
      <c r="A693" s="40">
        <v>0.109</v>
      </c>
      <c r="B693" s="40" t="s">
        <v>2477</v>
      </c>
      <c r="C693" s="24" t="s">
        <v>24</v>
      </c>
      <c r="D693" s="24"/>
      <c r="E693" s="24" t="s">
        <v>841</v>
      </c>
      <c r="F693" s="24" t="s">
        <v>2478</v>
      </c>
      <c r="G693" s="27" t="s">
        <v>93</v>
      </c>
      <c r="H693" s="24" t="s">
        <v>84</v>
      </c>
      <c r="I693" s="84" t="s">
        <v>2479</v>
      </c>
      <c r="J693" s="51" t="s">
        <v>2480</v>
      </c>
      <c r="K693" s="36">
        <v>559</v>
      </c>
      <c r="L693" s="36" t="s">
        <v>31</v>
      </c>
      <c r="M693" s="31" t="s">
        <v>234</v>
      </c>
      <c r="N693" s="24" t="s">
        <v>88</v>
      </c>
      <c r="O693" s="24">
        <v>5</v>
      </c>
      <c r="P693" s="24"/>
      <c r="Q693" s="31" t="s">
        <v>34</v>
      </c>
      <c r="R693" s="24"/>
      <c r="S693" s="24"/>
      <c r="T693" s="31" t="s">
        <v>35</v>
      </c>
      <c r="U693" s="34"/>
      <c r="V693" s="34"/>
      <c r="W693" s="34" t="str">
        <f t="shared" si="0"/>
        <v/>
      </c>
      <c r="X693" s="34" t="str">
        <f t="shared" si="1"/>
        <v/>
      </c>
    </row>
    <row r="694" spans="1:24" ht="14.25" customHeight="1" x14ac:dyDescent="0.25">
      <c r="A694" s="40">
        <v>0.1497</v>
      </c>
      <c r="B694" s="40" t="s">
        <v>2030</v>
      </c>
      <c r="C694" s="24" t="s">
        <v>453</v>
      </c>
      <c r="D694" s="24"/>
      <c r="E694" s="24" t="s">
        <v>664</v>
      </c>
      <c r="F694" s="24" t="s">
        <v>2481</v>
      </c>
      <c r="G694" s="31" t="s">
        <v>110</v>
      </c>
      <c r="H694" s="24" t="s">
        <v>84</v>
      </c>
      <c r="I694" s="31" t="s">
        <v>2482</v>
      </c>
      <c r="J694" s="24" t="s">
        <v>2483</v>
      </c>
      <c r="K694" s="36">
        <v>560</v>
      </c>
      <c r="L694" s="36" t="s">
        <v>31</v>
      </c>
      <c r="M694" s="31" t="s">
        <v>234</v>
      </c>
      <c r="N694" s="24" t="s">
        <v>88</v>
      </c>
      <c r="O694" s="24">
        <v>5</v>
      </c>
      <c r="P694" s="24"/>
      <c r="Q694" s="31" t="s">
        <v>34</v>
      </c>
      <c r="R694" s="24"/>
      <c r="S694" s="24"/>
      <c r="T694" s="31" t="s">
        <v>35</v>
      </c>
      <c r="U694" s="34"/>
      <c r="V694" s="34"/>
      <c r="W694" s="34" t="str">
        <f t="shared" si="0"/>
        <v/>
      </c>
      <c r="X694" s="34" t="str">
        <f t="shared" si="1"/>
        <v/>
      </c>
    </row>
    <row r="695" spans="1:24" ht="14.25" customHeight="1" x14ac:dyDescent="0.25">
      <c r="A695" s="40">
        <v>195</v>
      </c>
      <c r="B695" s="40" t="s">
        <v>283</v>
      </c>
      <c r="C695" s="24" t="s">
        <v>40</v>
      </c>
      <c r="D695" s="24"/>
      <c r="E695" s="24" t="s">
        <v>2484</v>
      </c>
      <c r="F695" s="24" t="s">
        <v>2485</v>
      </c>
      <c r="G695" s="31" t="s">
        <v>69</v>
      </c>
      <c r="H695" s="24" t="s">
        <v>40</v>
      </c>
      <c r="I695" s="31" t="s">
        <v>2486</v>
      </c>
      <c r="J695" s="24" t="s">
        <v>2487</v>
      </c>
      <c r="K695" s="36">
        <v>143</v>
      </c>
      <c r="L695" s="36" t="s">
        <v>31</v>
      </c>
      <c r="M695" s="31" t="s">
        <v>560</v>
      </c>
      <c r="N695" s="24" t="s">
        <v>78</v>
      </c>
      <c r="O695" s="24">
        <v>2</v>
      </c>
      <c r="P695" s="24"/>
      <c r="Q695" s="31" t="s">
        <v>66</v>
      </c>
      <c r="R695" s="24" t="s">
        <v>45</v>
      </c>
      <c r="S695" s="24"/>
      <c r="T695" s="31" t="s">
        <v>35</v>
      </c>
      <c r="U695" s="34"/>
      <c r="V695" s="34"/>
      <c r="W695" s="34" t="str">
        <f t="shared" si="0"/>
        <v/>
      </c>
      <c r="X695" s="34" t="str">
        <f t="shared" si="1"/>
        <v/>
      </c>
    </row>
    <row r="696" spans="1:24" ht="14.25" customHeight="1" x14ac:dyDescent="0.25">
      <c r="A696" s="40">
        <v>7.4375</v>
      </c>
      <c r="B696" s="40">
        <v>11.25</v>
      </c>
      <c r="C696" s="24" t="s">
        <v>271</v>
      </c>
      <c r="D696" s="24"/>
      <c r="E696" s="24" t="s">
        <v>2488</v>
      </c>
      <c r="F696" s="31" t="s">
        <v>2489</v>
      </c>
      <c r="G696" s="31" t="s">
        <v>2490</v>
      </c>
      <c r="H696" s="24" t="s">
        <v>275</v>
      </c>
      <c r="I696" s="31" t="s">
        <v>2491</v>
      </c>
      <c r="J696" s="24" t="s">
        <v>2492</v>
      </c>
      <c r="K696" s="36">
        <v>729</v>
      </c>
      <c r="L696" s="36" t="s">
        <v>31</v>
      </c>
      <c r="M696" s="31" t="s">
        <v>72</v>
      </c>
      <c r="N696" s="24" t="s">
        <v>33</v>
      </c>
      <c r="O696" s="24">
        <v>8</v>
      </c>
      <c r="P696" s="24"/>
      <c r="Q696" s="31" t="s">
        <v>34</v>
      </c>
      <c r="R696" s="24" t="s">
        <v>45</v>
      </c>
      <c r="S696" s="24"/>
      <c r="T696" s="31" t="s">
        <v>35</v>
      </c>
      <c r="U696" s="34"/>
      <c r="V696" s="34"/>
      <c r="W696" s="34" t="str">
        <f t="shared" si="0"/>
        <v/>
      </c>
      <c r="X696" s="34" t="str">
        <f t="shared" si="1"/>
        <v/>
      </c>
    </row>
    <row r="697" spans="1:24" ht="14.25" customHeight="1" x14ac:dyDescent="0.25">
      <c r="A697" s="24">
        <v>8.9499999999999993</v>
      </c>
      <c r="B697" s="24" t="s">
        <v>550</v>
      </c>
      <c r="C697" s="24" t="s">
        <v>2493</v>
      </c>
      <c r="D697" s="24"/>
      <c r="E697" s="24" t="s">
        <v>2494</v>
      </c>
      <c r="F697" s="24" t="s">
        <v>2495</v>
      </c>
      <c r="G697" s="24" t="s">
        <v>2496</v>
      </c>
      <c r="H697" s="24" t="s">
        <v>2497</v>
      </c>
      <c r="I697" s="31" t="s">
        <v>2498</v>
      </c>
      <c r="J697" s="24" t="s">
        <v>2499</v>
      </c>
      <c r="K697" s="36">
        <v>183</v>
      </c>
      <c r="L697" s="36" t="s">
        <v>31</v>
      </c>
      <c r="M697" s="31" t="s">
        <v>184</v>
      </c>
      <c r="N697" s="24" t="s">
        <v>185</v>
      </c>
      <c r="O697" s="24">
        <v>2</v>
      </c>
      <c r="P697" s="24"/>
      <c r="Q697" s="31" t="s">
        <v>66</v>
      </c>
      <c r="R697" s="24" t="s">
        <v>45</v>
      </c>
      <c r="S697" s="24"/>
      <c r="T697" s="31" t="s">
        <v>35</v>
      </c>
      <c r="U697" s="34"/>
      <c r="V697" s="34"/>
      <c r="W697" s="34" t="str">
        <f t="shared" si="0"/>
        <v/>
      </c>
      <c r="X697" s="34" t="str">
        <f t="shared" si="1"/>
        <v/>
      </c>
    </row>
    <row r="698" spans="1:24" ht="14.25" customHeight="1" x14ac:dyDescent="0.25">
      <c r="A698" s="40">
        <v>6.4750000000000005</v>
      </c>
      <c r="B698" s="40" t="s">
        <v>283</v>
      </c>
      <c r="C698" s="24" t="s">
        <v>271</v>
      </c>
      <c r="D698" s="24"/>
      <c r="E698" s="24" t="s">
        <v>2500</v>
      </c>
      <c r="F698" s="24" t="s">
        <v>2501</v>
      </c>
      <c r="G698" s="24" t="s">
        <v>2502</v>
      </c>
      <c r="H698" s="24" t="s">
        <v>275</v>
      </c>
      <c r="I698" s="31" t="s">
        <v>2503</v>
      </c>
      <c r="J698" s="24" t="s">
        <v>2504</v>
      </c>
      <c r="K698" s="36">
        <v>726</v>
      </c>
      <c r="L698" s="36" t="s">
        <v>31</v>
      </c>
      <c r="M698" s="31" t="s">
        <v>72</v>
      </c>
      <c r="N698" s="24" t="s">
        <v>33</v>
      </c>
      <c r="O698" s="24">
        <v>8</v>
      </c>
      <c r="P698" s="24"/>
      <c r="Q698" s="31" t="s">
        <v>34</v>
      </c>
      <c r="R698" s="24" t="s">
        <v>45</v>
      </c>
      <c r="S698" s="24"/>
      <c r="T698" s="31" t="s">
        <v>35</v>
      </c>
      <c r="U698" s="34"/>
      <c r="V698" s="34"/>
      <c r="W698" s="34" t="str">
        <f t="shared" si="0"/>
        <v/>
      </c>
      <c r="X698" s="34" t="str">
        <f t="shared" si="1"/>
        <v/>
      </c>
    </row>
    <row r="699" spans="1:24" ht="14.25" customHeight="1" x14ac:dyDescent="0.25">
      <c r="A699" s="40">
        <v>7.4375</v>
      </c>
      <c r="B699" s="40">
        <v>11.25</v>
      </c>
      <c r="C699" s="24" t="s">
        <v>271</v>
      </c>
      <c r="D699" s="24"/>
      <c r="E699" s="24" t="s">
        <v>2488</v>
      </c>
      <c r="F699" s="31" t="s">
        <v>2505</v>
      </c>
      <c r="G699" s="31" t="s">
        <v>2490</v>
      </c>
      <c r="H699" s="24" t="s">
        <v>275</v>
      </c>
      <c r="I699" s="31" t="s">
        <v>2506</v>
      </c>
      <c r="J699" s="24" t="s">
        <v>2507</v>
      </c>
      <c r="K699" s="36">
        <v>727</v>
      </c>
      <c r="L699" s="36" t="s">
        <v>31</v>
      </c>
      <c r="M699" s="31" t="s">
        <v>72</v>
      </c>
      <c r="N699" s="24" t="s">
        <v>33</v>
      </c>
      <c r="O699" s="24">
        <v>8</v>
      </c>
      <c r="P699" s="24"/>
      <c r="Q699" s="31" t="s">
        <v>34</v>
      </c>
      <c r="R699" s="24" t="s">
        <v>45</v>
      </c>
      <c r="S699" s="24"/>
      <c r="T699" s="31" t="s">
        <v>35</v>
      </c>
      <c r="U699" s="34"/>
      <c r="V699" s="34"/>
      <c r="W699" s="34" t="str">
        <f t="shared" si="0"/>
        <v/>
      </c>
      <c r="X699" s="34" t="str">
        <f t="shared" si="1"/>
        <v/>
      </c>
    </row>
    <row r="700" spans="1:24" ht="14.25" customHeight="1" x14ac:dyDescent="0.25">
      <c r="A700" s="40">
        <v>7.4375</v>
      </c>
      <c r="B700" s="40">
        <v>11.25</v>
      </c>
      <c r="C700" s="24" t="s">
        <v>271</v>
      </c>
      <c r="D700" s="24"/>
      <c r="E700" s="24" t="s">
        <v>2488</v>
      </c>
      <c r="F700" s="31" t="s">
        <v>2508</v>
      </c>
      <c r="G700" s="31" t="s">
        <v>2490</v>
      </c>
      <c r="H700" s="24" t="s">
        <v>275</v>
      </c>
      <c r="I700" s="31" t="s">
        <v>2509</v>
      </c>
      <c r="J700" s="24" t="s">
        <v>2510</v>
      </c>
      <c r="K700" s="30">
        <v>728</v>
      </c>
      <c r="L700" s="30" t="s">
        <v>31</v>
      </c>
      <c r="M700" s="31" t="s">
        <v>72</v>
      </c>
      <c r="N700" s="24" t="s">
        <v>33</v>
      </c>
      <c r="O700" s="24">
        <v>8</v>
      </c>
      <c r="P700" s="24"/>
      <c r="Q700" s="31" t="s">
        <v>34</v>
      </c>
      <c r="R700" s="24" t="s">
        <v>45</v>
      </c>
      <c r="S700" s="24"/>
      <c r="T700" s="31" t="s">
        <v>35</v>
      </c>
      <c r="U700" s="34"/>
      <c r="V700" s="34"/>
      <c r="W700" s="34" t="str">
        <f t="shared" si="0"/>
        <v/>
      </c>
      <c r="X700" s="34" t="str">
        <f t="shared" si="1"/>
        <v/>
      </c>
    </row>
    <row r="701" spans="1:24" ht="14.25" customHeight="1" x14ac:dyDescent="0.25">
      <c r="A701" s="40">
        <v>7.4375</v>
      </c>
      <c r="B701" s="40">
        <v>11.25</v>
      </c>
      <c r="C701" s="24" t="s">
        <v>271</v>
      </c>
      <c r="D701" s="24"/>
      <c r="E701" s="31" t="s">
        <v>272</v>
      </c>
      <c r="F701" s="31" t="s">
        <v>2511</v>
      </c>
      <c r="G701" s="31" t="s">
        <v>274</v>
      </c>
      <c r="H701" s="24" t="s">
        <v>275</v>
      </c>
      <c r="I701" s="84" t="s">
        <v>2509</v>
      </c>
      <c r="J701" s="51" t="s">
        <v>2510</v>
      </c>
      <c r="K701" s="35">
        <v>728</v>
      </c>
      <c r="L701" s="35" t="s">
        <v>47</v>
      </c>
      <c r="M701" s="31" t="s">
        <v>72</v>
      </c>
      <c r="N701" s="24" t="s">
        <v>33</v>
      </c>
      <c r="O701" s="24">
        <v>8</v>
      </c>
      <c r="P701" s="24"/>
      <c r="Q701" s="31" t="s">
        <v>34</v>
      </c>
      <c r="R701" s="24" t="s">
        <v>45</v>
      </c>
      <c r="S701" s="24"/>
      <c r="T701" s="31" t="s">
        <v>35</v>
      </c>
      <c r="U701" s="34"/>
      <c r="V701" s="34"/>
      <c r="W701" s="34" t="str">
        <f t="shared" si="0"/>
        <v/>
      </c>
      <c r="X701" s="34" t="str">
        <f t="shared" si="1"/>
        <v/>
      </c>
    </row>
    <row r="702" spans="1:24" ht="14.25" customHeight="1" x14ac:dyDescent="0.25">
      <c r="A702" s="24">
        <v>0.4</v>
      </c>
      <c r="B702" s="24" t="s">
        <v>2512</v>
      </c>
      <c r="C702" s="24" t="s">
        <v>311</v>
      </c>
      <c r="D702" s="24"/>
      <c r="E702" s="24" t="s">
        <v>2513</v>
      </c>
      <c r="F702" s="24" t="s">
        <v>2514</v>
      </c>
      <c r="G702" s="31" t="s">
        <v>110</v>
      </c>
      <c r="H702" s="24" t="s">
        <v>2515</v>
      </c>
      <c r="I702" s="84" t="s">
        <v>2516</v>
      </c>
      <c r="J702" s="51" t="s">
        <v>2517</v>
      </c>
      <c r="K702" s="36">
        <v>316</v>
      </c>
      <c r="L702" s="36" t="s">
        <v>31</v>
      </c>
      <c r="M702" s="31" t="s">
        <v>249</v>
      </c>
      <c r="N702" s="24" t="s">
        <v>185</v>
      </c>
      <c r="O702" s="24">
        <v>3</v>
      </c>
      <c r="P702" s="24"/>
      <c r="Q702" s="31" t="s">
        <v>66</v>
      </c>
      <c r="R702" s="24"/>
      <c r="S702" s="24"/>
      <c r="T702" s="31" t="s">
        <v>35</v>
      </c>
      <c r="U702" s="34"/>
      <c r="V702" s="34"/>
      <c r="W702" s="34" t="str">
        <f t="shared" si="0"/>
        <v/>
      </c>
      <c r="X702" s="34" t="str">
        <f t="shared" si="1"/>
        <v/>
      </c>
    </row>
    <row r="703" spans="1:24" ht="14.25" customHeight="1" x14ac:dyDescent="0.25">
      <c r="A703" s="40">
        <v>0.4</v>
      </c>
      <c r="B703" s="40" t="s">
        <v>2518</v>
      </c>
      <c r="C703" s="24" t="s">
        <v>2519</v>
      </c>
      <c r="D703" s="24"/>
      <c r="E703" s="44" t="s">
        <v>1287</v>
      </c>
      <c r="F703" s="24" t="s">
        <v>2520</v>
      </c>
      <c r="G703" s="31" t="s">
        <v>110</v>
      </c>
      <c r="H703" s="24" t="s">
        <v>311</v>
      </c>
      <c r="I703" s="31" t="s">
        <v>2521</v>
      </c>
      <c r="J703" s="24" t="s">
        <v>2522</v>
      </c>
      <c r="K703" s="36">
        <v>503</v>
      </c>
      <c r="L703" s="36" t="s">
        <v>31</v>
      </c>
      <c r="M703" s="31" t="s">
        <v>234</v>
      </c>
      <c r="N703" s="24" t="s">
        <v>88</v>
      </c>
      <c r="O703" s="24">
        <v>5</v>
      </c>
      <c r="P703" s="24"/>
      <c r="Q703" s="31" t="s">
        <v>34</v>
      </c>
      <c r="R703" s="24"/>
      <c r="S703" s="24"/>
      <c r="T703" s="31" t="s">
        <v>35</v>
      </c>
      <c r="U703" s="34"/>
      <c r="V703" s="34"/>
      <c r="W703" s="34" t="str">
        <f t="shared" si="0"/>
        <v/>
      </c>
      <c r="X703" s="34" t="str">
        <f t="shared" si="1"/>
        <v/>
      </c>
    </row>
    <row r="704" spans="1:24" ht="14.25" customHeight="1" x14ac:dyDescent="0.25">
      <c r="A704" s="40">
        <v>3.8625000000000003</v>
      </c>
      <c r="B704" s="41">
        <v>7.3214285714285712</v>
      </c>
      <c r="C704" s="24" t="s">
        <v>2241</v>
      </c>
      <c r="D704" s="24"/>
      <c r="E704" s="24" t="s">
        <v>1083</v>
      </c>
      <c r="F704" s="24" t="s">
        <v>2523</v>
      </c>
      <c r="G704" s="31" t="s">
        <v>110</v>
      </c>
      <c r="H704" s="24" t="s">
        <v>2241</v>
      </c>
      <c r="I704" s="31" t="s">
        <v>2524</v>
      </c>
      <c r="J704" s="24" t="s">
        <v>2525</v>
      </c>
      <c r="K704" s="36">
        <v>229</v>
      </c>
      <c r="L704" s="36" t="s">
        <v>31</v>
      </c>
      <c r="M704" s="31" t="s">
        <v>318</v>
      </c>
      <c r="N704" s="24" t="s">
        <v>33</v>
      </c>
      <c r="O704" s="24">
        <v>3</v>
      </c>
      <c r="P704" s="24"/>
      <c r="Q704" s="31" t="s">
        <v>34</v>
      </c>
      <c r="R704" s="49" t="s">
        <v>45</v>
      </c>
      <c r="S704" s="49"/>
      <c r="T704" s="31" t="s">
        <v>35</v>
      </c>
      <c r="U704" s="34"/>
      <c r="V704" s="34"/>
      <c r="W704" s="34" t="str">
        <f t="shared" si="0"/>
        <v/>
      </c>
      <c r="X704" s="34" t="str">
        <f t="shared" si="1"/>
        <v/>
      </c>
    </row>
    <row r="705" spans="1:24" ht="14.25" customHeight="1" x14ac:dyDescent="0.25">
      <c r="A705" s="40">
        <v>0.26600000000000001</v>
      </c>
      <c r="B705" s="41" t="s">
        <v>2526</v>
      </c>
      <c r="C705" s="24" t="s">
        <v>1102</v>
      </c>
      <c r="D705" s="24"/>
      <c r="E705" s="36" t="s">
        <v>514</v>
      </c>
      <c r="F705" s="24" t="s">
        <v>2527</v>
      </c>
      <c r="G705" s="31" t="s">
        <v>110</v>
      </c>
      <c r="H705" s="24" t="s">
        <v>84</v>
      </c>
      <c r="I705" s="84" t="s">
        <v>2528</v>
      </c>
      <c r="J705" s="51" t="s">
        <v>2529</v>
      </c>
      <c r="K705" s="53">
        <v>253</v>
      </c>
      <c r="L705" s="53" t="s">
        <v>31</v>
      </c>
      <c r="M705" s="31" t="s">
        <v>838</v>
      </c>
      <c r="N705" s="24" t="s">
        <v>839</v>
      </c>
      <c r="O705" s="24">
        <v>3</v>
      </c>
      <c r="P705" s="24"/>
      <c r="Q705" s="31" t="s">
        <v>34</v>
      </c>
      <c r="R705" s="49" t="s">
        <v>45</v>
      </c>
      <c r="S705" s="49"/>
      <c r="T705" s="31" t="s">
        <v>35</v>
      </c>
      <c r="U705" s="34"/>
      <c r="V705" s="34"/>
      <c r="W705" s="34" t="str">
        <f t="shared" si="0"/>
        <v/>
      </c>
      <c r="X705" s="34" t="str">
        <f t="shared" si="1"/>
        <v/>
      </c>
    </row>
    <row r="706" spans="1:24" ht="14.25" customHeight="1" x14ac:dyDescent="0.25">
      <c r="A706" s="40">
        <v>15.098139534883723</v>
      </c>
      <c r="B706" s="41">
        <v>22.7</v>
      </c>
      <c r="C706" s="24" t="s">
        <v>49</v>
      </c>
      <c r="D706" s="24"/>
      <c r="E706" s="24" t="s">
        <v>2530</v>
      </c>
      <c r="F706" s="24" t="s">
        <v>2531</v>
      </c>
      <c r="G706" s="27" t="s">
        <v>39</v>
      </c>
      <c r="H706" s="24" t="s">
        <v>40</v>
      </c>
      <c r="I706" s="84" t="s">
        <v>2532</v>
      </c>
      <c r="J706" s="51" t="s">
        <v>2533</v>
      </c>
      <c r="K706" s="36">
        <v>230</v>
      </c>
      <c r="L706" s="36" t="s">
        <v>31</v>
      </c>
      <c r="M706" s="31" t="s">
        <v>318</v>
      </c>
      <c r="N706" s="24" t="s">
        <v>33</v>
      </c>
      <c r="O706" s="24">
        <v>3</v>
      </c>
      <c r="P706" s="24"/>
      <c r="Q706" s="31" t="s">
        <v>34</v>
      </c>
      <c r="R706" s="49" t="s">
        <v>45</v>
      </c>
      <c r="S706" s="49"/>
      <c r="T706" s="31" t="s">
        <v>35</v>
      </c>
      <c r="U706" s="34"/>
      <c r="V706" s="34"/>
      <c r="W706" s="34" t="str">
        <f t="shared" si="0"/>
        <v/>
      </c>
      <c r="X706" s="34" t="str">
        <f t="shared" si="1"/>
        <v/>
      </c>
    </row>
    <row r="707" spans="1:24" ht="14.25" customHeight="1" x14ac:dyDescent="0.25">
      <c r="A707" s="40">
        <v>0.40909090909090906</v>
      </c>
      <c r="B707" s="41">
        <v>0.75</v>
      </c>
      <c r="C707" s="24" t="s">
        <v>195</v>
      </c>
      <c r="D707" s="24"/>
      <c r="E707" s="24" t="s">
        <v>2534</v>
      </c>
      <c r="F707" s="24" t="s">
        <v>2535</v>
      </c>
      <c r="G707" s="31" t="s">
        <v>69</v>
      </c>
      <c r="H707" s="24" t="s">
        <v>28</v>
      </c>
      <c r="I707" s="31" t="s">
        <v>2536</v>
      </c>
      <c r="J707" s="24" t="s">
        <v>2537</v>
      </c>
      <c r="K707" s="36">
        <v>232</v>
      </c>
      <c r="L707" s="36" t="s">
        <v>31</v>
      </c>
      <c r="M707" s="31" t="s">
        <v>318</v>
      </c>
      <c r="N707" s="24" t="s">
        <v>33</v>
      </c>
      <c r="O707" s="24">
        <v>3</v>
      </c>
      <c r="P707" s="24"/>
      <c r="Q707" s="31" t="s">
        <v>34</v>
      </c>
      <c r="R707" s="49" t="s">
        <v>45</v>
      </c>
      <c r="S707" s="49"/>
      <c r="T707" s="31" t="s">
        <v>35</v>
      </c>
      <c r="U707" s="34"/>
      <c r="V707" s="34"/>
      <c r="W707" s="34" t="str">
        <f t="shared" si="0"/>
        <v/>
      </c>
      <c r="X707" s="34" t="str">
        <f t="shared" si="1"/>
        <v/>
      </c>
    </row>
    <row r="708" spans="1:24" ht="14.25" customHeight="1" x14ac:dyDescent="0.25">
      <c r="A708" s="40">
        <v>3.86</v>
      </c>
      <c r="B708" s="41" t="s">
        <v>2538</v>
      </c>
      <c r="C708" s="24" t="s">
        <v>2539</v>
      </c>
      <c r="D708" s="24"/>
      <c r="E708" s="24" t="s">
        <v>1888</v>
      </c>
      <c r="F708" s="24" t="s">
        <v>2540</v>
      </c>
      <c r="G708" s="31" t="s">
        <v>110</v>
      </c>
      <c r="H708" s="24" t="s">
        <v>2241</v>
      </c>
      <c r="I708" s="31" t="s">
        <v>2541</v>
      </c>
      <c r="J708" s="24" t="s">
        <v>2542</v>
      </c>
      <c r="K708" s="36">
        <v>250</v>
      </c>
      <c r="L708" s="36" t="s">
        <v>31</v>
      </c>
      <c r="M708" s="31" t="s">
        <v>838</v>
      </c>
      <c r="N708" s="24" t="s">
        <v>839</v>
      </c>
      <c r="O708" s="24">
        <v>3</v>
      </c>
      <c r="P708" s="24"/>
      <c r="Q708" s="31" t="s">
        <v>34</v>
      </c>
      <c r="R708" s="49" t="s">
        <v>45</v>
      </c>
      <c r="S708" s="49"/>
      <c r="T708" s="31" t="s">
        <v>35</v>
      </c>
      <c r="U708" s="34"/>
      <c r="V708" s="34"/>
      <c r="W708" s="34" t="str">
        <f t="shared" si="0"/>
        <v/>
      </c>
      <c r="X708" s="34" t="str">
        <f t="shared" si="1"/>
        <v/>
      </c>
    </row>
    <row r="709" spans="1:24" ht="14.25" customHeight="1" x14ac:dyDescent="0.25">
      <c r="A709" s="40">
        <v>17.939999999999998</v>
      </c>
      <c r="B709" s="40">
        <v>18</v>
      </c>
      <c r="C709" s="24" t="s">
        <v>1970</v>
      </c>
      <c r="D709" s="24"/>
      <c r="E709" s="24" t="s">
        <v>495</v>
      </c>
      <c r="F709" s="24" t="s">
        <v>2543</v>
      </c>
      <c r="G709" s="31" t="s">
        <v>69</v>
      </c>
      <c r="H709" s="24" t="s">
        <v>1967</v>
      </c>
      <c r="I709" s="31" t="s">
        <v>2544</v>
      </c>
      <c r="J709" s="24" t="s">
        <v>2545</v>
      </c>
      <c r="K709" s="36">
        <v>745</v>
      </c>
      <c r="L709" s="36" t="s">
        <v>31</v>
      </c>
      <c r="M709" s="31" t="s">
        <v>72</v>
      </c>
      <c r="N709" s="24" t="s">
        <v>33</v>
      </c>
      <c r="O709" s="24">
        <v>8</v>
      </c>
      <c r="P709" s="24"/>
      <c r="Q709" s="31" t="s">
        <v>34</v>
      </c>
      <c r="R709" s="24" t="s">
        <v>45</v>
      </c>
      <c r="S709" s="24"/>
      <c r="T709" s="31" t="s">
        <v>35</v>
      </c>
      <c r="U709" s="34"/>
      <c r="V709" s="34"/>
      <c r="W709" s="34" t="str">
        <f t="shared" si="0"/>
        <v/>
      </c>
      <c r="X709" s="34" t="str">
        <f t="shared" si="1"/>
        <v/>
      </c>
    </row>
    <row r="710" spans="1:24" ht="14.25" customHeight="1" x14ac:dyDescent="0.25">
      <c r="A710" s="36">
        <v>5.476</v>
      </c>
      <c r="B710" s="24">
        <v>6.95</v>
      </c>
      <c r="C710" s="24" t="s">
        <v>561</v>
      </c>
      <c r="D710" s="24"/>
      <c r="E710" s="24" t="s">
        <v>67</v>
      </c>
      <c r="F710" s="24" t="s">
        <v>2546</v>
      </c>
      <c r="G710" s="31" t="s">
        <v>69</v>
      </c>
      <c r="H710" s="24" t="s">
        <v>2547</v>
      </c>
      <c r="I710" s="31" t="s">
        <v>2548</v>
      </c>
      <c r="J710" s="24" t="s">
        <v>2549</v>
      </c>
      <c r="K710" s="36">
        <v>529</v>
      </c>
      <c r="L710" s="36" t="s">
        <v>31</v>
      </c>
      <c r="M710" s="31" t="s">
        <v>2550</v>
      </c>
      <c r="N710" s="24" t="s">
        <v>58</v>
      </c>
      <c r="O710" s="24">
        <v>5</v>
      </c>
      <c r="P710" s="24"/>
      <c r="Q710" s="31" t="s">
        <v>34</v>
      </c>
      <c r="R710" s="24"/>
      <c r="S710" s="24"/>
      <c r="T710" s="31" t="s">
        <v>35</v>
      </c>
      <c r="U710" s="34"/>
      <c r="V710" s="34"/>
      <c r="W710" s="34" t="str">
        <f t="shared" si="0"/>
        <v/>
      </c>
      <c r="X710" s="34" t="str">
        <f t="shared" si="1"/>
        <v/>
      </c>
    </row>
    <row r="711" spans="1:24" ht="14.25" customHeight="1" x14ac:dyDescent="0.25">
      <c r="A711" s="40">
        <v>719.95</v>
      </c>
      <c r="B711" s="41" t="s">
        <v>2551</v>
      </c>
      <c r="C711" s="24" t="s">
        <v>2552</v>
      </c>
      <c r="D711" s="24"/>
      <c r="E711" s="24" t="s">
        <v>1782</v>
      </c>
      <c r="F711" s="24" t="s">
        <v>2553</v>
      </c>
      <c r="G711" s="31" t="s">
        <v>1784</v>
      </c>
      <c r="H711" s="24" t="s">
        <v>222</v>
      </c>
      <c r="I711" s="31" t="s">
        <v>2554</v>
      </c>
      <c r="J711" s="24" t="s">
        <v>2555</v>
      </c>
      <c r="K711" s="36">
        <v>577</v>
      </c>
      <c r="L711" s="36" t="s">
        <v>31</v>
      </c>
      <c r="M711" s="31" t="s">
        <v>234</v>
      </c>
      <c r="N711" s="24" t="s">
        <v>88</v>
      </c>
      <c r="O711" s="24">
        <v>5</v>
      </c>
      <c r="P711" s="24"/>
      <c r="Q711" s="31" t="s">
        <v>34</v>
      </c>
      <c r="R711" s="49" t="s">
        <v>45</v>
      </c>
      <c r="S711" s="49"/>
      <c r="T711" s="31" t="s">
        <v>35</v>
      </c>
      <c r="U711" s="34"/>
      <c r="V711" s="34"/>
      <c r="W711" s="34" t="str">
        <f t="shared" si="0"/>
        <v/>
      </c>
      <c r="X711" s="34" t="str">
        <f t="shared" si="1"/>
        <v/>
      </c>
    </row>
    <row r="712" spans="1:24" ht="14.25" customHeight="1" x14ac:dyDescent="0.25">
      <c r="A712" s="22">
        <v>1188</v>
      </c>
      <c r="B712" s="23">
        <v>1540</v>
      </c>
      <c r="C712" s="24"/>
      <c r="D712" s="24"/>
      <c r="E712" s="25" t="s">
        <v>546</v>
      </c>
      <c r="F712" s="25" t="s">
        <v>2556</v>
      </c>
      <c r="G712" s="31" t="s">
        <v>110</v>
      </c>
      <c r="H712" s="25" t="s">
        <v>2557</v>
      </c>
      <c r="I712" s="24"/>
      <c r="J712" s="25" t="s">
        <v>2558</v>
      </c>
      <c r="K712" s="36">
        <v>32</v>
      </c>
      <c r="L712" s="36" t="s">
        <v>31</v>
      </c>
      <c r="M712" s="31" t="s">
        <v>43</v>
      </c>
      <c r="N712" s="24">
        <v>2018</v>
      </c>
      <c r="O712" s="31" t="s">
        <v>822</v>
      </c>
      <c r="P712" s="24" t="s">
        <v>44</v>
      </c>
      <c r="Q712" s="31" t="s">
        <v>34</v>
      </c>
      <c r="R712" s="24" t="s">
        <v>45</v>
      </c>
      <c r="S712" s="24" t="s">
        <v>44</v>
      </c>
      <c r="T712" s="31" t="s">
        <v>35</v>
      </c>
      <c r="U712" s="34"/>
      <c r="V712" s="34"/>
      <c r="W712" s="34" t="str">
        <f t="shared" si="0"/>
        <v/>
      </c>
      <c r="X712" s="34" t="str">
        <f t="shared" si="1"/>
        <v/>
      </c>
    </row>
    <row r="713" spans="1:24" ht="14.25" customHeight="1" x14ac:dyDescent="0.25">
      <c r="A713" s="22">
        <v>557</v>
      </c>
      <c r="B713" s="23">
        <v>742</v>
      </c>
      <c r="C713" s="24"/>
      <c r="D713" s="24"/>
      <c r="E713" s="25" t="s">
        <v>546</v>
      </c>
      <c r="F713" s="25" t="s">
        <v>2559</v>
      </c>
      <c r="G713" s="31" t="s">
        <v>110</v>
      </c>
      <c r="H713" s="25" t="s">
        <v>2557</v>
      </c>
      <c r="I713" s="24"/>
      <c r="J713" s="25" t="s">
        <v>2560</v>
      </c>
      <c r="K713" s="36">
        <v>33</v>
      </c>
      <c r="L713" s="36" t="s">
        <v>31</v>
      </c>
      <c r="M713" s="31" t="s">
        <v>43</v>
      </c>
      <c r="N713" s="24">
        <v>2018</v>
      </c>
      <c r="O713" s="31" t="s">
        <v>822</v>
      </c>
      <c r="P713" s="24" t="s">
        <v>44</v>
      </c>
      <c r="Q713" s="31" t="s">
        <v>34</v>
      </c>
      <c r="R713" s="24" t="s">
        <v>45</v>
      </c>
      <c r="S713" s="24" t="s">
        <v>44</v>
      </c>
      <c r="T713" s="31" t="s">
        <v>35</v>
      </c>
      <c r="U713" s="34"/>
      <c r="V713" s="34"/>
      <c r="W713" s="34" t="str">
        <f t="shared" si="0"/>
        <v/>
      </c>
      <c r="X713" s="34" t="str">
        <f t="shared" si="1"/>
        <v/>
      </c>
    </row>
    <row r="714" spans="1:24" ht="14.25" customHeight="1" x14ac:dyDescent="0.25">
      <c r="A714" s="40">
        <v>9.56</v>
      </c>
      <c r="B714" s="40" t="s">
        <v>2561</v>
      </c>
      <c r="C714" s="24" t="s">
        <v>798</v>
      </c>
      <c r="D714" s="24"/>
      <c r="E714" s="24" t="s">
        <v>1287</v>
      </c>
      <c r="F714" s="24" t="s">
        <v>2562</v>
      </c>
      <c r="G714" s="31" t="s">
        <v>1289</v>
      </c>
      <c r="H714" s="24" t="s">
        <v>798</v>
      </c>
      <c r="I714" s="84" t="s">
        <v>2563</v>
      </c>
      <c r="J714" s="51" t="s">
        <v>2564</v>
      </c>
      <c r="K714" s="36">
        <v>407</v>
      </c>
      <c r="L714" s="36" t="s">
        <v>31</v>
      </c>
      <c r="M714" s="31" t="s">
        <v>153</v>
      </c>
      <c r="N714" s="24" t="s">
        <v>88</v>
      </c>
      <c r="O714" s="24">
        <v>4</v>
      </c>
      <c r="P714" s="24"/>
      <c r="Q714" s="31" t="s">
        <v>34</v>
      </c>
      <c r="R714" s="24"/>
      <c r="S714" s="24"/>
      <c r="T714" s="31" t="s">
        <v>35</v>
      </c>
      <c r="U714" s="34"/>
      <c r="V714" s="34"/>
      <c r="W714" s="34" t="str">
        <f t="shared" si="0"/>
        <v/>
      </c>
      <c r="X714" s="34" t="str">
        <f t="shared" si="1"/>
        <v/>
      </c>
    </row>
    <row r="715" spans="1:24" ht="14.25" customHeight="1" x14ac:dyDescent="0.25">
      <c r="A715" s="40">
        <v>11</v>
      </c>
      <c r="B715" s="45" t="s">
        <v>2151</v>
      </c>
      <c r="C715" s="24" t="s">
        <v>115</v>
      </c>
      <c r="D715" s="24"/>
      <c r="E715" s="24" t="s">
        <v>25</v>
      </c>
      <c r="F715" s="24" t="s">
        <v>2565</v>
      </c>
      <c r="G715" s="31" t="s">
        <v>810</v>
      </c>
      <c r="H715" s="24" t="s">
        <v>84</v>
      </c>
      <c r="I715" s="84" t="s">
        <v>2566</v>
      </c>
      <c r="J715" s="51" t="s">
        <v>2567</v>
      </c>
      <c r="K715" s="53">
        <v>496</v>
      </c>
      <c r="L715" s="53" t="s">
        <v>31</v>
      </c>
      <c r="M715" s="31" t="s">
        <v>234</v>
      </c>
      <c r="N715" s="24" t="s">
        <v>88</v>
      </c>
      <c r="O715" s="24">
        <v>5</v>
      </c>
      <c r="P715" s="24"/>
      <c r="Q715" s="31" t="s">
        <v>34</v>
      </c>
      <c r="R715" s="24"/>
      <c r="S715" s="24"/>
      <c r="T715" s="31" t="s">
        <v>35</v>
      </c>
      <c r="U715" s="34"/>
      <c r="V715" s="34"/>
      <c r="W715" s="34" t="str">
        <f t="shared" si="0"/>
        <v/>
      </c>
      <c r="X715" s="34" t="str">
        <f t="shared" si="1"/>
        <v/>
      </c>
    </row>
    <row r="716" spans="1:24" ht="14.25" customHeight="1" x14ac:dyDescent="0.25">
      <c r="A716" s="40">
        <v>4.13</v>
      </c>
      <c r="B716" s="45" t="s">
        <v>2568</v>
      </c>
      <c r="C716" s="24" t="s">
        <v>669</v>
      </c>
      <c r="D716" s="24"/>
      <c r="E716" s="24" t="s">
        <v>25</v>
      </c>
      <c r="F716" s="24" t="s">
        <v>2569</v>
      </c>
      <c r="G716" s="27" t="s">
        <v>810</v>
      </c>
      <c r="H716" s="24" t="s">
        <v>40</v>
      </c>
      <c r="I716" s="31" t="s">
        <v>2566</v>
      </c>
      <c r="J716" s="51" t="s">
        <v>2570</v>
      </c>
      <c r="K716" s="53">
        <v>497</v>
      </c>
      <c r="L716" s="53" t="s">
        <v>31</v>
      </c>
      <c r="M716" s="31" t="s">
        <v>234</v>
      </c>
      <c r="N716" s="24" t="s">
        <v>88</v>
      </c>
      <c r="O716" s="24">
        <v>5</v>
      </c>
      <c r="P716" s="24"/>
      <c r="Q716" s="31" t="s">
        <v>34</v>
      </c>
      <c r="R716" s="24" t="s">
        <v>45</v>
      </c>
      <c r="S716" s="24"/>
      <c r="T716" s="31" t="s">
        <v>35</v>
      </c>
      <c r="U716" s="34"/>
      <c r="V716" s="34"/>
      <c r="W716" s="34" t="str">
        <f t="shared" si="0"/>
        <v/>
      </c>
      <c r="X716" s="34" t="str">
        <f t="shared" si="1"/>
        <v/>
      </c>
    </row>
    <row r="717" spans="1:24" ht="14.25" customHeight="1" x14ac:dyDescent="0.25">
      <c r="A717" s="22">
        <v>14.8</v>
      </c>
      <c r="B717" s="23">
        <v>91</v>
      </c>
      <c r="C717" s="24"/>
      <c r="D717" s="24"/>
      <c r="E717" s="25" t="s">
        <v>2571</v>
      </c>
      <c r="F717" s="25" t="s">
        <v>2572</v>
      </c>
      <c r="G717" s="27" t="s">
        <v>39</v>
      </c>
      <c r="H717" s="25" t="s">
        <v>36</v>
      </c>
      <c r="I717" s="31" t="s">
        <v>2573</v>
      </c>
      <c r="J717" s="25" t="s">
        <v>2574</v>
      </c>
      <c r="K717" s="36">
        <v>34</v>
      </c>
      <c r="L717" s="36" t="s">
        <v>31</v>
      </c>
      <c r="M717" s="31" t="s">
        <v>43</v>
      </c>
      <c r="N717" s="24">
        <v>2018</v>
      </c>
      <c r="O717" s="24">
        <v>51</v>
      </c>
      <c r="P717" s="24" t="s">
        <v>44</v>
      </c>
      <c r="Q717" s="31" t="s">
        <v>34</v>
      </c>
      <c r="R717" s="24" t="s">
        <v>45</v>
      </c>
      <c r="S717" s="24" t="s">
        <v>44</v>
      </c>
      <c r="T717" s="31" t="s">
        <v>35</v>
      </c>
      <c r="U717" s="34"/>
      <c r="V717" s="34"/>
      <c r="W717" s="34" t="str">
        <f t="shared" si="0"/>
        <v/>
      </c>
      <c r="X717" s="34" t="str">
        <f t="shared" si="1"/>
        <v/>
      </c>
    </row>
    <row r="718" spans="1:24" ht="14.25" customHeight="1" x14ac:dyDescent="0.25">
      <c r="A718" s="40">
        <v>0.26100000000000001</v>
      </c>
      <c r="B718" s="41">
        <v>0.27500000000000002</v>
      </c>
      <c r="C718" s="24" t="s">
        <v>24</v>
      </c>
      <c r="D718" s="24"/>
      <c r="E718" s="24" t="s">
        <v>325</v>
      </c>
      <c r="F718" s="24" t="s">
        <v>2575</v>
      </c>
      <c r="G718" s="31" t="s">
        <v>69</v>
      </c>
      <c r="H718" s="24" t="s">
        <v>28</v>
      </c>
      <c r="I718" s="31" t="s">
        <v>2576</v>
      </c>
      <c r="J718" s="24" t="s">
        <v>2577</v>
      </c>
      <c r="K718" s="36">
        <v>184</v>
      </c>
      <c r="L718" s="36" t="s">
        <v>31</v>
      </c>
      <c r="M718" s="31" t="s">
        <v>119</v>
      </c>
      <c r="N718" s="24" t="s">
        <v>33</v>
      </c>
      <c r="O718" s="24">
        <v>2</v>
      </c>
      <c r="P718" s="24"/>
      <c r="Q718" s="31" t="s">
        <v>34</v>
      </c>
      <c r="R718" s="24"/>
      <c r="S718" s="24"/>
      <c r="T718" s="31" t="s">
        <v>35</v>
      </c>
      <c r="U718" s="34"/>
      <c r="V718" s="34"/>
      <c r="W718" s="34" t="str">
        <f t="shared" si="0"/>
        <v/>
      </c>
      <c r="X718" s="34" t="str">
        <f t="shared" si="1"/>
        <v/>
      </c>
    </row>
    <row r="719" spans="1:24" ht="14.25" customHeight="1" x14ac:dyDescent="0.25">
      <c r="A719" s="36">
        <v>4.0350000000000001</v>
      </c>
      <c r="B719" s="40" t="s">
        <v>283</v>
      </c>
      <c r="C719" s="24" t="s">
        <v>585</v>
      </c>
      <c r="D719" s="24"/>
      <c r="E719" s="24" t="s">
        <v>325</v>
      </c>
      <c r="F719" s="24" t="s">
        <v>2578</v>
      </c>
      <c r="G719" s="31" t="s">
        <v>69</v>
      </c>
      <c r="H719" s="24" t="s">
        <v>585</v>
      </c>
      <c r="I719" s="84" t="s">
        <v>2579</v>
      </c>
      <c r="J719" s="51" t="s">
        <v>2580</v>
      </c>
      <c r="K719" s="36">
        <v>474</v>
      </c>
      <c r="L719" s="36" t="s">
        <v>31</v>
      </c>
      <c r="M719" s="31" t="s">
        <v>2550</v>
      </c>
      <c r="N719" s="24" t="s">
        <v>58</v>
      </c>
      <c r="O719" s="24">
        <v>5</v>
      </c>
      <c r="P719" s="24"/>
      <c r="Q719" s="31" t="s">
        <v>34</v>
      </c>
      <c r="R719" s="24"/>
      <c r="S719" s="24"/>
      <c r="T719" s="31" t="s">
        <v>35</v>
      </c>
      <c r="U719" s="34"/>
      <c r="V719" s="34"/>
      <c r="W719" s="34" t="str">
        <f t="shared" si="0"/>
        <v/>
      </c>
      <c r="X719" s="34" t="str">
        <f t="shared" si="1"/>
        <v/>
      </c>
    </row>
    <row r="720" spans="1:24" ht="14.25" customHeight="1" x14ac:dyDescent="0.25">
      <c r="A720" s="40">
        <v>81</v>
      </c>
      <c r="B720" s="40" t="s">
        <v>2581</v>
      </c>
      <c r="C720" s="51" t="s">
        <v>49</v>
      </c>
      <c r="D720" s="24"/>
      <c r="E720" s="24" t="s">
        <v>230</v>
      </c>
      <c r="F720" s="36" t="s">
        <v>2582</v>
      </c>
      <c r="G720" s="56" t="s">
        <v>100</v>
      </c>
      <c r="H720" s="24" t="s">
        <v>40</v>
      </c>
      <c r="I720" s="168" t="s">
        <v>2583</v>
      </c>
      <c r="J720" s="126" t="s">
        <v>2584</v>
      </c>
      <c r="K720" s="36">
        <v>583</v>
      </c>
      <c r="L720" s="36" t="s">
        <v>31</v>
      </c>
      <c r="M720" s="31" t="s">
        <v>234</v>
      </c>
      <c r="N720" s="24" t="s">
        <v>88</v>
      </c>
      <c r="O720" s="24">
        <v>5</v>
      </c>
      <c r="P720" s="24"/>
      <c r="Q720" s="31" t="s">
        <v>34</v>
      </c>
      <c r="R720" s="24" t="s">
        <v>45</v>
      </c>
      <c r="S720" s="24"/>
      <c r="T720" s="31" t="s">
        <v>35</v>
      </c>
      <c r="U720" s="34"/>
      <c r="V720" s="34"/>
      <c r="W720" s="34" t="str">
        <f t="shared" si="0"/>
        <v/>
      </c>
      <c r="X720" s="34" t="str">
        <f t="shared" si="1"/>
        <v/>
      </c>
    </row>
    <row r="721" spans="1:24" ht="14.25" customHeight="1" x14ac:dyDescent="0.25">
      <c r="A721" s="40">
        <v>8.0000000000000016E-2</v>
      </c>
      <c r="B721" s="40">
        <v>0.3</v>
      </c>
      <c r="C721" s="24" t="s">
        <v>24</v>
      </c>
      <c r="D721" s="24"/>
      <c r="E721" s="24" t="s">
        <v>325</v>
      </c>
      <c r="F721" s="24" t="s">
        <v>2585</v>
      </c>
      <c r="G721" s="31" t="s">
        <v>69</v>
      </c>
      <c r="H721" s="24" t="s">
        <v>28</v>
      </c>
      <c r="I721" s="31" t="s">
        <v>2586</v>
      </c>
      <c r="J721" s="24" t="s">
        <v>2587</v>
      </c>
      <c r="K721" s="36">
        <v>62</v>
      </c>
      <c r="L721" s="36" t="s">
        <v>31</v>
      </c>
      <c r="M721" s="31" t="s">
        <v>622</v>
      </c>
      <c r="N721" s="24" t="s">
        <v>33</v>
      </c>
      <c r="O721" s="24">
        <v>6</v>
      </c>
      <c r="P721" s="31" t="s">
        <v>623</v>
      </c>
      <c r="Q721" s="31" t="s">
        <v>34</v>
      </c>
      <c r="R721" s="24" t="s">
        <v>45</v>
      </c>
      <c r="S721" s="24" t="s">
        <v>329</v>
      </c>
      <c r="T721" s="31" t="s">
        <v>35</v>
      </c>
      <c r="U721" s="34"/>
      <c r="V721" s="34"/>
      <c r="W721" s="34" t="str">
        <f t="shared" si="0"/>
        <v/>
      </c>
      <c r="X721" s="34" t="str">
        <f t="shared" si="1"/>
        <v/>
      </c>
    </row>
    <row r="722" spans="1:24" ht="14.25" customHeight="1" x14ac:dyDescent="0.25">
      <c r="A722" s="40">
        <v>0.13999999999999999</v>
      </c>
      <c r="B722" s="40">
        <v>0.4</v>
      </c>
      <c r="C722" s="24" t="s">
        <v>24</v>
      </c>
      <c r="D722" s="24"/>
      <c r="E722" s="24" t="s">
        <v>325</v>
      </c>
      <c r="F722" s="24" t="s">
        <v>2585</v>
      </c>
      <c r="G722" s="31" t="s">
        <v>69</v>
      </c>
      <c r="H722" s="24" t="s">
        <v>28</v>
      </c>
      <c r="I722" s="31" t="s">
        <v>2588</v>
      </c>
      <c r="J722" s="24" t="s">
        <v>2589</v>
      </c>
      <c r="K722" s="36">
        <v>61</v>
      </c>
      <c r="L722" s="36" t="s">
        <v>31</v>
      </c>
      <c r="M722" s="31" t="s">
        <v>622</v>
      </c>
      <c r="N722" s="24" t="s">
        <v>33</v>
      </c>
      <c r="O722" s="24">
        <v>6</v>
      </c>
      <c r="P722" s="31" t="s">
        <v>623</v>
      </c>
      <c r="Q722" s="31" t="s">
        <v>34</v>
      </c>
      <c r="R722" s="24" t="s">
        <v>45</v>
      </c>
      <c r="S722" s="24" t="s">
        <v>329</v>
      </c>
      <c r="T722" s="31" t="s">
        <v>35</v>
      </c>
      <c r="U722" s="34"/>
      <c r="V722" s="34"/>
      <c r="W722" s="34" t="str">
        <f t="shared" si="0"/>
        <v/>
      </c>
      <c r="X722" s="34" t="str">
        <f t="shared" si="1"/>
        <v/>
      </c>
    </row>
    <row r="723" spans="1:24" ht="14.25" customHeight="1" x14ac:dyDescent="0.25">
      <c r="A723" s="40">
        <v>5.7883999999999993</v>
      </c>
      <c r="B723" s="40">
        <v>8.25</v>
      </c>
      <c r="C723" s="24" t="s">
        <v>36</v>
      </c>
      <c r="D723" s="24"/>
      <c r="E723" s="24" t="s">
        <v>477</v>
      </c>
      <c r="F723" s="24" t="s">
        <v>2590</v>
      </c>
      <c r="G723" s="31" t="s">
        <v>110</v>
      </c>
      <c r="H723" s="24" t="s">
        <v>40</v>
      </c>
      <c r="I723" s="31" t="s">
        <v>2591</v>
      </c>
      <c r="J723" s="24" t="s">
        <v>2592</v>
      </c>
      <c r="K723" s="30">
        <v>64</v>
      </c>
      <c r="L723" s="30" t="s">
        <v>31</v>
      </c>
      <c r="M723" s="31" t="s">
        <v>622</v>
      </c>
      <c r="N723" s="24" t="s">
        <v>33</v>
      </c>
      <c r="O723" s="24">
        <v>6</v>
      </c>
      <c r="P723" s="31" t="s">
        <v>623</v>
      </c>
      <c r="Q723" s="31" t="s">
        <v>34</v>
      </c>
      <c r="R723" s="24" t="s">
        <v>45</v>
      </c>
      <c r="S723" s="24" t="s">
        <v>329</v>
      </c>
      <c r="T723" s="31" t="s">
        <v>35</v>
      </c>
      <c r="U723" s="34"/>
      <c r="V723" s="34"/>
      <c r="W723" s="34" t="str">
        <f t="shared" si="0"/>
        <v/>
      </c>
      <c r="X723" s="34" t="str">
        <f t="shared" si="1"/>
        <v/>
      </c>
    </row>
    <row r="724" spans="1:24" ht="14.25" customHeight="1" x14ac:dyDescent="0.25">
      <c r="A724" s="40">
        <v>5.7883999999999993</v>
      </c>
      <c r="B724" s="40">
        <v>8.6999999999999993</v>
      </c>
      <c r="C724" s="24" t="s">
        <v>36</v>
      </c>
      <c r="D724" s="24"/>
      <c r="E724" s="24" t="s">
        <v>808</v>
      </c>
      <c r="F724" s="24" t="s">
        <v>2593</v>
      </c>
      <c r="G724" s="27" t="s">
        <v>39</v>
      </c>
      <c r="H724" s="24" t="s">
        <v>40</v>
      </c>
      <c r="I724" s="31" t="s">
        <v>2591</v>
      </c>
      <c r="J724" s="24" t="s">
        <v>2592</v>
      </c>
      <c r="K724" s="35">
        <v>64</v>
      </c>
      <c r="L724" s="35" t="s">
        <v>47</v>
      </c>
      <c r="M724" s="31" t="s">
        <v>622</v>
      </c>
      <c r="N724" s="24" t="s">
        <v>33</v>
      </c>
      <c r="O724" s="24">
        <v>6</v>
      </c>
      <c r="P724" s="31" t="s">
        <v>623</v>
      </c>
      <c r="Q724" s="31" t="s">
        <v>34</v>
      </c>
      <c r="R724" s="24" t="s">
        <v>45</v>
      </c>
      <c r="S724" s="24" t="s">
        <v>329</v>
      </c>
      <c r="T724" s="31" t="s">
        <v>35</v>
      </c>
      <c r="U724" s="34"/>
      <c r="V724" s="34"/>
      <c r="W724" s="34" t="str">
        <f t="shared" si="0"/>
        <v/>
      </c>
      <c r="X724" s="34" t="str">
        <f t="shared" si="1"/>
        <v/>
      </c>
    </row>
    <row r="725" spans="1:24" ht="14.25" customHeight="1" x14ac:dyDescent="0.25">
      <c r="A725" s="40">
        <v>11.868</v>
      </c>
      <c r="B725" s="41">
        <v>19.2</v>
      </c>
      <c r="C725" s="24" t="s">
        <v>36</v>
      </c>
      <c r="D725" s="24"/>
      <c r="E725" s="24" t="s">
        <v>808</v>
      </c>
      <c r="F725" s="24" t="s">
        <v>2594</v>
      </c>
      <c r="G725" s="27" t="s">
        <v>39</v>
      </c>
      <c r="H725" s="24" t="s">
        <v>40</v>
      </c>
      <c r="I725" s="31" t="s">
        <v>2595</v>
      </c>
      <c r="J725" s="24" t="s">
        <v>2596</v>
      </c>
      <c r="K725" s="36">
        <v>63</v>
      </c>
      <c r="L725" s="36" t="s">
        <v>31</v>
      </c>
      <c r="M725" s="31" t="s">
        <v>622</v>
      </c>
      <c r="N725" s="24" t="s">
        <v>33</v>
      </c>
      <c r="O725" s="24">
        <v>6</v>
      </c>
      <c r="P725" s="31" t="s">
        <v>623</v>
      </c>
      <c r="Q725" s="31" t="s">
        <v>34</v>
      </c>
      <c r="R725" s="24" t="s">
        <v>45</v>
      </c>
      <c r="S725" s="24" t="s">
        <v>329</v>
      </c>
      <c r="T725" s="31" t="s">
        <v>35</v>
      </c>
      <c r="U725" s="34"/>
      <c r="V725" s="34"/>
      <c r="W725" s="34" t="str">
        <f t="shared" si="0"/>
        <v/>
      </c>
      <c r="X725" s="34" t="str">
        <f t="shared" si="1"/>
        <v/>
      </c>
    </row>
    <row r="726" spans="1:24" ht="14.25" customHeight="1" x14ac:dyDescent="0.25">
      <c r="A726" s="40">
        <v>35.35</v>
      </c>
      <c r="B726" s="40">
        <v>45</v>
      </c>
      <c r="C726" s="24" t="s">
        <v>235</v>
      </c>
      <c r="D726" s="31" t="s">
        <v>171</v>
      </c>
      <c r="E726" s="24" t="s">
        <v>2597</v>
      </c>
      <c r="F726" s="24" t="s">
        <v>2598</v>
      </c>
      <c r="G726" s="31" t="s">
        <v>46</v>
      </c>
      <c r="H726" s="24" t="s">
        <v>235</v>
      </c>
      <c r="I726" s="31" t="s">
        <v>2599</v>
      </c>
      <c r="J726" s="24" t="s">
        <v>2600</v>
      </c>
      <c r="K726" s="36">
        <v>1</v>
      </c>
      <c r="L726" s="36" t="s">
        <v>31</v>
      </c>
      <c r="M726" s="31" t="s">
        <v>175</v>
      </c>
      <c r="N726" s="24" t="s">
        <v>33</v>
      </c>
      <c r="O726" s="24">
        <v>1</v>
      </c>
      <c r="P726" s="24"/>
      <c r="Q726" s="31" t="s">
        <v>34</v>
      </c>
      <c r="R726" s="24" t="s">
        <v>45</v>
      </c>
      <c r="S726" s="24"/>
      <c r="T726" s="31" t="s">
        <v>35</v>
      </c>
      <c r="U726" s="34"/>
      <c r="V726" s="34"/>
      <c r="W726" s="34" t="str">
        <f t="shared" si="0"/>
        <v/>
      </c>
      <c r="X726" s="34" t="str">
        <f t="shared" si="1"/>
        <v/>
      </c>
    </row>
    <row r="727" spans="1:24" ht="14.25" customHeight="1" x14ac:dyDescent="0.25">
      <c r="A727" s="40">
        <v>126.60000000000001</v>
      </c>
      <c r="B727" s="40" t="s">
        <v>283</v>
      </c>
      <c r="C727" s="24" t="s">
        <v>207</v>
      </c>
      <c r="D727" s="31" t="s">
        <v>171</v>
      </c>
      <c r="E727" s="24" t="s">
        <v>2597</v>
      </c>
      <c r="F727" s="24" t="s">
        <v>2601</v>
      </c>
      <c r="G727" s="31" t="s">
        <v>46</v>
      </c>
      <c r="H727" s="24" t="s">
        <v>107</v>
      </c>
      <c r="I727" s="31" t="s">
        <v>2602</v>
      </c>
      <c r="J727" s="24" t="s">
        <v>2600</v>
      </c>
      <c r="K727" s="36">
        <v>2</v>
      </c>
      <c r="L727" s="36" t="s">
        <v>31</v>
      </c>
      <c r="M727" s="31" t="s">
        <v>175</v>
      </c>
      <c r="N727" s="24" t="s">
        <v>33</v>
      </c>
      <c r="O727" s="24">
        <v>1</v>
      </c>
      <c r="P727" s="24"/>
      <c r="Q727" s="31" t="s">
        <v>34</v>
      </c>
      <c r="R727" s="24" t="s">
        <v>45</v>
      </c>
      <c r="S727" s="24"/>
      <c r="T727" s="31" t="s">
        <v>35</v>
      </c>
      <c r="U727" s="34"/>
      <c r="V727" s="34"/>
      <c r="W727" s="34" t="str">
        <f t="shared" si="0"/>
        <v/>
      </c>
      <c r="X727" s="34" t="str">
        <f t="shared" si="1"/>
        <v/>
      </c>
    </row>
    <row r="728" spans="1:24" ht="14.25" customHeight="1" x14ac:dyDescent="0.25">
      <c r="A728" s="40">
        <v>9.9</v>
      </c>
      <c r="B728" s="41" t="s">
        <v>2603</v>
      </c>
      <c r="C728" s="24" t="s">
        <v>2604</v>
      </c>
      <c r="D728" s="24"/>
      <c r="E728" s="24" t="s">
        <v>2605</v>
      </c>
      <c r="F728" s="24" t="s">
        <v>2606</v>
      </c>
      <c r="G728" s="24" t="s">
        <v>2496</v>
      </c>
      <c r="H728" s="24" t="s">
        <v>40</v>
      </c>
      <c r="I728" s="31" t="s">
        <v>2607</v>
      </c>
      <c r="J728" s="24" t="s">
        <v>2608</v>
      </c>
      <c r="K728" s="30">
        <v>350</v>
      </c>
      <c r="L728" s="30" t="s">
        <v>31</v>
      </c>
      <c r="M728" s="31" t="s">
        <v>87</v>
      </c>
      <c r="N728" s="24" t="s">
        <v>88</v>
      </c>
      <c r="O728" s="24">
        <v>3</v>
      </c>
      <c r="P728" s="24"/>
      <c r="Q728" s="31" t="s">
        <v>34</v>
      </c>
      <c r="R728" s="49" t="s">
        <v>45</v>
      </c>
      <c r="S728" s="49"/>
      <c r="T728" s="31" t="s">
        <v>35</v>
      </c>
      <c r="U728" s="34"/>
      <c r="V728" s="34"/>
      <c r="W728" s="34" t="str">
        <f t="shared" si="0"/>
        <v/>
      </c>
      <c r="X728" s="34" t="str">
        <f t="shared" si="1"/>
        <v/>
      </c>
    </row>
    <row r="729" spans="1:24" ht="14.25" customHeight="1" x14ac:dyDescent="0.25">
      <c r="A729" s="40">
        <v>9.9</v>
      </c>
      <c r="B729" s="40" t="s">
        <v>2609</v>
      </c>
      <c r="C729" s="24" t="s">
        <v>155</v>
      </c>
      <c r="D729" s="24"/>
      <c r="E729" s="24" t="s">
        <v>505</v>
      </c>
      <c r="F729" s="24" t="s">
        <v>2610</v>
      </c>
      <c r="G729" s="31" t="s">
        <v>83</v>
      </c>
      <c r="H729" s="24" t="s">
        <v>40</v>
      </c>
      <c r="I729" s="31" t="s">
        <v>2607</v>
      </c>
      <c r="J729" s="24" t="s">
        <v>2608</v>
      </c>
      <c r="K729" s="35">
        <v>350</v>
      </c>
      <c r="L729" s="35" t="s">
        <v>47</v>
      </c>
      <c r="M729" s="31" t="s">
        <v>87</v>
      </c>
      <c r="N729" s="24" t="s">
        <v>88</v>
      </c>
      <c r="O729" s="24">
        <v>3</v>
      </c>
      <c r="P729" s="24"/>
      <c r="Q729" s="31" t="s">
        <v>34</v>
      </c>
      <c r="R729" s="49" t="s">
        <v>45</v>
      </c>
      <c r="S729" s="49"/>
      <c r="T729" s="31" t="s">
        <v>35</v>
      </c>
      <c r="U729" s="34"/>
      <c r="V729" s="34"/>
      <c r="W729" s="34" t="str">
        <f t="shared" si="0"/>
        <v/>
      </c>
      <c r="X729" s="34" t="str">
        <f t="shared" si="1"/>
        <v/>
      </c>
    </row>
    <row r="730" spans="1:24" ht="14.25" customHeight="1" x14ac:dyDescent="0.25">
      <c r="A730" s="40">
        <v>9.9</v>
      </c>
      <c r="B730" s="40" t="s">
        <v>296</v>
      </c>
      <c r="C730" s="24" t="s">
        <v>155</v>
      </c>
      <c r="D730" s="24"/>
      <c r="E730" s="24" t="s">
        <v>636</v>
      </c>
      <c r="F730" s="24" t="s">
        <v>2610</v>
      </c>
      <c r="G730" s="31" t="s">
        <v>83</v>
      </c>
      <c r="H730" s="24" t="s">
        <v>40</v>
      </c>
      <c r="I730" s="31" t="s">
        <v>2607</v>
      </c>
      <c r="J730" s="24" t="s">
        <v>2608</v>
      </c>
      <c r="K730" s="35">
        <v>350</v>
      </c>
      <c r="L730" s="35" t="s">
        <v>48</v>
      </c>
      <c r="M730" s="31" t="s">
        <v>87</v>
      </c>
      <c r="N730" s="24" t="s">
        <v>88</v>
      </c>
      <c r="O730" s="24">
        <v>3</v>
      </c>
      <c r="P730" s="24"/>
      <c r="Q730" s="31" t="s">
        <v>34</v>
      </c>
      <c r="R730" s="49" t="s">
        <v>45</v>
      </c>
      <c r="S730" s="49"/>
      <c r="T730" s="31" t="s">
        <v>35</v>
      </c>
      <c r="U730" s="34"/>
      <c r="V730" s="34"/>
      <c r="W730" s="34" t="str">
        <f t="shared" si="0"/>
        <v/>
      </c>
      <c r="X730" s="34" t="str">
        <f t="shared" si="1"/>
        <v/>
      </c>
    </row>
    <row r="731" spans="1:24" ht="14.25" customHeight="1" x14ac:dyDescent="0.25">
      <c r="A731" s="40">
        <v>54.95</v>
      </c>
      <c r="B731" s="40" t="s">
        <v>2611</v>
      </c>
      <c r="C731" s="51" t="s">
        <v>669</v>
      </c>
      <c r="D731" s="24"/>
      <c r="E731" s="31" t="s">
        <v>2612</v>
      </c>
      <c r="F731" s="24" t="s">
        <v>2613</v>
      </c>
      <c r="G731" s="31" t="s">
        <v>110</v>
      </c>
      <c r="H731" s="24" t="s">
        <v>40</v>
      </c>
      <c r="I731" s="31" t="s">
        <v>2614</v>
      </c>
      <c r="J731" s="24" t="s">
        <v>2615</v>
      </c>
      <c r="K731" s="36">
        <v>575</v>
      </c>
      <c r="L731" s="36" t="s">
        <v>31</v>
      </c>
      <c r="M731" s="31" t="s">
        <v>234</v>
      </c>
      <c r="N731" s="24" t="s">
        <v>88</v>
      </c>
      <c r="O731" s="24">
        <v>5</v>
      </c>
      <c r="P731" s="24"/>
      <c r="Q731" s="31" t="s">
        <v>34</v>
      </c>
      <c r="R731" s="24" t="s">
        <v>45</v>
      </c>
      <c r="S731" s="24"/>
      <c r="T731" s="31" t="s">
        <v>35</v>
      </c>
      <c r="U731" s="34"/>
      <c r="V731" s="34"/>
      <c r="W731" s="34" t="str">
        <f t="shared" si="0"/>
        <v/>
      </c>
      <c r="X731" s="34" t="str">
        <f t="shared" si="1"/>
        <v/>
      </c>
    </row>
    <row r="732" spans="1:24" ht="14.25" customHeight="1" x14ac:dyDescent="0.25">
      <c r="A732" s="40">
        <v>54.95</v>
      </c>
      <c r="B732" s="40" t="s">
        <v>2616</v>
      </c>
      <c r="C732" s="51" t="s">
        <v>90</v>
      </c>
      <c r="D732" s="24"/>
      <c r="E732" s="24" t="s">
        <v>178</v>
      </c>
      <c r="F732" s="24" t="s">
        <v>2617</v>
      </c>
      <c r="G732" s="31" t="s">
        <v>180</v>
      </c>
      <c r="H732" s="51" t="s">
        <v>40</v>
      </c>
      <c r="I732" s="84" t="s">
        <v>2614</v>
      </c>
      <c r="J732" s="51" t="s">
        <v>2615</v>
      </c>
      <c r="K732" s="36">
        <v>575</v>
      </c>
      <c r="L732" s="36" t="s">
        <v>31</v>
      </c>
      <c r="M732" s="31" t="s">
        <v>234</v>
      </c>
      <c r="N732" s="24" t="s">
        <v>88</v>
      </c>
      <c r="O732" s="24">
        <v>5</v>
      </c>
      <c r="P732" s="24"/>
      <c r="Q732" s="31" t="s">
        <v>34</v>
      </c>
      <c r="R732" s="24" t="s">
        <v>45</v>
      </c>
      <c r="S732" s="24"/>
      <c r="T732" s="31" t="s">
        <v>35</v>
      </c>
      <c r="U732" s="34"/>
      <c r="V732" s="34"/>
      <c r="W732" s="34" t="str">
        <f t="shared" si="0"/>
        <v/>
      </c>
      <c r="X732" s="34" t="str">
        <f t="shared" si="1"/>
        <v/>
      </c>
    </row>
    <row r="733" spans="1:24" ht="14.25" customHeight="1" x14ac:dyDescent="0.25">
      <c r="A733" s="113">
        <v>36</v>
      </c>
      <c r="B733" s="83"/>
      <c r="C733" s="114" t="s">
        <v>2618</v>
      </c>
      <c r="D733" s="24"/>
      <c r="E733" s="83" t="s">
        <v>98</v>
      </c>
      <c r="F733" s="83" t="s">
        <v>2619</v>
      </c>
      <c r="G733" s="116" t="s">
        <v>100</v>
      </c>
      <c r="H733" s="117" t="s">
        <v>2620</v>
      </c>
      <c r="I733" s="117" t="s">
        <v>2621</v>
      </c>
      <c r="J733" s="114" t="s">
        <v>2622</v>
      </c>
      <c r="K733" s="120">
        <v>3</v>
      </c>
      <c r="L733" s="37" t="s">
        <v>31</v>
      </c>
      <c r="M733" s="31" t="s">
        <v>2623</v>
      </c>
      <c r="N733" s="24">
        <v>2018</v>
      </c>
      <c r="O733" s="24"/>
      <c r="P733" s="24" t="s">
        <v>2624</v>
      </c>
      <c r="Q733" s="31" t="s">
        <v>1607</v>
      </c>
      <c r="R733" s="24" t="s">
        <v>45</v>
      </c>
      <c r="S733" s="24" t="s">
        <v>2625</v>
      </c>
      <c r="T733" s="31" t="s">
        <v>35</v>
      </c>
      <c r="U733" s="34"/>
      <c r="V733" s="34"/>
      <c r="W733" s="34" t="str">
        <f t="shared" si="0"/>
        <v/>
      </c>
      <c r="X733" s="34" t="str">
        <f t="shared" si="1"/>
        <v/>
      </c>
    </row>
    <row r="734" spans="1:24" ht="14.25" customHeight="1" x14ac:dyDescent="0.25">
      <c r="A734" s="113">
        <v>36</v>
      </c>
      <c r="B734" s="83" t="s">
        <v>1210</v>
      </c>
      <c r="C734" s="114" t="s">
        <v>2626</v>
      </c>
      <c r="D734" s="24"/>
      <c r="E734" s="83" t="s">
        <v>517</v>
      </c>
      <c r="F734" s="83" t="s">
        <v>2627</v>
      </c>
      <c r="G734" s="116" t="s">
        <v>1784</v>
      </c>
      <c r="H734" s="117" t="s">
        <v>2620</v>
      </c>
      <c r="I734" s="117" t="s">
        <v>2621</v>
      </c>
      <c r="J734" s="114" t="s">
        <v>2622</v>
      </c>
      <c r="K734" s="121">
        <v>3</v>
      </c>
      <c r="L734" s="42" t="s">
        <v>47</v>
      </c>
      <c r="M734" s="31" t="s">
        <v>2623</v>
      </c>
      <c r="N734" s="24">
        <v>2018</v>
      </c>
      <c r="O734" s="24"/>
      <c r="P734" s="24" t="s">
        <v>2624</v>
      </c>
      <c r="Q734" s="31" t="s">
        <v>1607</v>
      </c>
      <c r="R734" s="24" t="s">
        <v>45</v>
      </c>
      <c r="S734" s="24" t="s">
        <v>2625</v>
      </c>
      <c r="T734" s="31" t="s">
        <v>35</v>
      </c>
      <c r="U734" s="34"/>
      <c r="V734" s="34"/>
      <c r="W734" s="34" t="str">
        <f t="shared" si="0"/>
        <v/>
      </c>
      <c r="X734" s="34" t="str">
        <f t="shared" si="1"/>
        <v/>
      </c>
    </row>
    <row r="735" spans="1:24" ht="14.25" customHeight="1" x14ac:dyDescent="0.25">
      <c r="A735" s="113">
        <v>36</v>
      </c>
      <c r="B735" s="83"/>
      <c r="C735" s="114" t="s">
        <v>2618</v>
      </c>
      <c r="D735" s="24"/>
      <c r="E735" s="83" t="s">
        <v>98</v>
      </c>
      <c r="F735" s="83" t="s">
        <v>2628</v>
      </c>
      <c r="G735" s="116" t="s">
        <v>100</v>
      </c>
      <c r="H735" s="117" t="s">
        <v>2620</v>
      </c>
      <c r="I735" s="117" t="s">
        <v>2629</v>
      </c>
      <c r="J735" s="114" t="s">
        <v>2630</v>
      </c>
      <c r="K735" s="120">
        <v>2</v>
      </c>
      <c r="L735" s="37" t="s">
        <v>31</v>
      </c>
      <c r="M735" s="31" t="s">
        <v>2623</v>
      </c>
      <c r="N735" s="24">
        <v>2018</v>
      </c>
      <c r="O735" s="24"/>
      <c r="P735" s="24" t="s">
        <v>2624</v>
      </c>
      <c r="Q735" s="31" t="s">
        <v>1607</v>
      </c>
      <c r="R735" s="24" t="s">
        <v>45</v>
      </c>
      <c r="S735" s="24" t="s">
        <v>2625</v>
      </c>
      <c r="T735" s="31" t="s">
        <v>35</v>
      </c>
      <c r="U735" s="34"/>
      <c r="V735" s="34"/>
      <c r="W735" s="34" t="str">
        <f t="shared" si="0"/>
        <v/>
      </c>
      <c r="X735" s="34" t="str">
        <f t="shared" si="1"/>
        <v/>
      </c>
    </row>
    <row r="736" spans="1:24" ht="14.25" customHeight="1" x14ac:dyDescent="0.25">
      <c r="A736" s="113">
        <v>36</v>
      </c>
      <c r="B736" s="83" t="s">
        <v>1210</v>
      </c>
      <c r="C736" s="114" t="s">
        <v>2626</v>
      </c>
      <c r="D736" s="24"/>
      <c r="E736" s="83" t="s">
        <v>517</v>
      </c>
      <c r="F736" s="83" t="s">
        <v>2631</v>
      </c>
      <c r="G736" s="116" t="s">
        <v>1784</v>
      </c>
      <c r="H736" s="116" t="s">
        <v>2620</v>
      </c>
      <c r="I736" s="116" t="s">
        <v>2629</v>
      </c>
      <c r="J736" s="83" t="s">
        <v>2630</v>
      </c>
      <c r="K736" s="121">
        <v>2</v>
      </c>
      <c r="L736" s="42" t="s">
        <v>47</v>
      </c>
      <c r="M736" s="31" t="s">
        <v>2623</v>
      </c>
      <c r="N736" s="24">
        <v>2018</v>
      </c>
      <c r="O736" s="24"/>
      <c r="P736" s="24" t="s">
        <v>2624</v>
      </c>
      <c r="Q736" s="31" t="s">
        <v>1607</v>
      </c>
      <c r="R736" s="24" t="s">
        <v>45</v>
      </c>
      <c r="S736" s="24" t="s">
        <v>2625</v>
      </c>
      <c r="T736" s="31" t="s">
        <v>35</v>
      </c>
      <c r="U736" s="34"/>
      <c r="V736" s="34"/>
      <c r="W736" s="34" t="str">
        <f t="shared" si="0"/>
        <v/>
      </c>
      <c r="X736" s="34" t="str">
        <f t="shared" si="1"/>
        <v/>
      </c>
    </row>
    <row r="737" spans="1:24" ht="14.25" customHeight="1" x14ac:dyDescent="0.25">
      <c r="A737" s="113">
        <v>36</v>
      </c>
      <c r="B737" s="83"/>
      <c r="C737" s="83" t="s">
        <v>2618</v>
      </c>
      <c r="D737" s="24"/>
      <c r="E737" s="83" t="s">
        <v>98</v>
      </c>
      <c r="F737" s="83" t="s">
        <v>2632</v>
      </c>
      <c r="G737" s="116" t="s">
        <v>100</v>
      </c>
      <c r="H737" s="116" t="s">
        <v>2620</v>
      </c>
      <c r="I737" s="116" t="s">
        <v>2633</v>
      </c>
      <c r="J737" s="83" t="s">
        <v>2634</v>
      </c>
      <c r="K737" s="120">
        <v>1</v>
      </c>
      <c r="L737" s="37" t="s">
        <v>31</v>
      </c>
      <c r="M737" s="31" t="s">
        <v>2623</v>
      </c>
      <c r="N737" s="24">
        <v>2018</v>
      </c>
      <c r="O737" s="24"/>
      <c r="P737" s="24" t="s">
        <v>2624</v>
      </c>
      <c r="Q737" s="31" t="s">
        <v>1607</v>
      </c>
      <c r="R737" s="24" t="s">
        <v>45</v>
      </c>
      <c r="S737" s="24" t="s">
        <v>2625</v>
      </c>
      <c r="T737" s="31" t="s">
        <v>35</v>
      </c>
      <c r="U737" s="34"/>
      <c r="V737" s="34"/>
      <c r="W737" s="34" t="str">
        <f t="shared" si="0"/>
        <v/>
      </c>
      <c r="X737" s="34" t="str">
        <f t="shared" si="1"/>
        <v/>
      </c>
    </row>
    <row r="738" spans="1:24" ht="14.25" customHeight="1" x14ac:dyDescent="0.25">
      <c r="A738" s="113">
        <v>36</v>
      </c>
      <c r="B738" s="83"/>
      <c r="C738" s="114" t="s">
        <v>49</v>
      </c>
      <c r="D738" s="24"/>
      <c r="E738" s="83" t="s">
        <v>2635</v>
      </c>
      <c r="F738" s="83" t="s">
        <v>2636</v>
      </c>
      <c r="G738" s="116" t="s">
        <v>2637</v>
      </c>
      <c r="H738" s="117" t="s">
        <v>2620</v>
      </c>
      <c r="I738" s="117" t="s">
        <v>2633</v>
      </c>
      <c r="J738" s="114" t="s">
        <v>2634</v>
      </c>
      <c r="K738" s="121">
        <v>1</v>
      </c>
      <c r="L738" s="42" t="s">
        <v>47</v>
      </c>
      <c r="M738" s="31" t="s">
        <v>2623</v>
      </c>
      <c r="N738" s="24">
        <v>2018</v>
      </c>
      <c r="O738" s="24"/>
      <c r="P738" s="24" t="s">
        <v>2624</v>
      </c>
      <c r="Q738" s="31" t="s">
        <v>1607</v>
      </c>
      <c r="R738" s="24" t="s">
        <v>45</v>
      </c>
      <c r="S738" s="24" t="s">
        <v>2625</v>
      </c>
      <c r="T738" s="31" t="s">
        <v>35</v>
      </c>
      <c r="U738" s="34"/>
      <c r="V738" s="34"/>
      <c r="W738" s="34" t="str">
        <f t="shared" si="0"/>
        <v/>
      </c>
      <c r="X738" s="34" t="str">
        <f t="shared" si="1"/>
        <v/>
      </c>
    </row>
    <row r="739" spans="1:24" ht="14.25" customHeight="1" x14ac:dyDescent="0.25">
      <c r="A739" s="113">
        <v>36</v>
      </c>
      <c r="B739" s="83"/>
      <c r="C739" s="114" t="s">
        <v>2618</v>
      </c>
      <c r="D739" s="24"/>
      <c r="E739" s="83" t="s">
        <v>2638</v>
      </c>
      <c r="F739" s="83" t="s">
        <v>2639</v>
      </c>
      <c r="G739" s="116" t="s">
        <v>2640</v>
      </c>
      <c r="H739" s="117" t="s">
        <v>2620</v>
      </c>
      <c r="I739" s="117" t="s">
        <v>2633</v>
      </c>
      <c r="J739" s="114" t="s">
        <v>2634</v>
      </c>
      <c r="K739" s="121">
        <v>1</v>
      </c>
      <c r="L739" s="42" t="s">
        <v>48</v>
      </c>
      <c r="M739" s="31" t="s">
        <v>2623</v>
      </c>
      <c r="N739" s="24">
        <v>2018</v>
      </c>
      <c r="O739" s="24"/>
      <c r="P739" s="24" t="s">
        <v>2624</v>
      </c>
      <c r="Q739" s="31" t="s">
        <v>1607</v>
      </c>
      <c r="R739" s="24" t="s">
        <v>45</v>
      </c>
      <c r="S739" s="24" t="s">
        <v>2625</v>
      </c>
      <c r="T739" s="31" t="s">
        <v>35</v>
      </c>
      <c r="U739" s="34"/>
      <c r="V739" s="34"/>
      <c r="W739" s="34" t="str">
        <f t="shared" si="0"/>
        <v/>
      </c>
      <c r="X739" s="34" t="str">
        <f t="shared" si="1"/>
        <v/>
      </c>
    </row>
    <row r="740" spans="1:24" ht="14.25" customHeight="1" x14ac:dyDescent="0.25">
      <c r="A740" s="113">
        <v>36</v>
      </c>
      <c r="B740" s="83" t="s">
        <v>1210</v>
      </c>
      <c r="C740" s="83" t="s">
        <v>2641</v>
      </c>
      <c r="D740" s="24"/>
      <c r="E740" s="83" t="s">
        <v>517</v>
      </c>
      <c r="F740" s="83" t="s">
        <v>2642</v>
      </c>
      <c r="G740" s="116" t="s">
        <v>1784</v>
      </c>
      <c r="H740" s="116" t="s">
        <v>2620</v>
      </c>
      <c r="I740" s="116" t="s">
        <v>2633</v>
      </c>
      <c r="J740" s="83" t="s">
        <v>2634</v>
      </c>
      <c r="K740" s="121">
        <v>1</v>
      </c>
      <c r="L740" s="42" t="s">
        <v>425</v>
      </c>
      <c r="M740" s="31" t="s">
        <v>2623</v>
      </c>
      <c r="N740" s="24">
        <v>2018</v>
      </c>
      <c r="O740" s="24"/>
      <c r="P740" s="24" t="s">
        <v>2624</v>
      </c>
      <c r="Q740" s="31" t="s">
        <v>1607</v>
      </c>
      <c r="R740" s="24" t="s">
        <v>45</v>
      </c>
      <c r="S740" s="24" t="s">
        <v>2625</v>
      </c>
      <c r="T740" s="31" t="s">
        <v>35</v>
      </c>
      <c r="U740" s="34"/>
      <c r="V740" s="34"/>
      <c r="W740" s="34" t="str">
        <f t="shared" si="0"/>
        <v/>
      </c>
      <c r="X740" s="34" t="str">
        <f t="shared" si="1"/>
        <v/>
      </c>
    </row>
    <row r="741" spans="1:24" ht="14.25" customHeight="1" x14ac:dyDescent="0.25">
      <c r="A741" s="40">
        <v>38.950000000000003</v>
      </c>
      <c r="B741" s="45" t="s">
        <v>2643</v>
      </c>
      <c r="C741" s="24" t="s">
        <v>2644</v>
      </c>
      <c r="D741" s="24"/>
      <c r="E741" s="24" t="s">
        <v>178</v>
      </c>
      <c r="F741" s="24" t="s">
        <v>2645</v>
      </c>
      <c r="G741" s="31" t="s">
        <v>180</v>
      </c>
      <c r="H741" s="24" t="s">
        <v>40</v>
      </c>
      <c r="I741" s="31" t="s">
        <v>2646</v>
      </c>
      <c r="J741" s="24" t="s">
        <v>2647</v>
      </c>
      <c r="K741" s="36">
        <v>576</v>
      </c>
      <c r="L741" s="36" t="s">
        <v>31</v>
      </c>
      <c r="M741" s="31" t="s">
        <v>234</v>
      </c>
      <c r="N741" s="24" t="s">
        <v>88</v>
      </c>
      <c r="O741" s="24">
        <v>5</v>
      </c>
      <c r="P741" s="24"/>
      <c r="Q741" s="31" t="s">
        <v>34</v>
      </c>
      <c r="R741" s="24" t="s">
        <v>45</v>
      </c>
      <c r="S741" s="24"/>
      <c r="T741" s="31" t="s">
        <v>35</v>
      </c>
      <c r="U741" s="34"/>
      <c r="V741" s="34"/>
      <c r="W741" s="34" t="str">
        <f t="shared" si="0"/>
        <v/>
      </c>
      <c r="X741" s="34" t="str">
        <f t="shared" si="1"/>
        <v/>
      </c>
    </row>
    <row r="742" spans="1:24" ht="14.25" customHeight="1" x14ac:dyDescent="0.25">
      <c r="A742" s="40">
        <v>0.22290000000000001</v>
      </c>
      <c r="B742" s="24">
        <v>0.4</v>
      </c>
      <c r="C742" s="24" t="s">
        <v>24</v>
      </c>
      <c r="D742" s="24"/>
      <c r="E742" s="24" t="s">
        <v>1026</v>
      </c>
      <c r="F742" s="24" t="s">
        <v>2648</v>
      </c>
      <c r="G742" s="27" t="s">
        <v>39</v>
      </c>
      <c r="H742" s="24" t="s">
        <v>28</v>
      </c>
      <c r="I742" s="31" t="s">
        <v>2649</v>
      </c>
      <c r="J742" s="24" t="s">
        <v>2650</v>
      </c>
      <c r="K742" s="36">
        <v>28</v>
      </c>
      <c r="L742" s="36" t="s">
        <v>31</v>
      </c>
      <c r="M742" s="31" t="s">
        <v>880</v>
      </c>
      <c r="N742" s="24" t="s">
        <v>134</v>
      </c>
      <c r="O742" s="24">
        <v>3</v>
      </c>
      <c r="P742" s="24"/>
      <c r="Q742" s="31" t="s">
        <v>66</v>
      </c>
      <c r="R742" s="24"/>
      <c r="S742" s="24"/>
      <c r="T742" s="31" t="s">
        <v>35</v>
      </c>
      <c r="U742" s="34"/>
      <c r="V742" s="34"/>
      <c r="W742" s="34" t="str">
        <f t="shared" si="0"/>
        <v/>
      </c>
      <c r="X742" s="34" t="str">
        <f t="shared" si="1"/>
        <v/>
      </c>
    </row>
    <row r="743" spans="1:24" ht="14.25" customHeight="1" x14ac:dyDescent="0.25">
      <c r="A743" s="40">
        <v>3.99</v>
      </c>
      <c r="B743" s="40" t="s">
        <v>2418</v>
      </c>
      <c r="C743" s="24" t="s">
        <v>148</v>
      </c>
      <c r="D743" s="24"/>
      <c r="E743" s="24" t="s">
        <v>122</v>
      </c>
      <c r="F743" s="24" t="s">
        <v>2651</v>
      </c>
      <c r="G743" s="31" t="s">
        <v>110</v>
      </c>
      <c r="H743" s="24" t="s">
        <v>798</v>
      </c>
      <c r="I743" s="84" t="s">
        <v>2652</v>
      </c>
      <c r="J743" s="51" t="s">
        <v>2653</v>
      </c>
      <c r="K743" s="36">
        <v>398</v>
      </c>
      <c r="L743" s="36" t="s">
        <v>31</v>
      </c>
      <c r="M743" s="31" t="s">
        <v>153</v>
      </c>
      <c r="N743" s="24" t="s">
        <v>88</v>
      </c>
      <c r="O743" s="24">
        <v>4</v>
      </c>
      <c r="P743" s="24"/>
      <c r="Q743" s="31" t="s">
        <v>34</v>
      </c>
      <c r="R743" s="24"/>
      <c r="S743" s="24"/>
      <c r="T743" s="31" t="s">
        <v>35</v>
      </c>
      <c r="U743" s="34"/>
      <c r="V743" s="34"/>
      <c r="W743" s="34" t="str">
        <f t="shared" si="0"/>
        <v/>
      </c>
      <c r="X743" s="34" t="str">
        <f t="shared" si="1"/>
        <v/>
      </c>
    </row>
    <row r="744" spans="1:24" ht="14.25" customHeight="1" x14ac:dyDescent="0.25">
      <c r="A744" s="40">
        <v>4.3499999999999996</v>
      </c>
      <c r="B744" s="40" t="s">
        <v>2418</v>
      </c>
      <c r="C744" s="24" t="s">
        <v>148</v>
      </c>
      <c r="D744" s="24"/>
      <c r="E744" s="24" t="s">
        <v>122</v>
      </c>
      <c r="F744" s="24" t="s">
        <v>2654</v>
      </c>
      <c r="G744" s="31" t="s">
        <v>110</v>
      </c>
      <c r="H744" s="24" t="s">
        <v>798</v>
      </c>
      <c r="I744" s="31" t="s">
        <v>2655</v>
      </c>
      <c r="J744" s="24" t="s">
        <v>2656</v>
      </c>
      <c r="K744" s="36">
        <v>399</v>
      </c>
      <c r="L744" s="36" t="s">
        <v>31</v>
      </c>
      <c r="M744" s="31" t="s">
        <v>153</v>
      </c>
      <c r="N744" s="24" t="s">
        <v>88</v>
      </c>
      <c r="O744" s="24">
        <v>4</v>
      </c>
      <c r="P744" s="24"/>
      <c r="Q744" s="31" t="s">
        <v>34</v>
      </c>
      <c r="R744" s="24"/>
      <c r="S744" s="24"/>
      <c r="T744" s="31" t="s">
        <v>35</v>
      </c>
      <c r="U744" s="34"/>
      <c r="V744" s="34"/>
      <c r="W744" s="34" t="str">
        <f t="shared" si="0"/>
        <v/>
      </c>
      <c r="X744" s="34" t="str">
        <f t="shared" si="1"/>
        <v/>
      </c>
    </row>
    <row r="745" spans="1:24" ht="14.25" customHeight="1" x14ac:dyDescent="0.25">
      <c r="A745" s="40">
        <v>3.3000000000000003</v>
      </c>
      <c r="B745" s="40" t="s">
        <v>283</v>
      </c>
      <c r="C745" s="24" t="s">
        <v>1395</v>
      </c>
      <c r="D745" s="24"/>
      <c r="E745" s="24" t="s">
        <v>297</v>
      </c>
      <c r="F745" s="24" t="s">
        <v>2657</v>
      </c>
      <c r="G745" s="31" t="s">
        <v>321</v>
      </c>
      <c r="H745" s="24" t="s">
        <v>1397</v>
      </c>
      <c r="I745" s="84" t="s">
        <v>2658</v>
      </c>
      <c r="J745" s="51" t="s">
        <v>2659</v>
      </c>
      <c r="K745" s="36">
        <v>352</v>
      </c>
      <c r="L745" s="36" t="s">
        <v>31</v>
      </c>
      <c r="M745" s="31" t="s">
        <v>752</v>
      </c>
      <c r="N745" s="24" t="s">
        <v>33</v>
      </c>
      <c r="O745" s="24">
        <v>4</v>
      </c>
      <c r="P745" s="24"/>
      <c r="Q745" s="31" t="s">
        <v>34</v>
      </c>
      <c r="R745" s="24"/>
      <c r="S745" s="24"/>
      <c r="T745" s="31" t="s">
        <v>35</v>
      </c>
      <c r="U745" s="34"/>
      <c r="V745" s="34"/>
      <c r="W745" s="34" t="str">
        <f t="shared" si="0"/>
        <v/>
      </c>
      <c r="X745" s="34" t="str">
        <f t="shared" si="1"/>
        <v/>
      </c>
    </row>
    <row r="746" spans="1:24" ht="14.25" customHeight="1" x14ac:dyDescent="0.25">
      <c r="A746" s="24">
        <v>9.6</v>
      </c>
      <c r="B746" s="24" t="s">
        <v>296</v>
      </c>
      <c r="C746" s="24" t="s">
        <v>2660</v>
      </c>
      <c r="D746" s="24"/>
      <c r="E746" s="24" t="s">
        <v>574</v>
      </c>
      <c r="F746" s="24" t="s">
        <v>2661</v>
      </c>
      <c r="G746" s="31" t="s">
        <v>69</v>
      </c>
      <c r="H746" s="24" t="s">
        <v>2662</v>
      </c>
      <c r="I746" s="84" t="s">
        <v>2663</v>
      </c>
      <c r="J746" s="51" t="s">
        <v>2664</v>
      </c>
      <c r="K746" s="30">
        <v>275</v>
      </c>
      <c r="L746" s="30" t="s">
        <v>31</v>
      </c>
      <c r="M746" s="31" t="s">
        <v>249</v>
      </c>
      <c r="N746" s="24" t="s">
        <v>185</v>
      </c>
      <c r="O746" s="24">
        <v>3</v>
      </c>
      <c r="P746" s="24"/>
      <c r="Q746" s="31" t="s">
        <v>66</v>
      </c>
      <c r="R746" s="24" t="s">
        <v>45</v>
      </c>
      <c r="S746" s="24"/>
      <c r="T746" s="31" t="s">
        <v>35</v>
      </c>
      <c r="U746" s="34"/>
      <c r="V746" s="34"/>
      <c r="W746" s="34" t="str">
        <f t="shared" si="0"/>
        <v/>
      </c>
      <c r="X746" s="34" t="str">
        <f t="shared" si="1"/>
        <v/>
      </c>
    </row>
    <row r="747" spans="1:24" ht="14.25" customHeight="1" x14ac:dyDescent="0.25">
      <c r="A747" s="24">
        <v>9.6</v>
      </c>
      <c r="B747" s="31" t="s">
        <v>2665</v>
      </c>
      <c r="C747" s="24" t="s">
        <v>1201</v>
      </c>
      <c r="D747" s="24"/>
      <c r="E747" s="24" t="s">
        <v>178</v>
      </c>
      <c r="F747" s="24" t="s">
        <v>2666</v>
      </c>
      <c r="G747" s="31" t="s">
        <v>180</v>
      </c>
      <c r="H747" s="24" t="s">
        <v>2662</v>
      </c>
      <c r="I747" s="31" t="s">
        <v>2663</v>
      </c>
      <c r="J747" s="24" t="s">
        <v>2664</v>
      </c>
      <c r="K747" s="35">
        <v>275</v>
      </c>
      <c r="L747" s="35" t="s">
        <v>47</v>
      </c>
      <c r="M747" s="31" t="s">
        <v>249</v>
      </c>
      <c r="N747" s="24" t="s">
        <v>185</v>
      </c>
      <c r="O747" s="24">
        <v>3</v>
      </c>
      <c r="P747" s="24"/>
      <c r="Q747" s="31" t="s">
        <v>66</v>
      </c>
      <c r="R747" s="24" t="s">
        <v>45</v>
      </c>
      <c r="S747" s="24"/>
      <c r="T747" s="31" t="s">
        <v>35</v>
      </c>
      <c r="U747" s="34"/>
      <c r="V747" s="34"/>
      <c r="W747" s="34" t="str">
        <f t="shared" si="0"/>
        <v/>
      </c>
      <c r="X747" s="34" t="str">
        <f t="shared" si="1"/>
        <v/>
      </c>
    </row>
    <row r="748" spans="1:24" ht="14.25" customHeight="1" x14ac:dyDescent="0.25">
      <c r="A748" s="40">
        <v>0.995</v>
      </c>
      <c r="B748" s="40" t="s">
        <v>459</v>
      </c>
      <c r="C748" s="24" t="s">
        <v>348</v>
      </c>
      <c r="D748" s="24"/>
      <c r="E748" s="24" t="s">
        <v>2667</v>
      </c>
      <c r="F748" s="24" t="s">
        <v>2668</v>
      </c>
      <c r="G748" s="31" t="s">
        <v>192</v>
      </c>
      <c r="H748" s="24" t="s">
        <v>84</v>
      </c>
      <c r="I748" s="31" t="s">
        <v>2669</v>
      </c>
      <c r="J748" s="24" t="s">
        <v>2670</v>
      </c>
      <c r="K748" s="36">
        <v>81</v>
      </c>
      <c r="L748" s="36" t="s">
        <v>31</v>
      </c>
      <c r="M748" s="31" t="s">
        <v>170</v>
      </c>
      <c r="N748" s="24" t="s">
        <v>129</v>
      </c>
      <c r="O748" s="24">
        <v>1</v>
      </c>
      <c r="P748" s="24"/>
      <c r="Q748" s="31" t="s">
        <v>34</v>
      </c>
      <c r="R748" s="24" t="s">
        <v>45</v>
      </c>
      <c r="S748" s="24"/>
      <c r="T748" s="31" t="s">
        <v>35</v>
      </c>
      <c r="U748" s="34"/>
      <c r="V748" s="34"/>
      <c r="W748" s="34" t="str">
        <f t="shared" si="0"/>
        <v/>
      </c>
      <c r="X748" s="34" t="str">
        <f t="shared" si="1"/>
        <v/>
      </c>
    </row>
    <row r="749" spans="1:24" ht="14.25" customHeight="1" x14ac:dyDescent="0.25">
      <c r="A749" s="40">
        <v>75.900000000000006</v>
      </c>
      <c r="B749" s="24">
        <v>95.2</v>
      </c>
      <c r="C749" s="24" t="s">
        <v>2671</v>
      </c>
      <c r="D749" s="24"/>
      <c r="E749" s="24" t="s">
        <v>278</v>
      </c>
      <c r="F749" s="24" t="s">
        <v>2672</v>
      </c>
      <c r="G749" s="31" t="s">
        <v>69</v>
      </c>
      <c r="H749" s="24" t="s">
        <v>2671</v>
      </c>
      <c r="I749" s="31" t="s">
        <v>2673</v>
      </c>
      <c r="J749" s="24" t="s">
        <v>2674</v>
      </c>
      <c r="K749" s="30">
        <v>821</v>
      </c>
      <c r="L749" s="30" t="s">
        <v>31</v>
      </c>
      <c r="M749" s="31" t="s">
        <v>1010</v>
      </c>
      <c r="N749" s="24" t="s">
        <v>78</v>
      </c>
      <c r="O749" s="24">
        <v>8</v>
      </c>
      <c r="P749" s="24"/>
      <c r="Q749" s="31" t="s">
        <v>34</v>
      </c>
      <c r="R749" s="24" t="s">
        <v>45</v>
      </c>
      <c r="S749" s="24"/>
      <c r="T749" s="31" t="s">
        <v>35</v>
      </c>
      <c r="U749" s="34"/>
      <c r="V749" s="34"/>
      <c r="W749" s="34" t="str">
        <f t="shared" si="0"/>
        <v/>
      </c>
      <c r="X749" s="34" t="str">
        <f t="shared" si="1"/>
        <v/>
      </c>
    </row>
    <row r="750" spans="1:24" ht="14.25" customHeight="1" x14ac:dyDescent="0.25">
      <c r="A750" s="40">
        <v>75.900000000000006</v>
      </c>
      <c r="B750" s="24">
        <v>152</v>
      </c>
      <c r="C750" s="24" t="s">
        <v>2675</v>
      </c>
      <c r="D750" s="24"/>
      <c r="E750" s="24" t="s">
        <v>2676</v>
      </c>
      <c r="F750" s="24" t="s">
        <v>2677</v>
      </c>
      <c r="G750" s="27" t="s">
        <v>39</v>
      </c>
      <c r="H750" s="24" t="s">
        <v>2671</v>
      </c>
      <c r="I750" s="31" t="s">
        <v>2673</v>
      </c>
      <c r="J750" s="24" t="s">
        <v>2674</v>
      </c>
      <c r="K750" s="35">
        <v>821</v>
      </c>
      <c r="L750" s="35" t="s">
        <v>47</v>
      </c>
      <c r="M750" s="31" t="s">
        <v>1010</v>
      </c>
      <c r="N750" s="24" t="s">
        <v>78</v>
      </c>
      <c r="O750" s="24">
        <v>8</v>
      </c>
      <c r="P750" s="24"/>
      <c r="Q750" s="31" t="s">
        <v>34</v>
      </c>
      <c r="R750" s="24" t="s">
        <v>45</v>
      </c>
      <c r="S750" s="24"/>
      <c r="T750" s="31" t="s">
        <v>35</v>
      </c>
      <c r="U750" s="34"/>
      <c r="V750" s="34"/>
      <c r="W750" s="34" t="str">
        <f t="shared" si="0"/>
        <v/>
      </c>
      <c r="X750" s="34" t="str">
        <f t="shared" si="1"/>
        <v/>
      </c>
    </row>
    <row r="751" spans="1:24" ht="14.25" customHeight="1" x14ac:dyDescent="0.25">
      <c r="A751" s="22">
        <v>10</v>
      </c>
      <c r="B751" s="24" t="s">
        <v>1694</v>
      </c>
      <c r="C751" s="24" t="s">
        <v>195</v>
      </c>
      <c r="D751" s="24"/>
      <c r="E751" s="24" t="s">
        <v>1695</v>
      </c>
      <c r="F751" s="24" t="s">
        <v>2678</v>
      </c>
      <c r="G751" s="31" t="s">
        <v>69</v>
      </c>
      <c r="H751" s="24" t="s">
        <v>84</v>
      </c>
      <c r="I751" s="31" t="s">
        <v>2679</v>
      </c>
      <c r="J751" s="24" t="s">
        <v>2680</v>
      </c>
      <c r="K751" s="36">
        <v>19</v>
      </c>
      <c r="L751" s="36" t="s">
        <v>31</v>
      </c>
      <c r="M751" s="31" t="s">
        <v>859</v>
      </c>
      <c r="N751" s="24">
        <v>2018</v>
      </c>
      <c r="O751" s="24">
        <v>50</v>
      </c>
      <c r="P751" s="24" t="s">
        <v>44</v>
      </c>
      <c r="Q751" s="31" t="s">
        <v>34</v>
      </c>
      <c r="R751" s="24" t="s">
        <v>45</v>
      </c>
      <c r="S751" s="24" t="s">
        <v>44</v>
      </c>
      <c r="T751" s="31" t="s">
        <v>35</v>
      </c>
      <c r="U751" s="34"/>
      <c r="V751" s="34"/>
      <c r="W751" s="34" t="str">
        <f t="shared" si="0"/>
        <v/>
      </c>
      <c r="X751" s="34" t="str">
        <f t="shared" si="1"/>
        <v/>
      </c>
    </row>
    <row r="752" spans="1:24" ht="14.25" customHeight="1" x14ac:dyDescent="0.25">
      <c r="A752" s="40">
        <v>0.30000000000000004</v>
      </c>
      <c r="B752" s="40">
        <v>0.58750000000000002</v>
      </c>
      <c r="C752" s="24" t="s">
        <v>24</v>
      </c>
      <c r="D752" s="24"/>
      <c r="E752" s="24" t="s">
        <v>67</v>
      </c>
      <c r="F752" s="24" t="s">
        <v>2681</v>
      </c>
      <c r="G752" s="31" t="s">
        <v>69</v>
      </c>
      <c r="H752" s="24" t="s">
        <v>28</v>
      </c>
      <c r="I752" s="31" t="s">
        <v>2682</v>
      </c>
      <c r="J752" s="24" t="s">
        <v>2683</v>
      </c>
      <c r="K752" s="36">
        <v>447</v>
      </c>
      <c r="L752" s="36" t="s">
        <v>31</v>
      </c>
      <c r="M752" s="31" t="s">
        <v>32</v>
      </c>
      <c r="N752" s="24" t="s">
        <v>33</v>
      </c>
      <c r="O752" s="24">
        <v>5</v>
      </c>
      <c r="P752" s="24"/>
      <c r="Q752" s="31" t="s">
        <v>34</v>
      </c>
      <c r="R752" s="24"/>
      <c r="S752" s="24"/>
      <c r="T752" s="31" t="s">
        <v>35</v>
      </c>
      <c r="U752" s="34"/>
      <c r="V752" s="34"/>
      <c r="W752" s="34" t="str">
        <f t="shared" si="0"/>
        <v/>
      </c>
      <c r="X752" s="34" t="str">
        <f t="shared" si="1"/>
        <v/>
      </c>
    </row>
    <row r="753" spans="1:24" ht="14.25" customHeight="1" x14ac:dyDescent="0.25">
      <c r="A753" s="43">
        <v>2.4900000000000002</v>
      </c>
      <c r="B753" s="43" t="s">
        <v>2518</v>
      </c>
      <c r="C753" s="24" t="s">
        <v>669</v>
      </c>
      <c r="D753" s="24"/>
      <c r="E753" s="24" t="s">
        <v>291</v>
      </c>
      <c r="F753" s="24" t="s">
        <v>2684</v>
      </c>
      <c r="G753" s="31" t="s">
        <v>110</v>
      </c>
      <c r="H753" s="24" t="s">
        <v>222</v>
      </c>
      <c r="I753" s="31" t="s">
        <v>2685</v>
      </c>
      <c r="J753" s="24" t="s">
        <v>2686</v>
      </c>
      <c r="K753" s="36">
        <v>512</v>
      </c>
      <c r="L753" s="36" t="s">
        <v>31</v>
      </c>
      <c r="M753" s="31" t="s">
        <v>234</v>
      </c>
      <c r="N753" s="24" t="s">
        <v>88</v>
      </c>
      <c r="O753" s="24">
        <v>5</v>
      </c>
      <c r="P753" s="24"/>
      <c r="Q753" s="31" t="s">
        <v>34</v>
      </c>
      <c r="R753" s="24" t="s">
        <v>45</v>
      </c>
      <c r="S753" s="24"/>
      <c r="T753" s="31" t="s">
        <v>35</v>
      </c>
      <c r="U753" s="34"/>
      <c r="V753" s="34"/>
      <c r="W753" s="34" t="str">
        <f t="shared" si="0"/>
        <v/>
      </c>
      <c r="X753" s="34" t="str">
        <f t="shared" si="1"/>
        <v/>
      </c>
    </row>
    <row r="754" spans="1:24" ht="14.25" customHeight="1" x14ac:dyDescent="0.25">
      <c r="A754" s="40">
        <v>0.47499999999999998</v>
      </c>
      <c r="B754" s="24">
        <v>0.9</v>
      </c>
      <c r="C754" s="24" t="s">
        <v>311</v>
      </c>
      <c r="D754" s="24"/>
      <c r="E754" s="24" t="s">
        <v>142</v>
      </c>
      <c r="F754" s="24" t="s">
        <v>2687</v>
      </c>
      <c r="G754" s="31" t="s">
        <v>110</v>
      </c>
      <c r="H754" s="24" t="s">
        <v>311</v>
      </c>
      <c r="I754" s="31" t="s">
        <v>2688</v>
      </c>
      <c r="J754" s="24" t="s">
        <v>2689</v>
      </c>
      <c r="K754" s="36">
        <v>63</v>
      </c>
      <c r="L754" s="36" t="s">
        <v>31</v>
      </c>
      <c r="M754" s="31" t="s">
        <v>77</v>
      </c>
      <c r="N754" s="24" t="s">
        <v>78</v>
      </c>
      <c r="O754" s="24">
        <v>1</v>
      </c>
      <c r="P754" s="24"/>
      <c r="Q754" s="31" t="s">
        <v>34</v>
      </c>
      <c r="R754" s="24"/>
      <c r="S754" s="24"/>
      <c r="T754" s="31" t="s">
        <v>35</v>
      </c>
      <c r="U754" s="34"/>
      <c r="V754" s="34"/>
      <c r="W754" s="34" t="str">
        <f t="shared" si="0"/>
        <v/>
      </c>
      <c r="X754" s="34" t="str">
        <f t="shared" si="1"/>
        <v/>
      </c>
    </row>
    <row r="755" spans="1:24" ht="14.25" customHeight="1" x14ac:dyDescent="0.25">
      <c r="A755" s="40">
        <v>3.6750000000000003</v>
      </c>
      <c r="B755" s="40" t="s">
        <v>283</v>
      </c>
      <c r="C755" s="24" t="s">
        <v>235</v>
      </c>
      <c r="D755" s="31" t="s">
        <v>171</v>
      </c>
      <c r="E755" s="24" t="s">
        <v>297</v>
      </c>
      <c r="F755" s="24" t="s">
        <v>2690</v>
      </c>
      <c r="G755" s="31" t="s">
        <v>321</v>
      </c>
      <c r="H755" s="24" t="s">
        <v>235</v>
      </c>
      <c r="I755" s="56" t="s">
        <v>2691</v>
      </c>
      <c r="J755" s="36" t="s">
        <v>2692</v>
      </c>
      <c r="K755" s="30">
        <v>65</v>
      </c>
      <c r="L755" s="30" t="s">
        <v>31</v>
      </c>
      <c r="M755" s="31" t="s">
        <v>175</v>
      </c>
      <c r="N755" s="24" t="s">
        <v>33</v>
      </c>
      <c r="O755" s="24">
        <v>1</v>
      </c>
      <c r="P755" s="24"/>
      <c r="Q755" s="31" t="s">
        <v>34</v>
      </c>
      <c r="R755" s="24"/>
      <c r="S755" s="24"/>
      <c r="T755" s="31" t="s">
        <v>35</v>
      </c>
      <c r="U755" s="34"/>
      <c r="V755" s="34"/>
      <c r="W755" s="34" t="str">
        <f t="shared" si="0"/>
        <v/>
      </c>
      <c r="X755" s="34" t="str">
        <f t="shared" si="1"/>
        <v/>
      </c>
    </row>
    <row r="756" spans="1:24" ht="14.25" customHeight="1" x14ac:dyDescent="0.25">
      <c r="A756" s="40">
        <v>3.6749999999999998</v>
      </c>
      <c r="B756" s="40">
        <v>7.5</v>
      </c>
      <c r="C756" s="24" t="s">
        <v>585</v>
      </c>
      <c r="D756" s="31" t="s">
        <v>171</v>
      </c>
      <c r="E756" s="24" t="s">
        <v>1078</v>
      </c>
      <c r="F756" s="24" t="s">
        <v>2693</v>
      </c>
      <c r="G756" s="27" t="s">
        <v>39</v>
      </c>
      <c r="H756" s="24" t="s">
        <v>235</v>
      </c>
      <c r="I756" s="56" t="s">
        <v>2691</v>
      </c>
      <c r="J756" s="36" t="s">
        <v>2692</v>
      </c>
      <c r="K756" s="35">
        <v>65</v>
      </c>
      <c r="L756" s="35" t="s">
        <v>47</v>
      </c>
      <c r="M756" s="31" t="s">
        <v>175</v>
      </c>
      <c r="N756" s="24" t="s">
        <v>33</v>
      </c>
      <c r="O756" s="24">
        <v>1</v>
      </c>
      <c r="P756" s="24"/>
      <c r="Q756" s="31" t="s">
        <v>34</v>
      </c>
      <c r="R756" s="24"/>
      <c r="S756" s="24"/>
      <c r="T756" s="31" t="s">
        <v>35</v>
      </c>
      <c r="U756" s="34"/>
      <c r="V756" s="34"/>
      <c r="W756" s="34" t="str">
        <f t="shared" si="0"/>
        <v/>
      </c>
      <c r="X756" s="34" t="str">
        <f t="shared" si="1"/>
        <v/>
      </c>
    </row>
    <row r="757" spans="1:24" ht="14.25" customHeight="1" x14ac:dyDescent="0.25">
      <c r="A757" s="40">
        <v>0.17899999999999999</v>
      </c>
      <c r="B757" s="40" t="s">
        <v>2694</v>
      </c>
      <c r="C757" s="24" t="s">
        <v>24</v>
      </c>
      <c r="D757" s="24"/>
      <c r="E757" s="24" t="s">
        <v>217</v>
      </c>
      <c r="F757" s="24" t="s">
        <v>2695</v>
      </c>
      <c r="G757" s="27" t="s">
        <v>83</v>
      </c>
      <c r="H757" s="24" t="s">
        <v>84</v>
      </c>
      <c r="I757" s="31" t="s">
        <v>2696</v>
      </c>
      <c r="J757" s="24" t="s">
        <v>2697</v>
      </c>
      <c r="K757" s="30">
        <v>61</v>
      </c>
      <c r="L757" s="30" t="s">
        <v>31</v>
      </c>
      <c r="M757" s="31" t="s">
        <v>170</v>
      </c>
      <c r="N757" s="24" t="s">
        <v>129</v>
      </c>
      <c r="O757" s="24">
        <v>1</v>
      </c>
      <c r="P757" s="24"/>
      <c r="Q757" s="31" t="s">
        <v>34</v>
      </c>
      <c r="R757" s="24"/>
      <c r="S757" s="24"/>
      <c r="T757" s="31" t="s">
        <v>35</v>
      </c>
      <c r="U757" s="34"/>
      <c r="V757" s="34"/>
      <c r="W757" s="34" t="str">
        <f t="shared" si="0"/>
        <v/>
      </c>
      <c r="X757" s="34" t="str">
        <f t="shared" si="1"/>
        <v/>
      </c>
    </row>
    <row r="758" spans="1:24" ht="14.25" customHeight="1" x14ac:dyDescent="0.25">
      <c r="A758" s="40">
        <v>0.17899999999999999</v>
      </c>
      <c r="B758" s="40" t="s">
        <v>2698</v>
      </c>
      <c r="C758" s="24" t="s">
        <v>24</v>
      </c>
      <c r="D758" s="24"/>
      <c r="E758" s="24" t="s">
        <v>267</v>
      </c>
      <c r="F758" s="24" t="s">
        <v>2699</v>
      </c>
      <c r="G758" s="27" t="s">
        <v>83</v>
      </c>
      <c r="H758" s="24" t="s">
        <v>84</v>
      </c>
      <c r="I758" s="84" t="s">
        <v>2696</v>
      </c>
      <c r="J758" s="51" t="s">
        <v>2697</v>
      </c>
      <c r="K758" s="35">
        <v>61</v>
      </c>
      <c r="L758" s="35" t="s">
        <v>47</v>
      </c>
      <c r="M758" s="31" t="s">
        <v>170</v>
      </c>
      <c r="N758" s="24" t="s">
        <v>129</v>
      </c>
      <c r="O758" s="24">
        <v>1</v>
      </c>
      <c r="P758" s="24"/>
      <c r="Q758" s="31" t="s">
        <v>34</v>
      </c>
      <c r="R758" s="24"/>
      <c r="S758" s="24"/>
      <c r="T758" s="31" t="s">
        <v>35</v>
      </c>
      <c r="U758" s="34"/>
      <c r="V758" s="34"/>
      <c r="W758" s="34" t="str">
        <f t="shared" si="0"/>
        <v/>
      </c>
      <c r="X758" s="34" t="str">
        <f t="shared" si="1"/>
        <v/>
      </c>
    </row>
    <row r="759" spans="1:24" ht="14.25" customHeight="1" x14ac:dyDescent="0.25">
      <c r="A759" s="40">
        <v>0.503</v>
      </c>
      <c r="B759" s="24">
        <v>0.95</v>
      </c>
      <c r="C759" s="24" t="s">
        <v>311</v>
      </c>
      <c r="D759" s="24"/>
      <c r="E759" s="24" t="s">
        <v>142</v>
      </c>
      <c r="F759" s="24" t="s">
        <v>2700</v>
      </c>
      <c r="G759" s="31" t="s">
        <v>110</v>
      </c>
      <c r="H759" s="24" t="s">
        <v>311</v>
      </c>
      <c r="I759" s="84" t="s">
        <v>2701</v>
      </c>
      <c r="J759" s="51" t="s">
        <v>2702</v>
      </c>
      <c r="K759" s="36">
        <v>64</v>
      </c>
      <c r="L759" s="36" t="s">
        <v>31</v>
      </c>
      <c r="M759" s="31" t="s">
        <v>77</v>
      </c>
      <c r="N759" s="24" t="s">
        <v>78</v>
      </c>
      <c r="O759" s="24">
        <v>1</v>
      </c>
      <c r="P759" s="24"/>
      <c r="Q759" s="31" t="s">
        <v>34</v>
      </c>
      <c r="R759" s="24"/>
      <c r="S759" s="24"/>
      <c r="T759" s="31" t="s">
        <v>35</v>
      </c>
      <c r="U759" s="34"/>
      <c r="V759" s="34"/>
      <c r="W759" s="34" t="str">
        <f t="shared" si="0"/>
        <v/>
      </c>
      <c r="X759" s="34" t="str">
        <f t="shared" si="1"/>
        <v/>
      </c>
    </row>
    <row r="760" spans="1:24" ht="14.25" customHeight="1" x14ac:dyDescent="0.25">
      <c r="A760" s="24">
        <v>0.18</v>
      </c>
      <c r="B760" s="24" t="s">
        <v>400</v>
      </c>
      <c r="C760" s="24" t="s">
        <v>24</v>
      </c>
      <c r="D760" s="24"/>
      <c r="E760" s="24" t="s">
        <v>98</v>
      </c>
      <c r="F760" s="24" t="s">
        <v>2703</v>
      </c>
      <c r="G760" s="31" t="s">
        <v>100</v>
      </c>
      <c r="H760" s="24" t="s">
        <v>84</v>
      </c>
      <c r="I760" s="84" t="s">
        <v>2704</v>
      </c>
      <c r="J760" s="51" t="s">
        <v>2705</v>
      </c>
      <c r="K760" s="36">
        <v>241</v>
      </c>
      <c r="L760" s="36" t="s">
        <v>31</v>
      </c>
      <c r="M760" s="31" t="s">
        <v>249</v>
      </c>
      <c r="N760" s="24" t="s">
        <v>185</v>
      </c>
      <c r="O760" s="24">
        <v>3</v>
      </c>
      <c r="P760" s="24"/>
      <c r="Q760" s="31" t="s">
        <v>66</v>
      </c>
      <c r="R760" s="24"/>
      <c r="S760" s="24"/>
      <c r="T760" s="31" t="s">
        <v>35</v>
      </c>
      <c r="U760" s="34"/>
      <c r="V760" s="34"/>
      <c r="W760" s="34" t="str">
        <f t="shared" si="0"/>
        <v/>
      </c>
      <c r="X760" s="34" t="str">
        <f t="shared" si="1"/>
        <v/>
      </c>
    </row>
    <row r="761" spans="1:24" ht="14.25" customHeight="1" x14ac:dyDescent="0.25">
      <c r="A761" s="40">
        <v>0.433</v>
      </c>
      <c r="B761" s="24">
        <v>0.66700000000000004</v>
      </c>
      <c r="C761" s="24" t="s">
        <v>311</v>
      </c>
      <c r="D761" s="24"/>
      <c r="E761" s="24" t="s">
        <v>786</v>
      </c>
      <c r="F761" s="24" t="s">
        <v>2706</v>
      </c>
      <c r="G761" s="27" t="s">
        <v>39</v>
      </c>
      <c r="H761" s="24" t="s">
        <v>311</v>
      </c>
      <c r="I761" s="31" t="s">
        <v>2707</v>
      </c>
      <c r="J761" s="24" t="s">
        <v>2708</v>
      </c>
      <c r="K761" s="36">
        <v>65</v>
      </c>
      <c r="L761" s="36" t="s">
        <v>31</v>
      </c>
      <c r="M761" s="31" t="s">
        <v>77</v>
      </c>
      <c r="N761" s="24" t="s">
        <v>78</v>
      </c>
      <c r="O761" s="24">
        <v>1</v>
      </c>
      <c r="P761" s="24"/>
      <c r="Q761" s="31" t="s">
        <v>34</v>
      </c>
      <c r="R761" s="24"/>
      <c r="S761" s="24"/>
      <c r="T761" s="31" t="s">
        <v>35</v>
      </c>
      <c r="U761" s="34"/>
      <c r="V761" s="34"/>
      <c r="W761" s="34" t="str">
        <f t="shared" si="0"/>
        <v/>
      </c>
      <c r="X761" s="34" t="str">
        <f t="shared" si="1"/>
        <v/>
      </c>
    </row>
    <row r="762" spans="1:24" ht="14.25" customHeight="1" x14ac:dyDescent="0.25">
      <c r="A762" s="24">
        <v>0.4</v>
      </c>
      <c r="B762" s="24" t="s">
        <v>2709</v>
      </c>
      <c r="C762" s="24" t="s">
        <v>24</v>
      </c>
      <c r="D762" s="24"/>
      <c r="E762" s="24" t="s">
        <v>786</v>
      </c>
      <c r="F762" s="24" t="s">
        <v>2710</v>
      </c>
      <c r="G762" s="31" t="s">
        <v>110</v>
      </c>
      <c r="H762" s="24" t="s">
        <v>84</v>
      </c>
      <c r="I762" s="31" t="s">
        <v>2711</v>
      </c>
      <c r="J762" s="24" t="s">
        <v>2712</v>
      </c>
      <c r="K762" s="30">
        <v>242</v>
      </c>
      <c r="L762" s="30" t="s">
        <v>31</v>
      </c>
      <c r="M762" s="31" t="s">
        <v>249</v>
      </c>
      <c r="N762" s="24" t="s">
        <v>185</v>
      </c>
      <c r="O762" s="24">
        <v>3</v>
      </c>
      <c r="P762" s="24"/>
      <c r="Q762" s="31" t="s">
        <v>66</v>
      </c>
      <c r="R762" s="24"/>
      <c r="S762" s="24"/>
      <c r="T762" s="31" t="s">
        <v>35</v>
      </c>
      <c r="U762" s="34"/>
      <c r="V762" s="34"/>
      <c r="W762" s="34" t="str">
        <f t="shared" si="0"/>
        <v/>
      </c>
      <c r="X762" s="34" t="str">
        <f t="shared" si="1"/>
        <v/>
      </c>
    </row>
    <row r="763" spans="1:24" ht="14.25" customHeight="1" x14ac:dyDescent="0.25">
      <c r="A763" s="24">
        <v>0.4</v>
      </c>
      <c r="B763" s="24"/>
      <c r="C763" s="24" t="s">
        <v>24</v>
      </c>
      <c r="D763" s="24"/>
      <c r="E763" s="24" t="s">
        <v>477</v>
      </c>
      <c r="F763" s="24" t="s">
        <v>2713</v>
      </c>
      <c r="G763" s="27" t="s">
        <v>39</v>
      </c>
      <c r="H763" s="24" t="s">
        <v>84</v>
      </c>
      <c r="I763" s="31" t="s">
        <v>2711</v>
      </c>
      <c r="J763" s="24" t="s">
        <v>2712</v>
      </c>
      <c r="K763" s="35">
        <v>242</v>
      </c>
      <c r="L763" s="35" t="s">
        <v>47</v>
      </c>
      <c r="M763" s="31" t="s">
        <v>249</v>
      </c>
      <c r="N763" s="24" t="s">
        <v>185</v>
      </c>
      <c r="O763" s="24">
        <v>3</v>
      </c>
      <c r="P763" s="24"/>
      <c r="Q763" s="31" t="s">
        <v>66</v>
      </c>
      <c r="R763" s="24"/>
      <c r="S763" s="24"/>
      <c r="T763" s="31" t="s">
        <v>35</v>
      </c>
      <c r="U763" s="34"/>
      <c r="V763" s="34"/>
      <c r="W763" s="34" t="str">
        <f t="shared" si="0"/>
        <v/>
      </c>
      <c r="X763" s="34" t="str">
        <f t="shared" si="1"/>
        <v/>
      </c>
    </row>
    <row r="764" spans="1:24" ht="14.25" customHeight="1" x14ac:dyDescent="0.25">
      <c r="A764" s="24">
        <v>0.4</v>
      </c>
      <c r="B764" s="24"/>
      <c r="C764" s="24" t="s">
        <v>24</v>
      </c>
      <c r="D764" s="24"/>
      <c r="E764" s="24" t="s">
        <v>297</v>
      </c>
      <c r="F764" s="24" t="s">
        <v>2714</v>
      </c>
      <c r="G764" s="27" t="s">
        <v>39</v>
      </c>
      <c r="H764" s="24" t="s">
        <v>84</v>
      </c>
      <c r="I764" s="31" t="s">
        <v>2711</v>
      </c>
      <c r="J764" s="24" t="s">
        <v>2712</v>
      </c>
      <c r="K764" s="35">
        <v>242</v>
      </c>
      <c r="L764" s="35" t="s">
        <v>48</v>
      </c>
      <c r="M764" s="31" t="s">
        <v>249</v>
      </c>
      <c r="N764" s="24" t="s">
        <v>185</v>
      </c>
      <c r="O764" s="24">
        <v>3</v>
      </c>
      <c r="P764" s="24"/>
      <c r="Q764" s="31" t="s">
        <v>66</v>
      </c>
      <c r="R764" s="24"/>
      <c r="S764" s="24"/>
      <c r="T764" s="31" t="s">
        <v>35</v>
      </c>
      <c r="U764" s="34"/>
      <c r="V764" s="34"/>
      <c r="W764" s="34" t="str">
        <f t="shared" si="0"/>
        <v/>
      </c>
      <c r="X764" s="34" t="str">
        <f t="shared" si="1"/>
        <v/>
      </c>
    </row>
    <row r="765" spans="1:24" ht="14.25" customHeight="1" x14ac:dyDescent="0.25">
      <c r="A765" s="24">
        <v>1.0465</v>
      </c>
      <c r="B765" s="24" t="s">
        <v>1259</v>
      </c>
      <c r="C765" s="24" t="s">
        <v>1870</v>
      </c>
      <c r="D765" s="24"/>
      <c r="E765" s="24" t="s">
        <v>2020</v>
      </c>
      <c r="F765" s="24" t="s">
        <v>2715</v>
      </c>
      <c r="G765" s="31" t="s">
        <v>69</v>
      </c>
      <c r="H765" s="24" t="s">
        <v>97</v>
      </c>
      <c r="I765" s="31" t="s">
        <v>2716</v>
      </c>
      <c r="J765" s="24" t="s">
        <v>2717</v>
      </c>
      <c r="K765" s="36">
        <v>243</v>
      </c>
      <c r="L765" s="36" t="s">
        <v>31</v>
      </c>
      <c r="M765" s="31" t="s">
        <v>249</v>
      </c>
      <c r="N765" s="24" t="s">
        <v>185</v>
      </c>
      <c r="O765" s="24">
        <v>3</v>
      </c>
      <c r="P765" s="24"/>
      <c r="Q765" s="31" t="s">
        <v>66</v>
      </c>
      <c r="R765" s="24"/>
      <c r="S765" s="24"/>
      <c r="T765" s="31" t="s">
        <v>35</v>
      </c>
      <c r="U765" s="34"/>
      <c r="V765" s="34"/>
      <c r="W765" s="34" t="str">
        <f t="shared" si="0"/>
        <v/>
      </c>
      <c r="X765" s="34" t="str">
        <f t="shared" si="1"/>
        <v/>
      </c>
    </row>
    <row r="766" spans="1:24" ht="14.25" customHeight="1" x14ac:dyDescent="0.25">
      <c r="A766" s="36">
        <v>5.44</v>
      </c>
      <c r="B766" s="24">
        <v>6</v>
      </c>
      <c r="C766" s="24" t="s">
        <v>1913</v>
      </c>
      <c r="D766" s="24"/>
      <c r="E766" s="24" t="s">
        <v>477</v>
      </c>
      <c r="F766" s="24" t="s">
        <v>2718</v>
      </c>
      <c r="G766" s="31" t="s">
        <v>46</v>
      </c>
      <c r="H766" s="24" t="s">
        <v>244</v>
      </c>
      <c r="I766" s="84" t="s">
        <v>2719</v>
      </c>
      <c r="J766" s="51" t="s">
        <v>2720</v>
      </c>
      <c r="K766" s="36">
        <v>11</v>
      </c>
      <c r="L766" s="36" t="s">
        <v>31</v>
      </c>
      <c r="M766" s="31" t="s">
        <v>255</v>
      </c>
      <c r="N766" s="24" t="s">
        <v>185</v>
      </c>
      <c r="O766" s="24">
        <v>1</v>
      </c>
      <c r="P766" s="24"/>
      <c r="Q766" s="31" t="s">
        <v>66</v>
      </c>
      <c r="R766" s="24"/>
      <c r="S766" s="24"/>
      <c r="T766" s="31" t="s">
        <v>35</v>
      </c>
      <c r="U766" s="34"/>
      <c r="V766" s="34"/>
      <c r="W766" s="34" t="str">
        <f t="shared" si="0"/>
        <v/>
      </c>
      <c r="X766" s="34" t="str">
        <f t="shared" si="1"/>
        <v/>
      </c>
    </row>
    <row r="767" spans="1:24" ht="14.25" customHeight="1" x14ac:dyDescent="0.25">
      <c r="A767" s="36">
        <v>0.84699999999999998</v>
      </c>
      <c r="B767" s="24" t="s">
        <v>2721</v>
      </c>
      <c r="C767" s="24" t="s">
        <v>311</v>
      </c>
      <c r="D767" s="24"/>
      <c r="E767" s="24" t="s">
        <v>574</v>
      </c>
      <c r="F767" s="24" t="s">
        <v>2722</v>
      </c>
      <c r="G767" s="31" t="s">
        <v>69</v>
      </c>
      <c r="H767" s="24" t="s">
        <v>311</v>
      </c>
      <c r="I767" s="84" t="s">
        <v>2723</v>
      </c>
      <c r="J767" s="51" t="s">
        <v>2724</v>
      </c>
      <c r="K767" s="30">
        <v>66</v>
      </c>
      <c r="L767" s="30" t="s">
        <v>31</v>
      </c>
      <c r="M767" s="31" t="s">
        <v>255</v>
      </c>
      <c r="N767" s="24" t="s">
        <v>185</v>
      </c>
      <c r="O767" s="24">
        <v>1</v>
      </c>
      <c r="P767" s="24"/>
      <c r="Q767" s="31" t="s">
        <v>66</v>
      </c>
      <c r="R767" s="24"/>
      <c r="S767" s="24"/>
      <c r="T767" s="31" t="s">
        <v>35</v>
      </c>
      <c r="U767" s="34"/>
      <c r="V767" s="34"/>
      <c r="W767" s="34" t="str">
        <f t="shared" si="0"/>
        <v/>
      </c>
      <c r="X767" s="34" t="str">
        <f t="shared" si="1"/>
        <v/>
      </c>
    </row>
    <row r="768" spans="1:24" ht="14.25" customHeight="1" x14ac:dyDescent="0.25">
      <c r="A768" s="36">
        <v>0.84699999999999998</v>
      </c>
      <c r="B768" s="24" t="s">
        <v>2725</v>
      </c>
      <c r="C768" s="24" t="s">
        <v>311</v>
      </c>
      <c r="D768" s="24"/>
      <c r="E768" s="24" t="s">
        <v>104</v>
      </c>
      <c r="F768" s="24" t="s">
        <v>2726</v>
      </c>
      <c r="G768" s="31" t="s">
        <v>106</v>
      </c>
      <c r="H768" s="51" t="s">
        <v>311</v>
      </c>
      <c r="I768" s="84" t="s">
        <v>2723</v>
      </c>
      <c r="J768" s="51" t="s">
        <v>2724</v>
      </c>
      <c r="K768" s="35">
        <v>66</v>
      </c>
      <c r="L768" s="35" t="s">
        <v>47</v>
      </c>
      <c r="M768" s="31" t="s">
        <v>255</v>
      </c>
      <c r="N768" s="24" t="s">
        <v>185</v>
      </c>
      <c r="O768" s="24">
        <v>1</v>
      </c>
      <c r="P768" s="24"/>
      <c r="Q768" s="31" t="s">
        <v>66</v>
      </c>
      <c r="R768" s="24"/>
      <c r="S768" s="24"/>
      <c r="T768" s="31" t="s">
        <v>35</v>
      </c>
      <c r="U768" s="34"/>
      <c r="V768" s="34"/>
      <c r="W768" s="34" t="str">
        <f t="shared" si="0"/>
        <v/>
      </c>
      <c r="X768" s="34" t="str">
        <f t="shared" si="1"/>
        <v/>
      </c>
    </row>
    <row r="769" spans="1:24" ht="14.25" customHeight="1" x14ac:dyDescent="0.25">
      <c r="A769" s="22">
        <v>111</v>
      </c>
      <c r="B769" s="24">
        <v>112</v>
      </c>
      <c r="C769" s="24" t="s">
        <v>854</v>
      </c>
      <c r="D769" s="24"/>
      <c r="E769" s="24" t="s">
        <v>1650</v>
      </c>
      <c r="F769" s="24" t="s">
        <v>2727</v>
      </c>
      <c r="G769" s="31" t="s">
        <v>1652</v>
      </c>
      <c r="H769" s="51" t="s">
        <v>40</v>
      </c>
      <c r="I769" s="84" t="s">
        <v>2728</v>
      </c>
      <c r="J769" s="51" t="s">
        <v>2729</v>
      </c>
      <c r="K769" s="36">
        <v>21</v>
      </c>
      <c r="L769" s="36" t="s">
        <v>31</v>
      </c>
      <c r="M769" s="31" t="s">
        <v>859</v>
      </c>
      <c r="N769" s="24">
        <v>2018</v>
      </c>
      <c r="O769" s="31" t="s">
        <v>860</v>
      </c>
      <c r="P769" s="24" t="s">
        <v>44</v>
      </c>
      <c r="Q769" s="31" t="s">
        <v>34</v>
      </c>
      <c r="R769" s="24" t="s">
        <v>45</v>
      </c>
      <c r="S769" s="24" t="s">
        <v>44</v>
      </c>
      <c r="T769" s="31" t="s">
        <v>35</v>
      </c>
      <c r="U769" s="34"/>
      <c r="V769" s="34"/>
      <c r="W769" s="34" t="str">
        <f t="shared" si="0"/>
        <v/>
      </c>
      <c r="X769" s="34" t="str">
        <f t="shared" si="1"/>
        <v/>
      </c>
    </row>
    <row r="770" spans="1:24" ht="14.25" customHeight="1" x14ac:dyDescent="0.25">
      <c r="A770" s="22">
        <v>179</v>
      </c>
      <c r="B770" s="24">
        <v>179.25</v>
      </c>
      <c r="C770" s="24" t="s">
        <v>854</v>
      </c>
      <c r="D770" s="24"/>
      <c r="E770" s="24" t="s">
        <v>1650</v>
      </c>
      <c r="F770" s="24" t="s">
        <v>2727</v>
      </c>
      <c r="G770" s="31" t="s">
        <v>1652</v>
      </c>
      <c r="H770" s="24" t="s">
        <v>40</v>
      </c>
      <c r="I770" s="31" t="s">
        <v>2730</v>
      </c>
      <c r="J770" s="24" t="s">
        <v>2731</v>
      </c>
      <c r="K770" s="36">
        <v>22</v>
      </c>
      <c r="L770" s="36" t="s">
        <v>31</v>
      </c>
      <c r="M770" s="31" t="s">
        <v>859</v>
      </c>
      <c r="N770" s="24">
        <v>2018</v>
      </c>
      <c r="O770" s="31" t="s">
        <v>860</v>
      </c>
      <c r="P770" s="24" t="s">
        <v>44</v>
      </c>
      <c r="Q770" s="31" t="s">
        <v>34</v>
      </c>
      <c r="R770" s="24" t="s">
        <v>45</v>
      </c>
      <c r="S770" s="24" t="s">
        <v>44</v>
      </c>
      <c r="T770" s="31" t="s">
        <v>35</v>
      </c>
      <c r="U770" s="34"/>
      <c r="V770" s="34"/>
      <c r="W770" s="34" t="str">
        <f t="shared" si="0"/>
        <v/>
      </c>
      <c r="X770" s="34" t="str">
        <f t="shared" si="1"/>
        <v/>
      </c>
    </row>
    <row r="771" spans="1:24" ht="14.25" customHeight="1" x14ac:dyDescent="0.25">
      <c r="A771" s="124" t="s">
        <v>2732</v>
      </c>
      <c r="B771" s="103">
        <f>11750/120</f>
        <v>97.916666666666671</v>
      </c>
      <c r="C771" s="103" t="s">
        <v>24</v>
      </c>
      <c r="D771" s="107" t="s">
        <v>818</v>
      </c>
      <c r="E771" s="103" t="s">
        <v>1083</v>
      </c>
      <c r="F771" s="103" t="s">
        <v>2733</v>
      </c>
      <c r="G771" s="107" t="s">
        <v>69</v>
      </c>
      <c r="H771" s="103" t="s">
        <v>84</v>
      </c>
      <c r="I771" s="107" t="s">
        <v>2734</v>
      </c>
      <c r="J771" s="104" t="s">
        <v>2735</v>
      </c>
      <c r="K771" s="106">
        <v>35</v>
      </c>
      <c r="L771" s="106" t="s">
        <v>31</v>
      </c>
      <c r="M771" s="107" t="s">
        <v>43</v>
      </c>
      <c r="N771" s="103">
        <v>2018</v>
      </c>
      <c r="O771" s="103">
        <v>51</v>
      </c>
      <c r="P771" s="103" t="s">
        <v>44</v>
      </c>
      <c r="Q771" s="107" t="s">
        <v>34</v>
      </c>
      <c r="R771" s="103"/>
      <c r="S771" s="103" t="s">
        <v>44</v>
      </c>
      <c r="T771" s="107" t="s">
        <v>1760</v>
      </c>
      <c r="U771" s="34"/>
      <c r="V771" s="34"/>
      <c r="W771" s="34" t="str">
        <f t="shared" si="0"/>
        <v/>
      </c>
      <c r="X771" s="34" t="str">
        <f t="shared" si="1"/>
        <v/>
      </c>
    </row>
    <row r="772" spans="1:24" ht="14.25" customHeight="1" x14ac:dyDescent="0.25">
      <c r="A772" s="124" t="s">
        <v>2736</v>
      </c>
      <c r="B772" s="103">
        <f>11750/30</f>
        <v>391.66666666666669</v>
      </c>
      <c r="C772" s="103" t="s">
        <v>24</v>
      </c>
      <c r="D772" s="107" t="s">
        <v>818</v>
      </c>
      <c r="E772" s="103" t="s">
        <v>1083</v>
      </c>
      <c r="F772" s="103" t="s">
        <v>2737</v>
      </c>
      <c r="G772" s="107" t="s">
        <v>69</v>
      </c>
      <c r="H772" s="103" t="s">
        <v>84</v>
      </c>
      <c r="I772" s="169" t="s">
        <v>2734</v>
      </c>
      <c r="J772" s="170" t="s">
        <v>2738</v>
      </c>
      <c r="K772" s="106">
        <v>36</v>
      </c>
      <c r="L772" s="106" t="s">
        <v>31</v>
      </c>
      <c r="M772" s="107" t="s">
        <v>43</v>
      </c>
      <c r="N772" s="103">
        <v>2018</v>
      </c>
      <c r="O772" s="103">
        <v>51</v>
      </c>
      <c r="P772" s="103" t="s">
        <v>44</v>
      </c>
      <c r="Q772" s="107" t="s">
        <v>34</v>
      </c>
      <c r="R772" s="103"/>
      <c r="S772" s="103" t="s">
        <v>44</v>
      </c>
      <c r="T772" s="107" t="s">
        <v>1760</v>
      </c>
      <c r="U772" s="34"/>
      <c r="V772" s="34"/>
      <c r="W772" s="34" t="str">
        <f t="shared" si="0"/>
        <v/>
      </c>
      <c r="X772" s="34" t="str">
        <f t="shared" si="1"/>
        <v/>
      </c>
    </row>
    <row r="773" spans="1:24" ht="14.25" customHeight="1" x14ac:dyDescent="0.25">
      <c r="A773" s="40">
        <v>95.832999999999998</v>
      </c>
      <c r="B773" s="41">
        <v>391.66</v>
      </c>
      <c r="C773" s="24" t="s">
        <v>24</v>
      </c>
      <c r="D773" s="31" t="s">
        <v>818</v>
      </c>
      <c r="E773" s="24" t="s">
        <v>1083</v>
      </c>
      <c r="F773" s="89" t="s">
        <v>2739</v>
      </c>
      <c r="G773" s="31" t="s">
        <v>69</v>
      </c>
      <c r="H773" s="24" t="s">
        <v>28</v>
      </c>
      <c r="I773" s="163" t="s">
        <v>2740</v>
      </c>
      <c r="J773" s="171" t="s">
        <v>2741</v>
      </c>
      <c r="K773" s="106">
        <v>20</v>
      </c>
      <c r="L773" s="106" t="s">
        <v>31</v>
      </c>
      <c r="M773" s="31" t="s">
        <v>1661</v>
      </c>
      <c r="N773" s="24" t="s">
        <v>58</v>
      </c>
      <c r="O773" s="24">
        <v>2</v>
      </c>
      <c r="P773" s="24" t="s">
        <v>44</v>
      </c>
      <c r="Q773" s="31" t="s">
        <v>66</v>
      </c>
      <c r="R773" s="24" t="s">
        <v>45</v>
      </c>
      <c r="S773" s="24" t="s">
        <v>44</v>
      </c>
      <c r="T773" s="31" t="s">
        <v>35</v>
      </c>
      <c r="U773" s="34"/>
      <c r="V773" s="34"/>
      <c r="W773" s="34" t="str">
        <f t="shared" si="0"/>
        <v/>
      </c>
      <c r="X773" s="34" t="str">
        <f t="shared" si="1"/>
        <v/>
      </c>
    </row>
    <row r="774" spans="1:24" ht="14.25" customHeight="1" x14ac:dyDescent="0.25">
      <c r="A774" s="43">
        <v>105.75</v>
      </c>
      <c r="B774" s="60" t="s">
        <v>2742</v>
      </c>
      <c r="C774" s="44" t="s">
        <v>90</v>
      </c>
      <c r="D774" s="44"/>
      <c r="E774" s="44" t="s">
        <v>2743</v>
      </c>
      <c r="F774" s="99" t="s">
        <v>2744</v>
      </c>
      <c r="G774" s="62" t="s">
        <v>83</v>
      </c>
      <c r="H774" s="44" t="s">
        <v>40</v>
      </c>
      <c r="I774" s="172" t="s">
        <v>2745</v>
      </c>
      <c r="J774" s="173" t="s">
        <v>2746</v>
      </c>
      <c r="K774" s="53">
        <v>235</v>
      </c>
      <c r="L774" s="53" t="s">
        <v>31</v>
      </c>
      <c r="M774" s="62" t="s">
        <v>128</v>
      </c>
      <c r="N774" s="44" t="s">
        <v>129</v>
      </c>
      <c r="O774" s="44">
        <v>2</v>
      </c>
      <c r="P774" s="44"/>
      <c r="Q774" s="62" t="s">
        <v>34</v>
      </c>
      <c r="R774" s="44" t="s">
        <v>45</v>
      </c>
      <c r="S774" s="44"/>
      <c r="T774" s="62" t="s">
        <v>35</v>
      </c>
      <c r="U774" s="34"/>
      <c r="V774" s="34"/>
      <c r="W774" s="34" t="str">
        <f t="shared" si="0"/>
        <v/>
      </c>
      <c r="X774" s="34" t="str">
        <f t="shared" si="1"/>
        <v/>
      </c>
    </row>
    <row r="775" spans="1:24" ht="14.25" customHeight="1" x14ac:dyDescent="0.25">
      <c r="A775" s="24">
        <v>0.16400000000000001</v>
      </c>
      <c r="B775" s="24"/>
      <c r="C775" s="24" t="s">
        <v>24</v>
      </c>
      <c r="D775" s="24"/>
      <c r="E775" s="24" t="s">
        <v>2597</v>
      </c>
      <c r="F775" s="24" t="s">
        <v>2747</v>
      </c>
      <c r="G775" s="31" t="s">
        <v>46</v>
      </c>
      <c r="H775" s="24" t="s">
        <v>84</v>
      </c>
      <c r="I775" s="31" t="s">
        <v>2748</v>
      </c>
      <c r="J775" s="24" t="s">
        <v>2749</v>
      </c>
      <c r="K775" s="36">
        <v>339</v>
      </c>
      <c r="L775" s="36" t="s">
        <v>31</v>
      </c>
      <c r="M775" s="31" t="s">
        <v>249</v>
      </c>
      <c r="N775" s="24" t="s">
        <v>185</v>
      </c>
      <c r="O775" s="24">
        <v>3</v>
      </c>
      <c r="P775" s="24"/>
      <c r="Q775" s="31" t="s">
        <v>66</v>
      </c>
      <c r="R775" s="24"/>
      <c r="S775" s="24"/>
      <c r="T775" s="31" t="s">
        <v>35</v>
      </c>
      <c r="U775" s="34"/>
      <c r="V775" s="34"/>
      <c r="W775" s="34" t="str">
        <f t="shared" si="0"/>
        <v/>
      </c>
      <c r="X775" s="34" t="str">
        <f t="shared" si="1"/>
        <v/>
      </c>
    </row>
    <row r="776" spans="1:24" ht="14.25" customHeight="1" x14ac:dyDescent="0.25">
      <c r="A776" s="40">
        <v>0.14000000000000001</v>
      </c>
      <c r="B776" s="41" t="s">
        <v>2750</v>
      </c>
      <c r="C776" s="24" t="s">
        <v>24</v>
      </c>
      <c r="D776" s="24"/>
      <c r="E776" s="36" t="s">
        <v>1057</v>
      </c>
      <c r="F776" s="24" t="s">
        <v>2751</v>
      </c>
      <c r="G776" s="31" t="s">
        <v>83</v>
      </c>
      <c r="H776" s="24" t="s">
        <v>84</v>
      </c>
      <c r="I776" s="31" t="s">
        <v>2752</v>
      </c>
      <c r="J776" s="24" t="s">
        <v>2753</v>
      </c>
      <c r="K776" s="30">
        <v>311</v>
      </c>
      <c r="L776" s="30" t="s">
        <v>31</v>
      </c>
      <c r="M776" s="31" t="s">
        <v>87</v>
      </c>
      <c r="N776" s="24" t="s">
        <v>88</v>
      </c>
      <c r="O776" s="24">
        <v>3</v>
      </c>
      <c r="P776" s="24"/>
      <c r="Q776" s="31" t="s">
        <v>34</v>
      </c>
      <c r="R776" s="49"/>
      <c r="S776" s="49"/>
      <c r="T776" s="31" t="s">
        <v>35</v>
      </c>
      <c r="U776" s="34"/>
      <c r="V776" s="34"/>
      <c r="W776" s="34" t="str">
        <f t="shared" si="0"/>
        <v/>
      </c>
      <c r="X776" s="34" t="str">
        <f t="shared" si="1"/>
        <v/>
      </c>
    </row>
    <row r="777" spans="1:24" ht="14.25" customHeight="1" x14ac:dyDescent="0.25">
      <c r="A777" s="40">
        <v>0.14000000000000001</v>
      </c>
      <c r="B777" s="41" t="s">
        <v>2754</v>
      </c>
      <c r="C777" s="24" t="s">
        <v>24</v>
      </c>
      <c r="D777" s="24"/>
      <c r="E777" s="24" t="s">
        <v>79</v>
      </c>
      <c r="F777" s="24" t="s">
        <v>2755</v>
      </c>
      <c r="G777" s="31" t="s">
        <v>83</v>
      </c>
      <c r="H777" s="24" t="s">
        <v>84</v>
      </c>
      <c r="I777" s="31" t="s">
        <v>2752</v>
      </c>
      <c r="J777" s="24" t="s">
        <v>2753</v>
      </c>
      <c r="K777" s="35">
        <v>311</v>
      </c>
      <c r="L777" s="35" t="s">
        <v>47</v>
      </c>
      <c r="M777" s="31" t="s">
        <v>87</v>
      </c>
      <c r="N777" s="24" t="s">
        <v>88</v>
      </c>
      <c r="O777" s="24">
        <v>3</v>
      </c>
      <c r="P777" s="24"/>
      <c r="Q777" s="31" t="s">
        <v>34</v>
      </c>
      <c r="R777" s="49"/>
      <c r="S777" s="49"/>
      <c r="T777" s="31" t="s">
        <v>35</v>
      </c>
      <c r="U777" s="34"/>
      <c r="V777" s="34"/>
      <c r="W777" s="34" t="str">
        <f t="shared" si="0"/>
        <v/>
      </c>
      <c r="X777" s="34" t="str">
        <f t="shared" si="1"/>
        <v/>
      </c>
    </row>
    <row r="778" spans="1:24" ht="14.25" customHeight="1" x14ac:dyDescent="0.25">
      <c r="A778" s="40">
        <v>0.48214285714285721</v>
      </c>
      <c r="B778" s="40">
        <v>0.75</v>
      </c>
      <c r="C778" s="24" t="s">
        <v>311</v>
      </c>
      <c r="D778" s="31" t="s">
        <v>171</v>
      </c>
      <c r="E778" s="24" t="s">
        <v>217</v>
      </c>
      <c r="F778" s="24" t="s">
        <v>2756</v>
      </c>
      <c r="G778" s="31" t="s">
        <v>69</v>
      </c>
      <c r="H778" s="24" t="s">
        <v>311</v>
      </c>
      <c r="I778" s="56" t="s">
        <v>2757</v>
      </c>
      <c r="J778" s="36" t="s">
        <v>2758</v>
      </c>
      <c r="K778" s="30">
        <v>60</v>
      </c>
      <c r="L778" s="30" t="s">
        <v>31</v>
      </c>
      <c r="M778" s="31" t="s">
        <v>175</v>
      </c>
      <c r="N778" s="24" t="s">
        <v>33</v>
      </c>
      <c r="O778" s="24">
        <v>1</v>
      </c>
      <c r="P778" s="24"/>
      <c r="Q778" s="31" t="s">
        <v>34</v>
      </c>
      <c r="R778" s="24"/>
      <c r="S778" s="24"/>
      <c r="T778" s="31" t="s">
        <v>35</v>
      </c>
      <c r="U778" s="34"/>
      <c r="V778" s="34"/>
      <c r="W778" s="34" t="str">
        <f t="shared" si="0"/>
        <v/>
      </c>
      <c r="X778" s="34" t="str">
        <f t="shared" si="1"/>
        <v/>
      </c>
    </row>
    <row r="779" spans="1:24" ht="14.25" customHeight="1" x14ac:dyDescent="0.25">
      <c r="A779" s="40">
        <v>0.48214285714285721</v>
      </c>
      <c r="B779" s="40">
        <v>1.35</v>
      </c>
      <c r="C779" s="24" t="s">
        <v>311</v>
      </c>
      <c r="D779" s="31" t="s">
        <v>171</v>
      </c>
      <c r="E779" s="36" t="s">
        <v>79</v>
      </c>
      <c r="F779" s="24" t="s">
        <v>2759</v>
      </c>
      <c r="G779" s="31" t="s">
        <v>69</v>
      </c>
      <c r="H779" s="51" t="s">
        <v>311</v>
      </c>
      <c r="I779" s="168" t="s">
        <v>2757</v>
      </c>
      <c r="J779" s="126" t="s">
        <v>2758</v>
      </c>
      <c r="K779" s="35">
        <v>60</v>
      </c>
      <c r="L779" s="35" t="s">
        <v>47</v>
      </c>
      <c r="M779" s="31" t="s">
        <v>175</v>
      </c>
      <c r="N779" s="24" t="s">
        <v>33</v>
      </c>
      <c r="O779" s="24">
        <v>1</v>
      </c>
      <c r="P779" s="24"/>
      <c r="Q779" s="31" t="s">
        <v>34</v>
      </c>
      <c r="R779" s="24"/>
      <c r="S779" s="24"/>
      <c r="T779" s="31" t="s">
        <v>35</v>
      </c>
      <c r="U779" s="34"/>
      <c r="V779" s="34"/>
      <c r="W779" s="34" t="str">
        <f t="shared" si="0"/>
        <v/>
      </c>
      <c r="X779" s="34" t="str">
        <f t="shared" si="1"/>
        <v/>
      </c>
    </row>
    <row r="780" spans="1:24" ht="14.25" customHeight="1" x14ac:dyDescent="0.25">
      <c r="A780" s="40">
        <v>0.14850000000000002</v>
      </c>
      <c r="B780" s="40">
        <v>0.28333333333333333</v>
      </c>
      <c r="C780" s="24" t="s">
        <v>195</v>
      </c>
      <c r="D780" s="31" t="s">
        <v>171</v>
      </c>
      <c r="E780" s="24" t="s">
        <v>325</v>
      </c>
      <c r="F780" s="24" t="s">
        <v>2760</v>
      </c>
      <c r="G780" s="31" t="s">
        <v>69</v>
      </c>
      <c r="H780" s="51" t="s">
        <v>28</v>
      </c>
      <c r="I780" s="84" t="s">
        <v>2761</v>
      </c>
      <c r="J780" s="51" t="s">
        <v>2762</v>
      </c>
      <c r="K780" s="36">
        <v>58</v>
      </c>
      <c r="L780" s="36" t="s">
        <v>31</v>
      </c>
      <c r="M780" s="31" t="s">
        <v>175</v>
      </c>
      <c r="N780" s="24" t="s">
        <v>33</v>
      </c>
      <c r="O780" s="24">
        <v>1</v>
      </c>
      <c r="P780" s="24"/>
      <c r="Q780" s="31" t="s">
        <v>34</v>
      </c>
      <c r="R780" s="24"/>
      <c r="S780" s="24"/>
      <c r="T780" s="31" t="s">
        <v>35</v>
      </c>
      <c r="U780" s="34"/>
      <c r="V780" s="34"/>
      <c r="W780" s="34" t="str">
        <f t="shared" si="0"/>
        <v/>
      </c>
      <c r="X780" s="34" t="str">
        <f t="shared" si="1"/>
        <v/>
      </c>
    </row>
    <row r="781" spans="1:24" ht="14.25" customHeight="1" x14ac:dyDescent="0.25">
      <c r="A781" s="125">
        <v>0.19500000000000001</v>
      </c>
      <c r="B781" s="125">
        <v>0.21875</v>
      </c>
      <c r="C781" s="103" t="s">
        <v>195</v>
      </c>
      <c r="D781" s="107" t="s">
        <v>171</v>
      </c>
      <c r="E781" s="103" t="s">
        <v>2763</v>
      </c>
      <c r="F781" s="103" t="s">
        <v>2764</v>
      </c>
      <c r="G781" s="107" t="s">
        <v>106</v>
      </c>
      <c r="H781" s="103" t="s">
        <v>28</v>
      </c>
      <c r="I781" s="107" t="s">
        <v>2765</v>
      </c>
      <c r="J781" s="103" t="s">
        <v>2766</v>
      </c>
      <c r="K781" s="106">
        <v>59</v>
      </c>
      <c r="L781" s="106" t="s">
        <v>31</v>
      </c>
      <c r="M781" s="107" t="s">
        <v>175</v>
      </c>
      <c r="N781" s="103" t="s">
        <v>33</v>
      </c>
      <c r="O781" s="103">
        <v>1</v>
      </c>
      <c r="P781" s="103"/>
      <c r="Q781" s="107" t="s">
        <v>34</v>
      </c>
      <c r="R781" s="103"/>
      <c r="S781" s="103"/>
      <c r="T781" s="107" t="s">
        <v>2767</v>
      </c>
      <c r="U781" s="34"/>
      <c r="V781" s="34"/>
      <c r="W781" s="34" t="str">
        <f t="shared" si="0"/>
        <v/>
      </c>
      <c r="X781" s="34" t="str">
        <f t="shared" si="1"/>
        <v/>
      </c>
    </row>
    <row r="782" spans="1:24" ht="14.25" customHeight="1" x14ac:dyDescent="0.25">
      <c r="A782" s="24">
        <v>5.04</v>
      </c>
      <c r="B782" s="24" t="s">
        <v>2768</v>
      </c>
      <c r="C782" s="24" t="s">
        <v>2660</v>
      </c>
      <c r="D782" s="24"/>
      <c r="E782" s="24" t="s">
        <v>574</v>
      </c>
      <c r="F782" s="24" t="s">
        <v>2769</v>
      </c>
      <c r="G782" s="31" t="s">
        <v>69</v>
      </c>
      <c r="H782" s="24" t="s">
        <v>40</v>
      </c>
      <c r="I782" s="31" t="s">
        <v>2765</v>
      </c>
      <c r="J782" s="24" t="s">
        <v>2766</v>
      </c>
      <c r="K782" s="36">
        <v>246</v>
      </c>
      <c r="L782" s="36" t="s">
        <v>31</v>
      </c>
      <c r="M782" s="31" t="s">
        <v>249</v>
      </c>
      <c r="N782" s="24" t="s">
        <v>185</v>
      </c>
      <c r="O782" s="24">
        <v>3</v>
      </c>
      <c r="P782" s="24"/>
      <c r="Q782" s="31" t="s">
        <v>66</v>
      </c>
      <c r="R782" s="24"/>
      <c r="S782" s="24"/>
      <c r="T782" s="31" t="s">
        <v>35</v>
      </c>
      <c r="U782" s="34"/>
      <c r="V782" s="34"/>
      <c r="W782" s="34" t="str">
        <f t="shared" si="0"/>
        <v/>
      </c>
      <c r="X782" s="34" t="str">
        <f t="shared" si="1"/>
        <v/>
      </c>
    </row>
    <row r="783" spans="1:24" ht="14.25" customHeight="1" x14ac:dyDescent="0.25">
      <c r="A783" s="40">
        <v>2872</v>
      </c>
      <c r="B783" s="40">
        <v>3022</v>
      </c>
      <c r="C783" s="24" t="s">
        <v>2770</v>
      </c>
      <c r="D783" s="24"/>
      <c r="E783" s="24" t="s">
        <v>2239</v>
      </c>
      <c r="F783" s="24" t="s">
        <v>2771</v>
      </c>
      <c r="G783" s="31" t="s">
        <v>61</v>
      </c>
      <c r="H783" s="24" t="s">
        <v>40</v>
      </c>
      <c r="I783" s="84" t="s">
        <v>2772</v>
      </c>
      <c r="J783" s="51" t="s">
        <v>2773</v>
      </c>
      <c r="K783" s="36">
        <v>65</v>
      </c>
      <c r="L783" s="36" t="s">
        <v>31</v>
      </c>
      <c r="M783" s="31" t="s">
        <v>622</v>
      </c>
      <c r="N783" s="24" t="s">
        <v>33</v>
      </c>
      <c r="O783" s="24">
        <v>6</v>
      </c>
      <c r="P783" s="31" t="s">
        <v>623</v>
      </c>
      <c r="Q783" s="31" t="s">
        <v>34</v>
      </c>
      <c r="R783" s="24" t="s">
        <v>45</v>
      </c>
      <c r="S783" s="24"/>
      <c r="T783" s="31" t="s">
        <v>35</v>
      </c>
      <c r="U783" s="34"/>
      <c r="V783" s="34"/>
      <c r="W783" s="34" t="str">
        <f t="shared" si="0"/>
        <v/>
      </c>
      <c r="X783" s="34" t="str">
        <f t="shared" si="1"/>
        <v/>
      </c>
    </row>
    <row r="784" spans="1:24" ht="14.25" customHeight="1" x14ac:dyDescent="0.25">
      <c r="A784" s="24">
        <v>397.08</v>
      </c>
      <c r="B784" s="24" t="s">
        <v>2774</v>
      </c>
      <c r="C784" s="24" t="s">
        <v>2775</v>
      </c>
      <c r="D784" s="24"/>
      <c r="E784" s="24" t="s">
        <v>2776</v>
      </c>
      <c r="F784" s="24" t="s">
        <v>2777</v>
      </c>
      <c r="G784" s="31" t="s">
        <v>61</v>
      </c>
      <c r="H784" s="24" t="s">
        <v>222</v>
      </c>
      <c r="I784" s="31" t="s">
        <v>2778</v>
      </c>
      <c r="J784" s="24" t="s">
        <v>2779</v>
      </c>
      <c r="K784" s="36">
        <v>336</v>
      </c>
      <c r="L784" s="36" t="s">
        <v>31</v>
      </c>
      <c r="M784" s="31" t="s">
        <v>249</v>
      </c>
      <c r="N784" s="24" t="s">
        <v>185</v>
      </c>
      <c r="O784" s="24">
        <v>3</v>
      </c>
      <c r="P784" s="24"/>
      <c r="Q784" s="31" t="s">
        <v>66</v>
      </c>
      <c r="R784" s="24" t="s">
        <v>45</v>
      </c>
      <c r="S784" s="24"/>
      <c r="T784" s="31" t="s">
        <v>35</v>
      </c>
      <c r="U784" s="34"/>
      <c r="V784" s="34"/>
      <c r="W784" s="34" t="str">
        <f t="shared" si="0"/>
        <v/>
      </c>
      <c r="X784" s="34" t="str">
        <f t="shared" si="1"/>
        <v/>
      </c>
    </row>
    <row r="785" spans="1:24" ht="14.25" customHeight="1" x14ac:dyDescent="0.25">
      <c r="A785" s="40">
        <v>1272.6717425847501</v>
      </c>
      <c r="B785" s="41">
        <v>1733.625</v>
      </c>
      <c r="C785" s="24" t="s">
        <v>49</v>
      </c>
      <c r="D785" s="24"/>
      <c r="E785" s="24" t="s">
        <v>2780</v>
      </c>
      <c r="F785" s="24" t="s">
        <v>2781</v>
      </c>
      <c r="G785" s="31" t="s">
        <v>27</v>
      </c>
      <c r="H785" s="24" t="s">
        <v>40</v>
      </c>
      <c r="I785" s="31" t="s">
        <v>2782</v>
      </c>
      <c r="J785" s="24" t="s">
        <v>2783</v>
      </c>
      <c r="K785" s="36">
        <v>66</v>
      </c>
      <c r="L785" s="36" t="s">
        <v>31</v>
      </c>
      <c r="M785" s="31" t="s">
        <v>622</v>
      </c>
      <c r="N785" s="24" t="s">
        <v>33</v>
      </c>
      <c r="O785" s="24">
        <v>6</v>
      </c>
      <c r="P785" s="31" t="s">
        <v>623</v>
      </c>
      <c r="Q785" s="31" t="s">
        <v>34</v>
      </c>
      <c r="R785" s="24" t="s">
        <v>45</v>
      </c>
      <c r="S785" s="24"/>
      <c r="T785" s="31" t="s">
        <v>35</v>
      </c>
      <c r="U785" s="34"/>
      <c r="V785" s="34"/>
      <c r="W785" s="34" t="str">
        <f t="shared" si="0"/>
        <v/>
      </c>
      <c r="X785" s="34" t="str">
        <f t="shared" si="1"/>
        <v/>
      </c>
    </row>
    <row r="786" spans="1:24" ht="14.25" customHeight="1" x14ac:dyDescent="0.25">
      <c r="A786" s="40">
        <v>324.923</v>
      </c>
      <c r="B786" s="41">
        <v>717.16666666666663</v>
      </c>
      <c r="C786" s="24" t="s">
        <v>2118</v>
      </c>
      <c r="D786" s="24"/>
      <c r="E786" s="24" t="s">
        <v>2784</v>
      </c>
      <c r="F786" s="24" t="s">
        <v>2785</v>
      </c>
      <c r="G786" s="31" t="s">
        <v>69</v>
      </c>
      <c r="H786" s="24" t="s">
        <v>40</v>
      </c>
      <c r="I786" s="31" t="s">
        <v>2786</v>
      </c>
      <c r="J786" s="24" t="s">
        <v>2787</v>
      </c>
      <c r="K786" s="36">
        <v>67</v>
      </c>
      <c r="L786" s="36" t="s">
        <v>31</v>
      </c>
      <c r="M786" s="31" t="s">
        <v>622</v>
      </c>
      <c r="N786" s="24" t="s">
        <v>33</v>
      </c>
      <c r="O786" s="24">
        <v>6</v>
      </c>
      <c r="P786" s="31" t="s">
        <v>623</v>
      </c>
      <c r="Q786" s="31" t="s">
        <v>34</v>
      </c>
      <c r="R786" s="24" t="s">
        <v>45</v>
      </c>
      <c r="S786" s="24"/>
      <c r="T786" s="31" t="s">
        <v>35</v>
      </c>
      <c r="U786" s="34"/>
      <c r="V786" s="34"/>
      <c r="W786" s="34" t="str">
        <f t="shared" si="0"/>
        <v/>
      </c>
      <c r="X786" s="34" t="str">
        <f t="shared" si="1"/>
        <v/>
      </c>
    </row>
    <row r="787" spans="1:24" ht="14.25" customHeight="1" x14ac:dyDescent="0.25">
      <c r="A787" s="24">
        <v>21.6</v>
      </c>
      <c r="B787" s="24">
        <v>28.2</v>
      </c>
      <c r="C787" s="24" t="s">
        <v>2788</v>
      </c>
      <c r="D787" s="24"/>
      <c r="E787" s="24" t="s">
        <v>2484</v>
      </c>
      <c r="F787" s="24" t="s">
        <v>2789</v>
      </c>
      <c r="G787" s="31" t="s">
        <v>2790</v>
      </c>
      <c r="H787" s="31" t="s">
        <v>2791</v>
      </c>
      <c r="I787" s="84" t="s">
        <v>2792</v>
      </c>
      <c r="J787" s="51" t="s">
        <v>2793</v>
      </c>
      <c r="K787" s="36">
        <v>1</v>
      </c>
      <c r="L787" s="36" t="s">
        <v>31</v>
      </c>
      <c r="M787" s="31" t="s">
        <v>2794</v>
      </c>
      <c r="N787" s="24" t="s">
        <v>839</v>
      </c>
      <c r="O787" s="24"/>
      <c r="P787" s="24" t="s">
        <v>2795</v>
      </c>
      <c r="Q787" s="31" t="s">
        <v>1607</v>
      </c>
      <c r="R787" s="24" t="s">
        <v>45</v>
      </c>
      <c r="S787" s="24" t="s">
        <v>2625</v>
      </c>
      <c r="T787" s="31" t="s">
        <v>35</v>
      </c>
      <c r="U787" s="34"/>
      <c r="V787" s="34"/>
      <c r="W787" s="34" t="str">
        <f t="shared" si="0"/>
        <v/>
      </c>
      <c r="X787" s="34" t="str">
        <f t="shared" si="1"/>
        <v/>
      </c>
    </row>
    <row r="788" spans="1:24" ht="14.25" customHeight="1" x14ac:dyDescent="0.25">
      <c r="A788" s="40">
        <v>72</v>
      </c>
      <c r="B788" s="40" t="s">
        <v>283</v>
      </c>
      <c r="C788" s="24" t="s">
        <v>2796</v>
      </c>
      <c r="D788" s="24"/>
      <c r="E788" s="24" t="s">
        <v>769</v>
      </c>
      <c r="F788" s="24" t="s">
        <v>2797</v>
      </c>
      <c r="G788" s="31" t="s">
        <v>771</v>
      </c>
      <c r="H788" s="24" t="s">
        <v>2798</v>
      </c>
      <c r="I788" s="31" t="s">
        <v>2799</v>
      </c>
      <c r="J788" s="24" t="s">
        <v>2800</v>
      </c>
      <c r="K788" s="36">
        <v>111</v>
      </c>
      <c r="L788" s="36" t="s">
        <v>31</v>
      </c>
      <c r="M788" s="31" t="s">
        <v>601</v>
      </c>
      <c r="N788" s="24" t="s">
        <v>78</v>
      </c>
      <c r="O788" s="24">
        <v>1</v>
      </c>
      <c r="P788" s="24"/>
      <c r="Q788" s="31" t="s">
        <v>66</v>
      </c>
      <c r="R788" s="24" t="s">
        <v>45</v>
      </c>
      <c r="S788" s="24"/>
      <c r="T788" s="31" t="s">
        <v>35</v>
      </c>
      <c r="U788" s="34"/>
      <c r="V788" s="34"/>
      <c r="W788" s="34" t="str">
        <f t="shared" si="0"/>
        <v/>
      </c>
      <c r="X788" s="34" t="str">
        <f t="shared" si="1"/>
        <v/>
      </c>
    </row>
    <row r="789" spans="1:24" ht="14.25" customHeight="1" x14ac:dyDescent="0.25">
      <c r="A789" s="93">
        <v>40</v>
      </c>
      <c r="B789" s="93">
        <v>40</v>
      </c>
      <c r="C789" s="94" t="s">
        <v>49</v>
      </c>
      <c r="D789" s="94"/>
      <c r="E789" s="94" t="s">
        <v>25</v>
      </c>
      <c r="F789" s="95" t="s">
        <v>2801</v>
      </c>
      <c r="G789" s="95" t="s">
        <v>110</v>
      </c>
      <c r="H789" s="94" t="s">
        <v>2802</v>
      </c>
      <c r="I789" s="95" t="s">
        <v>2803</v>
      </c>
      <c r="J789" s="94" t="s">
        <v>2804</v>
      </c>
      <c r="K789" s="96">
        <v>103</v>
      </c>
      <c r="L789" s="96" t="s">
        <v>31</v>
      </c>
      <c r="M789" s="95" t="s">
        <v>601</v>
      </c>
      <c r="N789" s="94" t="s">
        <v>78</v>
      </c>
      <c r="O789" s="94">
        <v>1</v>
      </c>
      <c r="P789" s="94"/>
      <c r="Q789" s="95" t="s">
        <v>66</v>
      </c>
      <c r="R789" s="94" t="s">
        <v>45</v>
      </c>
      <c r="S789" s="94"/>
      <c r="T789" s="95" t="s">
        <v>35</v>
      </c>
      <c r="U789" s="34"/>
      <c r="V789" s="34"/>
      <c r="W789" s="34" t="str">
        <f t="shared" si="0"/>
        <v/>
      </c>
      <c r="X789" s="34" t="str">
        <f t="shared" si="1"/>
        <v/>
      </c>
    </row>
    <row r="790" spans="1:24" ht="14.25" customHeight="1" x14ac:dyDescent="0.25">
      <c r="A790" s="40">
        <v>49.411999999999999</v>
      </c>
      <c r="B790" s="40">
        <v>56</v>
      </c>
      <c r="C790" s="24" t="s">
        <v>2322</v>
      </c>
      <c r="D790" s="24"/>
      <c r="E790" s="24" t="s">
        <v>223</v>
      </c>
      <c r="F790" s="24" t="s">
        <v>2805</v>
      </c>
      <c r="G790" s="31" t="s">
        <v>69</v>
      </c>
      <c r="H790" s="24" t="s">
        <v>2806</v>
      </c>
      <c r="I790" s="31" t="s">
        <v>2807</v>
      </c>
      <c r="J790" s="24" t="s">
        <v>2808</v>
      </c>
      <c r="K790" s="36">
        <v>627</v>
      </c>
      <c r="L790" s="36" t="s">
        <v>31</v>
      </c>
      <c r="M790" s="31" t="s">
        <v>103</v>
      </c>
      <c r="N790" s="24" t="s">
        <v>33</v>
      </c>
      <c r="O790" s="24">
        <v>7</v>
      </c>
      <c r="P790" s="24"/>
      <c r="Q790" s="31" t="s">
        <v>34</v>
      </c>
      <c r="R790" s="24" t="s">
        <v>45</v>
      </c>
      <c r="S790" s="24"/>
      <c r="T790" s="31" t="s">
        <v>35</v>
      </c>
      <c r="U790" s="34"/>
      <c r="V790" s="34"/>
      <c r="W790" s="34" t="str">
        <f t="shared" si="0"/>
        <v/>
      </c>
      <c r="X790" s="34" t="str">
        <f t="shared" si="1"/>
        <v/>
      </c>
    </row>
    <row r="791" spans="1:24" ht="14.25" customHeight="1" x14ac:dyDescent="0.25">
      <c r="A791" s="40">
        <v>2.5</v>
      </c>
      <c r="B791" s="40"/>
      <c r="C791" s="24" t="s">
        <v>90</v>
      </c>
      <c r="D791" s="24"/>
      <c r="E791" s="24" t="s">
        <v>137</v>
      </c>
      <c r="F791" s="24" t="s">
        <v>2809</v>
      </c>
      <c r="G791" s="31" t="s">
        <v>83</v>
      </c>
      <c r="H791" s="24" t="s">
        <v>2810</v>
      </c>
      <c r="I791" s="31" t="s">
        <v>2811</v>
      </c>
      <c r="J791" s="24" t="s">
        <v>2812</v>
      </c>
      <c r="K791" s="36">
        <v>780</v>
      </c>
      <c r="L791" s="36" t="s">
        <v>31</v>
      </c>
      <c r="M791" s="31" t="s">
        <v>306</v>
      </c>
      <c r="N791" s="24" t="s">
        <v>88</v>
      </c>
      <c r="O791" s="24">
        <v>7</v>
      </c>
      <c r="P791" s="24"/>
      <c r="Q791" s="31" t="s">
        <v>34</v>
      </c>
      <c r="R791" s="24" t="s">
        <v>45</v>
      </c>
      <c r="S791" s="24"/>
      <c r="T791" s="31" t="s">
        <v>35</v>
      </c>
      <c r="U791" s="34"/>
      <c r="V791" s="34"/>
      <c r="W791" s="34" t="str">
        <f t="shared" si="0"/>
        <v/>
      </c>
      <c r="X791" s="34" t="str">
        <f t="shared" si="1"/>
        <v/>
      </c>
    </row>
    <row r="792" spans="1:24" ht="14.25" customHeight="1" x14ac:dyDescent="0.25">
      <c r="A792" s="40">
        <v>2.8</v>
      </c>
      <c r="B792" s="40" t="s">
        <v>2813</v>
      </c>
      <c r="C792" s="24" t="s">
        <v>2814</v>
      </c>
      <c r="D792" s="24"/>
      <c r="E792" s="31" t="s">
        <v>2815</v>
      </c>
      <c r="F792" s="24" t="s">
        <v>2816</v>
      </c>
      <c r="G792" s="31" t="s">
        <v>93</v>
      </c>
      <c r="H792" s="24" t="s">
        <v>2810</v>
      </c>
      <c r="I792" s="31" t="s">
        <v>2817</v>
      </c>
      <c r="J792" s="24" t="s">
        <v>2818</v>
      </c>
      <c r="K792" s="36">
        <v>782</v>
      </c>
      <c r="L792" s="36" t="s">
        <v>31</v>
      </c>
      <c r="M792" s="31" t="s">
        <v>306</v>
      </c>
      <c r="N792" s="24" t="s">
        <v>88</v>
      </c>
      <c r="O792" s="24">
        <v>7</v>
      </c>
      <c r="P792" s="24"/>
      <c r="Q792" s="24"/>
      <c r="R792" s="24"/>
      <c r="S792" s="24"/>
      <c r="T792" s="24"/>
      <c r="U792" s="34"/>
      <c r="V792" s="34"/>
      <c r="W792" s="34" t="str">
        <f t="shared" si="0"/>
        <v/>
      </c>
      <c r="X792" s="34" t="str">
        <f t="shared" si="1"/>
        <v/>
      </c>
    </row>
    <row r="793" spans="1:24" ht="14.25" customHeight="1" x14ac:dyDescent="0.25">
      <c r="A793" s="40">
        <v>20</v>
      </c>
      <c r="B793" s="41" t="s">
        <v>2819</v>
      </c>
      <c r="C793" s="24" t="s">
        <v>728</v>
      </c>
      <c r="D793" s="24"/>
      <c r="E793" s="24" t="s">
        <v>79</v>
      </c>
      <c r="F793" s="24" t="s">
        <v>2820</v>
      </c>
      <c r="G793" s="31" t="s">
        <v>83</v>
      </c>
      <c r="H793" s="24" t="s">
        <v>728</v>
      </c>
      <c r="I793" s="31" t="s">
        <v>2821</v>
      </c>
      <c r="J793" s="24" t="s">
        <v>2822</v>
      </c>
      <c r="K793" s="36">
        <v>783</v>
      </c>
      <c r="L793" s="36" t="s">
        <v>31</v>
      </c>
      <c r="M793" s="31" t="s">
        <v>306</v>
      </c>
      <c r="N793" s="24" t="s">
        <v>88</v>
      </c>
      <c r="O793" s="24">
        <v>7</v>
      </c>
      <c r="P793" s="24"/>
      <c r="Q793" s="31" t="s">
        <v>34</v>
      </c>
      <c r="R793" s="24"/>
      <c r="S793" s="24"/>
      <c r="T793" s="31" t="s">
        <v>35</v>
      </c>
      <c r="U793" s="34"/>
      <c r="V793" s="34"/>
      <c r="W793" s="34" t="str">
        <f t="shared" si="0"/>
        <v/>
      </c>
      <c r="X793" s="34" t="str">
        <f t="shared" si="1"/>
        <v/>
      </c>
    </row>
    <row r="794" spans="1:24" ht="14.25" customHeight="1" x14ac:dyDescent="0.25">
      <c r="A794" s="40">
        <v>2.004</v>
      </c>
      <c r="B794" s="41">
        <v>2.2800000000000002</v>
      </c>
      <c r="C794" s="24" t="s">
        <v>49</v>
      </c>
      <c r="D794" s="24"/>
      <c r="E794" s="24" t="s">
        <v>130</v>
      </c>
      <c r="F794" s="24" t="s">
        <v>2823</v>
      </c>
      <c r="G794" s="31" t="s">
        <v>69</v>
      </c>
      <c r="H794" s="24" t="s">
        <v>2810</v>
      </c>
      <c r="I794" s="31" t="s">
        <v>2824</v>
      </c>
      <c r="J794" s="24" t="s">
        <v>2825</v>
      </c>
      <c r="K794" s="36">
        <v>625</v>
      </c>
      <c r="L794" s="36" t="s">
        <v>31</v>
      </c>
      <c r="M794" s="31" t="s">
        <v>103</v>
      </c>
      <c r="N794" s="24" t="s">
        <v>33</v>
      </c>
      <c r="O794" s="24">
        <v>7</v>
      </c>
      <c r="P794" s="24"/>
      <c r="Q794" s="31" t="s">
        <v>34</v>
      </c>
      <c r="R794" s="24" t="s">
        <v>45</v>
      </c>
      <c r="S794" s="24"/>
      <c r="T794" s="31" t="s">
        <v>35</v>
      </c>
      <c r="U794" s="34"/>
      <c r="V794" s="34"/>
      <c r="W794" s="34" t="str">
        <f t="shared" si="0"/>
        <v/>
      </c>
      <c r="X794" s="34" t="str">
        <f t="shared" si="1"/>
        <v/>
      </c>
    </row>
    <row r="795" spans="1:24" ht="14.25" customHeight="1" x14ac:dyDescent="0.25">
      <c r="A795" s="22">
        <v>325</v>
      </c>
      <c r="B795" s="24" t="s">
        <v>296</v>
      </c>
      <c r="C795" s="24"/>
      <c r="D795" s="24"/>
      <c r="E795" s="24" t="s">
        <v>608</v>
      </c>
      <c r="F795" s="24" t="s">
        <v>2826</v>
      </c>
      <c r="G795" s="31" t="s">
        <v>610</v>
      </c>
      <c r="H795" s="24" t="s">
        <v>40</v>
      </c>
      <c r="I795" s="31" t="s">
        <v>2827</v>
      </c>
      <c r="J795" s="25" t="s">
        <v>2828</v>
      </c>
      <c r="K795" s="36">
        <v>37</v>
      </c>
      <c r="L795" s="36" t="s">
        <v>31</v>
      </c>
      <c r="M795" s="31" t="s">
        <v>43</v>
      </c>
      <c r="N795" s="24">
        <v>2018</v>
      </c>
      <c r="O795" s="24">
        <v>51</v>
      </c>
      <c r="P795" s="24" t="s">
        <v>44</v>
      </c>
      <c r="Q795" s="31" t="s">
        <v>34</v>
      </c>
      <c r="R795" s="24" t="s">
        <v>45</v>
      </c>
      <c r="S795" s="24" t="s">
        <v>44</v>
      </c>
      <c r="T795" s="31" t="s">
        <v>35</v>
      </c>
      <c r="U795" s="34"/>
      <c r="V795" s="34"/>
      <c r="W795" s="34" t="str">
        <f t="shared" si="0"/>
        <v/>
      </c>
      <c r="X795" s="34" t="str">
        <f t="shared" si="1"/>
        <v/>
      </c>
    </row>
    <row r="796" spans="1:24" ht="14.25" customHeight="1" x14ac:dyDescent="0.25">
      <c r="A796" s="22">
        <v>220</v>
      </c>
      <c r="B796" s="24" t="s">
        <v>296</v>
      </c>
      <c r="C796" s="24"/>
      <c r="D796" s="24"/>
      <c r="E796" s="24" t="s">
        <v>608</v>
      </c>
      <c r="F796" s="24" t="s">
        <v>2829</v>
      </c>
      <c r="G796" s="31" t="s">
        <v>610</v>
      </c>
      <c r="H796" s="24" t="s">
        <v>40</v>
      </c>
      <c r="I796" s="31" t="s">
        <v>2830</v>
      </c>
      <c r="J796" s="25" t="s">
        <v>2831</v>
      </c>
      <c r="K796" s="36">
        <v>38</v>
      </c>
      <c r="L796" s="36" t="s">
        <v>31</v>
      </c>
      <c r="M796" s="31" t="s">
        <v>43</v>
      </c>
      <c r="N796" s="24">
        <v>2018</v>
      </c>
      <c r="O796" s="24">
        <v>51</v>
      </c>
      <c r="P796" s="24" t="s">
        <v>44</v>
      </c>
      <c r="Q796" s="31" t="s">
        <v>34</v>
      </c>
      <c r="R796" s="24" t="s">
        <v>45</v>
      </c>
      <c r="S796" s="24" t="s">
        <v>44</v>
      </c>
      <c r="T796" s="31" t="s">
        <v>35</v>
      </c>
      <c r="U796" s="34"/>
      <c r="V796" s="34"/>
      <c r="W796" s="34" t="str">
        <f t="shared" si="0"/>
        <v/>
      </c>
      <c r="X796" s="34" t="str">
        <f t="shared" si="1"/>
        <v/>
      </c>
    </row>
    <row r="797" spans="1:24" ht="14.25" customHeight="1" x14ac:dyDescent="0.25">
      <c r="A797" s="40">
        <v>3.6600000000000006</v>
      </c>
      <c r="B797" s="40">
        <v>5.4</v>
      </c>
      <c r="C797" s="24" t="s">
        <v>36</v>
      </c>
      <c r="D797" s="24"/>
      <c r="E797" s="24" t="s">
        <v>291</v>
      </c>
      <c r="F797" s="24" t="s">
        <v>2832</v>
      </c>
      <c r="G797" s="31" t="s">
        <v>293</v>
      </c>
      <c r="H797" s="24" t="s">
        <v>40</v>
      </c>
      <c r="I797" s="31" t="s">
        <v>2833</v>
      </c>
      <c r="J797" s="24" t="s">
        <v>2834</v>
      </c>
      <c r="K797" s="30">
        <v>761</v>
      </c>
      <c r="L797" s="30" t="s">
        <v>31</v>
      </c>
      <c r="M797" s="31" t="s">
        <v>72</v>
      </c>
      <c r="N797" s="24" t="s">
        <v>33</v>
      </c>
      <c r="O797" s="24">
        <v>8</v>
      </c>
      <c r="P797" s="24"/>
      <c r="Q797" s="31" t="s">
        <v>34</v>
      </c>
      <c r="R797" s="24" t="s">
        <v>45</v>
      </c>
      <c r="S797" s="24"/>
      <c r="T797" s="31" t="s">
        <v>35</v>
      </c>
      <c r="U797" s="34"/>
      <c r="V797" s="34"/>
      <c r="W797" s="34" t="str">
        <f t="shared" si="0"/>
        <v/>
      </c>
      <c r="X797" s="34" t="str">
        <f t="shared" si="1"/>
        <v/>
      </c>
    </row>
    <row r="798" spans="1:24" ht="14.25" customHeight="1" x14ac:dyDescent="0.25">
      <c r="A798" s="40">
        <v>3.6600000000000006</v>
      </c>
      <c r="B798" s="40">
        <v>8.1666666666666607</v>
      </c>
      <c r="C798" s="24" t="s">
        <v>36</v>
      </c>
      <c r="D798" s="24"/>
      <c r="E798" s="24" t="s">
        <v>1544</v>
      </c>
      <c r="F798" s="24" t="s">
        <v>2835</v>
      </c>
      <c r="G798" s="31" t="s">
        <v>293</v>
      </c>
      <c r="H798" s="24" t="s">
        <v>40</v>
      </c>
      <c r="I798" s="31" t="s">
        <v>2833</v>
      </c>
      <c r="J798" s="24" t="s">
        <v>2834</v>
      </c>
      <c r="K798" s="35">
        <v>761</v>
      </c>
      <c r="L798" s="35" t="s">
        <v>47</v>
      </c>
      <c r="M798" s="31" t="s">
        <v>72</v>
      </c>
      <c r="N798" s="24" t="s">
        <v>33</v>
      </c>
      <c r="O798" s="24">
        <v>8</v>
      </c>
      <c r="P798" s="24"/>
      <c r="Q798" s="31" t="s">
        <v>34</v>
      </c>
      <c r="R798" s="24" t="s">
        <v>45</v>
      </c>
      <c r="S798" s="24"/>
      <c r="T798" s="31" t="s">
        <v>35</v>
      </c>
      <c r="U798" s="34"/>
      <c r="V798" s="34"/>
      <c r="W798" s="34" t="str">
        <f t="shared" si="0"/>
        <v/>
      </c>
      <c r="X798" s="34" t="str">
        <f t="shared" si="1"/>
        <v/>
      </c>
    </row>
    <row r="799" spans="1:24" ht="14.25" customHeight="1" x14ac:dyDescent="0.25">
      <c r="A799" s="40">
        <v>7.4849999999999994</v>
      </c>
      <c r="B799" s="40">
        <v>9.75</v>
      </c>
      <c r="C799" s="24" t="s">
        <v>36</v>
      </c>
      <c r="D799" s="24"/>
      <c r="E799" s="24" t="s">
        <v>2298</v>
      </c>
      <c r="F799" s="24" t="s">
        <v>2836</v>
      </c>
      <c r="G799" s="31" t="s">
        <v>110</v>
      </c>
      <c r="H799" s="24" t="s">
        <v>40</v>
      </c>
      <c r="I799" s="31" t="s">
        <v>2837</v>
      </c>
      <c r="J799" s="24" t="s">
        <v>2838</v>
      </c>
      <c r="K799" s="36">
        <v>762</v>
      </c>
      <c r="L799" s="36" t="s">
        <v>31</v>
      </c>
      <c r="M799" s="31" t="s">
        <v>72</v>
      </c>
      <c r="N799" s="24" t="s">
        <v>33</v>
      </c>
      <c r="O799" s="24">
        <v>8</v>
      </c>
      <c r="P799" s="24"/>
      <c r="Q799" s="31" t="s">
        <v>34</v>
      </c>
      <c r="R799" s="24" t="s">
        <v>45</v>
      </c>
      <c r="S799" s="24"/>
      <c r="T799" s="31" t="s">
        <v>35</v>
      </c>
      <c r="U799" s="34"/>
      <c r="V799" s="34"/>
      <c r="W799" s="34" t="str">
        <f t="shared" si="0"/>
        <v/>
      </c>
      <c r="X799" s="34" t="str">
        <f t="shared" si="1"/>
        <v/>
      </c>
    </row>
    <row r="800" spans="1:24" ht="14.25" customHeight="1" x14ac:dyDescent="0.25">
      <c r="A800" s="24">
        <v>15</v>
      </c>
      <c r="B800" s="24" t="s">
        <v>2839</v>
      </c>
      <c r="C800" s="24" t="s">
        <v>791</v>
      </c>
      <c r="D800" s="24"/>
      <c r="E800" s="24" t="s">
        <v>808</v>
      </c>
      <c r="F800" s="24" t="s">
        <v>2840</v>
      </c>
      <c r="G800" s="31" t="s">
        <v>110</v>
      </c>
      <c r="H800" s="24" t="s">
        <v>2841</v>
      </c>
      <c r="I800" s="31" t="s">
        <v>2842</v>
      </c>
      <c r="J800" s="24" t="s">
        <v>2843</v>
      </c>
      <c r="K800" s="36">
        <v>198</v>
      </c>
      <c r="L800" s="36" t="s">
        <v>31</v>
      </c>
      <c r="M800" s="31" t="s">
        <v>184</v>
      </c>
      <c r="N800" s="24" t="s">
        <v>185</v>
      </c>
      <c r="O800" s="24">
        <v>2</v>
      </c>
      <c r="P800" s="24"/>
      <c r="Q800" s="31" t="s">
        <v>66</v>
      </c>
      <c r="R800" s="24"/>
      <c r="S800" s="24"/>
      <c r="T800" s="31" t="s">
        <v>35</v>
      </c>
      <c r="U800" s="34"/>
      <c r="V800" s="34"/>
      <c r="W800" s="34" t="str">
        <f t="shared" si="0"/>
        <v/>
      </c>
      <c r="X800" s="34" t="str">
        <f t="shared" si="1"/>
        <v/>
      </c>
    </row>
    <row r="801" spans="1:24" ht="14.25" customHeight="1" x14ac:dyDescent="0.25">
      <c r="A801" s="24">
        <v>12.99</v>
      </c>
      <c r="B801" s="24" t="s">
        <v>2844</v>
      </c>
      <c r="C801" s="24" t="s">
        <v>207</v>
      </c>
      <c r="D801" s="24"/>
      <c r="E801" s="24" t="s">
        <v>1596</v>
      </c>
      <c r="F801" s="24" t="s">
        <v>2845</v>
      </c>
      <c r="G801" s="31" t="s">
        <v>293</v>
      </c>
      <c r="H801" s="24" t="s">
        <v>144</v>
      </c>
      <c r="I801" s="31" t="s">
        <v>2846</v>
      </c>
      <c r="J801" s="24" t="s">
        <v>2847</v>
      </c>
      <c r="K801" s="36">
        <v>344</v>
      </c>
      <c r="L801" s="36" t="s">
        <v>31</v>
      </c>
      <c r="M801" s="31" t="s">
        <v>249</v>
      </c>
      <c r="N801" s="24" t="s">
        <v>185</v>
      </c>
      <c r="O801" s="24">
        <v>3</v>
      </c>
      <c r="P801" s="24"/>
      <c r="Q801" s="31" t="s">
        <v>66</v>
      </c>
      <c r="R801" s="24"/>
      <c r="S801" s="24"/>
      <c r="T801" s="31" t="s">
        <v>35</v>
      </c>
      <c r="U801" s="34"/>
      <c r="V801" s="34"/>
      <c r="W801" s="34" t="str">
        <f t="shared" si="0"/>
        <v/>
      </c>
      <c r="X801" s="34" t="str">
        <f t="shared" si="1"/>
        <v/>
      </c>
    </row>
    <row r="802" spans="1:24" ht="14.25" customHeight="1" x14ac:dyDescent="0.25">
      <c r="A802" s="24">
        <v>109.99</v>
      </c>
      <c r="B802" s="24"/>
      <c r="C802" s="24" t="s">
        <v>207</v>
      </c>
      <c r="D802" s="24"/>
      <c r="E802" s="24" t="s">
        <v>2597</v>
      </c>
      <c r="F802" s="24" t="s">
        <v>2848</v>
      </c>
      <c r="G802" s="31" t="s">
        <v>46</v>
      </c>
      <c r="H802" s="31" t="s">
        <v>2849</v>
      </c>
      <c r="I802" s="31" t="s">
        <v>2850</v>
      </c>
      <c r="J802" s="24" t="s">
        <v>2851</v>
      </c>
      <c r="K802" s="30">
        <v>239</v>
      </c>
      <c r="L802" s="30" t="s">
        <v>31</v>
      </c>
      <c r="M802" s="31" t="s">
        <v>249</v>
      </c>
      <c r="N802" s="24" t="s">
        <v>185</v>
      </c>
      <c r="O802" s="24">
        <v>3</v>
      </c>
      <c r="P802" s="24"/>
      <c r="Q802" s="31" t="s">
        <v>66</v>
      </c>
      <c r="R802" s="24"/>
      <c r="S802" s="24"/>
      <c r="T802" s="31" t="s">
        <v>35</v>
      </c>
      <c r="U802" s="34"/>
      <c r="V802" s="34"/>
      <c r="W802" s="34" t="str">
        <f t="shared" si="0"/>
        <v/>
      </c>
      <c r="X802" s="34" t="str">
        <f t="shared" si="1"/>
        <v/>
      </c>
    </row>
    <row r="803" spans="1:24" ht="14.25" customHeight="1" x14ac:dyDescent="0.25">
      <c r="A803" s="24">
        <v>109.99</v>
      </c>
      <c r="B803" s="24"/>
      <c r="C803" s="24" t="s">
        <v>235</v>
      </c>
      <c r="D803" s="24"/>
      <c r="E803" s="24" t="s">
        <v>2167</v>
      </c>
      <c r="F803" s="24" t="s">
        <v>2852</v>
      </c>
      <c r="G803" s="27" t="s">
        <v>39</v>
      </c>
      <c r="H803" s="31" t="s">
        <v>2849</v>
      </c>
      <c r="I803" s="31" t="s">
        <v>2850</v>
      </c>
      <c r="J803" s="24" t="s">
        <v>2851</v>
      </c>
      <c r="K803" s="35">
        <v>239</v>
      </c>
      <c r="L803" s="35" t="s">
        <v>47</v>
      </c>
      <c r="M803" s="31" t="s">
        <v>249</v>
      </c>
      <c r="N803" s="24" t="s">
        <v>185</v>
      </c>
      <c r="O803" s="24">
        <v>3</v>
      </c>
      <c r="P803" s="24"/>
      <c r="Q803" s="31" t="s">
        <v>66</v>
      </c>
      <c r="R803" s="24"/>
      <c r="S803" s="24"/>
      <c r="T803" s="31" t="s">
        <v>35</v>
      </c>
      <c r="U803" s="34"/>
      <c r="V803" s="34"/>
      <c r="W803" s="34" t="str">
        <f t="shared" si="0"/>
        <v/>
      </c>
      <c r="X803" s="34" t="str">
        <f t="shared" si="1"/>
        <v/>
      </c>
    </row>
    <row r="804" spans="1:24" ht="14.25" customHeight="1" x14ac:dyDescent="0.25">
      <c r="A804" s="44">
        <v>4.25</v>
      </c>
      <c r="B804" s="44" t="s">
        <v>2853</v>
      </c>
      <c r="C804" s="44" t="s">
        <v>2854</v>
      </c>
      <c r="D804" s="44"/>
      <c r="E804" s="44" t="s">
        <v>2855</v>
      </c>
      <c r="F804" s="44" t="s">
        <v>2856</v>
      </c>
      <c r="G804" s="63" t="s">
        <v>93</v>
      </c>
      <c r="H804" s="44" t="s">
        <v>2857</v>
      </c>
      <c r="I804" s="62" t="s">
        <v>2858</v>
      </c>
      <c r="J804" s="44" t="s">
        <v>2859</v>
      </c>
      <c r="K804" s="30">
        <v>841</v>
      </c>
      <c r="L804" s="30" t="s">
        <v>31</v>
      </c>
      <c r="M804" s="62" t="s">
        <v>306</v>
      </c>
      <c r="N804" s="44" t="s">
        <v>88</v>
      </c>
      <c r="O804" s="44">
        <v>7</v>
      </c>
      <c r="P804" s="44"/>
      <c r="Q804" s="62" t="s">
        <v>34</v>
      </c>
      <c r="R804" s="44"/>
      <c r="S804" s="44"/>
      <c r="T804" s="62" t="s">
        <v>35</v>
      </c>
      <c r="U804" s="34"/>
      <c r="V804" s="34"/>
      <c r="W804" s="34" t="str">
        <f t="shared" si="0"/>
        <v/>
      </c>
      <c r="X804" s="34" t="str">
        <f t="shared" si="1"/>
        <v/>
      </c>
    </row>
    <row r="805" spans="1:24" ht="14.25" customHeight="1" x14ac:dyDescent="0.25">
      <c r="A805" s="44">
        <v>4.25</v>
      </c>
      <c r="B805" s="44" t="s">
        <v>2853</v>
      </c>
      <c r="C805" s="44" t="s">
        <v>2854</v>
      </c>
      <c r="D805" s="44"/>
      <c r="E805" s="44" t="s">
        <v>808</v>
      </c>
      <c r="F805" s="44" t="s">
        <v>2860</v>
      </c>
      <c r="G805" s="63" t="s">
        <v>93</v>
      </c>
      <c r="H805" s="44" t="s">
        <v>2857</v>
      </c>
      <c r="I805" s="62" t="s">
        <v>2858</v>
      </c>
      <c r="J805" s="44" t="s">
        <v>2859</v>
      </c>
      <c r="K805" s="35">
        <v>841</v>
      </c>
      <c r="L805" s="35" t="s">
        <v>47</v>
      </c>
      <c r="M805" s="62" t="s">
        <v>306</v>
      </c>
      <c r="N805" s="44" t="s">
        <v>88</v>
      </c>
      <c r="O805" s="44">
        <v>7</v>
      </c>
      <c r="P805" s="44"/>
      <c r="Q805" s="62" t="s">
        <v>34</v>
      </c>
      <c r="R805" s="44"/>
      <c r="S805" s="44"/>
      <c r="T805" s="62" t="s">
        <v>35</v>
      </c>
      <c r="U805" s="34"/>
      <c r="V805" s="34"/>
      <c r="W805" s="34" t="str">
        <f t="shared" si="0"/>
        <v/>
      </c>
      <c r="X805" s="34" t="str">
        <f t="shared" si="1"/>
        <v/>
      </c>
    </row>
    <row r="806" spans="1:24" ht="14.25" customHeight="1" x14ac:dyDescent="0.25">
      <c r="A806" s="24">
        <v>11.25</v>
      </c>
      <c r="B806" s="24" t="s">
        <v>1158</v>
      </c>
      <c r="C806" s="24" t="s">
        <v>747</v>
      </c>
      <c r="D806" s="24"/>
      <c r="E806" s="31" t="s">
        <v>1451</v>
      </c>
      <c r="F806" s="24" t="s">
        <v>2861</v>
      </c>
      <c r="G806" s="27" t="s">
        <v>93</v>
      </c>
      <c r="H806" s="24" t="s">
        <v>899</v>
      </c>
      <c r="I806" s="31" t="s">
        <v>2862</v>
      </c>
      <c r="J806" s="24" t="s">
        <v>2863</v>
      </c>
      <c r="K806" s="53">
        <v>390</v>
      </c>
      <c r="L806" s="53" t="s">
        <v>31</v>
      </c>
      <c r="M806" s="62" t="s">
        <v>153</v>
      </c>
      <c r="N806" s="24" t="s">
        <v>88</v>
      </c>
      <c r="O806" s="24">
        <v>4</v>
      </c>
      <c r="P806" s="24"/>
      <c r="Q806" s="31" t="s">
        <v>34</v>
      </c>
      <c r="R806" s="24"/>
      <c r="S806" s="24"/>
      <c r="T806" s="31" t="s">
        <v>35</v>
      </c>
      <c r="U806" s="34"/>
      <c r="V806" s="34"/>
      <c r="W806" s="34" t="str">
        <f t="shared" si="0"/>
        <v/>
      </c>
      <c r="X806" s="34" t="str">
        <f t="shared" si="1"/>
        <v/>
      </c>
    </row>
    <row r="807" spans="1:24" ht="14.25" customHeight="1" x14ac:dyDescent="0.25">
      <c r="A807" s="43">
        <v>0.19900000000000001</v>
      </c>
      <c r="B807" s="43" t="s">
        <v>2864</v>
      </c>
      <c r="C807" s="24" t="s">
        <v>24</v>
      </c>
      <c r="D807" s="24"/>
      <c r="E807" s="24" t="s">
        <v>1409</v>
      </c>
      <c r="F807" s="24" t="s">
        <v>2865</v>
      </c>
      <c r="G807" s="31" t="s">
        <v>83</v>
      </c>
      <c r="H807" s="24" t="s">
        <v>84</v>
      </c>
      <c r="I807" s="31" t="s">
        <v>2866</v>
      </c>
      <c r="J807" s="24" t="s">
        <v>2867</v>
      </c>
      <c r="K807" s="36">
        <v>219</v>
      </c>
      <c r="L807" s="36" t="s">
        <v>31</v>
      </c>
      <c r="M807" s="31" t="s">
        <v>128</v>
      </c>
      <c r="N807" s="24" t="s">
        <v>129</v>
      </c>
      <c r="O807" s="24">
        <v>2</v>
      </c>
      <c r="P807" s="24"/>
      <c r="Q807" s="31" t="s">
        <v>34</v>
      </c>
      <c r="R807" s="24"/>
      <c r="S807" s="24" t="s">
        <v>2161</v>
      </c>
      <c r="T807" s="31" t="s">
        <v>35</v>
      </c>
      <c r="U807" s="34"/>
      <c r="V807" s="34"/>
      <c r="W807" s="34" t="str">
        <f t="shared" si="0"/>
        <v/>
      </c>
      <c r="X807" s="34" t="str">
        <f t="shared" si="1"/>
        <v/>
      </c>
    </row>
    <row r="808" spans="1:24" ht="14.25" customHeight="1" x14ac:dyDescent="0.25">
      <c r="A808" s="40">
        <v>0.16</v>
      </c>
      <c r="B808" s="52" t="s">
        <v>2868</v>
      </c>
      <c r="C808" s="24" t="s">
        <v>24</v>
      </c>
      <c r="D808" s="24"/>
      <c r="E808" s="24" t="s">
        <v>178</v>
      </c>
      <c r="F808" s="24" t="s">
        <v>2869</v>
      </c>
      <c r="G808" s="31" t="s">
        <v>180</v>
      </c>
      <c r="H808" s="24" t="s">
        <v>1785</v>
      </c>
      <c r="I808" s="31" t="s">
        <v>2870</v>
      </c>
      <c r="J808" s="24" t="s">
        <v>2871</v>
      </c>
      <c r="K808" s="36">
        <v>242</v>
      </c>
      <c r="L808" s="36" t="s">
        <v>31</v>
      </c>
      <c r="M808" s="62" t="s">
        <v>838</v>
      </c>
      <c r="N808" s="44" t="s">
        <v>839</v>
      </c>
      <c r="O808" s="44">
        <v>3</v>
      </c>
      <c r="P808" s="24"/>
      <c r="Q808" s="31" t="s">
        <v>34</v>
      </c>
      <c r="R808" s="49" t="s">
        <v>45</v>
      </c>
      <c r="S808" s="49"/>
      <c r="T808" s="31" t="s">
        <v>35</v>
      </c>
      <c r="U808" s="34"/>
      <c r="V808" s="34"/>
      <c r="W808" s="34" t="str">
        <f t="shared" si="0"/>
        <v/>
      </c>
      <c r="X808" s="34" t="str">
        <f t="shared" si="1"/>
        <v/>
      </c>
    </row>
    <row r="809" spans="1:24" ht="14.25" customHeight="1" x14ac:dyDescent="0.25">
      <c r="A809" s="40">
        <v>8.6999999999999994E-2</v>
      </c>
      <c r="B809" s="45" t="s">
        <v>2872</v>
      </c>
      <c r="C809" s="24" t="s">
        <v>24</v>
      </c>
      <c r="D809" s="24"/>
      <c r="E809" s="24" t="s">
        <v>2873</v>
      </c>
      <c r="F809" s="24" t="s">
        <v>2869</v>
      </c>
      <c r="G809" s="31" t="s">
        <v>180</v>
      </c>
      <c r="H809" s="24" t="s">
        <v>84</v>
      </c>
      <c r="I809" s="31" t="s">
        <v>2874</v>
      </c>
      <c r="J809" s="24" t="s">
        <v>2875</v>
      </c>
      <c r="K809" s="36">
        <v>243</v>
      </c>
      <c r="L809" s="36" t="s">
        <v>31</v>
      </c>
      <c r="M809" s="62" t="s">
        <v>838</v>
      </c>
      <c r="N809" s="44" t="s">
        <v>839</v>
      </c>
      <c r="O809" s="44">
        <v>3</v>
      </c>
      <c r="P809" s="24"/>
      <c r="Q809" s="31" t="s">
        <v>34</v>
      </c>
      <c r="R809" s="24" t="s">
        <v>45</v>
      </c>
      <c r="S809" s="24"/>
      <c r="T809" s="31" t="s">
        <v>35</v>
      </c>
      <c r="U809" s="34"/>
      <c r="V809" s="34"/>
      <c r="W809" s="34" t="str">
        <f t="shared" si="0"/>
        <v/>
      </c>
      <c r="X809" s="34" t="str">
        <f t="shared" si="1"/>
        <v/>
      </c>
    </row>
    <row r="810" spans="1:24" ht="14.25" customHeight="1" x14ac:dyDescent="0.25">
      <c r="A810" s="40">
        <v>0.43333333333333335</v>
      </c>
      <c r="B810" s="41">
        <v>0.65</v>
      </c>
      <c r="C810" s="24" t="s">
        <v>195</v>
      </c>
      <c r="D810" s="24"/>
      <c r="E810" s="24" t="s">
        <v>2534</v>
      </c>
      <c r="F810" s="24" t="s">
        <v>2876</v>
      </c>
      <c r="G810" s="31" t="s">
        <v>69</v>
      </c>
      <c r="H810" s="24" t="s">
        <v>28</v>
      </c>
      <c r="I810" s="31" t="s">
        <v>2877</v>
      </c>
      <c r="J810" s="24" t="s">
        <v>2878</v>
      </c>
      <c r="K810" s="36">
        <v>221</v>
      </c>
      <c r="L810" s="36" t="s">
        <v>31</v>
      </c>
      <c r="M810" s="62" t="s">
        <v>318</v>
      </c>
      <c r="N810" s="44" t="s">
        <v>33</v>
      </c>
      <c r="O810" s="44">
        <v>3</v>
      </c>
      <c r="P810" s="24"/>
      <c r="Q810" s="31" t="s">
        <v>34</v>
      </c>
      <c r="R810" s="49"/>
      <c r="S810" s="49"/>
      <c r="T810" s="31" t="s">
        <v>35</v>
      </c>
      <c r="U810" s="34"/>
      <c r="V810" s="34"/>
      <c r="W810" s="34" t="str">
        <f t="shared" si="0"/>
        <v/>
      </c>
      <c r="X810" s="34" t="str">
        <f t="shared" si="1"/>
        <v/>
      </c>
    </row>
    <row r="811" spans="1:24" ht="14.25" customHeight="1" x14ac:dyDescent="0.25">
      <c r="A811" s="40">
        <v>0.316</v>
      </c>
      <c r="B811" s="41" t="s">
        <v>2879</v>
      </c>
      <c r="C811" s="24" t="s">
        <v>115</v>
      </c>
      <c r="D811" s="24"/>
      <c r="E811" s="31" t="s">
        <v>2880</v>
      </c>
      <c r="F811" s="24" t="s">
        <v>2881</v>
      </c>
      <c r="G811" s="31" t="s">
        <v>93</v>
      </c>
      <c r="H811" s="24" t="s">
        <v>84</v>
      </c>
      <c r="I811" s="31" t="s">
        <v>2882</v>
      </c>
      <c r="J811" s="24" t="s">
        <v>2883</v>
      </c>
      <c r="K811" s="36">
        <v>239</v>
      </c>
      <c r="L811" s="36" t="s">
        <v>31</v>
      </c>
      <c r="M811" s="62" t="s">
        <v>838</v>
      </c>
      <c r="N811" s="44" t="s">
        <v>839</v>
      </c>
      <c r="O811" s="44">
        <v>3</v>
      </c>
      <c r="P811" s="24"/>
      <c r="Q811" s="31" t="s">
        <v>34</v>
      </c>
      <c r="R811" s="49"/>
      <c r="S811" s="49"/>
      <c r="T811" s="31" t="s">
        <v>35</v>
      </c>
      <c r="U811" s="34"/>
      <c r="V811" s="34"/>
      <c r="W811" s="34" t="str">
        <f t="shared" si="0"/>
        <v/>
      </c>
      <c r="X811" s="34" t="str">
        <f t="shared" si="1"/>
        <v/>
      </c>
    </row>
    <row r="812" spans="1:24" ht="14.25" customHeight="1" x14ac:dyDescent="0.25">
      <c r="A812" s="40">
        <v>0.51400000000000001</v>
      </c>
      <c r="B812" s="41" t="s">
        <v>2884</v>
      </c>
      <c r="C812" s="24" t="s">
        <v>115</v>
      </c>
      <c r="D812" s="24"/>
      <c r="E812" s="31" t="s">
        <v>2880</v>
      </c>
      <c r="F812" s="24" t="s">
        <v>2885</v>
      </c>
      <c r="G812" s="31" t="s">
        <v>93</v>
      </c>
      <c r="H812" s="24" t="s">
        <v>84</v>
      </c>
      <c r="I812" s="84" t="s">
        <v>2886</v>
      </c>
      <c r="J812" s="51" t="s">
        <v>2887</v>
      </c>
      <c r="K812" s="36">
        <v>240</v>
      </c>
      <c r="L812" s="36" t="s">
        <v>31</v>
      </c>
      <c r="M812" s="62" t="s">
        <v>838</v>
      </c>
      <c r="N812" s="44" t="s">
        <v>839</v>
      </c>
      <c r="O812" s="44">
        <v>3</v>
      </c>
      <c r="P812" s="24"/>
      <c r="Q812" s="31" t="s">
        <v>34</v>
      </c>
      <c r="R812" s="49"/>
      <c r="S812" s="49"/>
      <c r="T812" s="31" t="s">
        <v>35</v>
      </c>
      <c r="U812" s="34"/>
      <c r="V812" s="34"/>
      <c r="W812" s="34" t="str">
        <f t="shared" si="0"/>
        <v/>
      </c>
      <c r="X812" s="34" t="str">
        <f t="shared" si="1"/>
        <v/>
      </c>
    </row>
    <row r="813" spans="1:24" ht="14.25" customHeight="1" x14ac:dyDescent="0.25">
      <c r="A813" s="40">
        <v>1.1499999999999999</v>
      </c>
      <c r="B813" s="41" t="s">
        <v>2888</v>
      </c>
      <c r="C813" s="24" t="s">
        <v>115</v>
      </c>
      <c r="D813" s="24"/>
      <c r="E813" s="31" t="s">
        <v>2880</v>
      </c>
      <c r="F813" s="24" t="s">
        <v>2889</v>
      </c>
      <c r="G813" s="31" t="s">
        <v>93</v>
      </c>
      <c r="H813" s="24" t="s">
        <v>84</v>
      </c>
      <c r="I813" s="84" t="s">
        <v>2890</v>
      </c>
      <c r="J813" s="51" t="s">
        <v>2891</v>
      </c>
      <c r="K813" s="36">
        <v>241</v>
      </c>
      <c r="L813" s="36" t="s">
        <v>31</v>
      </c>
      <c r="M813" s="62" t="s">
        <v>838</v>
      </c>
      <c r="N813" s="44" t="s">
        <v>839</v>
      </c>
      <c r="O813" s="44">
        <v>3</v>
      </c>
      <c r="P813" s="24"/>
      <c r="Q813" s="31" t="s">
        <v>34</v>
      </c>
      <c r="R813" s="49"/>
      <c r="S813" s="49"/>
      <c r="T813" s="31" t="s">
        <v>35</v>
      </c>
      <c r="U813" s="34"/>
      <c r="V813" s="34"/>
      <c r="W813" s="34" t="str">
        <f t="shared" si="0"/>
        <v/>
      </c>
      <c r="X813" s="34" t="str">
        <f t="shared" si="1"/>
        <v/>
      </c>
    </row>
    <row r="814" spans="1:24" ht="14.25" customHeight="1" x14ac:dyDescent="0.25">
      <c r="A814" s="40">
        <v>0.2833</v>
      </c>
      <c r="B814" s="40" t="s">
        <v>2892</v>
      </c>
      <c r="C814" s="24" t="s">
        <v>348</v>
      </c>
      <c r="D814" s="24"/>
      <c r="E814" s="36" t="s">
        <v>2893</v>
      </c>
      <c r="F814" s="24" t="s">
        <v>2894</v>
      </c>
      <c r="G814" s="27" t="s">
        <v>110</v>
      </c>
      <c r="H814" s="24" t="s">
        <v>84</v>
      </c>
      <c r="I814" s="84" t="s">
        <v>2895</v>
      </c>
      <c r="J814" s="51" t="s">
        <v>2896</v>
      </c>
      <c r="K814" s="36">
        <v>494</v>
      </c>
      <c r="L814" s="36" t="s">
        <v>31</v>
      </c>
      <c r="M814" s="31" t="s">
        <v>234</v>
      </c>
      <c r="N814" s="24" t="s">
        <v>88</v>
      </c>
      <c r="O814" s="24">
        <v>5</v>
      </c>
      <c r="P814" s="24"/>
      <c r="Q814" s="31" t="s">
        <v>34</v>
      </c>
      <c r="R814" s="24"/>
      <c r="S814" s="24"/>
      <c r="T814" s="31" t="s">
        <v>35</v>
      </c>
      <c r="U814" s="34"/>
      <c r="V814" s="34"/>
      <c r="W814" s="34" t="str">
        <f t="shared" si="0"/>
        <v/>
      </c>
      <c r="X814" s="34" t="str">
        <f t="shared" si="1"/>
        <v/>
      </c>
    </row>
    <row r="815" spans="1:24" ht="14.25" customHeight="1" x14ac:dyDescent="0.25">
      <c r="A815" s="40">
        <v>1.2665999999999999</v>
      </c>
      <c r="B815" s="41" t="s">
        <v>1221</v>
      </c>
      <c r="C815" s="24" t="s">
        <v>195</v>
      </c>
      <c r="D815" s="24"/>
      <c r="E815" s="24" t="s">
        <v>618</v>
      </c>
      <c r="F815" s="24" t="s">
        <v>2897</v>
      </c>
      <c r="G815" s="27" t="s">
        <v>93</v>
      </c>
      <c r="H815" s="24" t="s">
        <v>84</v>
      </c>
      <c r="I815" s="84" t="s">
        <v>2898</v>
      </c>
      <c r="J815" s="51" t="s">
        <v>2899</v>
      </c>
      <c r="K815" s="36">
        <v>203</v>
      </c>
      <c r="L815" s="36" t="s">
        <v>31</v>
      </c>
      <c r="M815" s="31" t="s">
        <v>128</v>
      </c>
      <c r="N815" s="24" t="s">
        <v>129</v>
      </c>
      <c r="O815" s="24">
        <v>2</v>
      </c>
      <c r="P815" s="24"/>
      <c r="Q815" s="31" t="s">
        <v>34</v>
      </c>
      <c r="R815" s="24"/>
      <c r="S815" s="24"/>
      <c r="T815" s="31" t="s">
        <v>35</v>
      </c>
      <c r="U815" s="34"/>
      <c r="V815" s="34"/>
      <c r="W815" s="34" t="str">
        <f t="shared" si="0"/>
        <v/>
      </c>
      <c r="X815" s="34" t="str">
        <f t="shared" si="1"/>
        <v/>
      </c>
    </row>
    <row r="816" spans="1:24" ht="14.25" customHeight="1" x14ac:dyDescent="0.25">
      <c r="A816" s="40">
        <v>1.375</v>
      </c>
      <c r="B816" s="40" t="s">
        <v>2900</v>
      </c>
      <c r="C816" s="24" t="s">
        <v>348</v>
      </c>
      <c r="D816" s="24"/>
      <c r="E816" s="24" t="s">
        <v>846</v>
      </c>
      <c r="F816" s="89" t="s">
        <v>2901</v>
      </c>
      <c r="G816" s="31" t="s">
        <v>110</v>
      </c>
      <c r="H816" s="24" t="s">
        <v>84</v>
      </c>
      <c r="I816" s="84" t="s">
        <v>2902</v>
      </c>
      <c r="J816" s="51" t="s">
        <v>2903</v>
      </c>
      <c r="K816" s="36">
        <v>542</v>
      </c>
      <c r="L816" s="36" t="s">
        <v>31</v>
      </c>
      <c r="M816" s="31" t="s">
        <v>234</v>
      </c>
      <c r="N816" s="24" t="s">
        <v>88</v>
      </c>
      <c r="O816" s="24">
        <v>5</v>
      </c>
      <c r="P816" s="24"/>
      <c r="Q816" s="31" t="s">
        <v>34</v>
      </c>
      <c r="R816" s="24"/>
      <c r="S816" s="24"/>
      <c r="T816" s="31" t="s">
        <v>35</v>
      </c>
      <c r="U816" s="34"/>
      <c r="V816" s="34"/>
      <c r="W816" s="34" t="str">
        <f t="shared" si="0"/>
        <v/>
      </c>
      <c r="X816" s="34" t="str">
        <f t="shared" si="1"/>
        <v/>
      </c>
    </row>
    <row r="817" spans="1:24" ht="14.25" customHeight="1" x14ac:dyDescent="0.25">
      <c r="A817" s="40">
        <v>18</v>
      </c>
      <c r="B817" s="24" t="s">
        <v>366</v>
      </c>
      <c r="C817" s="24" t="s">
        <v>2904</v>
      </c>
      <c r="D817" s="24"/>
      <c r="E817" s="24" t="s">
        <v>846</v>
      </c>
      <c r="F817" s="24" t="s">
        <v>2905</v>
      </c>
      <c r="G817" s="31" t="s">
        <v>110</v>
      </c>
      <c r="H817" s="24" t="s">
        <v>2906</v>
      </c>
      <c r="I817" s="84" t="s">
        <v>2907</v>
      </c>
      <c r="J817" s="51" t="s">
        <v>2908</v>
      </c>
      <c r="K817" s="36">
        <v>543</v>
      </c>
      <c r="L817" s="36" t="s">
        <v>31</v>
      </c>
      <c r="M817" s="31" t="s">
        <v>234</v>
      </c>
      <c r="N817" s="24" t="s">
        <v>88</v>
      </c>
      <c r="O817" s="24">
        <v>5</v>
      </c>
      <c r="P817" s="24"/>
      <c r="Q817" s="31" t="s">
        <v>34</v>
      </c>
      <c r="R817" s="24"/>
      <c r="S817" s="24"/>
      <c r="T817" s="31" t="s">
        <v>35</v>
      </c>
      <c r="U817" s="34"/>
      <c r="V817" s="34"/>
      <c r="W817" s="34" t="str">
        <f t="shared" si="0"/>
        <v/>
      </c>
      <c r="X817" s="34" t="str">
        <f t="shared" si="1"/>
        <v/>
      </c>
    </row>
    <row r="818" spans="1:24" ht="14.25" customHeight="1" x14ac:dyDescent="0.25">
      <c r="A818" s="40">
        <v>4.24</v>
      </c>
      <c r="B818" s="31" t="s">
        <v>2909</v>
      </c>
      <c r="C818" s="24" t="s">
        <v>2910</v>
      </c>
      <c r="D818" s="24"/>
      <c r="E818" s="24" t="s">
        <v>178</v>
      </c>
      <c r="F818" s="24" t="s">
        <v>2911</v>
      </c>
      <c r="G818" s="31" t="s">
        <v>180</v>
      </c>
      <c r="H818" s="24" t="s">
        <v>207</v>
      </c>
      <c r="I818" s="84" t="s">
        <v>2912</v>
      </c>
      <c r="J818" s="51" t="s">
        <v>2913</v>
      </c>
      <c r="K818" s="36">
        <v>520</v>
      </c>
      <c r="L818" s="36" t="s">
        <v>31</v>
      </c>
      <c r="M818" s="31" t="s">
        <v>234</v>
      </c>
      <c r="N818" s="24" t="s">
        <v>88</v>
      </c>
      <c r="O818" s="24">
        <v>5</v>
      </c>
      <c r="P818" s="24"/>
      <c r="Q818" s="31" t="s">
        <v>34</v>
      </c>
      <c r="R818" s="24"/>
      <c r="S818" s="24"/>
      <c r="T818" s="31" t="s">
        <v>35</v>
      </c>
      <c r="U818" s="34"/>
      <c r="V818" s="34"/>
      <c r="W818" s="34" t="str">
        <f t="shared" si="0"/>
        <v/>
      </c>
      <c r="X818" s="34" t="str">
        <f t="shared" si="1"/>
        <v/>
      </c>
    </row>
    <row r="819" spans="1:24" ht="14.25" customHeight="1" x14ac:dyDescent="0.25">
      <c r="A819" s="40">
        <v>3.7350000000000003</v>
      </c>
      <c r="B819" s="24">
        <v>4.5</v>
      </c>
      <c r="C819" s="24" t="s">
        <v>2671</v>
      </c>
      <c r="D819" s="24"/>
      <c r="E819" s="24" t="s">
        <v>495</v>
      </c>
      <c r="F819" s="24" t="s">
        <v>2914</v>
      </c>
      <c r="G819" s="31" t="s">
        <v>69</v>
      </c>
      <c r="H819" s="24" t="s">
        <v>2671</v>
      </c>
      <c r="I819" s="84" t="s">
        <v>2915</v>
      </c>
      <c r="J819" s="51" t="s">
        <v>2916</v>
      </c>
      <c r="K819" s="36">
        <v>228</v>
      </c>
      <c r="L819" s="36" t="s">
        <v>31</v>
      </c>
      <c r="M819" s="31" t="s">
        <v>560</v>
      </c>
      <c r="N819" s="24" t="s">
        <v>78</v>
      </c>
      <c r="O819" s="24">
        <v>2</v>
      </c>
      <c r="P819" s="24"/>
      <c r="Q819" s="31" t="s">
        <v>66</v>
      </c>
      <c r="R819" s="24"/>
      <c r="S819" s="24"/>
      <c r="T819" s="31" t="s">
        <v>35</v>
      </c>
      <c r="U819" s="34"/>
      <c r="V819" s="34"/>
      <c r="W819" s="34" t="str">
        <f t="shared" si="0"/>
        <v/>
      </c>
      <c r="X819" s="34" t="str">
        <f t="shared" si="1"/>
        <v/>
      </c>
    </row>
    <row r="820" spans="1:24" ht="14.25" customHeight="1" x14ac:dyDescent="0.25">
      <c r="A820" s="40">
        <v>9.375</v>
      </c>
      <c r="B820" s="40">
        <v>10</v>
      </c>
      <c r="C820" s="24" t="s">
        <v>49</v>
      </c>
      <c r="D820" s="31" t="s">
        <v>171</v>
      </c>
      <c r="E820" s="24" t="s">
        <v>1501</v>
      </c>
      <c r="F820" s="24" t="s">
        <v>2917</v>
      </c>
      <c r="G820" s="31" t="s">
        <v>69</v>
      </c>
      <c r="H820" s="24" t="s">
        <v>90</v>
      </c>
      <c r="I820" s="31" t="s">
        <v>2918</v>
      </c>
      <c r="J820" s="24" t="s">
        <v>2919</v>
      </c>
      <c r="K820" s="36">
        <v>6</v>
      </c>
      <c r="L820" s="36" t="s">
        <v>31</v>
      </c>
      <c r="M820" s="31" t="s">
        <v>175</v>
      </c>
      <c r="N820" s="24" t="s">
        <v>33</v>
      </c>
      <c r="O820" s="24">
        <v>1</v>
      </c>
      <c r="P820" s="24"/>
      <c r="Q820" s="31" t="s">
        <v>34</v>
      </c>
      <c r="R820" s="24" t="s">
        <v>45</v>
      </c>
      <c r="S820" s="24"/>
      <c r="T820" s="31" t="s">
        <v>35</v>
      </c>
      <c r="U820" s="34"/>
      <c r="V820" s="34"/>
      <c r="W820" s="34" t="str">
        <f t="shared" si="0"/>
        <v/>
      </c>
      <c r="X820" s="34" t="str">
        <f t="shared" si="1"/>
        <v/>
      </c>
    </row>
    <row r="821" spans="1:24" ht="14.25" customHeight="1" x14ac:dyDescent="0.25">
      <c r="A821" s="40">
        <v>0.40300000000000002</v>
      </c>
      <c r="B821" s="40">
        <v>0.77500000000000002</v>
      </c>
      <c r="C821" s="24" t="s">
        <v>195</v>
      </c>
      <c r="D821" s="31" t="s">
        <v>171</v>
      </c>
      <c r="E821" s="24" t="s">
        <v>291</v>
      </c>
      <c r="F821" s="24" t="s">
        <v>2920</v>
      </c>
      <c r="G821" s="31" t="s">
        <v>293</v>
      </c>
      <c r="H821" s="24" t="s">
        <v>28</v>
      </c>
      <c r="I821" s="31" t="s">
        <v>2921</v>
      </c>
      <c r="J821" s="24" t="s">
        <v>2922</v>
      </c>
      <c r="K821" s="36">
        <v>51</v>
      </c>
      <c r="L821" s="36" t="s">
        <v>31</v>
      </c>
      <c r="M821" s="31" t="s">
        <v>175</v>
      </c>
      <c r="N821" s="24" t="s">
        <v>33</v>
      </c>
      <c r="O821" s="24">
        <v>1</v>
      </c>
      <c r="P821" s="24"/>
      <c r="Q821" s="31" t="s">
        <v>34</v>
      </c>
      <c r="R821" s="24"/>
      <c r="S821" s="24"/>
      <c r="T821" s="31" t="s">
        <v>35</v>
      </c>
      <c r="U821" s="34"/>
      <c r="V821" s="34"/>
      <c r="W821" s="34" t="str">
        <f t="shared" si="0"/>
        <v/>
      </c>
      <c r="X821" s="34" t="str">
        <f t="shared" si="1"/>
        <v/>
      </c>
    </row>
    <row r="822" spans="1:24" ht="14.25" customHeight="1" x14ac:dyDescent="0.25">
      <c r="A822" s="40">
        <v>0.79</v>
      </c>
      <c r="B822" s="40" t="s">
        <v>1895</v>
      </c>
      <c r="C822" s="24" t="s">
        <v>311</v>
      </c>
      <c r="D822" s="24"/>
      <c r="E822" s="24" t="s">
        <v>122</v>
      </c>
      <c r="F822" s="24" t="s">
        <v>2923</v>
      </c>
      <c r="G822" s="31" t="s">
        <v>110</v>
      </c>
      <c r="H822" s="24" t="s">
        <v>311</v>
      </c>
      <c r="I822" s="31" t="s">
        <v>2921</v>
      </c>
      <c r="J822" s="24" t="s">
        <v>2924</v>
      </c>
      <c r="K822" s="36">
        <v>55</v>
      </c>
      <c r="L822" s="36" t="s">
        <v>31</v>
      </c>
      <c r="M822" s="31" t="s">
        <v>170</v>
      </c>
      <c r="N822" s="24" t="s">
        <v>129</v>
      </c>
      <c r="O822" s="24">
        <v>1</v>
      </c>
      <c r="P822" s="24"/>
      <c r="Q822" s="31" t="s">
        <v>34</v>
      </c>
      <c r="R822" s="24"/>
      <c r="S822" s="24"/>
      <c r="T822" s="31" t="s">
        <v>35</v>
      </c>
      <c r="U822" s="34"/>
      <c r="V822" s="34"/>
      <c r="W822" s="34" t="str">
        <f t="shared" si="0"/>
        <v/>
      </c>
      <c r="X822" s="34" t="str">
        <f t="shared" si="1"/>
        <v/>
      </c>
    </row>
    <row r="823" spans="1:24" ht="14.25" customHeight="1" x14ac:dyDescent="0.25">
      <c r="A823" s="40">
        <v>0.95399999999999996</v>
      </c>
      <c r="B823" s="40">
        <v>1.6666666666666667</v>
      </c>
      <c r="C823" s="24" t="s">
        <v>36</v>
      </c>
      <c r="D823" s="31" t="s">
        <v>171</v>
      </c>
      <c r="E823" s="24" t="s">
        <v>291</v>
      </c>
      <c r="F823" s="24" t="s">
        <v>2920</v>
      </c>
      <c r="G823" s="31" t="s">
        <v>293</v>
      </c>
      <c r="H823" s="24" t="s">
        <v>36</v>
      </c>
      <c r="I823" s="31" t="s">
        <v>2925</v>
      </c>
      <c r="J823" s="24" t="s">
        <v>2926</v>
      </c>
      <c r="K823" s="36">
        <v>55</v>
      </c>
      <c r="L823" s="36" t="s">
        <v>31</v>
      </c>
      <c r="M823" s="31" t="s">
        <v>175</v>
      </c>
      <c r="N823" s="24" t="s">
        <v>33</v>
      </c>
      <c r="O823" s="24">
        <v>1</v>
      </c>
      <c r="P823" s="24"/>
      <c r="Q823" s="31" t="s">
        <v>34</v>
      </c>
      <c r="R823" s="24"/>
      <c r="S823" s="24"/>
      <c r="T823" s="31" t="s">
        <v>35</v>
      </c>
      <c r="U823" s="34"/>
      <c r="V823" s="34"/>
      <c r="W823" s="34" t="str">
        <f t="shared" si="0"/>
        <v/>
      </c>
      <c r="X823" s="34" t="str">
        <f t="shared" si="1"/>
        <v/>
      </c>
    </row>
    <row r="824" spans="1:24" ht="14.25" customHeight="1" x14ac:dyDescent="0.25">
      <c r="A824" s="40">
        <v>3.7350000000000003</v>
      </c>
      <c r="B824" s="40">
        <v>6</v>
      </c>
      <c r="C824" s="24" t="s">
        <v>2927</v>
      </c>
      <c r="D824" s="31" t="s">
        <v>171</v>
      </c>
      <c r="E824" s="24" t="s">
        <v>291</v>
      </c>
      <c r="F824" s="24" t="s">
        <v>2920</v>
      </c>
      <c r="G824" s="31" t="s">
        <v>293</v>
      </c>
      <c r="H824" s="24" t="s">
        <v>235</v>
      </c>
      <c r="I824" s="31" t="s">
        <v>2928</v>
      </c>
      <c r="J824" s="24" t="s">
        <v>2929</v>
      </c>
      <c r="K824" s="36">
        <v>54</v>
      </c>
      <c r="L824" s="36" t="s">
        <v>31</v>
      </c>
      <c r="M824" s="31" t="s">
        <v>175</v>
      </c>
      <c r="N824" s="24" t="s">
        <v>33</v>
      </c>
      <c r="O824" s="24">
        <v>1</v>
      </c>
      <c r="P824" s="24"/>
      <c r="Q824" s="31" t="s">
        <v>34</v>
      </c>
      <c r="R824" s="24"/>
      <c r="S824" s="24"/>
      <c r="T824" s="31" t="s">
        <v>35</v>
      </c>
      <c r="U824" s="34"/>
      <c r="V824" s="34"/>
      <c r="W824" s="34" t="str">
        <f t="shared" si="0"/>
        <v/>
      </c>
      <c r="X824" s="34" t="str">
        <f t="shared" si="1"/>
        <v/>
      </c>
    </row>
    <row r="825" spans="1:24" ht="14.25" customHeight="1" x14ac:dyDescent="0.25">
      <c r="A825" s="40">
        <v>0.46</v>
      </c>
      <c r="B825" s="40" t="s">
        <v>2930</v>
      </c>
      <c r="C825" s="24" t="s">
        <v>195</v>
      </c>
      <c r="D825" s="24"/>
      <c r="E825" s="24" t="s">
        <v>618</v>
      </c>
      <c r="F825" s="24" t="s">
        <v>2931</v>
      </c>
      <c r="G825" s="27" t="s">
        <v>93</v>
      </c>
      <c r="H825" s="24" t="s">
        <v>84</v>
      </c>
      <c r="I825" s="31" t="s">
        <v>2932</v>
      </c>
      <c r="J825" s="24" t="s">
        <v>2933</v>
      </c>
      <c r="K825" s="36">
        <v>54</v>
      </c>
      <c r="L825" s="36" t="s">
        <v>31</v>
      </c>
      <c r="M825" s="31" t="s">
        <v>170</v>
      </c>
      <c r="N825" s="24" t="s">
        <v>129</v>
      </c>
      <c r="O825" s="24">
        <v>1</v>
      </c>
      <c r="P825" s="24"/>
      <c r="Q825" s="31" t="s">
        <v>34</v>
      </c>
      <c r="R825" s="24"/>
      <c r="S825" s="24"/>
      <c r="T825" s="31" t="s">
        <v>35</v>
      </c>
      <c r="U825" s="34"/>
      <c r="V825" s="34"/>
      <c r="W825" s="34" t="str">
        <f t="shared" si="0"/>
        <v/>
      </c>
      <c r="X825" s="34" t="str">
        <f t="shared" si="1"/>
        <v/>
      </c>
    </row>
    <row r="826" spans="1:24" ht="14.25" customHeight="1" x14ac:dyDescent="0.25">
      <c r="A826" s="40">
        <v>8.8349999999999998E-2</v>
      </c>
      <c r="B826" s="40">
        <v>0.35</v>
      </c>
      <c r="C826" s="24" t="s">
        <v>24</v>
      </c>
      <c r="D826" s="31" t="s">
        <v>171</v>
      </c>
      <c r="E826" s="24" t="s">
        <v>1496</v>
      </c>
      <c r="F826" s="31" t="s">
        <v>2934</v>
      </c>
      <c r="G826" s="27" t="s">
        <v>39</v>
      </c>
      <c r="H826" s="24" t="s">
        <v>28</v>
      </c>
      <c r="I826" s="31" t="s">
        <v>2935</v>
      </c>
      <c r="J826" s="24" t="s">
        <v>2936</v>
      </c>
      <c r="K826" s="36">
        <v>49</v>
      </c>
      <c r="L826" s="36" t="s">
        <v>31</v>
      </c>
      <c r="M826" s="31" t="s">
        <v>175</v>
      </c>
      <c r="N826" s="24" t="s">
        <v>33</v>
      </c>
      <c r="O826" s="24">
        <v>1</v>
      </c>
      <c r="P826" s="24"/>
      <c r="Q826" s="31" t="s">
        <v>34</v>
      </c>
      <c r="R826" s="24"/>
      <c r="S826" s="24"/>
      <c r="T826" s="31" t="s">
        <v>35</v>
      </c>
      <c r="U826" s="34"/>
      <c r="V826" s="34"/>
      <c r="W826" s="34" t="str">
        <f t="shared" si="0"/>
        <v/>
      </c>
      <c r="X826" s="34" t="str">
        <f t="shared" si="1"/>
        <v/>
      </c>
    </row>
    <row r="827" spans="1:24" ht="14.25" customHeight="1" x14ac:dyDescent="0.25">
      <c r="A827" s="40">
        <v>0.23977999999999999</v>
      </c>
      <c r="B827" s="40" t="s">
        <v>2937</v>
      </c>
      <c r="C827" s="24" t="s">
        <v>195</v>
      </c>
      <c r="D827" s="24"/>
      <c r="E827" s="24" t="s">
        <v>1057</v>
      </c>
      <c r="F827" s="24" t="s">
        <v>2938</v>
      </c>
      <c r="G827" s="31" t="s">
        <v>83</v>
      </c>
      <c r="H827" s="24" t="s">
        <v>84</v>
      </c>
      <c r="I827" s="31" t="s">
        <v>2939</v>
      </c>
      <c r="J827" s="24" t="s">
        <v>2940</v>
      </c>
      <c r="K827" s="36">
        <v>52</v>
      </c>
      <c r="L827" s="36" t="s">
        <v>31</v>
      </c>
      <c r="M827" s="31" t="s">
        <v>170</v>
      </c>
      <c r="N827" s="24" t="s">
        <v>129</v>
      </c>
      <c r="O827" s="24">
        <v>1</v>
      </c>
      <c r="P827" s="24"/>
      <c r="Q827" s="31" t="s">
        <v>34</v>
      </c>
      <c r="R827" s="24"/>
      <c r="S827" s="24"/>
      <c r="T827" s="31" t="s">
        <v>35</v>
      </c>
      <c r="U827" s="34"/>
      <c r="V827" s="34"/>
      <c r="W827" s="34" t="str">
        <f t="shared" si="0"/>
        <v/>
      </c>
      <c r="X827" s="34" t="str">
        <f t="shared" si="1"/>
        <v/>
      </c>
    </row>
    <row r="828" spans="1:24" ht="14.25" customHeight="1" x14ac:dyDescent="0.25">
      <c r="A828" s="40">
        <v>3.3480000000000003</v>
      </c>
      <c r="B828" s="40">
        <v>12</v>
      </c>
      <c r="C828" s="24" t="s">
        <v>681</v>
      </c>
      <c r="D828" s="24"/>
      <c r="E828" s="24" t="s">
        <v>562</v>
      </c>
      <c r="F828" s="24" t="s">
        <v>2941</v>
      </c>
      <c r="G828" s="31" t="s">
        <v>110</v>
      </c>
      <c r="H828" s="24" t="s">
        <v>681</v>
      </c>
      <c r="I828" s="31" t="s">
        <v>2942</v>
      </c>
      <c r="J828" s="24" t="s">
        <v>2943</v>
      </c>
      <c r="K828" s="36">
        <v>719</v>
      </c>
      <c r="L828" s="36" t="s">
        <v>31</v>
      </c>
      <c r="M828" s="31" t="s">
        <v>72</v>
      </c>
      <c r="N828" s="24" t="s">
        <v>33</v>
      </c>
      <c r="O828" s="24">
        <v>8</v>
      </c>
      <c r="P828" s="24"/>
      <c r="Q828" s="31" t="s">
        <v>34</v>
      </c>
      <c r="R828" s="24"/>
      <c r="S828" s="24"/>
      <c r="T828" s="31" t="s">
        <v>35</v>
      </c>
      <c r="U828" s="34"/>
      <c r="V828" s="34"/>
      <c r="W828" s="34" t="str">
        <f t="shared" si="0"/>
        <v/>
      </c>
      <c r="X828" s="34" t="str">
        <f t="shared" si="1"/>
        <v/>
      </c>
    </row>
    <row r="829" spans="1:24" ht="14.25" customHeight="1" x14ac:dyDescent="0.25">
      <c r="A829" s="40">
        <v>0.217</v>
      </c>
      <c r="B829" s="41" t="s">
        <v>407</v>
      </c>
      <c r="C829" s="24" t="s">
        <v>1767</v>
      </c>
      <c r="D829" s="24"/>
      <c r="E829" s="24" t="s">
        <v>552</v>
      </c>
      <c r="F829" s="24" t="s">
        <v>2944</v>
      </c>
      <c r="G829" s="31" t="s">
        <v>93</v>
      </c>
      <c r="H829" s="24" t="s">
        <v>84</v>
      </c>
      <c r="I829" s="31" t="s">
        <v>2945</v>
      </c>
      <c r="J829" s="24" t="s">
        <v>2946</v>
      </c>
      <c r="K829" s="36">
        <v>813</v>
      </c>
      <c r="L829" s="36" t="s">
        <v>31</v>
      </c>
      <c r="M829" s="31" t="s">
        <v>306</v>
      </c>
      <c r="N829" s="24" t="s">
        <v>88</v>
      </c>
      <c r="O829" s="24">
        <v>7</v>
      </c>
      <c r="P829" s="24"/>
      <c r="Q829" s="31" t="s">
        <v>34</v>
      </c>
      <c r="R829" s="24"/>
      <c r="S829" s="24"/>
      <c r="T829" s="31" t="s">
        <v>35</v>
      </c>
      <c r="U829" s="34"/>
      <c r="V829" s="34"/>
      <c r="W829" s="34" t="str">
        <f t="shared" si="0"/>
        <v/>
      </c>
      <c r="X829" s="34" t="str">
        <f t="shared" si="1"/>
        <v/>
      </c>
    </row>
    <row r="830" spans="1:24" ht="14.25" customHeight="1" x14ac:dyDescent="0.25">
      <c r="A830" s="40">
        <v>4.5333333333333332</v>
      </c>
      <c r="B830" s="41">
        <v>8</v>
      </c>
      <c r="C830" s="24" t="s">
        <v>235</v>
      </c>
      <c r="D830" s="24"/>
      <c r="E830" s="24" t="s">
        <v>217</v>
      </c>
      <c r="F830" s="24" t="s">
        <v>2947</v>
      </c>
      <c r="G830" s="31" t="s">
        <v>69</v>
      </c>
      <c r="H830" s="24" t="s">
        <v>235</v>
      </c>
      <c r="I830" s="31" t="s">
        <v>2948</v>
      </c>
      <c r="J830" s="24" t="s">
        <v>2949</v>
      </c>
      <c r="K830" s="36">
        <v>646</v>
      </c>
      <c r="L830" s="36" t="s">
        <v>31</v>
      </c>
      <c r="M830" s="31" t="s">
        <v>103</v>
      </c>
      <c r="N830" s="24" t="s">
        <v>33</v>
      </c>
      <c r="O830" s="24">
        <v>7</v>
      </c>
      <c r="P830" s="24"/>
      <c r="Q830" s="31" t="s">
        <v>34</v>
      </c>
      <c r="R830" s="24"/>
      <c r="S830" s="24"/>
      <c r="T830" s="31" t="s">
        <v>35</v>
      </c>
      <c r="U830" s="34"/>
      <c r="V830" s="34"/>
      <c r="W830" s="34" t="str">
        <f t="shared" si="0"/>
        <v/>
      </c>
      <c r="X830" s="34" t="str">
        <f t="shared" si="1"/>
        <v/>
      </c>
    </row>
    <row r="831" spans="1:24" ht="14.25" customHeight="1" x14ac:dyDescent="0.25">
      <c r="A831" s="24">
        <v>7.15</v>
      </c>
      <c r="B831" s="24"/>
      <c r="C831" s="24" t="s">
        <v>36</v>
      </c>
      <c r="D831" s="24"/>
      <c r="E831" s="24" t="s">
        <v>2167</v>
      </c>
      <c r="F831" s="24" t="s">
        <v>2950</v>
      </c>
      <c r="G831" s="27" t="s">
        <v>39</v>
      </c>
      <c r="H831" s="24" t="s">
        <v>40</v>
      </c>
      <c r="I831" s="31" t="s">
        <v>2951</v>
      </c>
      <c r="J831" s="24" t="s">
        <v>2952</v>
      </c>
      <c r="K831" s="36">
        <v>330</v>
      </c>
      <c r="L831" s="36" t="s">
        <v>31</v>
      </c>
      <c r="M831" s="31" t="s">
        <v>249</v>
      </c>
      <c r="N831" s="24" t="s">
        <v>185</v>
      </c>
      <c r="O831" s="24">
        <v>3</v>
      </c>
      <c r="P831" s="24"/>
      <c r="Q831" s="31" t="s">
        <v>66</v>
      </c>
      <c r="R831" s="24"/>
      <c r="S831" s="24"/>
      <c r="T831" s="31" t="s">
        <v>35</v>
      </c>
      <c r="U831" s="34"/>
      <c r="V831" s="34"/>
      <c r="W831" s="34" t="str">
        <f t="shared" si="0"/>
        <v/>
      </c>
      <c r="X831" s="34" t="str">
        <f t="shared" si="1"/>
        <v/>
      </c>
    </row>
    <row r="832" spans="1:24" ht="14.25" customHeight="1" x14ac:dyDescent="0.25">
      <c r="A832" s="24">
        <v>0.99</v>
      </c>
      <c r="B832" s="24" t="s">
        <v>2953</v>
      </c>
      <c r="C832" s="24" t="s">
        <v>115</v>
      </c>
      <c r="D832" s="24"/>
      <c r="E832" s="31" t="s">
        <v>603</v>
      </c>
      <c r="F832" s="24" t="s">
        <v>2954</v>
      </c>
      <c r="G832" s="27" t="s">
        <v>110</v>
      </c>
      <c r="H832" s="24" t="s">
        <v>84</v>
      </c>
      <c r="I832" s="31" t="s">
        <v>2955</v>
      </c>
      <c r="J832" s="24" t="s">
        <v>2956</v>
      </c>
      <c r="K832" s="36">
        <v>296</v>
      </c>
      <c r="L832" s="36" t="s">
        <v>31</v>
      </c>
      <c r="M832" s="31" t="s">
        <v>87</v>
      </c>
      <c r="N832" s="24" t="s">
        <v>88</v>
      </c>
      <c r="O832" s="24">
        <v>3</v>
      </c>
      <c r="P832" s="24"/>
      <c r="Q832" s="31" t="s">
        <v>34</v>
      </c>
      <c r="R832" s="24"/>
      <c r="S832" s="24"/>
      <c r="T832" s="31" t="s">
        <v>35</v>
      </c>
      <c r="U832" s="34"/>
      <c r="V832" s="34"/>
      <c r="W832" s="34" t="str">
        <f t="shared" si="0"/>
        <v/>
      </c>
      <c r="X832" s="34" t="str">
        <f t="shared" si="1"/>
        <v/>
      </c>
    </row>
    <row r="833" spans="1:24" ht="14.25" customHeight="1" x14ac:dyDescent="0.25">
      <c r="A833" s="24">
        <v>1.74</v>
      </c>
      <c r="B833" s="24" t="s">
        <v>2030</v>
      </c>
      <c r="C833" s="24" t="s">
        <v>115</v>
      </c>
      <c r="D833" s="24"/>
      <c r="E833" s="31" t="s">
        <v>603</v>
      </c>
      <c r="F833" s="24" t="s">
        <v>2957</v>
      </c>
      <c r="G833" s="27" t="s">
        <v>110</v>
      </c>
      <c r="H833" s="24" t="s">
        <v>84</v>
      </c>
      <c r="I833" s="31" t="s">
        <v>2958</v>
      </c>
      <c r="J833" s="24" t="s">
        <v>2959</v>
      </c>
      <c r="K833" s="36">
        <v>297</v>
      </c>
      <c r="L833" s="36" t="s">
        <v>31</v>
      </c>
      <c r="M833" s="31" t="s">
        <v>87</v>
      </c>
      <c r="N833" s="24" t="s">
        <v>88</v>
      </c>
      <c r="O833" s="24">
        <v>3</v>
      </c>
      <c r="P833" s="24"/>
      <c r="Q833" s="31" t="s">
        <v>34</v>
      </c>
      <c r="R833" s="24"/>
      <c r="S833" s="24"/>
      <c r="T833" s="31" t="s">
        <v>35</v>
      </c>
      <c r="U833" s="34"/>
      <c r="V833" s="34"/>
      <c r="W833" s="34" t="str">
        <f t="shared" si="0"/>
        <v/>
      </c>
      <c r="X833" s="34" t="str">
        <f t="shared" si="1"/>
        <v/>
      </c>
    </row>
    <row r="834" spans="1:24" ht="14.25" customHeight="1" x14ac:dyDescent="0.25">
      <c r="A834" s="43">
        <v>1.2063000000000001</v>
      </c>
      <c r="B834" s="43">
        <v>1.5</v>
      </c>
      <c r="C834" s="24" t="s">
        <v>195</v>
      </c>
      <c r="D834" s="24"/>
      <c r="E834" s="24" t="s">
        <v>239</v>
      </c>
      <c r="F834" s="24" t="s">
        <v>2960</v>
      </c>
      <c r="G834" s="31" t="s">
        <v>110</v>
      </c>
      <c r="H834" s="24" t="s">
        <v>28</v>
      </c>
      <c r="I834" s="31" t="s">
        <v>2961</v>
      </c>
      <c r="J834" s="24" t="s">
        <v>2962</v>
      </c>
      <c r="K834" s="36">
        <v>138</v>
      </c>
      <c r="L834" s="36" t="s">
        <v>31</v>
      </c>
      <c r="M834" s="31" t="s">
        <v>133</v>
      </c>
      <c r="N834" s="24" t="s">
        <v>134</v>
      </c>
      <c r="O834" s="24">
        <v>4</v>
      </c>
      <c r="P834" s="24"/>
      <c r="Q834" s="31" t="s">
        <v>66</v>
      </c>
      <c r="R834" s="24"/>
      <c r="S834" s="24"/>
      <c r="T834" s="31" t="s">
        <v>35</v>
      </c>
      <c r="U834" s="34"/>
      <c r="V834" s="34"/>
      <c r="W834" s="34" t="str">
        <f t="shared" si="0"/>
        <v/>
      </c>
      <c r="X834" s="34" t="str">
        <f t="shared" si="1"/>
        <v/>
      </c>
    </row>
    <row r="835" spans="1:24" ht="14.25" customHeight="1" x14ac:dyDescent="0.25">
      <c r="A835" s="24">
        <v>11.9</v>
      </c>
      <c r="B835" s="24" t="s">
        <v>2963</v>
      </c>
      <c r="C835" s="24" t="s">
        <v>585</v>
      </c>
      <c r="D835" s="24"/>
      <c r="E835" s="36" t="s">
        <v>517</v>
      </c>
      <c r="F835" s="24" t="s">
        <v>2964</v>
      </c>
      <c r="G835" s="31" t="s">
        <v>110</v>
      </c>
      <c r="H835" s="24" t="s">
        <v>2906</v>
      </c>
      <c r="I835" s="31" t="s">
        <v>2965</v>
      </c>
      <c r="J835" s="24" t="s">
        <v>2966</v>
      </c>
      <c r="K835" s="36">
        <v>317</v>
      </c>
      <c r="L835" s="36" t="s">
        <v>31</v>
      </c>
      <c r="M835" s="31" t="s">
        <v>249</v>
      </c>
      <c r="N835" s="24" t="s">
        <v>185</v>
      </c>
      <c r="O835" s="24">
        <v>3</v>
      </c>
      <c r="P835" s="24"/>
      <c r="Q835" s="31" t="s">
        <v>66</v>
      </c>
      <c r="R835" s="24"/>
      <c r="S835" s="24"/>
      <c r="T835" s="31" t="s">
        <v>35</v>
      </c>
      <c r="U835" s="34"/>
      <c r="V835" s="34"/>
      <c r="W835" s="34" t="str">
        <f t="shared" si="0"/>
        <v/>
      </c>
      <c r="X835" s="34" t="str">
        <f t="shared" si="1"/>
        <v/>
      </c>
    </row>
    <row r="836" spans="1:24" ht="14.25" customHeight="1" x14ac:dyDescent="0.25">
      <c r="A836" s="40">
        <v>4.9000000000000004</v>
      </c>
      <c r="B836" s="41" t="s">
        <v>2967</v>
      </c>
      <c r="C836" s="51" t="s">
        <v>24</v>
      </c>
      <c r="D836" s="24"/>
      <c r="E836" s="24" t="s">
        <v>1640</v>
      </c>
      <c r="F836" s="24" t="s">
        <v>2968</v>
      </c>
      <c r="G836" s="31" t="s">
        <v>46</v>
      </c>
      <c r="H836" s="24" t="s">
        <v>84</v>
      </c>
      <c r="I836" s="31" t="s">
        <v>2969</v>
      </c>
      <c r="J836" s="24" t="s">
        <v>2970</v>
      </c>
      <c r="K836" s="36">
        <v>217</v>
      </c>
      <c r="L836" s="36" t="s">
        <v>31</v>
      </c>
      <c r="M836" s="31" t="s">
        <v>128</v>
      </c>
      <c r="N836" s="24" t="s">
        <v>129</v>
      </c>
      <c r="O836" s="24">
        <v>2</v>
      </c>
      <c r="P836" s="24"/>
      <c r="Q836" s="31" t="s">
        <v>34</v>
      </c>
      <c r="R836" s="24"/>
      <c r="S836" s="24"/>
      <c r="T836" s="31" t="s">
        <v>35</v>
      </c>
      <c r="U836" s="34"/>
      <c r="V836" s="34"/>
      <c r="W836" s="34" t="str">
        <f t="shared" si="0"/>
        <v/>
      </c>
      <c r="X836" s="34" t="str">
        <f t="shared" si="1"/>
        <v/>
      </c>
    </row>
    <row r="837" spans="1:24" ht="14.25" customHeight="1" x14ac:dyDescent="0.25">
      <c r="A837" s="24">
        <v>3.9849999999999999</v>
      </c>
      <c r="B837" s="24" t="s">
        <v>2971</v>
      </c>
      <c r="C837" s="24" t="s">
        <v>24</v>
      </c>
      <c r="D837" s="24"/>
      <c r="E837" s="24" t="s">
        <v>1640</v>
      </c>
      <c r="F837" s="24" t="s">
        <v>2972</v>
      </c>
      <c r="G837" s="31" t="s">
        <v>46</v>
      </c>
      <c r="H837" s="24" t="s">
        <v>84</v>
      </c>
      <c r="I837" s="31" t="s">
        <v>2973</v>
      </c>
      <c r="J837" s="24" t="s">
        <v>2974</v>
      </c>
      <c r="K837" s="36">
        <v>218</v>
      </c>
      <c r="L837" s="36" t="s">
        <v>31</v>
      </c>
      <c r="M837" s="31" t="s">
        <v>128</v>
      </c>
      <c r="N837" s="24" t="s">
        <v>129</v>
      </c>
      <c r="O837" s="24">
        <v>2</v>
      </c>
      <c r="P837" s="24"/>
      <c r="Q837" s="31" t="s">
        <v>34</v>
      </c>
      <c r="R837" s="24"/>
      <c r="S837" s="24"/>
      <c r="T837" s="31" t="s">
        <v>35</v>
      </c>
      <c r="U837" s="34"/>
      <c r="V837" s="34"/>
      <c r="W837" s="34" t="str">
        <f t="shared" si="0"/>
        <v/>
      </c>
      <c r="X837" s="34" t="str">
        <f t="shared" si="1"/>
        <v/>
      </c>
    </row>
    <row r="838" spans="1:24" ht="14.25" customHeight="1" x14ac:dyDescent="0.25">
      <c r="A838" s="40">
        <v>0.67636363636363639</v>
      </c>
      <c r="B838" s="40">
        <v>2.4</v>
      </c>
      <c r="C838" s="24" t="s">
        <v>24</v>
      </c>
      <c r="D838" s="24"/>
      <c r="E838" s="24" t="s">
        <v>477</v>
      </c>
      <c r="F838" s="24" t="s">
        <v>2975</v>
      </c>
      <c r="G838" s="31" t="s">
        <v>110</v>
      </c>
      <c r="H838" s="24" t="s">
        <v>28</v>
      </c>
      <c r="I838" s="31" t="s">
        <v>2976</v>
      </c>
      <c r="J838" s="24" t="s">
        <v>2977</v>
      </c>
      <c r="K838" s="36">
        <v>69</v>
      </c>
      <c r="L838" s="36" t="s">
        <v>31</v>
      </c>
      <c r="M838" s="31" t="s">
        <v>622</v>
      </c>
      <c r="N838" s="24" t="s">
        <v>33</v>
      </c>
      <c r="O838" s="24">
        <v>6</v>
      </c>
      <c r="P838" s="31" t="s">
        <v>623</v>
      </c>
      <c r="Q838" s="31" t="s">
        <v>34</v>
      </c>
      <c r="R838" s="24"/>
      <c r="S838" s="24"/>
      <c r="T838" s="31" t="s">
        <v>35</v>
      </c>
      <c r="U838" s="34"/>
      <c r="V838" s="34"/>
      <c r="W838" s="34" t="str">
        <f t="shared" si="0"/>
        <v/>
      </c>
      <c r="X838" s="34" t="str">
        <f t="shared" si="1"/>
        <v/>
      </c>
    </row>
    <row r="839" spans="1:24" ht="14.25" customHeight="1" x14ac:dyDescent="0.25">
      <c r="A839" s="40">
        <v>0.20860000000000001</v>
      </c>
      <c r="B839" s="41">
        <v>0.7</v>
      </c>
      <c r="C839" s="24" t="s">
        <v>24</v>
      </c>
      <c r="D839" s="24"/>
      <c r="E839" s="24" t="s">
        <v>618</v>
      </c>
      <c r="F839" s="24" t="s">
        <v>2978</v>
      </c>
      <c r="G839" s="27" t="s">
        <v>39</v>
      </c>
      <c r="H839" s="24" t="s">
        <v>28</v>
      </c>
      <c r="I839" s="31" t="s">
        <v>2979</v>
      </c>
      <c r="J839" s="24" t="s">
        <v>2980</v>
      </c>
      <c r="K839" s="36">
        <v>70</v>
      </c>
      <c r="L839" s="36" t="s">
        <v>31</v>
      </c>
      <c r="M839" s="31" t="s">
        <v>622</v>
      </c>
      <c r="N839" s="24" t="s">
        <v>33</v>
      </c>
      <c r="O839" s="24">
        <v>6</v>
      </c>
      <c r="P839" s="31" t="s">
        <v>623</v>
      </c>
      <c r="Q839" s="31" t="s">
        <v>34</v>
      </c>
      <c r="R839" s="24"/>
      <c r="S839" s="24"/>
      <c r="T839" s="31" t="s">
        <v>35</v>
      </c>
      <c r="U839" s="34"/>
      <c r="V839" s="34"/>
      <c r="W839" s="34" t="str">
        <f t="shared" si="0"/>
        <v/>
      </c>
      <c r="X839" s="34" t="str">
        <f t="shared" si="1"/>
        <v/>
      </c>
    </row>
    <row r="840" spans="1:24" ht="14.25" customHeight="1" x14ac:dyDescent="0.25">
      <c r="A840" s="40">
        <v>0.37058823529411761</v>
      </c>
      <c r="B840" s="41">
        <v>1.05</v>
      </c>
      <c r="C840" s="24" t="s">
        <v>24</v>
      </c>
      <c r="D840" s="24"/>
      <c r="E840" s="24" t="s">
        <v>2981</v>
      </c>
      <c r="F840" s="24" t="s">
        <v>2982</v>
      </c>
      <c r="G840" s="31" t="s">
        <v>27</v>
      </c>
      <c r="H840" s="24" t="s">
        <v>28</v>
      </c>
      <c r="I840" s="84" t="s">
        <v>2983</v>
      </c>
      <c r="J840" s="51" t="s">
        <v>2984</v>
      </c>
      <c r="K840" s="36">
        <v>71</v>
      </c>
      <c r="L840" s="36" t="s">
        <v>31</v>
      </c>
      <c r="M840" s="31" t="s">
        <v>622</v>
      </c>
      <c r="N840" s="24" t="s">
        <v>33</v>
      </c>
      <c r="O840" s="24">
        <v>6</v>
      </c>
      <c r="P840" s="31" t="s">
        <v>623</v>
      </c>
      <c r="Q840" s="31" t="s">
        <v>34</v>
      </c>
      <c r="R840" s="24"/>
      <c r="S840" s="24"/>
      <c r="T840" s="31" t="s">
        <v>35</v>
      </c>
      <c r="U840" s="34"/>
      <c r="V840" s="34"/>
      <c r="W840" s="34" t="str">
        <f t="shared" si="0"/>
        <v/>
      </c>
      <c r="X840" s="34" t="str">
        <f t="shared" si="1"/>
        <v/>
      </c>
    </row>
    <row r="841" spans="1:24" ht="14.25" customHeight="1" x14ac:dyDescent="0.25">
      <c r="A841" s="22">
        <v>29.614285714285714</v>
      </c>
      <c r="B841" s="24">
        <f>4297/70</f>
        <v>61.385714285714286</v>
      </c>
      <c r="C841" s="24" t="s">
        <v>24</v>
      </c>
      <c r="D841" s="24"/>
      <c r="E841" s="24" t="s">
        <v>1083</v>
      </c>
      <c r="F841" s="24" t="s">
        <v>2985</v>
      </c>
      <c r="G841" s="31" t="s">
        <v>69</v>
      </c>
      <c r="H841" s="24" t="s">
        <v>84</v>
      </c>
      <c r="I841" s="51"/>
      <c r="J841" s="51" t="s">
        <v>2986</v>
      </c>
      <c r="K841" s="36">
        <v>25</v>
      </c>
      <c r="L841" s="36" t="s">
        <v>31</v>
      </c>
      <c r="M841" s="31" t="s">
        <v>859</v>
      </c>
      <c r="N841" s="24">
        <v>2018</v>
      </c>
      <c r="O841" s="24">
        <v>50</v>
      </c>
      <c r="P841" s="24" t="s">
        <v>44</v>
      </c>
      <c r="Q841" s="31" t="s">
        <v>34</v>
      </c>
      <c r="R841" s="24"/>
      <c r="S841" s="24" t="s">
        <v>44</v>
      </c>
      <c r="T841" s="31" t="s">
        <v>35</v>
      </c>
      <c r="U841" s="34"/>
      <c r="V841" s="34"/>
      <c r="W841" s="34" t="str">
        <f t="shared" si="0"/>
        <v/>
      </c>
      <c r="X841" s="34" t="str">
        <f t="shared" si="1"/>
        <v/>
      </c>
    </row>
    <row r="842" spans="1:24" ht="14.25" customHeight="1" x14ac:dyDescent="0.25">
      <c r="A842" s="22">
        <v>2500</v>
      </c>
      <c r="B842" s="24" t="s">
        <v>1694</v>
      </c>
      <c r="C842" s="24" t="s">
        <v>854</v>
      </c>
      <c r="D842" s="31" t="s">
        <v>818</v>
      </c>
      <c r="E842" s="24" t="s">
        <v>1695</v>
      </c>
      <c r="F842" s="24" t="s">
        <v>2987</v>
      </c>
      <c r="G842" s="31" t="s">
        <v>69</v>
      </c>
      <c r="H842" s="24" t="s">
        <v>40</v>
      </c>
      <c r="I842" s="31" t="s">
        <v>2988</v>
      </c>
      <c r="J842" s="24" t="s">
        <v>2989</v>
      </c>
      <c r="K842" s="36">
        <v>26</v>
      </c>
      <c r="L842" s="36" t="s">
        <v>31</v>
      </c>
      <c r="M842" s="31" t="s">
        <v>859</v>
      </c>
      <c r="N842" s="24">
        <v>2018</v>
      </c>
      <c r="O842" s="24">
        <v>50</v>
      </c>
      <c r="P842" s="24" t="s">
        <v>44</v>
      </c>
      <c r="Q842" s="31" t="s">
        <v>34</v>
      </c>
      <c r="R842" s="24" t="s">
        <v>45</v>
      </c>
      <c r="S842" s="24" t="s">
        <v>44</v>
      </c>
      <c r="T842" s="31" t="s">
        <v>35</v>
      </c>
      <c r="U842" s="34"/>
      <c r="V842" s="34"/>
      <c r="W842" s="34" t="str">
        <f t="shared" si="0"/>
        <v/>
      </c>
      <c r="X842" s="34" t="str">
        <f t="shared" si="1"/>
        <v/>
      </c>
    </row>
    <row r="843" spans="1:24" ht="14.25" customHeight="1" x14ac:dyDescent="0.25">
      <c r="A843" s="24">
        <v>2.59</v>
      </c>
      <c r="B843" s="24"/>
      <c r="C843" s="24" t="s">
        <v>36</v>
      </c>
      <c r="D843" s="24"/>
      <c r="E843" s="24" t="s">
        <v>2990</v>
      </c>
      <c r="F843" s="24" t="s">
        <v>2991</v>
      </c>
      <c r="G843" s="27" t="s">
        <v>39</v>
      </c>
      <c r="H843" s="24" t="s">
        <v>40</v>
      </c>
      <c r="I843" s="31" t="s">
        <v>2992</v>
      </c>
      <c r="J843" s="24" t="s">
        <v>2993</v>
      </c>
      <c r="K843" s="36">
        <v>332</v>
      </c>
      <c r="L843" s="36" t="s">
        <v>31</v>
      </c>
      <c r="M843" s="31" t="s">
        <v>249</v>
      </c>
      <c r="N843" s="24" t="s">
        <v>185</v>
      </c>
      <c r="O843" s="24">
        <v>3</v>
      </c>
      <c r="P843" s="24"/>
      <c r="Q843" s="31" t="s">
        <v>66</v>
      </c>
      <c r="R843" s="24"/>
      <c r="S843" s="24"/>
      <c r="T843" s="31" t="s">
        <v>35</v>
      </c>
      <c r="U843" s="34"/>
      <c r="V843" s="34"/>
      <c r="W843" s="34" t="str">
        <f t="shared" si="0"/>
        <v/>
      </c>
      <c r="X843" s="34" t="str">
        <f t="shared" si="1"/>
        <v/>
      </c>
    </row>
    <row r="844" spans="1:24" ht="14.25" customHeight="1" x14ac:dyDescent="0.25">
      <c r="A844" s="40">
        <v>14.024999999999999</v>
      </c>
      <c r="B844" s="40" t="s">
        <v>283</v>
      </c>
      <c r="C844" s="24" t="s">
        <v>538</v>
      </c>
      <c r="D844" s="24"/>
      <c r="E844" s="24" t="s">
        <v>319</v>
      </c>
      <c r="F844" s="24" t="s">
        <v>2994</v>
      </c>
      <c r="G844" s="31" t="s">
        <v>321</v>
      </c>
      <c r="H844" s="24" t="s">
        <v>538</v>
      </c>
      <c r="I844" s="31" t="s">
        <v>2995</v>
      </c>
      <c r="J844" s="24" t="s">
        <v>2996</v>
      </c>
      <c r="K844" s="36">
        <v>751</v>
      </c>
      <c r="L844" s="36" t="s">
        <v>31</v>
      </c>
      <c r="M844" s="31" t="s">
        <v>72</v>
      </c>
      <c r="N844" s="24" t="s">
        <v>33</v>
      </c>
      <c r="O844" s="24">
        <v>8</v>
      </c>
      <c r="P844" s="24"/>
      <c r="Q844" s="31" t="s">
        <v>34</v>
      </c>
      <c r="R844" s="24"/>
      <c r="S844" s="24"/>
      <c r="T844" s="31" t="s">
        <v>35</v>
      </c>
      <c r="U844" s="34"/>
      <c r="V844" s="34"/>
      <c r="W844" s="34" t="str">
        <f t="shared" si="0"/>
        <v/>
      </c>
      <c r="X844" s="34" t="str">
        <f t="shared" si="1"/>
        <v/>
      </c>
    </row>
    <row r="845" spans="1:24" ht="14.25" customHeight="1" x14ac:dyDescent="0.25">
      <c r="A845" s="24">
        <v>0.33900000000000002</v>
      </c>
      <c r="B845" s="24" t="s">
        <v>2997</v>
      </c>
      <c r="C845" s="51" t="s">
        <v>195</v>
      </c>
      <c r="D845" s="24"/>
      <c r="E845" s="24" t="s">
        <v>319</v>
      </c>
      <c r="F845" s="24" t="s">
        <v>2998</v>
      </c>
      <c r="G845" s="31" t="s">
        <v>69</v>
      </c>
      <c r="H845" s="24" t="s">
        <v>84</v>
      </c>
      <c r="I845" s="31" t="s">
        <v>2999</v>
      </c>
      <c r="J845" s="24" t="s">
        <v>3000</v>
      </c>
      <c r="K845" s="36">
        <v>188</v>
      </c>
      <c r="L845" s="36" t="s">
        <v>31</v>
      </c>
      <c r="M845" s="31" t="s">
        <v>184</v>
      </c>
      <c r="N845" s="24" t="s">
        <v>185</v>
      </c>
      <c r="O845" s="24">
        <v>2</v>
      </c>
      <c r="P845" s="24"/>
      <c r="Q845" s="31" t="s">
        <v>66</v>
      </c>
      <c r="R845" s="24"/>
      <c r="S845" s="24"/>
      <c r="T845" s="31" t="s">
        <v>35</v>
      </c>
      <c r="U845" s="34"/>
      <c r="V845" s="34"/>
      <c r="W845" s="34" t="str">
        <f t="shared" si="0"/>
        <v/>
      </c>
      <c r="X845" s="34" t="str">
        <f t="shared" si="1"/>
        <v/>
      </c>
    </row>
    <row r="846" spans="1:24" ht="14.25" customHeight="1" x14ac:dyDescent="0.25">
      <c r="A846" s="40">
        <v>0.70000000000000018</v>
      </c>
      <c r="B846" s="44">
        <v>4</v>
      </c>
      <c r="C846" s="24" t="s">
        <v>3001</v>
      </c>
      <c r="D846" s="24"/>
      <c r="E846" s="24" t="s">
        <v>1501</v>
      </c>
      <c r="F846" s="24" t="s">
        <v>3002</v>
      </c>
      <c r="G846" s="31" t="s">
        <v>46</v>
      </c>
      <c r="H846" s="24" t="s">
        <v>28</v>
      </c>
      <c r="I846" s="31" t="s">
        <v>3003</v>
      </c>
      <c r="J846" s="24" t="s">
        <v>3004</v>
      </c>
      <c r="K846" s="36">
        <v>85</v>
      </c>
      <c r="L846" s="36" t="s">
        <v>31</v>
      </c>
      <c r="M846" s="31" t="s">
        <v>77</v>
      </c>
      <c r="N846" s="24" t="s">
        <v>78</v>
      </c>
      <c r="O846" s="24">
        <v>1</v>
      </c>
      <c r="P846" s="24"/>
      <c r="Q846" s="31" t="s">
        <v>34</v>
      </c>
      <c r="R846" s="24"/>
      <c r="S846" s="24"/>
      <c r="T846" s="31" t="s">
        <v>35</v>
      </c>
      <c r="U846" s="34"/>
      <c r="V846" s="34"/>
      <c r="W846" s="34" t="str">
        <f t="shared" si="0"/>
        <v/>
      </c>
      <c r="X846" s="34" t="str">
        <f t="shared" si="1"/>
        <v/>
      </c>
    </row>
    <row r="847" spans="1:24" ht="14.25" customHeight="1" x14ac:dyDescent="0.25">
      <c r="A847" s="36">
        <v>2</v>
      </c>
      <c r="B847" s="24" t="s">
        <v>3005</v>
      </c>
      <c r="C847" s="24" t="s">
        <v>24</v>
      </c>
      <c r="D847" s="24"/>
      <c r="E847" s="24" t="s">
        <v>1640</v>
      </c>
      <c r="F847" s="24" t="s">
        <v>3006</v>
      </c>
      <c r="G847" s="31" t="s">
        <v>46</v>
      </c>
      <c r="H847" s="24" t="s">
        <v>28</v>
      </c>
      <c r="I847" s="31" t="s">
        <v>3007</v>
      </c>
      <c r="J847" s="24" t="s">
        <v>3008</v>
      </c>
      <c r="K847" s="36">
        <v>30</v>
      </c>
      <c r="L847" s="36" t="s">
        <v>31</v>
      </c>
      <c r="M847" s="31" t="s">
        <v>255</v>
      </c>
      <c r="N847" s="24" t="s">
        <v>185</v>
      </c>
      <c r="O847" s="24">
        <v>1</v>
      </c>
      <c r="P847" s="24"/>
      <c r="Q847" s="31" t="s">
        <v>66</v>
      </c>
      <c r="R847" s="24"/>
      <c r="S847" s="24"/>
      <c r="T847" s="31" t="s">
        <v>35</v>
      </c>
      <c r="U847" s="34"/>
      <c r="V847" s="34"/>
      <c r="W847" s="34" t="str">
        <f t="shared" si="0"/>
        <v/>
      </c>
      <c r="X847" s="34" t="str">
        <f t="shared" si="1"/>
        <v/>
      </c>
    </row>
    <row r="848" spans="1:24" ht="14.25" customHeight="1" x14ac:dyDescent="0.25">
      <c r="A848" s="22">
        <v>7.83</v>
      </c>
      <c r="B848" s="24">
        <f>546/30</f>
        <v>18.2</v>
      </c>
      <c r="C848" s="24" t="s">
        <v>24</v>
      </c>
      <c r="D848" s="24"/>
      <c r="E848" s="31" t="s">
        <v>903</v>
      </c>
      <c r="F848" s="24" t="s">
        <v>3009</v>
      </c>
      <c r="G848" s="31" t="s">
        <v>293</v>
      </c>
      <c r="H848" s="24" t="s">
        <v>84</v>
      </c>
      <c r="I848" s="24"/>
      <c r="J848" s="24" t="s">
        <v>3010</v>
      </c>
      <c r="K848" s="36">
        <v>27</v>
      </c>
      <c r="L848" s="36" t="s">
        <v>31</v>
      </c>
      <c r="M848" s="31" t="s">
        <v>859</v>
      </c>
      <c r="N848" s="24">
        <v>2018</v>
      </c>
      <c r="O848" s="24">
        <v>50</v>
      </c>
      <c r="P848" s="24" t="s">
        <v>44</v>
      </c>
      <c r="Q848" s="31" t="s">
        <v>34</v>
      </c>
      <c r="R848" s="24"/>
      <c r="S848" s="24" t="s">
        <v>44</v>
      </c>
      <c r="T848" s="31" t="s">
        <v>35</v>
      </c>
      <c r="U848" s="34"/>
      <c r="V848" s="34"/>
      <c r="W848" s="34" t="str">
        <f t="shared" si="0"/>
        <v/>
      </c>
      <c r="X848" s="34" t="str">
        <f t="shared" si="1"/>
        <v/>
      </c>
    </row>
    <row r="849" spans="1:24" ht="14.25" customHeight="1" x14ac:dyDescent="0.25">
      <c r="A849" s="40">
        <v>0.97500000000000009</v>
      </c>
      <c r="B849" s="24">
        <v>1.1499999999999999</v>
      </c>
      <c r="C849" s="24" t="s">
        <v>24</v>
      </c>
      <c r="D849" s="24"/>
      <c r="E849" s="24" t="s">
        <v>325</v>
      </c>
      <c r="F849" s="24" t="s">
        <v>3011</v>
      </c>
      <c r="G849" s="31" t="s">
        <v>69</v>
      </c>
      <c r="H849" s="24" t="s">
        <v>28</v>
      </c>
      <c r="I849" s="31" t="s">
        <v>3012</v>
      </c>
      <c r="J849" s="24" t="s">
        <v>3013</v>
      </c>
      <c r="K849" s="36">
        <v>135</v>
      </c>
      <c r="L849" s="36" t="s">
        <v>31</v>
      </c>
      <c r="M849" s="31" t="s">
        <v>560</v>
      </c>
      <c r="N849" s="24" t="s">
        <v>78</v>
      </c>
      <c r="O849" s="24">
        <v>2</v>
      </c>
      <c r="P849" s="24"/>
      <c r="Q849" s="31" t="s">
        <v>66</v>
      </c>
      <c r="R849" s="24"/>
      <c r="S849" s="24"/>
      <c r="T849" s="31" t="s">
        <v>35</v>
      </c>
      <c r="U849" s="34"/>
      <c r="V849" s="34"/>
      <c r="W849" s="34" t="str">
        <f t="shared" si="0"/>
        <v/>
      </c>
      <c r="X849" s="34" t="str">
        <f t="shared" si="1"/>
        <v/>
      </c>
    </row>
    <row r="850" spans="1:24" ht="14.25" customHeight="1" x14ac:dyDescent="0.25">
      <c r="A850" s="40">
        <v>0.82500000000000007</v>
      </c>
      <c r="B850" s="41">
        <v>3.5750000000000002</v>
      </c>
      <c r="C850" s="24" t="s">
        <v>24</v>
      </c>
      <c r="D850" s="24"/>
      <c r="E850" s="24" t="s">
        <v>3014</v>
      </c>
      <c r="F850" s="24" t="s">
        <v>3015</v>
      </c>
      <c r="G850" s="31" t="s">
        <v>110</v>
      </c>
      <c r="H850" s="24" t="s">
        <v>28</v>
      </c>
      <c r="I850" s="31" t="s">
        <v>3016</v>
      </c>
      <c r="J850" s="24" t="s">
        <v>3017</v>
      </c>
      <c r="K850" s="36">
        <v>72</v>
      </c>
      <c r="L850" s="36" t="s">
        <v>31</v>
      </c>
      <c r="M850" s="31" t="s">
        <v>622</v>
      </c>
      <c r="N850" s="24" t="s">
        <v>33</v>
      </c>
      <c r="O850" s="24">
        <v>6</v>
      </c>
      <c r="P850" s="31" t="s">
        <v>623</v>
      </c>
      <c r="Q850" s="31" t="s">
        <v>34</v>
      </c>
      <c r="R850" s="24"/>
      <c r="S850" s="24"/>
      <c r="T850" s="31" t="s">
        <v>35</v>
      </c>
      <c r="U850" s="34"/>
      <c r="V850" s="34"/>
      <c r="W850" s="34" t="str">
        <f t="shared" si="0"/>
        <v/>
      </c>
      <c r="X850" s="34" t="str">
        <f t="shared" si="1"/>
        <v/>
      </c>
    </row>
    <row r="851" spans="1:24" ht="14.25" customHeight="1" x14ac:dyDescent="0.25">
      <c r="A851" s="40">
        <v>0.83</v>
      </c>
      <c r="B851" s="41" t="s">
        <v>3018</v>
      </c>
      <c r="C851" s="24" t="s">
        <v>121</v>
      </c>
      <c r="D851" s="24"/>
      <c r="E851" s="24" t="s">
        <v>122</v>
      </c>
      <c r="F851" s="24" t="s">
        <v>3019</v>
      </c>
      <c r="G851" s="27" t="s">
        <v>93</v>
      </c>
      <c r="H851" s="24" t="s">
        <v>3020</v>
      </c>
      <c r="I851" s="31" t="s">
        <v>3021</v>
      </c>
      <c r="J851" s="24" t="s">
        <v>3022</v>
      </c>
      <c r="K851" s="36">
        <v>236</v>
      </c>
      <c r="L851" s="36" t="s">
        <v>31</v>
      </c>
      <c r="M851" s="62" t="s">
        <v>128</v>
      </c>
      <c r="N851" s="44" t="s">
        <v>129</v>
      </c>
      <c r="O851" s="44">
        <v>2</v>
      </c>
      <c r="P851" s="44"/>
      <c r="Q851" s="31" t="s">
        <v>34</v>
      </c>
      <c r="R851" s="24"/>
      <c r="S851" s="24"/>
      <c r="T851" s="31" t="s">
        <v>35</v>
      </c>
      <c r="U851" s="34"/>
      <c r="V851" s="34"/>
      <c r="W851" s="34" t="str">
        <f t="shared" si="0"/>
        <v/>
      </c>
      <c r="X851" s="34" t="str">
        <f t="shared" si="1"/>
        <v/>
      </c>
    </row>
    <row r="852" spans="1:24" ht="14.25" customHeight="1" x14ac:dyDescent="0.25">
      <c r="A852" s="36">
        <v>30</v>
      </c>
      <c r="B852" s="24" t="s">
        <v>3023</v>
      </c>
      <c r="C852" s="24" t="s">
        <v>49</v>
      </c>
      <c r="D852" s="24"/>
      <c r="E852" s="24" t="s">
        <v>98</v>
      </c>
      <c r="F852" s="24" t="s">
        <v>3024</v>
      </c>
      <c r="G852" s="31" t="s">
        <v>100</v>
      </c>
      <c r="H852" s="24" t="s">
        <v>40</v>
      </c>
      <c r="I852" s="31" t="s">
        <v>3021</v>
      </c>
      <c r="J852" s="24" t="s">
        <v>3025</v>
      </c>
      <c r="K852" s="30">
        <v>53</v>
      </c>
      <c r="L852" s="30" t="s">
        <v>31</v>
      </c>
      <c r="M852" s="31" t="s">
        <v>255</v>
      </c>
      <c r="N852" s="24" t="s">
        <v>185</v>
      </c>
      <c r="O852" s="24">
        <v>1</v>
      </c>
      <c r="P852" s="24"/>
      <c r="Q852" s="31" t="s">
        <v>66</v>
      </c>
      <c r="R852" s="24"/>
      <c r="S852" s="24"/>
      <c r="T852" s="31" t="s">
        <v>35</v>
      </c>
      <c r="U852" s="34"/>
      <c r="V852" s="34"/>
      <c r="W852" s="34" t="str">
        <f t="shared" si="0"/>
        <v/>
      </c>
      <c r="X852" s="34" t="str">
        <f t="shared" si="1"/>
        <v/>
      </c>
    </row>
    <row r="853" spans="1:24" ht="14.25" customHeight="1" x14ac:dyDescent="0.25">
      <c r="A853" s="36">
        <v>30</v>
      </c>
      <c r="B853" s="24" t="s">
        <v>3026</v>
      </c>
      <c r="C853" s="24" t="s">
        <v>49</v>
      </c>
      <c r="D853" s="24"/>
      <c r="E853" s="24" t="s">
        <v>3027</v>
      </c>
      <c r="F853" s="31" t="s">
        <v>3028</v>
      </c>
      <c r="G853" s="27" t="s">
        <v>39</v>
      </c>
      <c r="H853" s="24" t="s">
        <v>40</v>
      </c>
      <c r="I853" s="84" t="s">
        <v>3021</v>
      </c>
      <c r="J853" s="51" t="s">
        <v>3025</v>
      </c>
      <c r="K853" s="35">
        <v>53</v>
      </c>
      <c r="L853" s="35" t="s">
        <v>47</v>
      </c>
      <c r="M853" s="31" t="s">
        <v>255</v>
      </c>
      <c r="N853" s="24" t="s">
        <v>185</v>
      </c>
      <c r="O853" s="24">
        <v>1</v>
      </c>
      <c r="P853" s="24"/>
      <c r="Q853" s="31" t="s">
        <v>66</v>
      </c>
      <c r="R853" s="24" t="s">
        <v>45</v>
      </c>
      <c r="S853" s="24"/>
      <c r="T853" s="31" t="s">
        <v>35</v>
      </c>
      <c r="U853" s="34"/>
      <c r="V853" s="34"/>
      <c r="W853" s="34" t="str">
        <f t="shared" si="0"/>
        <v/>
      </c>
      <c r="X853" s="34" t="str">
        <f t="shared" si="1"/>
        <v/>
      </c>
    </row>
    <row r="854" spans="1:24" ht="14.25" customHeight="1" x14ac:dyDescent="0.25">
      <c r="A854" s="36">
        <v>30</v>
      </c>
      <c r="B854" s="24" t="s">
        <v>3026</v>
      </c>
      <c r="C854" s="24" t="s">
        <v>49</v>
      </c>
      <c r="D854" s="24"/>
      <c r="E854" s="24" t="s">
        <v>2408</v>
      </c>
      <c r="F854" s="24" t="s">
        <v>3029</v>
      </c>
      <c r="G854" s="27" t="s">
        <v>39</v>
      </c>
      <c r="H854" s="24" t="s">
        <v>40</v>
      </c>
      <c r="I854" s="84" t="s">
        <v>3021</v>
      </c>
      <c r="J854" s="51" t="s">
        <v>3025</v>
      </c>
      <c r="K854" s="35">
        <v>53</v>
      </c>
      <c r="L854" s="35" t="s">
        <v>48</v>
      </c>
      <c r="M854" s="31" t="s">
        <v>255</v>
      </c>
      <c r="N854" s="24" t="s">
        <v>185</v>
      </c>
      <c r="O854" s="24">
        <v>1</v>
      </c>
      <c r="P854" s="24"/>
      <c r="Q854" s="31" t="s">
        <v>66</v>
      </c>
      <c r="R854" s="24" t="s">
        <v>45</v>
      </c>
      <c r="S854" s="24"/>
      <c r="T854" s="31" t="s">
        <v>35</v>
      </c>
      <c r="U854" s="34"/>
      <c r="V854" s="34"/>
      <c r="W854" s="34" t="str">
        <f t="shared" si="0"/>
        <v/>
      </c>
      <c r="X854" s="34" t="str">
        <f t="shared" si="1"/>
        <v/>
      </c>
    </row>
    <row r="855" spans="1:24" ht="14.25" customHeight="1" x14ac:dyDescent="0.25">
      <c r="A855" s="40">
        <v>1</v>
      </c>
      <c r="B855" s="40" t="s">
        <v>3030</v>
      </c>
      <c r="C855" s="24" t="s">
        <v>121</v>
      </c>
      <c r="D855" s="24"/>
      <c r="E855" s="24" t="s">
        <v>122</v>
      </c>
      <c r="F855" s="24" t="s">
        <v>3031</v>
      </c>
      <c r="G855" s="31" t="s">
        <v>110</v>
      </c>
      <c r="H855" s="24" t="s">
        <v>3020</v>
      </c>
      <c r="I855" s="31" t="s">
        <v>3032</v>
      </c>
      <c r="J855" s="24" t="s">
        <v>3033</v>
      </c>
      <c r="K855" s="53">
        <v>237</v>
      </c>
      <c r="L855" s="53" t="s">
        <v>31</v>
      </c>
      <c r="M855" s="31" t="s">
        <v>128</v>
      </c>
      <c r="N855" s="24" t="s">
        <v>129</v>
      </c>
      <c r="O855" s="24">
        <v>2</v>
      </c>
      <c r="P855" s="24"/>
      <c r="Q855" s="31" t="s">
        <v>34</v>
      </c>
      <c r="R855" s="24"/>
      <c r="S855" s="24"/>
      <c r="T855" s="31" t="s">
        <v>35</v>
      </c>
      <c r="U855" s="34"/>
      <c r="V855" s="34"/>
      <c r="W855" s="34" t="str">
        <f t="shared" si="0"/>
        <v/>
      </c>
      <c r="X855" s="34" t="str">
        <f t="shared" si="1"/>
        <v/>
      </c>
    </row>
    <row r="856" spans="1:24" ht="14.25" customHeight="1" x14ac:dyDescent="0.25">
      <c r="A856" s="40">
        <v>24</v>
      </c>
      <c r="B856" s="40" t="s">
        <v>3034</v>
      </c>
      <c r="C856" s="24" t="s">
        <v>3035</v>
      </c>
      <c r="D856" s="24"/>
      <c r="E856" s="24" t="s">
        <v>3036</v>
      </c>
      <c r="F856" s="24" t="s">
        <v>3037</v>
      </c>
      <c r="G856" s="31" t="s">
        <v>110</v>
      </c>
      <c r="H856" s="24" t="s">
        <v>222</v>
      </c>
      <c r="I856" s="84" t="s">
        <v>3032</v>
      </c>
      <c r="J856" s="51" t="s">
        <v>3038</v>
      </c>
      <c r="K856" s="36">
        <v>238</v>
      </c>
      <c r="L856" s="36" t="s">
        <v>31</v>
      </c>
      <c r="M856" s="31" t="s">
        <v>128</v>
      </c>
      <c r="N856" s="24" t="s">
        <v>129</v>
      </c>
      <c r="O856" s="24">
        <v>2</v>
      </c>
      <c r="P856" s="24"/>
      <c r="Q856" s="31" t="s">
        <v>34</v>
      </c>
      <c r="R856" s="24"/>
      <c r="S856" s="24"/>
      <c r="T856" s="31" t="s">
        <v>35</v>
      </c>
      <c r="U856" s="34"/>
      <c r="V856" s="34"/>
      <c r="W856" s="34" t="str">
        <f t="shared" si="0"/>
        <v/>
      </c>
      <c r="X856" s="34" t="str">
        <f t="shared" si="1"/>
        <v/>
      </c>
    </row>
    <row r="857" spans="1:24" ht="14.25" customHeight="1" x14ac:dyDescent="0.25">
      <c r="A857" s="40">
        <v>0.24</v>
      </c>
      <c r="B857" s="40">
        <v>0.36</v>
      </c>
      <c r="C857" s="24" t="s">
        <v>24</v>
      </c>
      <c r="D857" s="24"/>
      <c r="E857" s="44" t="s">
        <v>142</v>
      </c>
      <c r="F857" s="24" t="s">
        <v>3039</v>
      </c>
      <c r="G857" s="31" t="s">
        <v>110</v>
      </c>
      <c r="H857" s="24" t="s">
        <v>28</v>
      </c>
      <c r="I857" s="31" t="s">
        <v>3040</v>
      </c>
      <c r="J857" s="24" t="s">
        <v>3041</v>
      </c>
      <c r="K857" s="36">
        <v>493</v>
      </c>
      <c r="L857" s="36" t="s">
        <v>31</v>
      </c>
      <c r="M857" s="31" t="s">
        <v>32</v>
      </c>
      <c r="N857" s="24" t="s">
        <v>33</v>
      </c>
      <c r="O857" s="24">
        <v>5</v>
      </c>
      <c r="P857" s="24"/>
      <c r="Q857" s="31" t="s">
        <v>34</v>
      </c>
      <c r="R857" s="24"/>
      <c r="S857" s="24"/>
      <c r="T857" s="31" t="s">
        <v>35</v>
      </c>
      <c r="U857" s="34"/>
      <c r="V857" s="34"/>
      <c r="W857" s="34" t="str">
        <f t="shared" si="0"/>
        <v/>
      </c>
      <c r="X857" s="34" t="str">
        <f t="shared" si="1"/>
        <v/>
      </c>
    </row>
    <row r="858" spans="1:24" ht="14.25" customHeight="1" x14ac:dyDescent="0.25">
      <c r="A858" s="40">
        <v>0.12804000000000001</v>
      </c>
      <c r="B858" s="40">
        <v>0.16500000000000001</v>
      </c>
      <c r="C858" s="24" t="s">
        <v>24</v>
      </c>
      <c r="D858" s="24"/>
      <c r="E858" s="24" t="s">
        <v>25</v>
      </c>
      <c r="F858" s="31" t="s">
        <v>3042</v>
      </c>
      <c r="G858" s="31" t="s">
        <v>110</v>
      </c>
      <c r="H858" s="24" t="s">
        <v>28</v>
      </c>
      <c r="I858" s="31" t="s">
        <v>3043</v>
      </c>
      <c r="J858" s="24" t="s">
        <v>3044</v>
      </c>
      <c r="K858" s="36">
        <v>495</v>
      </c>
      <c r="L858" s="36" t="s">
        <v>31</v>
      </c>
      <c r="M858" s="31" t="s">
        <v>32</v>
      </c>
      <c r="N858" s="24" t="s">
        <v>33</v>
      </c>
      <c r="O858" s="24">
        <v>5</v>
      </c>
      <c r="P858" s="24"/>
      <c r="Q858" s="31" t="s">
        <v>34</v>
      </c>
      <c r="R858" s="24"/>
      <c r="S858" s="24"/>
      <c r="T858" s="31" t="s">
        <v>35</v>
      </c>
      <c r="U858" s="34"/>
      <c r="V858" s="34"/>
      <c r="W858" s="34" t="str">
        <f t="shared" si="0"/>
        <v/>
      </c>
      <c r="X858" s="34" t="str">
        <f t="shared" si="1"/>
        <v/>
      </c>
    </row>
    <row r="859" spans="1:24" ht="14.25" customHeight="1" x14ac:dyDescent="0.25">
      <c r="A859" s="40">
        <v>0.17279999999999998</v>
      </c>
      <c r="B859" s="40">
        <v>0.24</v>
      </c>
      <c r="C859" s="24" t="s">
        <v>24</v>
      </c>
      <c r="D859" s="24"/>
      <c r="E859" s="24" t="s">
        <v>25</v>
      </c>
      <c r="F859" s="31" t="s">
        <v>3045</v>
      </c>
      <c r="G859" s="31" t="s">
        <v>110</v>
      </c>
      <c r="H859" s="24" t="s">
        <v>28</v>
      </c>
      <c r="I859" s="31" t="s">
        <v>3046</v>
      </c>
      <c r="J859" s="24" t="s">
        <v>3047</v>
      </c>
      <c r="K859" s="30">
        <v>494</v>
      </c>
      <c r="L859" s="30" t="s">
        <v>31</v>
      </c>
      <c r="M859" s="31" t="s">
        <v>32</v>
      </c>
      <c r="N859" s="24" t="s">
        <v>33</v>
      </c>
      <c r="O859" s="24">
        <v>5</v>
      </c>
      <c r="P859" s="24"/>
      <c r="Q859" s="31" t="s">
        <v>34</v>
      </c>
      <c r="R859" s="24" t="s">
        <v>45</v>
      </c>
      <c r="S859" s="24"/>
      <c r="T859" s="31" t="s">
        <v>35</v>
      </c>
      <c r="U859" s="34"/>
      <c r="V859" s="34"/>
      <c r="W859" s="34" t="str">
        <f t="shared" si="0"/>
        <v/>
      </c>
      <c r="X859" s="34" t="str">
        <f t="shared" si="1"/>
        <v/>
      </c>
    </row>
    <row r="860" spans="1:24" ht="14.25" customHeight="1" x14ac:dyDescent="0.25">
      <c r="A860" s="40">
        <v>0.17279999999999998</v>
      </c>
      <c r="B860" s="40">
        <v>0.32500000000000001</v>
      </c>
      <c r="C860" s="24" t="s">
        <v>24</v>
      </c>
      <c r="D860" s="24"/>
      <c r="E860" s="44" t="s">
        <v>142</v>
      </c>
      <c r="F860" s="24" t="s">
        <v>3048</v>
      </c>
      <c r="G860" s="31" t="s">
        <v>110</v>
      </c>
      <c r="H860" s="24" t="s">
        <v>28</v>
      </c>
      <c r="I860" s="84" t="s">
        <v>3046</v>
      </c>
      <c r="J860" s="51" t="s">
        <v>3047</v>
      </c>
      <c r="K860" s="35">
        <v>494</v>
      </c>
      <c r="L860" s="35" t="s">
        <v>47</v>
      </c>
      <c r="M860" s="31" t="s">
        <v>32</v>
      </c>
      <c r="N860" s="24" t="s">
        <v>33</v>
      </c>
      <c r="O860" s="24">
        <v>5</v>
      </c>
      <c r="P860" s="24"/>
      <c r="Q860" s="31" t="s">
        <v>34</v>
      </c>
      <c r="R860" s="24" t="s">
        <v>45</v>
      </c>
      <c r="S860" s="24"/>
      <c r="T860" s="31" t="s">
        <v>35</v>
      </c>
      <c r="U860" s="34"/>
      <c r="V860" s="34"/>
      <c r="W860" s="34" t="str">
        <f t="shared" si="0"/>
        <v/>
      </c>
      <c r="X860" s="34" t="str">
        <f t="shared" si="1"/>
        <v/>
      </c>
    </row>
    <row r="861" spans="1:24" ht="14.25" customHeight="1" x14ac:dyDescent="0.25">
      <c r="A861" s="40">
        <v>5.9</v>
      </c>
      <c r="B861" s="40" t="s">
        <v>2390</v>
      </c>
      <c r="C861" s="24" t="s">
        <v>3049</v>
      </c>
      <c r="D861" s="24"/>
      <c r="E861" s="36" t="s">
        <v>3050</v>
      </c>
      <c r="F861" s="24" t="s">
        <v>3051</v>
      </c>
      <c r="G861" s="31" t="s">
        <v>46</v>
      </c>
      <c r="H861" s="24" t="s">
        <v>150</v>
      </c>
      <c r="I861" s="84" t="s">
        <v>3052</v>
      </c>
      <c r="J861" s="51" t="s">
        <v>3053</v>
      </c>
      <c r="K861" s="36">
        <v>465</v>
      </c>
      <c r="L861" s="36" t="s">
        <v>31</v>
      </c>
      <c r="M861" s="31" t="s">
        <v>153</v>
      </c>
      <c r="N861" s="24" t="s">
        <v>88</v>
      </c>
      <c r="O861" s="24">
        <v>4</v>
      </c>
      <c r="P861" s="24"/>
      <c r="Q861" s="31" t="s">
        <v>34</v>
      </c>
      <c r="R861" s="24"/>
      <c r="S861" s="24"/>
      <c r="T861" s="31" t="s">
        <v>35</v>
      </c>
      <c r="U861" s="34"/>
      <c r="V861" s="34"/>
      <c r="W861" s="34" t="str">
        <f t="shared" si="0"/>
        <v/>
      </c>
      <c r="X861" s="34" t="str">
        <f t="shared" si="1"/>
        <v/>
      </c>
    </row>
    <row r="862" spans="1:24" ht="14.25" customHeight="1" x14ac:dyDescent="0.25">
      <c r="A862" s="24">
        <v>1.38</v>
      </c>
      <c r="B862" s="24" t="s">
        <v>3054</v>
      </c>
      <c r="C862" s="24" t="s">
        <v>36</v>
      </c>
      <c r="D862" s="24"/>
      <c r="E862" s="24" t="s">
        <v>73</v>
      </c>
      <c r="F862" s="24" t="s">
        <v>3055</v>
      </c>
      <c r="G862" s="31" t="s">
        <v>69</v>
      </c>
      <c r="H862" s="24" t="s">
        <v>3056</v>
      </c>
      <c r="I862" s="31" t="s">
        <v>3057</v>
      </c>
      <c r="J862" s="24" t="s">
        <v>3058</v>
      </c>
      <c r="K862" s="36">
        <v>4</v>
      </c>
      <c r="L862" s="36" t="s">
        <v>31</v>
      </c>
      <c r="M862" s="31" t="s">
        <v>255</v>
      </c>
      <c r="N862" s="24" t="s">
        <v>185</v>
      </c>
      <c r="O862" s="24">
        <v>1</v>
      </c>
      <c r="P862" s="24"/>
      <c r="Q862" s="31" t="s">
        <v>66</v>
      </c>
      <c r="R862" s="24" t="s">
        <v>45</v>
      </c>
      <c r="S862" s="24"/>
      <c r="T862" s="31" t="s">
        <v>35</v>
      </c>
      <c r="U862" s="34"/>
      <c r="V862" s="34"/>
      <c r="W862" s="34" t="str">
        <f t="shared" si="0"/>
        <v/>
      </c>
      <c r="X862" s="34" t="str">
        <f t="shared" si="1"/>
        <v/>
      </c>
    </row>
    <row r="863" spans="1:24" ht="14.25" customHeight="1" x14ac:dyDescent="0.25">
      <c r="A863" s="36">
        <v>6.45</v>
      </c>
      <c r="B863" s="24" t="s">
        <v>3059</v>
      </c>
      <c r="C863" s="24" t="s">
        <v>2292</v>
      </c>
      <c r="D863" s="24"/>
      <c r="E863" s="31" t="s">
        <v>3060</v>
      </c>
      <c r="F863" s="24" t="s">
        <v>3061</v>
      </c>
      <c r="G863" s="27" t="s">
        <v>39</v>
      </c>
      <c r="H863" s="24" t="s">
        <v>2802</v>
      </c>
      <c r="I863" s="31" t="s">
        <v>3062</v>
      </c>
      <c r="J863" s="24" t="s">
        <v>3063</v>
      </c>
      <c r="K863" s="36">
        <v>5</v>
      </c>
      <c r="L863" s="36" t="s">
        <v>31</v>
      </c>
      <c r="M863" s="31" t="s">
        <v>255</v>
      </c>
      <c r="N863" s="24" t="s">
        <v>185</v>
      </c>
      <c r="O863" s="24">
        <v>1</v>
      </c>
      <c r="P863" s="24"/>
      <c r="Q863" s="31" t="s">
        <v>66</v>
      </c>
      <c r="R863" s="24" t="s">
        <v>45</v>
      </c>
      <c r="S863" s="24"/>
      <c r="T863" s="31" t="s">
        <v>35</v>
      </c>
      <c r="U863" s="34"/>
      <c r="V863" s="34"/>
      <c r="W863" s="34" t="str">
        <f t="shared" si="0"/>
        <v/>
      </c>
      <c r="X863" s="34" t="str">
        <f t="shared" si="1"/>
        <v/>
      </c>
    </row>
    <row r="864" spans="1:24" ht="14.25" customHeight="1" x14ac:dyDescent="0.25">
      <c r="A864" s="43">
        <v>5.36</v>
      </c>
      <c r="B864" s="43" t="s">
        <v>3064</v>
      </c>
      <c r="C864" s="44" t="s">
        <v>1586</v>
      </c>
      <c r="D864" s="44"/>
      <c r="E864" s="44" t="s">
        <v>505</v>
      </c>
      <c r="F864" s="44" t="s">
        <v>3065</v>
      </c>
      <c r="G864" s="62" t="s">
        <v>83</v>
      </c>
      <c r="H864" s="44" t="s">
        <v>576</v>
      </c>
      <c r="I864" s="62" t="s">
        <v>3066</v>
      </c>
      <c r="J864" s="44" t="s">
        <v>3067</v>
      </c>
      <c r="K864" s="30">
        <v>8</v>
      </c>
      <c r="L864" s="30" t="s">
        <v>31</v>
      </c>
      <c r="M864" s="62" t="s">
        <v>170</v>
      </c>
      <c r="N864" s="44" t="s">
        <v>129</v>
      </c>
      <c r="O864" s="44">
        <v>1</v>
      </c>
      <c r="P864" s="44"/>
      <c r="Q864" s="62" t="s">
        <v>34</v>
      </c>
      <c r="R864" s="44"/>
      <c r="S864" s="44"/>
      <c r="T864" s="62" t="s">
        <v>35</v>
      </c>
      <c r="U864" s="34"/>
      <c r="V864" s="34"/>
      <c r="W864" s="34" t="str">
        <f t="shared" si="0"/>
        <v/>
      </c>
      <c r="X864" s="34" t="str">
        <f t="shared" si="1"/>
        <v/>
      </c>
    </row>
    <row r="865" spans="1:24" ht="14.25" customHeight="1" x14ac:dyDescent="0.25">
      <c r="A865" s="43">
        <v>5.36</v>
      </c>
      <c r="B865" s="43" t="s">
        <v>1879</v>
      </c>
      <c r="C865" s="44" t="s">
        <v>1586</v>
      </c>
      <c r="D865" s="44"/>
      <c r="E865" s="44" t="s">
        <v>1057</v>
      </c>
      <c r="F865" s="44" t="s">
        <v>3068</v>
      </c>
      <c r="G865" s="62" t="s">
        <v>83</v>
      </c>
      <c r="H865" s="44" t="s">
        <v>576</v>
      </c>
      <c r="I865" s="62" t="s">
        <v>3066</v>
      </c>
      <c r="J865" s="44" t="s">
        <v>3067</v>
      </c>
      <c r="K865" s="35">
        <v>8</v>
      </c>
      <c r="L865" s="35" t="s">
        <v>47</v>
      </c>
      <c r="M865" s="62" t="s">
        <v>170</v>
      </c>
      <c r="N865" s="44" t="s">
        <v>129</v>
      </c>
      <c r="O865" s="44">
        <v>1</v>
      </c>
      <c r="P865" s="44"/>
      <c r="Q865" s="62" t="s">
        <v>34</v>
      </c>
      <c r="R865" s="44"/>
      <c r="S865" s="44"/>
      <c r="T865" s="62" t="s">
        <v>35</v>
      </c>
      <c r="U865" s="34"/>
      <c r="V865" s="34"/>
      <c r="W865" s="34" t="str">
        <f t="shared" si="0"/>
        <v/>
      </c>
      <c r="X865" s="34" t="str">
        <f t="shared" si="1"/>
        <v/>
      </c>
    </row>
    <row r="866" spans="1:24" ht="14.25" customHeight="1" x14ac:dyDescent="0.25">
      <c r="A866" s="43">
        <v>4.5</v>
      </c>
      <c r="B866" s="43" t="s">
        <v>3069</v>
      </c>
      <c r="C866" s="44"/>
      <c r="D866" s="44"/>
      <c r="E866" s="44" t="s">
        <v>505</v>
      </c>
      <c r="F866" s="44" t="s">
        <v>3065</v>
      </c>
      <c r="G866" s="62" t="s">
        <v>83</v>
      </c>
      <c r="H866" s="44" t="s">
        <v>576</v>
      </c>
      <c r="I866" s="62" t="s">
        <v>3070</v>
      </c>
      <c r="J866" s="44" t="s">
        <v>3071</v>
      </c>
      <c r="K866" s="53">
        <v>9</v>
      </c>
      <c r="L866" s="53" t="s">
        <v>31</v>
      </c>
      <c r="M866" s="62" t="s">
        <v>170</v>
      </c>
      <c r="N866" s="44" t="s">
        <v>129</v>
      </c>
      <c r="O866" s="44">
        <v>1</v>
      </c>
      <c r="P866" s="44"/>
      <c r="Q866" s="62" t="s">
        <v>34</v>
      </c>
      <c r="R866" s="44"/>
      <c r="S866" s="44"/>
      <c r="T866" s="62" t="s">
        <v>35</v>
      </c>
      <c r="U866" s="34"/>
      <c r="V866" s="34"/>
      <c r="W866" s="34" t="str">
        <f t="shared" si="0"/>
        <v/>
      </c>
      <c r="X866" s="34" t="str">
        <f t="shared" si="1"/>
        <v/>
      </c>
    </row>
    <row r="867" spans="1:24" ht="14.25" customHeight="1" x14ac:dyDescent="0.25">
      <c r="A867" s="43">
        <v>20</v>
      </c>
      <c r="B867" s="43" t="s">
        <v>3072</v>
      </c>
      <c r="C867" s="44"/>
      <c r="D867" s="44"/>
      <c r="E867" s="62" t="s">
        <v>1124</v>
      </c>
      <c r="F867" s="44" t="s">
        <v>3073</v>
      </c>
      <c r="G867" s="62" t="s">
        <v>810</v>
      </c>
      <c r="H867" s="44" t="s">
        <v>40</v>
      </c>
      <c r="I867" s="62" t="s">
        <v>3074</v>
      </c>
      <c r="J867" s="44" t="s">
        <v>3075</v>
      </c>
      <c r="K867" s="53">
        <v>190</v>
      </c>
      <c r="L867" s="53" t="s">
        <v>31</v>
      </c>
      <c r="M867" s="62" t="s">
        <v>128</v>
      </c>
      <c r="N867" s="44" t="s">
        <v>129</v>
      </c>
      <c r="O867" s="44">
        <v>2</v>
      </c>
      <c r="P867" s="44"/>
      <c r="Q867" s="62" t="s">
        <v>34</v>
      </c>
      <c r="R867" s="44" t="s">
        <v>45</v>
      </c>
      <c r="S867" s="44"/>
      <c r="T867" s="62" t="s">
        <v>35</v>
      </c>
      <c r="U867" s="34"/>
      <c r="V867" s="34"/>
      <c r="W867" s="34" t="str">
        <f t="shared" si="0"/>
        <v/>
      </c>
      <c r="X867" s="34" t="str">
        <f t="shared" si="1"/>
        <v/>
      </c>
    </row>
    <row r="868" spans="1:24" ht="14.25" customHeight="1" x14ac:dyDescent="0.25">
      <c r="A868" s="43">
        <v>29.99</v>
      </c>
      <c r="B868" s="43" t="s">
        <v>3076</v>
      </c>
      <c r="C868" s="44" t="s">
        <v>3077</v>
      </c>
      <c r="D868" s="44"/>
      <c r="E868" s="62" t="s">
        <v>3078</v>
      </c>
      <c r="F868" s="44" t="s">
        <v>3079</v>
      </c>
      <c r="G868" s="62" t="s">
        <v>93</v>
      </c>
      <c r="H868" s="44" t="s">
        <v>3080</v>
      </c>
      <c r="I868" s="62" t="s">
        <v>3081</v>
      </c>
      <c r="J868" s="44" t="s">
        <v>3082</v>
      </c>
      <c r="K868" s="53">
        <v>191</v>
      </c>
      <c r="L868" s="53" t="s">
        <v>31</v>
      </c>
      <c r="M868" s="62" t="s">
        <v>128</v>
      </c>
      <c r="N868" s="44" t="s">
        <v>129</v>
      </c>
      <c r="O868" s="44">
        <v>2</v>
      </c>
      <c r="P868" s="44"/>
      <c r="Q868" s="62" t="s">
        <v>34</v>
      </c>
      <c r="R868" s="44"/>
      <c r="S868" s="44"/>
      <c r="T868" s="62" t="s">
        <v>35</v>
      </c>
      <c r="U868" s="34"/>
      <c r="V868" s="34"/>
      <c r="W868" s="34" t="str">
        <f t="shared" si="0"/>
        <v/>
      </c>
      <c r="X868" s="34" t="str">
        <f t="shared" si="1"/>
        <v/>
      </c>
    </row>
    <row r="869" spans="1:24" ht="14.25" customHeight="1" x14ac:dyDescent="0.25">
      <c r="A869" s="43">
        <v>2.98</v>
      </c>
      <c r="B869" s="43" t="s">
        <v>3083</v>
      </c>
      <c r="C869" s="44" t="s">
        <v>115</v>
      </c>
      <c r="D869" s="44"/>
      <c r="E869" s="62" t="s">
        <v>3084</v>
      </c>
      <c r="F869" s="44" t="s">
        <v>3085</v>
      </c>
      <c r="G869" s="62" t="s">
        <v>93</v>
      </c>
      <c r="H869" s="44" t="s">
        <v>84</v>
      </c>
      <c r="I869" s="62" t="s">
        <v>3086</v>
      </c>
      <c r="J869" s="44" t="s">
        <v>3087</v>
      </c>
      <c r="K869" s="53">
        <v>192</v>
      </c>
      <c r="L869" s="53" t="s">
        <v>31</v>
      </c>
      <c r="M869" s="62" t="s">
        <v>128</v>
      </c>
      <c r="N869" s="44" t="s">
        <v>129</v>
      </c>
      <c r="O869" s="44">
        <v>2</v>
      </c>
      <c r="P869" s="44"/>
      <c r="Q869" s="62" t="s">
        <v>34</v>
      </c>
      <c r="R869" s="44"/>
      <c r="S869" s="44"/>
      <c r="T869" s="62" t="s">
        <v>35</v>
      </c>
      <c r="U869" s="34"/>
      <c r="V869" s="34"/>
      <c r="W869" s="34" t="str">
        <f t="shared" si="0"/>
        <v/>
      </c>
      <c r="X869" s="34" t="str">
        <f t="shared" si="1"/>
        <v/>
      </c>
    </row>
    <row r="870" spans="1:24" ht="14.25" customHeight="1" x14ac:dyDescent="0.25">
      <c r="A870" s="40">
        <v>41.9</v>
      </c>
      <c r="B870" s="40">
        <v>43.5</v>
      </c>
      <c r="C870" s="24" t="s">
        <v>2671</v>
      </c>
      <c r="D870" s="24"/>
      <c r="E870" s="24" t="s">
        <v>278</v>
      </c>
      <c r="F870" s="24" t="s">
        <v>3088</v>
      </c>
      <c r="G870" s="31" t="s">
        <v>69</v>
      </c>
      <c r="H870" s="24" t="s">
        <v>275</v>
      </c>
      <c r="I870" s="31" t="s">
        <v>3089</v>
      </c>
      <c r="J870" s="24" t="s">
        <v>3090</v>
      </c>
      <c r="K870" s="30">
        <v>739</v>
      </c>
      <c r="L870" s="30" t="s">
        <v>31</v>
      </c>
      <c r="M870" s="31" t="s">
        <v>72</v>
      </c>
      <c r="N870" s="24" t="s">
        <v>33</v>
      </c>
      <c r="O870" s="24">
        <v>8</v>
      </c>
      <c r="P870" s="24"/>
      <c r="Q870" s="31" t="s">
        <v>34</v>
      </c>
      <c r="R870" s="24" t="s">
        <v>45</v>
      </c>
      <c r="S870" s="24"/>
      <c r="T870" s="31" t="s">
        <v>35</v>
      </c>
      <c r="U870" s="34"/>
      <c r="V870" s="34"/>
      <c r="W870" s="34" t="str">
        <f t="shared" si="0"/>
        <v/>
      </c>
      <c r="X870" s="34" t="str">
        <f t="shared" si="1"/>
        <v/>
      </c>
    </row>
    <row r="871" spans="1:24" ht="14.25" customHeight="1" x14ac:dyDescent="0.25">
      <c r="A871" s="40">
        <v>41.9</v>
      </c>
      <c r="B871" s="40">
        <v>121</v>
      </c>
      <c r="C871" s="24" t="s">
        <v>2671</v>
      </c>
      <c r="D871" s="24"/>
      <c r="E871" s="24" t="s">
        <v>2676</v>
      </c>
      <c r="F871" s="24" t="s">
        <v>3091</v>
      </c>
      <c r="G871" s="27" t="s">
        <v>39</v>
      </c>
      <c r="H871" s="24" t="s">
        <v>275</v>
      </c>
      <c r="I871" s="31" t="s">
        <v>3089</v>
      </c>
      <c r="J871" s="24" t="s">
        <v>3090</v>
      </c>
      <c r="K871" s="35">
        <v>739</v>
      </c>
      <c r="L871" s="35" t="s">
        <v>47</v>
      </c>
      <c r="M871" s="31" t="s">
        <v>72</v>
      </c>
      <c r="N871" s="24" t="s">
        <v>33</v>
      </c>
      <c r="O871" s="24">
        <v>8</v>
      </c>
      <c r="P871" s="24"/>
      <c r="Q871" s="31" t="s">
        <v>34</v>
      </c>
      <c r="R871" s="24" t="s">
        <v>45</v>
      </c>
      <c r="S871" s="24"/>
      <c r="T871" s="31" t="s">
        <v>35</v>
      </c>
      <c r="U871" s="34"/>
      <c r="V871" s="34"/>
      <c r="W871" s="34" t="str">
        <f t="shared" si="0"/>
        <v/>
      </c>
      <c r="X871" s="34" t="str">
        <f t="shared" si="1"/>
        <v/>
      </c>
    </row>
    <row r="872" spans="1:24" ht="14.25" customHeight="1" x14ac:dyDescent="0.25">
      <c r="A872" s="40">
        <v>0.23</v>
      </c>
      <c r="B872" s="41" t="s">
        <v>3092</v>
      </c>
      <c r="C872" s="24" t="s">
        <v>348</v>
      </c>
      <c r="D872" s="24"/>
      <c r="E872" s="31" t="s">
        <v>1124</v>
      </c>
      <c r="F872" s="24" t="s">
        <v>3093</v>
      </c>
      <c r="G872" s="31" t="s">
        <v>27</v>
      </c>
      <c r="H872" s="24" t="s">
        <v>84</v>
      </c>
      <c r="I872" s="31" t="s">
        <v>3094</v>
      </c>
      <c r="J872" s="24" t="s">
        <v>3095</v>
      </c>
      <c r="K872" s="36">
        <v>263</v>
      </c>
      <c r="L872" s="36" t="s">
        <v>31</v>
      </c>
      <c r="M872" s="31" t="s">
        <v>838</v>
      </c>
      <c r="N872" s="24" t="s">
        <v>839</v>
      </c>
      <c r="O872" s="24">
        <v>3</v>
      </c>
      <c r="P872" s="24"/>
      <c r="Q872" s="31" t="s">
        <v>34</v>
      </c>
      <c r="R872" s="49"/>
      <c r="S872" s="49"/>
      <c r="T872" s="31" t="s">
        <v>35</v>
      </c>
      <c r="U872" s="34"/>
      <c r="V872" s="34"/>
      <c r="W872" s="34" t="str">
        <f t="shared" si="0"/>
        <v/>
      </c>
      <c r="X872" s="34" t="str">
        <f t="shared" si="1"/>
        <v/>
      </c>
    </row>
    <row r="873" spans="1:24" ht="14.25" customHeight="1" x14ac:dyDescent="0.25">
      <c r="A873" s="40">
        <v>0.35</v>
      </c>
      <c r="B873" s="41" t="s">
        <v>3096</v>
      </c>
      <c r="C873" s="24" t="s">
        <v>348</v>
      </c>
      <c r="D873" s="24"/>
      <c r="E873" s="31" t="s">
        <v>1124</v>
      </c>
      <c r="F873" s="24" t="s">
        <v>3097</v>
      </c>
      <c r="G873" s="31" t="s">
        <v>27</v>
      </c>
      <c r="H873" s="24" t="s">
        <v>84</v>
      </c>
      <c r="I873" s="84" t="s">
        <v>3098</v>
      </c>
      <c r="J873" s="51" t="s">
        <v>3099</v>
      </c>
      <c r="K873" s="36">
        <v>264</v>
      </c>
      <c r="L873" s="36" t="s">
        <v>31</v>
      </c>
      <c r="M873" s="31" t="s">
        <v>838</v>
      </c>
      <c r="N873" s="24" t="s">
        <v>839</v>
      </c>
      <c r="O873" s="24">
        <v>3</v>
      </c>
      <c r="P873" s="24"/>
      <c r="Q873" s="31" t="s">
        <v>34</v>
      </c>
      <c r="R873" s="49"/>
      <c r="S873" s="49"/>
      <c r="T873" s="31" t="s">
        <v>35</v>
      </c>
      <c r="U873" s="34"/>
      <c r="V873" s="34"/>
      <c r="W873" s="34" t="str">
        <f t="shared" si="0"/>
        <v/>
      </c>
      <c r="X873" s="34" t="str">
        <f t="shared" si="1"/>
        <v/>
      </c>
    </row>
    <row r="874" spans="1:24" ht="14.25" customHeight="1" x14ac:dyDescent="0.25">
      <c r="A874" s="40">
        <v>0.4</v>
      </c>
      <c r="B874" s="41" t="s">
        <v>3100</v>
      </c>
      <c r="C874" s="24"/>
      <c r="D874" s="24"/>
      <c r="E874" s="31" t="s">
        <v>1124</v>
      </c>
      <c r="F874" s="24" t="s">
        <v>3101</v>
      </c>
      <c r="G874" s="31" t="s">
        <v>27</v>
      </c>
      <c r="H874" s="24" t="s">
        <v>84</v>
      </c>
      <c r="I874" s="84" t="s">
        <v>3102</v>
      </c>
      <c r="J874" s="51" t="s">
        <v>3103</v>
      </c>
      <c r="K874" s="36">
        <v>265</v>
      </c>
      <c r="L874" s="36" t="s">
        <v>31</v>
      </c>
      <c r="M874" s="31" t="s">
        <v>838</v>
      </c>
      <c r="N874" s="24" t="s">
        <v>839</v>
      </c>
      <c r="O874" s="24">
        <v>3</v>
      </c>
      <c r="P874" s="24"/>
      <c r="Q874" s="31" t="s">
        <v>34</v>
      </c>
      <c r="R874" s="49"/>
      <c r="S874" s="49"/>
      <c r="T874" s="31" t="s">
        <v>35</v>
      </c>
      <c r="U874" s="34"/>
      <c r="V874" s="34"/>
      <c r="W874" s="34" t="str">
        <f t="shared" si="0"/>
        <v/>
      </c>
      <c r="X874" s="34" t="str">
        <f t="shared" si="1"/>
        <v/>
      </c>
    </row>
    <row r="875" spans="1:24" ht="14.25" customHeight="1" x14ac:dyDescent="0.25">
      <c r="A875" s="40">
        <v>0.27500000000000002</v>
      </c>
      <c r="B875" s="40">
        <v>0.4</v>
      </c>
      <c r="C875" s="24" t="s">
        <v>24</v>
      </c>
      <c r="D875" s="24"/>
      <c r="E875" s="24" t="s">
        <v>574</v>
      </c>
      <c r="F875" s="24" t="s">
        <v>3104</v>
      </c>
      <c r="G875" s="31" t="s">
        <v>69</v>
      </c>
      <c r="H875" s="24" t="s">
        <v>28</v>
      </c>
      <c r="I875" s="31" t="s">
        <v>3105</v>
      </c>
      <c r="J875" s="24" t="s">
        <v>3106</v>
      </c>
      <c r="K875" s="36">
        <v>73</v>
      </c>
      <c r="L875" s="36" t="s">
        <v>31</v>
      </c>
      <c r="M875" s="31" t="s">
        <v>622</v>
      </c>
      <c r="N875" s="24" t="s">
        <v>33</v>
      </c>
      <c r="O875" s="24">
        <v>6</v>
      </c>
      <c r="P875" s="31" t="s">
        <v>623</v>
      </c>
      <c r="Q875" s="31" t="s">
        <v>34</v>
      </c>
      <c r="R875" s="24"/>
      <c r="S875" s="24"/>
      <c r="T875" s="31" t="s">
        <v>35</v>
      </c>
      <c r="U875" s="34"/>
      <c r="V875" s="34"/>
      <c r="W875" s="34" t="str">
        <f t="shared" si="0"/>
        <v/>
      </c>
      <c r="X875" s="34" t="str">
        <f t="shared" si="1"/>
        <v/>
      </c>
    </row>
    <row r="876" spans="1:24" ht="14.25" customHeight="1" x14ac:dyDescent="0.25">
      <c r="A876" s="22">
        <v>275</v>
      </c>
      <c r="B876" s="24" t="s">
        <v>1694</v>
      </c>
      <c r="C876" s="24" t="s">
        <v>24</v>
      </c>
      <c r="D876" s="31" t="s">
        <v>818</v>
      </c>
      <c r="E876" s="24" t="s">
        <v>1695</v>
      </c>
      <c r="F876" s="24" t="s">
        <v>3107</v>
      </c>
      <c r="G876" s="31" t="s">
        <v>69</v>
      </c>
      <c r="H876" s="24" t="s">
        <v>84</v>
      </c>
      <c r="I876" s="31" t="s">
        <v>3108</v>
      </c>
      <c r="J876" s="24" t="s">
        <v>3109</v>
      </c>
      <c r="K876" s="36">
        <v>28</v>
      </c>
      <c r="L876" s="36" t="s">
        <v>31</v>
      </c>
      <c r="M876" s="31" t="s">
        <v>859</v>
      </c>
      <c r="N876" s="24">
        <v>2018</v>
      </c>
      <c r="O876" s="24">
        <v>50</v>
      </c>
      <c r="P876" s="24" t="s">
        <v>44</v>
      </c>
      <c r="Q876" s="31" t="s">
        <v>34</v>
      </c>
      <c r="R876" s="24"/>
      <c r="S876" s="24" t="s">
        <v>44</v>
      </c>
      <c r="T876" s="31" t="s">
        <v>35</v>
      </c>
      <c r="U876" s="34"/>
      <c r="V876" s="34"/>
      <c r="W876" s="34" t="str">
        <f t="shared" si="0"/>
        <v/>
      </c>
      <c r="X876" s="34" t="str">
        <f t="shared" si="1"/>
        <v/>
      </c>
    </row>
    <row r="877" spans="1:24" ht="14.25" customHeight="1" x14ac:dyDescent="0.25">
      <c r="A877" s="40">
        <v>6</v>
      </c>
      <c r="B877" s="41" t="s">
        <v>550</v>
      </c>
      <c r="C877" s="51" t="s">
        <v>3110</v>
      </c>
      <c r="D877" s="24"/>
      <c r="E877" s="24" t="s">
        <v>846</v>
      </c>
      <c r="F877" s="24" t="s">
        <v>3111</v>
      </c>
      <c r="G877" s="27" t="s">
        <v>110</v>
      </c>
      <c r="H877" s="24" t="s">
        <v>144</v>
      </c>
      <c r="I877" s="31" t="s">
        <v>3112</v>
      </c>
      <c r="J877" s="24" t="s">
        <v>3113</v>
      </c>
      <c r="K877" s="36">
        <v>815</v>
      </c>
      <c r="L877" s="36" t="s">
        <v>31</v>
      </c>
      <c r="M877" s="31" t="s">
        <v>306</v>
      </c>
      <c r="N877" s="24" t="s">
        <v>88</v>
      </c>
      <c r="O877" s="24">
        <v>7</v>
      </c>
      <c r="P877" s="24"/>
      <c r="Q877" s="31" t="s">
        <v>34</v>
      </c>
      <c r="R877" s="24"/>
      <c r="S877" s="24"/>
      <c r="T877" s="31" t="s">
        <v>35</v>
      </c>
      <c r="U877" s="34"/>
      <c r="V877" s="34"/>
      <c r="W877" s="34" t="str">
        <f t="shared" si="0"/>
        <v/>
      </c>
      <c r="X877" s="34" t="str">
        <f t="shared" si="1"/>
        <v/>
      </c>
    </row>
    <row r="878" spans="1:24" ht="14.25" customHeight="1" x14ac:dyDescent="0.25">
      <c r="A878" s="40">
        <v>0.19400000000000001</v>
      </c>
      <c r="B878" s="41" t="s">
        <v>3114</v>
      </c>
      <c r="C878" s="24" t="s">
        <v>1767</v>
      </c>
      <c r="D878" s="24"/>
      <c r="E878" s="24" t="s">
        <v>3115</v>
      </c>
      <c r="F878" s="24" t="s">
        <v>3116</v>
      </c>
      <c r="G878" s="31" t="s">
        <v>93</v>
      </c>
      <c r="H878" s="24" t="s">
        <v>84</v>
      </c>
      <c r="I878" s="31" t="s">
        <v>3117</v>
      </c>
      <c r="J878" s="24" t="s">
        <v>3118</v>
      </c>
      <c r="K878" s="36">
        <v>816</v>
      </c>
      <c r="L878" s="36" t="s">
        <v>31</v>
      </c>
      <c r="M878" s="31" t="s">
        <v>306</v>
      </c>
      <c r="N878" s="24" t="s">
        <v>88</v>
      </c>
      <c r="O878" s="24">
        <v>7</v>
      </c>
      <c r="P878" s="24"/>
      <c r="Q878" s="31" t="s">
        <v>34</v>
      </c>
      <c r="R878" s="24"/>
      <c r="S878" s="24"/>
      <c r="T878" s="31" t="s">
        <v>35</v>
      </c>
      <c r="U878" s="34"/>
      <c r="V878" s="34"/>
      <c r="W878" s="34" t="str">
        <f t="shared" si="0"/>
        <v/>
      </c>
      <c r="X878" s="34" t="str">
        <f t="shared" si="1"/>
        <v/>
      </c>
    </row>
    <row r="879" spans="1:24" ht="14.25" customHeight="1" x14ac:dyDescent="0.25">
      <c r="A879" s="40">
        <v>0.22500000000000001</v>
      </c>
      <c r="B879" s="40" t="s">
        <v>3119</v>
      </c>
      <c r="C879" s="24" t="s">
        <v>115</v>
      </c>
      <c r="D879" s="24"/>
      <c r="E879" s="24" t="s">
        <v>122</v>
      </c>
      <c r="F879" s="24" t="s">
        <v>3120</v>
      </c>
      <c r="G879" s="31" t="s">
        <v>93</v>
      </c>
      <c r="H879" s="24" t="s">
        <v>84</v>
      </c>
      <c r="I879" s="31" t="s">
        <v>3121</v>
      </c>
      <c r="J879" s="24" t="s">
        <v>3122</v>
      </c>
      <c r="K879" s="36">
        <v>269</v>
      </c>
      <c r="L879" s="36" t="s">
        <v>31</v>
      </c>
      <c r="M879" s="31" t="s">
        <v>838</v>
      </c>
      <c r="N879" s="24" t="s">
        <v>839</v>
      </c>
      <c r="O879" s="24">
        <v>3</v>
      </c>
      <c r="P879" s="24"/>
      <c r="Q879" s="31" t="s">
        <v>34</v>
      </c>
      <c r="R879" s="49"/>
      <c r="S879" s="49"/>
      <c r="T879" s="31" t="s">
        <v>35</v>
      </c>
      <c r="U879" s="34"/>
      <c r="V879" s="34"/>
      <c r="W879" s="34" t="str">
        <f t="shared" si="0"/>
        <v/>
      </c>
      <c r="X879" s="34" t="str">
        <f t="shared" si="1"/>
        <v/>
      </c>
    </row>
    <row r="880" spans="1:24" ht="14.25" customHeight="1" x14ac:dyDescent="0.25">
      <c r="A880" s="40">
        <v>0.20499999999999999</v>
      </c>
      <c r="B880" s="41" t="s">
        <v>3123</v>
      </c>
      <c r="C880" s="24" t="s">
        <v>115</v>
      </c>
      <c r="D880" s="24"/>
      <c r="E880" s="24" t="s">
        <v>841</v>
      </c>
      <c r="F880" s="24" t="s">
        <v>3124</v>
      </c>
      <c r="G880" s="31" t="s">
        <v>93</v>
      </c>
      <c r="H880" s="24" t="s">
        <v>84</v>
      </c>
      <c r="I880" s="31" t="s">
        <v>3125</v>
      </c>
      <c r="J880" s="24" t="s">
        <v>3126</v>
      </c>
      <c r="K880" s="36">
        <v>270</v>
      </c>
      <c r="L880" s="36" t="s">
        <v>31</v>
      </c>
      <c r="M880" s="31" t="s">
        <v>838</v>
      </c>
      <c r="N880" s="24" t="s">
        <v>839</v>
      </c>
      <c r="O880" s="24">
        <v>3</v>
      </c>
      <c r="P880" s="24"/>
      <c r="Q880" s="31" t="s">
        <v>34</v>
      </c>
      <c r="R880" s="49"/>
      <c r="S880" s="49"/>
      <c r="T880" s="31" t="s">
        <v>35</v>
      </c>
      <c r="U880" s="34"/>
      <c r="V880" s="34"/>
      <c r="W880" s="34" t="str">
        <f t="shared" si="0"/>
        <v/>
      </c>
      <c r="X880" s="34" t="str">
        <f t="shared" si="1"/>
        <v/>
      </c>
    </row>
    <row r="881" spans="1:24" ht="14.25" customHeight="1" x14ac:dyDescent="0.25">
      <c r="A881" s="40">
        <v>0.46</v>
      </c>
      <c r="B881" s="41" t="s">
        <v>3123</v>
      </c>
      <c r="C881" s="24" t="s">
        <v>115</v>
      </c>
      <c r="D881" s="24"/>
      <c r="E881" s="24" t="s">
        <v>841</v>
      </c>
      <c r="F881" s="24" t="s">
        <v>3127</v>
      </c>
      <c r="G881" s="31" t="s">
        <v>93</v>
      </c>
      <c r="H881" s="24" t="s">
        <v>84</v>
      </c>
      <c r="I881" s="31" t="s">
        <v>3128</v>
      </c>
      <c r="J881" s="24" t="s">
        <v>3129</v>
      </c>
      <c r="K881" s="53">
        <v>271</v>
      </c>
      <c r="L881" s="53" t="s">
        <v>31</v>
      </c>
      <c r="M881" s="31" t="s">
        <v>838</v>
      </c>
      <c r="N881" s="24" t="s">
        <v>839</v>
      </c>
      <c r="O881" s="24">
        <v>3</v>
      </c>
      <c r="P881" s="24"/>
      <c r="Q881" s="31" t="s">
        <v>34</v>
      </c>
      <c r="R881" s="49"/>
      <c r="S881" s="49"/>
      <c r="T881" s="31" t="s">
        <v>35</v>
      </c>
      <c r="U881" s="34"/>
      <c r="V881" s="34"/>
      <c r="W881" s="34" t="str">
        <f t="shared" si="0"/>
        <v/>
      </c>
      <c r="X881" s="34" t="str">
        <f t="shared" si="1"/>
        <v/>
      </c>
    </row>
    <row r="882" spans="1:24" ht="14.25" customHeight="1" x14ac:dyDescent="0.25">
      <c r="A882" s="40">
        <v>0.42099999999999999</v>
      </c>
      <c r="B882" s="41" t="s">
        <v>1259</v>
      </c>
      <c r="C882" s="24" t="s">
        <v>453</v>
      </c>
      <c r="D882" s="24"/>
      <c r="E882" s="24" t="s">
        <v>664</v>
      </c>
      <c r="F882" s="24" t="s">
        <v>3130</v>
      </c>
      <c r="G882" s="31" t="s">
        <v>46</v>
      </c>
      <c r="H882" s="24" t="s">
        <v>84</v>
      </c>
      <c r="I882" s="31" t="s">
        <v>3131</v>
      </c>
      <c r="J882" s="24" t="s">
        <v>3132</v>
      </c>
      <c r="K882" s="53">
        <v>272</v>
      </c>
      <c r="L882" s="53" t="s">
        <v>31</v>
      </c>
      <c r="M882" s="31" t="s">
        <v>838</v>
      </c>
      <c r="N882" s="24" t="s">
        <v>839</v>
      </c>
      <c r="O882" s="24">
        <v>3</v>
      </c>
      <c r="P882" s="24"/>
      <c r="Q882" s="31" t="s">
        <v>34</v>
      </c>
      <c r="R882" s="49"/>
      <c r="S882" s="49"/>
      <c r="T882" s="31" t="s">
        <v>35</v>
      </c>
      <c r="U882" s="34"/>
      <c r="V882" s="34"/>
      <c r="W882" s="34" t="str">
        <f t="shared" si="0"/>
        <v/>
      </c>
      <c r="X882" s="34" t="str">
        <f t="shared" si="1"/>
        <v/>
      </c>
    </row>
    <row r="883" spans="1:24" ht="14.25" customHeight="1" x14ac:dyDescent="0.25">
      <c r="A883" s="40">
        <v>6</v>
      </c>
      <c r="B883" s="40" t="s">
        <v>3133</v>
      </c>
      <c r="C883" s="24" t="s">
        <v>1097</v>
      </c>
      <c r="D883" s="24"/>
      <c r="E883" s="24" t="s">
        <v>517</v>
      </c>
      <c r="F883" s="24" t="s">
        <v>3134</v>
      </c>
      <c r="G883" s="31" t="s">
        <v>110</v>
      </c>
      <c r="H883" s="24" t="s">
        <v>2906</v>
      </c>
      <c r="I883" s="31" t="s">
        <v>3135</v>
      </c>
      <c r="J883" s="24" t="s">
        <v>3136</v>
      </c>
      <c r="K883" s="36">
        <v>413</v>
      </c>
      <c r="L883" s="36" t="s">
        <v>31</v>
      </c>
      <c r="M883" s="31" t="s">
        <v>153</v>
      </c>
      <c r="N883" s="24" t="s">
        <v>88</v>
      </c>
      <c r="O883" s="24">
        <v>4</v>
      </c>
      <c r="P883" s="24"/>
      <c r="Q883" s="31" t="s">
        <v>34</v>
      </c>
      <c r="R883" s="24"/>
      <c r="S883" s="24"/>
      <c r="T883" s="31" t="s">
        <v>35</v>
      </c>
      <c r="U883" s="34"/>
      <c r="V883" s="34"/>
      <c r="W883" s="34" t="str">
        <f t="shared" si="0"/>
        <v/>
      </c>
      <c r="X883" s="34" t="str">
        <f t="shared" si="1"/>
        <v/>
      </c>
    </row>
    <row r="884" spans="1:24" ht="14.25" customHeight="1" x14ac:dyDescent="0.25">
      <c r="A884" s="40">
        <v>45</v>
      </c>
      <c r="B884" s="24" t="s">
        <v>3137</v>
      </c>
      <c r="C884" s="31" t="s">
        <v>3138</v>
      </c>
      <c r="D884" s="24"/>
      <c r="E884" s="31" t="s">
        <v>3139</v>
      </c>
      <c r="F884" s="24" t="s">
        <v>3140</v>
      </c>
      <c r="G884" s="31" t="s">
        <v>110</v>
      </c>
      <c r="H884" s="24" t="s">
        <v>40</v>
      </c>
      <c r="I884" s="31" t="s">
        <v>3141</v>
      </c>
      <c r="J884" s="24" t="s">
        <v>3142</v>
      </c>
      <c r="K884" s="36">
        <v>351</v>
      </c>
      <c r="L884" s="36" t="s">
        <v>31</v>
      </c>
      <c r="M884" s="31" t="s">
        <v>87</v>
      </c>
      <c r="N884" s="24" t="s">
        <v>88</v>
      </c>
      <c r="O884" s="24">
        <v>3</v>
      </c>
      <c r="P884" s="24"/>
      <c r="Q884" s="31" t="s">
        <v>34</v>
      </c>
      <c r="R884" s="24" t="s">
        <v>45</v>
      </c>
      <c r="S884" s="24"/>
      <c r="T884" s="31" t="s">
        <v>35</v>
      </c>
      <c r="U884" s="34"/>
      <c r="V884" s="34"/>
      <c r="W884" s="34" t="str">
        <f t="shared" si="0"/>
        <v/>
      </c>
      <c r="X884" s="34" t="str">
        <f t="shared" si="1"/>
        <v/>
      </c>
    </row>
    <row r="885" spans="1:24" ht="14.25" customHeight="1" x14ac:dyDescent="0.25">
      <c r="A885" s="40">
        <v>73.5</v>
      </c>
      <c r="B885" s="41" t="s">
        <v>3143</v>
      </c>
      <c r="C885" s="24" t="s">
        <v>3144</v>
      </c>
      <c r="D885" s="24"/>
      <c r="E885" s="24" t="s">
        <v>998</v>
      </c>
      <c r="F885" s="24" t="s">
        <v>3145</v>
      </c>
      <c r="G885" s="31" t="s">
        <v>83</v>
      </c>
      <c r="H885" s="24" t="s">
        <v>1739</v>
      </c>
      <c r="I885" s="31" t="s">
        <v>3146</v>
      </c>
      <c r="J885" s="24" t="s">
        <v>3147</v>
      </c>
      <c r="K885" s="36">
        <v>352</v>
      </c>
      <c r="L885" s="36" t="s">
        <v>31</v>
      </c>
      <c r="M885" s="31" t="s">
        <v>87</v>
      </c>
      <c r="N885" s="24" t="s">
        <v>88</v>
      </c>
      <c r="O885" s="24">
        <v>3</v>
      </c>
      <c r="P885" s="24"/>
      <c r="Q885" s="31" t="s">
        <v>34</v>
      </c>
      <c r="R885" s="49" t="s">
        <v>45</v>
      </c>
      <c r="S885" s="49"/>
      <c r="T885" s="31" t="s">
        <v>35</v>
      </c>
      <c r="U885" s="34"/>
      <c r="V885" s="34"/>
      <c r="W885" s="34" t="str">
        <f t="shared" si="0"/>
        <v/>
      </c>
      <c r="X885" s="34" t="str">
        <f t="shared" si="1"/>
        <v/>
      </c>
    </row>
    <row r="886" spans="1:24" ht="14.25" customHeight="1" x14ac:dyDescent="0.25">
      <c r="A886" s="40">
        <v>21</v>
      </c>
      <c r="B886" s="41" t="s">
        <v>3148</v>
      </c>
      <c r="C886" s="24" t="s">
        <v>3144</v>
      </c>
      <c r="D886" s="24"/>
      <c r="E886" s="24" t="s">
        <v>998</v>
      </c>
      <c r="F886" s="24" t="s">
        <v>3149</v>
      </c>
      <c r="G886" s="31" t="s">
        <v>83</v>
      </c>
      <c r="H886" s="24" t="s">
        <v>1739</v>
      </c>
      <c r="I886" s="31" t="s">
        <v>3150</v>
      </c>
      <c r="J886" s="24" t="s">
        <v>3151</v>
      </c>
      <c r="K886" s="36">
        <v>353</v>
      </c>
      <c r="L886" s="36" t="s">
        <v>31</v>
      </c>
      <c r="M886" s="31" t="s">
        <v>87</v>
      </c>
      <c r="N886" s="24" t="s">
        <v>88</v>
      </c>
      <c r="O886" s="24">
        <v>3</v>
      </c>
      <c r="P886" s="24"/>
      <c r="Q886" s="31" t="s">
        <v>34</v>
      </c>
      <c r="R886" s="49" t="s">
        <v>45</v>
      </c>
      <c r="S886" s="49"/>
      <c r="T886" s="31" t="s">
        <v>35</v>
      </c>
      <c r="U886" s="34"/>
      <c r="V886" s="34"/>
      <c r="W886" s="34" t="str">
        <f t="shared" si="0"/>
        <v/>
      </c>
      <c r="X886" s="34" t="str">
        <f t="shared" si="1"/>
        <v/>
      </c>
    </row>
    <row r="887" spans="1:24" ht="14.25" customHeight="1" x14ac:dyDescent="0.25">
      <c r="A887" s="40">
        <v>0.34500000000000003</v>
      </c>
      <c r="B887" s="40">
        <v>0.6875</v>
      </c>
      <c r="C887" s="24" t="s">
        <v>97</v>
      </c>
      <c r="D887" s="24"/>
      <c r="E887" s="24" t="s">
        <v>67</v>
      </c>
      <c r="F887" s="24" t="s">
        <v>3152</v>
      </c>
      <c r="G887" s="31" t="s">
        <v>69</v>
      </c>
      <c r="H887" s="24" t="s">
        <v>97</v>
      </c>
      <c r="I887" s="31" t="s">
        <v>3153</v>
      </c>
      <c r="J887" s="24" t="s">
        <v>3154</v>
      </c>
      <c r="K887" s="36">
        <v>467</v>
      </c>
      <c r="L887" s="36" t="s">
        <v>31</v>
      </c>
      <c r="M887" s="31" t="s">
        <v>32</v>
      </c>
      <c r="N887" s="24" t="s">
        <v>33</v>
      </c>
      <c r="O887" s="24">
        <v>5</v>
      </c>
      <c r="P887" s="24"/>
      <c r="Q887" s="31" t="s">
        <v>34</v>
      </c>
      <c r="R887" s="24"/>
      <c r="S887" s="24"/>
      <c r="T887" s="31" t="s">
        <v>35</v>
      </c>
      <c r="U887" s="34"/>
      <c r="V887" s="34"/>
      <c r="W887" s="34" t="str">
        <f t="shared" si="0"/>
        <v/>
      </c>
      <c r="X887" s="34" t="str">
        <f t="shared" si="1"/>
        <v/>
      </c>
    </row>
    <row r="888" spans="1:24" ht="14.25" customHeight="1" x14ac:dyDescent="0.25">
      <c r="A888" s="24">
        <v>1</v>
      </c>
      <c r="B888" s="24" t="s">
        <v>3155</v>
      </c>
      <c r="C888" s="51" t="s">
        <v>3156</v>
      </c>
      <c r="D888" s="24"/>
      <c r="E888" s="24" t="s">
        <v>1362</v>
      </c>
      <c r="F888" s="24" t="s">
        <v>3157</v>
      </c>
      <c r="G888" s="31" t="s">
        <v>69</v>
      </c>
      <c r="H888" s="51" t="s">
        <v>40</v>
      </c>
      <c r="I888" s="84" t="s">
        <v>3158</v>
      </c>
      <c r="J888" s="51" t="s">
        <v>3159</v>
      </c>
      <c r="K888" s="36">
        <v>227</v>
      </c>
      <c r="L888" s="36" t="s">
        <v>31</v>
      </c>
      <c r="M888" s="31" t="s">
        <v>184</v>
      </c>
      <c r="N888" s="24" t="s">
        <v>185</v>
      </c>
      <c r="O888" s="24">
        <v>2</v>
      </c>
      <c r="P888" s="24"/>
      <c r="Q888" s="31" t="s">
        <v>66</v>
      </c>
      <c r="R888" s="24"/>
      <c r="S888" s="24"/>
      <c r="T888" s="31" t="s">
        <v>35</v>
      </c>
      <c r="U888" s="34"/>
      <c r="V888" s="34"/>
      <c r="W888" s="34" t="str">
        <f t="shared" si="0"/>
        <v/>
      </c>
      <c r="X888" s="34" t="str">
        <f t="shared" si="1"/>
        <v/>
      </c>
    </row>
    <row r="889" spans="1:24" ht="14.25" customHeight="1" x14ac:dyDescent="0.25">
      <c r="A889" s="40">
        <v>0.36869999999999997</v>
      </c>
      <c r="B889" s="40">
        <v>0.41666666666666669</v>
      </c>
      <c r="C889" s="24" t="s">
        <v>97</v>
      </c>
      <c r="D889" s="24"/>
      <c r="E889" s="24" t="s">
        <v>67</v>
      </c>
      <c r="F889" s="24" t="s">
        <v>3160</v>
      </c>
      <c r="G889" s="31" t="s">
        <v>69</v>
      </c>
      <c r="H889" s="51" t="s">
        <v>97</v>
      </c>
      <c r="I889" s="84" t="s">
        <v>3161</v>
      </c>
      <c r="J889" s="51" t="s">
        <v>3162</v>
      </c>
      <c r="K889" s="36">
        <v>460</v>
      </c>
      <c r="L889" s="36" t="s">
        <v>31</v>
      </c>
      <c r="M889" s="31" t="s">
        <v>32</v>
      </c>
      <c r="N889" s="24" t="s">
        <v>33</v>
      </c>
      <c r="O889" s="24">
        <v>5</v>
      </c>
      <c r="P889" s="24"/>
      <c r="Q889" s="31" t="s">
        <v>34</v>
      </c>
      <c r="R889" s="24"/>
      <c r="S889" s="24"/>
      <c r="T889" s="31" t="s">
        <v>35</v>
      </c>
      <c r="U889" s="34"/>
      <c r="V889" s="34"/>
      <c r="W889" s="34" t="str">
        <f t="shared" si="0"/>
        <v/>
      </c>
      <c r="X889" s="34" t="str">
        <f t="shared" si="1"/>
        <v/>
      </c>
    </row>
    <row r="890" spans="1:24" ht="14.25" customHeight="1" x14ac:dyDescent="0.25">
      <c r="A890" s="40">
        <v>6.2</v>
      </c>
      <c r="B890" s="40">
        <v>8</v>
      </c>
      <c r="C890" s="24" t="s">
        <v>538</v>
      </c>
      <c r="D890" s="24"/>
      <c r="E890" s="36" t="s">
        <v>3163</v>
      </c>
      <c r="F890" s="36" t="s">
        <v>3164</v>
      </c>
      <c r="G890" s="56" t="s">
        <v>46</v>
      </c>
      <c r="H890" s="126" t="s">
        <v>3165</v>
      </c>
      <c r="I890" s="168" t="s">
        <v>3166</v>
      </c>
      <c r="J890" s="126" t="s">
        <v>3167</v>
      </c>
      <c r="K890" s="36">
        <v>398</v>
      </c>
      <c r="L890" s="36" t="s">
        <v>31</v>
      </c>
      <c r="M890" s="31" t="s">
        <v>3168</v>
      </c>
      <c r="N890" s="24" t="s">
        <v>78</v>
      </c>
      <c r="O890" s="24">
        <v>4</v>
      </c>
      <c r="P890" s="24"/>
      <c r="Q890" s="31" t="s">
        <v>34</v>
      </c>
      <c r="R890" s="24"/>
      <c r="S890" s="24"/>
      <c r="T890" s="31" t="s">
        <v>35</v>
      </c>
      <c r="U890" s="34"/>
      <c r="V890" s="34"/>
      <c r="W890" s="34" t="str">
        <f t="shared" si="0"/>
        <v/>
      </c>
      <c r="X890" s="34" t="str">
        <f t="shared" si="1"/>
        <v/>
      </c>
    </row>
    <row r="891" spans="1:24" ht="14.25" customHeight="1" x14ac:dyDescent="0.25">
      <c r="A891" s="40">
        <v>12.424999999999999</v>
      </c>
      <c r="B891" s="40">
        <v>14.25</v>
      </c>
      <c r="C891" s="51" t="s">
        <v>271</v>
      </c>
      <c r="D891" s="24"/>
      <c r="E891" s="24" t="s">
        <v>2500</v>
      </c>
      <c r="F891" s="24" t="s">
        <v>3169</v>
      </c>
      <c r="G891" s="24" t="s">
        <v>2496</v>
      </c>
      <c r="H891" s="51" t="s">
        <v>275</v>
      </c>
      <c r="I891" s="84" t="s">
        <v>3170</v>
      </c>
      <c r="J891" s="51" t="s">
        <v>3171</v>
      </c>
      <c r="K891" s="30">
        <v>722</v>
      </c>
      <c r="L891" s="30" t="s">
        <v>31</v>
      </c>
      <c r="M891" s="31" t="s">
        <v>72</v>
      </c>
      <c r="N891" s="24" t="s">
        <v>33</v>
      </c>
      <c r="O891" s="24">
        <v>8</v>
      </c>
      <c r="P891" s="24"/>
      <c r="Q891" s="31" t="s">
        <v>34</v>
      </c>
      <c r="R891" s="24" t="s">
        <v>45</v>
      </c>
      <c r="S891" s="24"/>
      <c r="T891" s="31" t="s">
        <v>35</v>
      </c>
      <c r="U891" s="34"/>
      <c r="V891" s="34"/>
      <c r="W891" s="34" t="str">
        <f t="shared" si="0"/>
        <v/>
      </c>
      <c r="X891" s="34" t="str">
        <f t="shared" si="1"/>
        <v/>
      </c>
    </row>
    <row r="892" spans="1:24" ht="14.25" customHeight="1" x14ac:dyDescent="0.25">
      <c r="A892" s="40">
        <v>12.424999999999999</v>
      </c>
      <c r="B892" s="40" t="s">
        <v>283</v>
      </c>
      <c r="C892" s="24" t="s">
        <v>2671</v>
      </c>
      <c r="D892" s="24"/>
      <c r="E892" s="24" t="s">
        <v>495</v>
      </c>
      <c r="F892" s="24" t="s">
        <v>3172</v>
      </c>
      <c r="G892" s="31" t="s">
        <v>69</v>
      </c>
      <c r="H892" s="51" t="s">
        <v>275</v>
      </c>
      <c r="I892" s="84" t="s">
        <v>3170</v>
      </c>
      <c r="J892" s="51" t="s">
        <v>3171</v>
      </c>
      <c r="K892" s="35">
        <v>722</v>
      </c>
      <c r="L892" s="35" t="s">
        <v>47</v>
      </c>
      <c r="M892" s="31" t="s">
        <v>72</v>
      </c>
      <c r="N892" s="24" t="s">
        <v>33</v>
      </c>
      <c r="O892" s="24">
        <v>8</v>
      </c>
      <c r="P892" s="24"/>
      <c r="Q892" s="31" t="s">
        <v>34</v>
      </c>
      <c r="R892" s="24" t="s">
        <v>45</v>
      </c>
      <c r="S892" s="24"/>
      <c r="T892" s="31" t="s">
        <v>35</v>
      </c>
      <c r="U892" s="34"/>
      <c r="V892" s="34"/>
      <c r="W892" s="34" t="str">
        <f t="shared" si="0"/>
        <v/>
      </c>
      <c r="X892" s="34" t="str">
        <f t="shared" si="1"/>
        <v/>
      </c>
    </row>
    <row r="893" spans="1:24" ht="14.25" customHeight="1" x14ac:dyDescent="0.25">
      <c r="A893" s="40">
        <v>12.424999999999999</v>
      </c>
      <c r="B893" s="40">
        <v>12.5</v>
      </c>
      <c r="C893" s="24" t="s">
        <v>2671</v>
      </c>
      <c r="D893" s="24"/>
      <c r="E893" s="24" t="s">
        <v>574</v>
      </c>
      <c r="F893" s="24" t="s">
        <v>3172</v>
      </c>
      <c r="G893" s="31" t="s">
        <v>69</v>
      </c>
      <c r="H893" s="24" t="s">
        <v>275</v>
      </c>
      <c r="I893" s="31" t="s">
        <v>3170</v>
      </c>
      <c r="J893" s="24" t="s">
        <v>3171</v>
      </c>
      <c r="K893" s="35">
        <v>722</v>
      </c>
      <c r="L893" s="35" t="s">
        <v>48</v>
      </c>
      <c r="M893" s="31" t="s">
        <v>72</v>
      </c>
      <c r="N893" s="24" t="s">
        <v>33</v>
      </c>
      <c r="O893" s="24">
        <v>8</v>
      </c>
      <c r="P893" s="24"/>
      <c r="Q893" s="31" t="s">
        <v>34</v>
      </c>
      <c r="R893" s="24" t="s">
        <v>45</v>
      </c>
      <c r="S893" s="24"/>
      <c r="T893" s="31" t="s">
        <v>35</v>
      </c>
      <c r="U893" s="34"/>
      <c r="V893" s="34"/>
      <c r="W893" s="34" t="str">
        <f t="shared" si="0"/>
        <v/>
      </c>
      <c r="X893" s="34" t="str">
        <f t="shared" si="1"/>
        <v/>
      </c>
    </row>
    <row r="894" spans="1:24" ht="14.25" customHeight="1" x14ac:dyDescent="0.25">
      <c r="A894" s="40">
        <v>15.662499999999998</v>
      </c>
      <c r="B894" s="127">
        <v>16.5</v>
      </c>
      <c r="C894" s="24" t="s">
        <v>3173</v>
      </c>
      <c r="D894" s="24"/>
      <c r="E894" s="24" t="s">
        <v>2500</v>
      </c>
      <c r="F894" s="24" t="s">
        <v>3174</v>
      </c>
      <c r="G894" s="24" t="s">
        <v>2496</v>
      </c>
      <c r="H894" s="24" t="s">
        <v>2671</v>
      </c>
      <c r="I894" s="31" t="s">
        <v>3175</v>
      </c>
      <c r="J894" s="24" t="s">
        <v>3174</v>
      </c>
      <c r="K894" s="36">
        <v>790</v>
      </c>
      <c r="L894" s="36" t="s">
        <v>31</v>
      </c>
      <c r="M894" s="31" t="s">
        <v>1010</v>
      </c>
      <c r="N894" s="24" t="s">
        <v>78</v>
      </c>
      <c r="O894" s="24">
        <v>8</v>
      </c>
      <c r="P894" s="24"/>
      <c r="Q894" s="31" t="s">
        <v>34</v>
      </c>
      <c r="R894" s="24" t="s">
        <v>45</v>
      </c>
      <c r="S894" s="24"/>
      <c r="T894" s="31" t="s">
        <v>35</v>
      </c>
      <c r="U894" s="34"/>
      <c r="V894" s="34"/>
      <c r="W894" s="34" t="str">
        <f t="shared" si="0"/>
        <v/>
      </c>
      <c r="X894" s="34" t="str">
        <f t="shared" si="1"/>
        <v/>
      </c>
    </row>
    <row r="895" spans="1:24" ht="14.25" customHeight="1" x14ac:dyDescent="0.25">
      <c r="A895" s="40">
        <v>0.3</v>
      </c>
      <c r="B895" s="40"/>
      <c r="C895" s="24" t="s">
        <v>115</v>
      </c>
      <c r="D895" s="24"/>
      <c r="E895" s="24" t="s">
        <v>230</v>
      </c>
      <c r="F895" s="24" t="s">
        <v>3176</v>
      </c>
      <c r="G895" s="31" t="s">
        <v>100</v>
      </c>
      <c r="H895" s="24" t="s">
        <v>84</v>
      </c>
      <c r="I895" s="31" t="s">
        <v>3177</v>
      </c>
      <c r="J895" s="24" t="s">
        <v>3178</v>
      </c>
      <c r="K895" s="36">
        <v>535</v>
      </c>
      <c r="L895" s="36" t="s">
        <v>31</v>
      </c>
      <c r="M895" s="31" t="s">
        <v>234</v>
      </c>
      <c r="N895" s="24" t="s">
        <v>88</v>
      </c>
      <c r="O895" s="24">
        <v>5</v>
      </c>
      <c r="P895" s="24"/>
      <c r="Q895" s="31" t="s">
        <v>34</v>
      </c>
      <c r="R895" s="24"/>
      <c r="S895" s="24"/>
      <c r="T895" s="31" t="s">
        <v>35</v>
      </c>
      <c r="U895" s="34"/>
      <c r="V895" s="34"/>
      <c r="W895" s="34" t="str">
        <f t="shared" si="0"/>
        <v/>
      </c>
      <c r="X895" s="34" t="str">
        <f t="shared" si="1"/>
        <v/>
      </c>
    </row>
    <row r="896" spans="1:24" ht="14.25" customHeight="1" x14ac:dyDescent="0.25">
      <c r="A896" s="40">
        <v>3.49</v>
      </c>
      <c r="B896" s="24" t="s">
        <v>3179</v>
      </c>
      <c r="C896" s="24" t="s">
        <v>3180</v>
      </c>
      <c r="D896" s="24"/>
      <c r="E896" s="24" t="s">
        <v>122</v>
      </c>
      <c r="F896" s="24" t="s">
        <v>3181</v>
      </c>
      <c r="G896" s="31" t="s">
        <v>110</v>
      </c>
      <c r="H896" s="24" t="s">
        <v>2841</v>
      </c>
      <c r="I896" s="31" t="s">
        <v>3182</v>
      </c>
      <c r="J896" s="24" t="s">
        <v>3183</v>
      </c>
      <c r="K896" s="36">
        <v>536</v>
      </c>
      <c r="L896" s="36" t="s">
        <v>31</v>
      </c>
      <c r="M896" s="31" t="s">
        <v>234</v>
      </c>
      <c r="N896" s="24" t="s">
        <v>88</v>
      </c>
      <c r="O896" s="24">
        <v>5</v>
      </c>
      <c r="P896" s="24"/>
      <c r="Q896" s="31" t="s">
        <v>34</v>
      </c>
      <c r="R896" s="24"/>
      <c r="S896" s="24"/>
      <c r="T896" s="31" t="s">
        <v>35</v>
      </c>
      <c r="U896" s="34"/>
      <c r="V896" s="34"/>
      <c r="W896" s="34" t="str">
        <f t="shared" si="0"/>
        <v/>
      </c>
      <c r="X896" s="34" t="str">
        <f t="shared" si="1"/>
        <v/>
      </c>
    </row>
    <row r="897" spans="1:24" ht="14.25" customHeight="1" x14ac:dyDescent="0.25">
      <c r="A897" s="40">
        <v>0.33200000000000002</v>
      </c>
      <c r="B897" s="40" t="s">
        <v>3184</v>
      </c>
      <c r="C897" s="51" t="s">
        <v>115</v>
      </c>
      <c r="D897" s="24"/>
      <c r="E897" s="24" t="s">
        <v>3185</v>
      </c>
      <c r="F897" s="24" t="s">
        <v>3186</v>
      </c>
      <c r="G897" s="31" t="s">
        <v>110</v>
      </c>
      <c r="H897" s="51" t="s">
        <v>84</v>
      </c>
      <c r="I897" s="84" t="s">
        <v>3187</v>
      </c>
      <c r="J897" s="51" t="s">
        <v>3188</v>
      </c>
      <c r="K897" s="36">
        <v>509</v>
      </c>
      <c r="L897" s="36" t="s">
        <v>31</v>
      </c>
      <c r="M897" s="31" t="s">
        <v>234</v>
      </c>
      <c r="N897" s="24" t="s">
        <v>88</v>
      </c>
      <c r="O897" s="24">
        <v>5</v>
      </c>
      <c r="P897" s="24"/>
      <c r="Q897" s="31" t="s">
        <v>34</v>
      </c>
      <c r="R897" s="24"/>
      <c r="S897" s="24"/>
      <c r="T897" s="31" t="s">
        <v>35</v>
      </c>
      <c r="U897" s="34"/>
      <c r="V897" s="34"/>
      <c r="W897" s="34" t="str">
        <f t="shared" si="0"/>
        <v/>
      </c>
      <c r="X897" s="34" t="str">
        <f t="shared" si="1"/>
        <v/>
      </c>
    </row>
    <row r="898" spans="1:24" ht="14.25" customHeight="1" x14ac:dyDescent="0.25">
      <c r="A898" s="24">
        <v>0.55000000000000004</v>
      </c>
      <c r="B898" s="24" t="s">
        <v>3189</v>
      </c>
      <c r="C898" s="24" t="s">
        <v>24</v>
      </c>
      <c r="D898" s="24"/>
      <c r="E898" s="24" t="s">
        <v>319</v>
      </c>
      <c r="F898" s="24" t="s">
        <v>3190</v>
      </c>
      <c r="G898" s="31" t="s">
        <v>69</v>
      </c>
      <c r="H898" s="51" t="s">
        <v>84</v>
      </c>
      <c r="I898" s="84" t="s">
        <v>3191</v>
      </c>
      <c r="J898" s="51" t="s">
        <v>3192</v>
      </c>
      <c r="K898" s="36">
        <v>147</v>
      </c>
      <c r="L898" s="36" t="s">
        <v>31</v>
      </c>
      <c r="M898" s="31" t="s">
        <v>184</v>
      </c>
      <c r="N898" s="24" t="s">
        <v>185</v>
      </c>
      <c r="O898" s="24">
        <v>2</v>
      </c>
      <c r="P898" s="24"/>
      <c r="Q898" s="31" t="s">
        <v>66</v>
      </c>
      <c r="R898" s="24"/>
      <c r="S898" s="24"/>
      <c r="T898" s="31" t="s">
        <v>35</v>
      </c>
      <c r="U898" s="34"/>
      <c r="V898" s="34"/>
      <c r="W898" s="34" t="str">
        <f t="shared" si="0"/>
        <v/>
      </c>
      <c r="X898" s="34" t="str">
        <f t="shared" si="1"/>
        <v/>
      </c>
    </row>
    <row r="899" spans="1:24" ht="14.25" customHeight="1" x14ac:dyDescent="0.25">
      <c r="A899" s="40">
        <v>13.875</v>
      </c>
      <c r="B899" s="41">
        <v>21.625</v>
      </c>
      <c r="C899" s="24" t="s">
        <v>49</v>
      </c>
      <c r="D899" s="24"/>
      <c r="E899" s="24" t="s">
        <v>3193</v>
      </c>
      <c r="F899" s="24" t="s">
        <v>3194</v>
      </c>
      <c r="G899" s="31" t="s">
        <v>192</v>
      </c>
      <c r="H899" s="24" t="s">
        <v>40</v>
      </c>
      <c r="I899" s="31" t="s">
        <v>3195</v>
      </c>
      <c r="J899" s="24" t="s">
        <v>3196</v>
      </c>
      <c r="K899" s="36">
        <v>75</v>
      </c>
      <c r="L899" s="36" t="s">
        <v>31</v>
      </c>
      <c r="M899" s="31" t="s">
        <v>622</v>
      </c>
      <c r="N899" s="24" t="s">
        <v>33</v>
      </c>
      <c r="O899" s="24">
        <v>6</v>
      </c>
      <c r="P899" s="31" t="s">
        <v>623</v>
      </c>
      <c r="Q899" s="31" t="s">
        <v>34</v>
      </c>
      <c r="R899" s="24"/>
      <c r="S899" s="24"/>
      <c r="T899" s="31" t="s">
        <v>35</v>
      </c>
      <c r="U899" s="34"/>
      <c r="V899" s="34"/>
      <c r="W899" s="34" t="str">
        <f t="shared" si="0"/>
        <v/>
      </c>
      <c r="X899" s="34" t="str">
        <f t="shared" si="1"/>
        <v/>
      </c>
    </row>
    <row r="900" spans="1:24" ht="14.25" customHeight="1" x14ac:dyDescent="0.25">
      <c r="A900" s="40">
        <v>1.4249999999999998</v>
      </c>
      <c r="B900" s="41">
        <v>2.1625000000000001</v>
      </c>
      <c r="C900" s="24" t="s">
        <v>24</v>
      </c>
      <c r="D900" s="24"/>
      <c r="E900" s="24" t="s">
        <v>190</v>
      </c>
      <c r="F900" s="24" t="s">
        <v>3197</v>
      </c>
      <c r="G900" s="31" t="s">
        <v>192</v>
      </c>
      <c r="H900" s="24" t="s">
        <v>28</v>
      </c>
      <c r="I900" s="31" t="s">
        <v>3198</v>
      </c>
      <c r="J900" s="24" t="s">
        <v>3199</v>
      </c>
      <c r="K900" s="36">
        <v>76</v>
      </c>
      <c r="L900" s="36" t="s">
        <v>31</v>
      </c>
      <c r="M900" s="31" t="s">
        <v>622</v>
      </c>
      <c r="N900" s="24" t="s">
        <v>33</v>
      </c>
      <c r="O900" s="24">
        <v>6</v>
      </c>
      <c r="P900" s="31" t="s">
        <v>623</v>
      </c>
      <c r="Q900" s="31" t="s">
        <v>34</v>
      </c>
      <c r="R900" s="24"/>
      <c r="S900" s="24"/>
      <c r="T900" s="31" t="s">
        <v>35</v>
      </c>
      <c r="U900" s="34"/>
      <c r="V900" s="34"/>
      <c r="W900" s="34" t="str">
        <f t="shared" si="0"/>
        <v/>
      </c>
      <c r="X900" s="34" t="str">
        <f t="shared" si="1"/>
        <v/>
      </c>
    </row>
    <row r="901" spans="1:24" ht="14.25" customHeight="1" x14ac:dyDescent="0.25">
      <c r="A901" s="24">
        <v>0.72</v>
      </c>
      <c r="B901" s="24" t="s">
        <v>3200</v>
      </c>
      <c r="C901" s="24" t="s">
        <v>24</v>
      </c>
      <c r="D901" s="24"/>
      <c r="E901" s="24" t="s">
        <v>190</v>
      </c>
      <c r="F901" s="24" t="s">
        <v>3201</v>
      </c>
      <c r="G901" s="31" t="s">
        <v>192</v>
      </c>
      <c r="H901" s="24" t="s">
        <v>84</v>
      </c>
      <c r="I901" s="31" t="s">
        <v>3202</v>
      </c>
      <c r="J901" s="24" t="s">
        <v>3203</v>
      </c>
      <c r="K901" s="36">
        <v>228</v>
      </c>
      <c r="L901" s="36" t="s">
        <v>31</v>
      </c>
      <c r="M901" s="31" t="s">
        <v>184</v>
      </c>
      <c r="N901" s="24" t="s">
        <v>185</v>
      </c>
      <c r="O901" s="24">
        <v>2</v>
      </c>
      <c r="P901" s="24"/>
      <c r="Q901" s="31" t="s">
        <v>66</v>
      </c>
      <c r="R901" s="24"/>
      <c r="S901" s="24"/>
      <c r="T901" s="31" t="s">
        <v>35</v>
      </c>
      <c r="U901" s="34"/>
      <c r="V901" s="34"/>
      <c r="W901" s="34" t="str">
        <f t="shared" si="0"/>
        <v/>
      </c>
      <c r="X901" s="34" t="str">
        <f t="shared" si="1"/>
        <v/>
      </c>
    </row>
    <row r="902" spans="1:24" ht="14.25" customHeight="1" x14ac:dyDescent="0.25">
      <c r="A902" s="40">
        <v>4.71</v>
      </c>
      <c r="B902" s="40">
        <v>5.5</v>
      </c>
      <c r="C902" s="24" t="s">
        <v>3204</v>
      </c>
      <c r="D902" s="24"/>
      <c r="E902" s="24" t="s">
        <v>73</v>
      </c>
      <c r="F902" s="24" t="s">
        <v>3205</v>
      </c>
      <c r="G902" s="31" t="s">
        <v>69</v>
      </c>
      <c r="H902" s="31" t="s">
        <v>3206</v>
      </c>
      <c r="I902" s="31" t="s">
        <v>3207</v>
      </c>
      <c r="J902" s="24" t="s">
        <v>3208</v>
      </c>
      <c r="K902" s="36">
        <v>380</v>
      </c>
      <c r="L902" s="36" t="s">
        <v>31</v>
      </c>
      <c r="M902" s="31" t="s">
        <v>752</v>
      </c>
      <c r="N902" s="24" t="s">
        <v>33</v>
      </c>
      <c r="O902" s="24">
        <v>4</v>
      </c>
      <c r="P902" s="24"/>
      <c r="Q902" s="31" t="s">
        <v>34</v>
      </c>
      <c r="R902" s="24"/>
      <c r="S902" s="24"/>
      <c r="T902" s="31" t="s">
        <v>35</v>
      </c>
      <c r="U902" s="34"/>
      <c r="V902" s="34"/>
      <c r="W902" s="34" t="str">
        <f t="shared" si="0"/>
        <v/>
      </c>
      <c r="X902" s="34" t="str">
        <f t="shared" si="1"/>
        <v/>
      </c>
    </row>
    <row r="903" spans="1:24" ht="14.25" customHeight="1" x14ac:dyDescent="0.25">
      <c r="A903" s="40">
        <v>2.95</v>
      </c>
      <c r="B903" s="45" t="s">
        <v>3209</v>
      </c>
      <c r="C903" s="31" t="s">
        <v>3210</v>
      </c>
      <c r="D903" s="24"/>
      <c r="E903" s="24" t="s">
        <v>1057</v>
      </c>
      <c r="F903" s="24" t="s">
        <v>3211</v>
      </c>
      <c r="G903" s="31" t="s">
        <v>83</v>
      </c>
      <c r="H903" s="31" t="s">
        <v>3212</v>
      </c>
      <c r="I903" s="31" t="s">
        <v>3207</v>
      </c>
      <c r="J903" s="24" t="s">
        <v>3213</v>
      </c>
      <c r="K903" s="36">
        <v>430</v>
      </c>
      <c r="L903" s="36" t="s">
        <v>31</v>
      </c>
      <c r="M903" s="31" t="s">
        <v>153</v>
      </c>
      <c r="N903" s="24" t="s">
        <v>88</v>
      </c>
      <c r="O903" s="24">
        <v>4</v>
      </c>
      <c r="P903" s="24"/>
      <c r="Q903" s="31" t="s">
        <v>34</v>
      </c>
      <c r="R903" s="24"/>
      <c r="S903" s="24"/>
      <c r="T903" s="31" t="s">
        <v>35</v>
      </c>
      <c r="U903" s="34"/>
      <c r="V903" s="34"/>
      <c r="W903" s="34" t="str">
        <f t="shared" si="0"/>
        <v/>
      </c>
      <c r="X903" s="34" t="str">
        <f t="shared" si="1"/>
        <v/>
      </c>
    </row>
    <row r="904" spans="1:24" ht="14.25" customHeight="1" x14ac:dyDescent="0.25">
      <c r="A904" s="36">
        <v>0.188</v>
      </c>
      <c r="B904" s="24" t="s">
        <v>3214</v>
      </c>
      <c r="C904" s="24" t="s">
        <v>24</v>
      </c>
      <c r="D904" s="24"/>
      <c r="E904" s="24" t="s">
        <v>1990</v>
      </c>
      <c r="F904" s="24" t="s">
        <v>3215</v>
      </c>
      <c r="G904" s="31" t="s">
        <v>110</v>
      </c>
      <c r="H904" s="24" t="s">
        <v>28</v>
      </c>
      <c r="I904" s="31" t="s">
        <v>3216</v>
      </c>
      <c r="J904" s="24" t="s">
        <v>3217</v>
      </c>
      <c r="K904" s="36">
        <v>20</v>
      </c>
      <c r="L904" s="36" t="s">
        <v>31</v>
      </c>
      <c r="M904" s="31" t="s">
        <v>255</v>
      </c>
      <c r="N904" s="24" t="s">
        <v>185</v>
      </c>
      <c r="O904" s="24">
        <v>1</v>
      </c>
      <c r="P904" s="24"/>
      <c r="Q904" s="31" t="s">
        <v>66</v>
      </c>
      <c r="R904" s="24"/>
      <c r="S904" s="24"/>
      <c r="T904" s="31" t="s">
        <v>35</v>
      </c>
      <c r="U904" s="34"/>
      <c r="V904" s="34"/>
      <c r="W904" s="34" t="str">
        <f t="shared" si="0"/>
        <v/>
      </c>
      <c r="X904" s="34" t="str">
        <f t="shared" si="1"/>
        <v/>
      </c>
    </row>
    <row r="905" spans="1:24" ht="14.25" customHeight="1" x14ac:dyDescent="0.25">
      <c r="A905" s="36">
        <v>1.49</v>
      </c>
      <c r="B905" s="24" t="s">
        <v>3218</v>
      </c>
      <c r="C905" s="24" t="s">
        <v>36</v>
      </c>
      <c r="D905" s="24"/>
      <c r="E905" s="24" t="s">
        <v>291</v>
      </c>
      <c r="F905" s="24" t="s">
        <v>3219</v>
      </c>
      <c r="G905" s="31" t="s">
        <v>293</v>
      </c>
      <c r="H905" s="24" t="s">
        <v>40</v>
      </c>
      <c r="I905" s="31" t="s">
        <v>3216</v>
      </c>
      <c r="J905" s="24" t="s">
        <v>3220</v>
      </c>
      <c r="K905" s="36">
        <v>22</v>
      </c>
      <c r="L905" s="36" t="s">
        <v>31</v>
      </c>
      <c r="M905" s="31" t="s">
        <v>255</v>
      </c>
      <c r="N905" s="24" t="s">
        <v>185</v>
      </c>
      <c r="O905" s="24">
        <v>1</v>
      </c>
      <c r="P905" s="24"/>
      <c r="Q905" s="31" t="s">
        <v>66</v>
      </c>
      <c r="R905" s="24"/>
      <c r="S905" s="24"/>
      <c r="T905" s="31" t="s">
        <v>35</v>
      </c>
      <c r="U905" s="34"/>
      <c r="V905" s="34"/>
      <c r="W905" s="34" t="str">
        <f t="shared" si="0"/>
        <v/>
      </c>
      <c r="X905" s="34" t="str">
        <f t="shared" si="1"/>
        <v/>
      </c>
    </row>
    <row r="906" spans="1:24" ht="14.25" customHeight="1" x14ac:dyDescent="0.25">
      <c r="A906" s="36">
        <v>0.749</v>
      </c>
      <c r="B906" s="24" t="s">
        <v>3221</v>
      </c>
      <c r="C906" s="24" t="s">
        <v>311</v>
      </c>
      <c r="D906" s="24"/>
      <c r="E906" s="24" t="s">
        <v>618</v>
      </c>
      <c r="F906" s="24" t="s">
        <v>3222</v>
      </c>
      <c r="G906" s="27" t="s">
        <v>39</v>
      </c>
      <c r="H906" s="24" t="s">
        <v>311</v>
      </c>
      <c r="I906" s="31" t="s">
        <v>3216</v>
      </c>
      <c r="J906" s="24" t="s">
        <v>3223</v>
      </c>
      <c r="K906" s="36">
        <v>21</v>
      </c>
      <c r="L906" s="36" t="s">
        <v>31</v>
      </c>
      <c r="M906" s="31" t="s">
        <v>255</v>
      </c>
      <c r="N906" s="24" t="s">
        <v>185</v>
      </c>
      <c r="O906" s="24">
        <v>1</v>
      </c>
      <c r="P906" s="24"/>
      <c r="Q906" s="31" t="s">
        <v>66</v>
      </c>
      <c r="R906" s="24"/>
      <c r="S906" s="24"/>
      <c r="T906" s="31" t="s">
        <v>35</v>
      </c>
      <c r="U906" s="34"/>
      <c r="V906" s="34"/>
      <c r="W906" s="34" t="str">
        <f t="shared" si="0"/>
        <v/>
      </c>
      <c r="X906" s="34" t="str">
        <f t="shared" si="1"/>
        <v/>
      </c>
    </row>
    <row r="907" spans="1:24" ht="14.25" customHeight="1" x14ac:dyDescent="0.25">
      <c r="A907" s="36">
        <v>0.124</v>
      </c>
      <c r="B907" s="24" t="s">
        <v>3224</v>
      </c>
      <c r="C907" s="24" t="s">
        <v>3001</v>
      </c>
      <c r="D907" s="24"/>
      <c r="E907" s="24" t="s">
        <v>1990</v>
      </c>
      <c r="F907" s="24" t="s">
        <v>3225</v>
      </c>
      <c r="G907" s="31" t="s">
        <v>46</v>
      </c>
      <c r="H907" s="24" t="s">
        <v>28</v>
      </c>
      <c r="I907" s="31" t="s">
        <v>3226</v>
      </c>
      <c r="J907" s="24" t="s">
        <v>3227</v>
      </c>
      <c r="K907" s="36">
        <v>19</v>
      </c>
      <c r="L907" s="36" t="s">
        <v>31</v>
      </c>
      <c r="M907" s="31" t="s">
        <v>255</v>
      </c>
      <c r="N907" s="24" t="s">
        <v>185</v>
      </c>
      <c r="O907" s="24">
        <v>1</v>
      </c>
      <c r="P907" s="24"/>
      <c r="Q907" s="31" t="s">
        <v>66</v>
      </c>
      <c r="R907" s="24"/>
      <c r="S907" s="24"/>
      <c r="T907" s="31" t="s">
        <v>35</v>
      </c>
      <c r="U907" s="34"/>
      <c r="V907" s="34"/>
      <c r="W907" s="34" t="str">
        <f t="shared" si="0"/>
        <v/>
      </c>
      <c r="X907" s="34" t="str">
        <f t="shared" si="1"/>
        <v/>
      </c>
    </row>
    <row r="908" spans="1:24" ht="14.25" customHeight="1" x14ac:dyDescent="0.25">
      <c r="A908" s="40">
        <v>0.69899999999999984</v>
      </c>
      <c r="B908" s="40">
        <v>4</v>
      </c>
      <c r="C908" s="24" t="s">
        <v>24</v>
      </c>
      <c r="D908" s="24"/>
      <c r="E908" s="24" t="s">
        <v>618</v>
      </c>
      <c r="F908" s="24" t="s">
        <v>3228</v>
      </c>
      <c r="G908" s="31" t="s">
        <v>110</v>
      </c>
      <c r="H908" s="24" t="s">
        <v>28</v>
      </c>
      <c r="I908" s="31" t="s">
        <v>3229</v>
      </c>
      <c r="J908" s="24" t="s">
        <v>3230</v>
      </c>
      <c r="K908" s="36">
        <v>78</v>
      </c>
      <c r="L908" s="36" t="s">
        <v>31</v>
      </c>
      <c r="M908" s="31" t="s">
        <v>622</v>
      </c>
      <c r="N908" s="24" t="s">
        <v>33</v>
      </c>
      <c r="O908" s="24">
        <v>6</v>
      </c>
      <c r="P908" s="31" t="s">
        <v>623</v>
      </c>
      <c r="Q908" s="31" t="s">
        <v>34</v>
      </c>
      <c r="R908" s="24"/>
      <c r="S908" s="24"/>
      <c r="T908" s="31" t="s">
        <v>35</v>
      </c>
      <c r="U908" s="34"/>
      <c r="V908" s="34"/>
      <c r="W908" s="34" t="str">
        <f t="shared" si="0"/>
        <v/>
      </c>
      <c r="X908" s="34" t="str">
        <f t="shared" si="1"/>
        <v/>
      </c>
    </row>
    <row r="909" spans="1:24" ht="14.25" customHeight="1" x14ac:dyDescent="0.25">
      <c r="A909" s="24">
        <v>16</v>
      </c>
      <c r="B909" s="24" t="s">
        <v>3231</v>
      </c>
      <c r="C909" s="24" t="s">
        <v>3232</v>
      </c>
      <c r="D909" s="24"/>
      <c r="E909" s="24" t="s">
        <v>808</v>
      </c>
      <c r="F909" s="24" t="s">
        <v>3233</v>
      </c>
      <c r="G909" s="27" t="s">
        <v>39</v>
      </c>
      <c r="H909" s="24" t="s">
        <v>207</v>
      </c>
      <c r="I909" s="31" t="s">
        <v>3234</v>
      </c>
      <c r="J909" s="24" t="s">
        <v>3235</v>
      </c>
      <c r="K909" s="36">
        <v>211</v>
      </c>
      <c r="L909" s="36" t="s">
        <v>31</v>
      </c>
      <c r="M909" s="31" t="s">
        <v>184</v>
      </c>
      <c r="N909" s="24" t="s">
        <v>185</v>
      </c>
      <c r="O909" s="24">
        <v>2</v>
      </c>
      <c r="P909" s="24"/>
      <c r="Q909" s="31" t="s">
        <v>66</v>
      </c>
      <c r="R909" s="24"/>
      <c r="S909" s="24"/>
      <c r="T909" s="31" t="s">
        <v>35</v>
      </c>
      <c r="U909" s="34"/>
      <c r="V909" s="34"/>
      <c r="W909" s="34" t="str">
        <f t="shared" si="0"/>
        <v/>
      </c>
      <c r="X909" s="34" t="str">
        <f t="shared" si="1"/>
        <v/>
      </c>
    </row>
    <row r="910" spans="1:24" ht="14.25" customHeight="1" x14ac:dyDescent="0.25">
      <c r="A910" s="40">
        <v>3.9138999999999999</v>
      </c>
      <c r="B910" s="40" t="s">
        <v>3236</v>
      </c>
      <c r="C910" s="24" t="s">
        <v>3237</v>
      </c>
      <c r="D910" s="24"/>
      <c r="E910" s="24" t="s">
        <v>1057</v>
      </c>
      <c r="F910" s="24" t="s">
        <v>3238</v>
      </c>
      <c r="G910" s="31" t="s">
        <v>83</v>
      </c>
      <c r="H910" s="24" t="s">
        <v>3237</v>
      </c>
      <c r="I910" s="31" t="s">
        <v>3239</v>
      </c>
      <c r="J910" s="24" t="s">
        <v>3240</v>
      </c>
      <c r="K910" s="36">
        <v>25</v>
      </c>
      <c r="L910" s="36" t="s">
        <v>31</v>
      </c>
      <c r="M910" s="31" t="s">
        <v>170</v>
      </c>
      <c r="N910" s="24" t="s">
        <v>129</v>
      </c>
      <c r="O910" s="24">
        <v>1</v>
      </c>
      <c r="P910" s="24"/>
      <c r="Q910" s="31" t="s">
        <v>34</v>
      </c>
      <c r="R910" s="24"/>
      <c r="S910" s="24"/>
      <c r="T910" s="31" t="s">
        <v>35</v>
      </c>
      <c r="U910" s="34"/>
      <c r="V910" s="34"/>
      <c r="W910" s="34" t="str">
        <f t="shared" si="0"/>
        <v/>
      </c>
      <c r="X910" s="34" t="str">
        <f t="shared" si="1"/>
        <v/>
      </c>
    </row>
    <row r="911" spans="1:24" ht="14.25" customHeight="1" x14ac:dyDescent="0.25">
      <c r="A911" s="40">
        <v>3.3479800000000002</v>
      </c>
      <c r="B911" s="40" t="s">
        <v>3241</v>
      </c>
      <c r="C911" s="24" t="s">
        <v>3237</v>
      </c>
      <c r="D911" s="24"/>
      <c r="E911" s="24" t="s">
        <v>1057</v>
      </c>
      <c r="F911" s="24" t="s">
        <v>3242</v>
      </c>
      <c r="G911" s="31" t="s">
        <v>83</v>
      </c>
      <c r="H911" s="24" t="s">
        <v>3237</v>
      </c>
      <c r="I911" s="31" t="s">
        <v>3243</v>
      </c>
      <c r="J911" s="24" t="s">
        <v>3244</v>
      </c>
      <c r="K911" s="36">
        <v>26</v>
      </c>
      <c r="L911" s="36" t="s">
        <v>31</v>
      </c>
      <c r="M911" s="31" t="s">
        <v>170</v>
      </c>
      <c r="N911" s="24" t="s">
        <v>129</v>
      </c>
      <c r="O911" s="24">
        <v>1</v>
      </c>
      <c r="P911" s="24"/>
      <c r="Q911" s="31" t="s">
        <v>34</v>
      </c>
      <c r="R911" s="24"/>
      <c r="S911" s="24"/>
      <c r="T911" s="31" t="s">
        <v>35</v>
      </c>
      <c r="U911" s="34"/>
      <c r="V911" s="34"/>
      <c r="W911" s="34" t="str">
        <f t="shared" si="0"/>
        <v/>
      </c>
      <c r="X911" s="34" t="str">
        <f t="shared" si="1"/>
        <v/>
      </c>
    </row>
    <row r="912" spans="1:24" ht="14.25" customHeight="1" x14ac:dyDescent="0.25">
      <c r="A912" s="24">
        <v>84</v>
      </c>
      <c r="B912" s="24" t="s">
        <v>3245</v>
      </c>
      <c r="C912" s="24" t="s">
        <v>49</v>
      </c>
      <c r="D912" s="24"/>
      <c r="E912" s="31" t="s">
        <v>3246</v>
      </c>
      <c r="F912" s="24" t="s">
        <v>3247</v>
      </c>
      <c r="G912" s="27" t="s">
        <v>39</v>
      </c>
      <c r="H912" s="24" t="s">
        <v>40</v>
      </c>
      <c r="I912" s="31" t="s">
        <v>3248</v>
      </c>
      <c r="J912" s="24" t="s">
        <v>3249</v>
      </c>
      <c r="K912" s="30">
        <v>288</v>
      </c>
      <c r="L912" s="30" t="s">
        <v>31</v>
      </c>
      <c r="M912" s="31" t="s">
        <v>249</v>
      </c>
      <c r="N912" s="24" t="s">
        <v>185</v>
      </c>
      <c r="O912" s="24">
        <v>3</v>
      </c>
      <c r="P912" s="24"/>
      <c r="Q912" s="31" t="s">
        <v>66</v>
      </c>
      <c r="R912" s="24" t="s">
        <v>45</v>
      </c>
      <c r="S912" s="24"/>
      <c r="T912" s="31" t="s">
        <v>35</v>
      </c>
      <c r="U912" s="34"/>
      <c r="V912" s="34"/>
      <c r="W912" s="34" t="str">
        <f t="shared" si="0"/>
        <v/>
      </c>
      <c r="X912" s="34" t="str">
        <f t="shared" si="1"/>
        <v/>
      </c>
    </row>
    <row r="913" spans="1:24" ht="14.25" customHeight="1" x14ac:dyDescent="0.25">
      <c r="A913" s="24">
        <v>84</v>
      </c>
      <c r="B913" s="24" t="s">
        <v>3245</v>
      </c>
      <c r="C913" s="24" t="s">
        <v>49</v>
      </c>
      <c r="D913" s="24"/>
      <c r="E913" s="24" t="s">
        <v>618</v>
      </c>
      <c r="F913" s="24" t="s">
        <v>3250</v>
      </c>
      <c r="G913" s="27" t="s">
        <v>39</v>
      </c>
      <c r="H913" s="24" t="s">
        <v>40</v>
      </c>
      <c r="I913" s="31" t="s">
        <v>3248</v>
      </c>
      <c r="J913" s="24" t="s">
        <v>3249</v>
      </c>
      <c r="K913" s="35">
        <v>288</v>
      </c>
      <c r="L913" s="35" t="s">
        <v>47</v>
      </c>
      <c r="M913" s="31" t="s">
        <v>249</v>
      </c>
      <c r="N913" s="24" t="s">
        <v>185</v>
      </c>
      <c r="O913" s="24">
        <v>3</v>
      </c>
      <c r="P913" s="24"/>
      <c r="Q913" s="31" t="s">
        <v>66</v>
      </c>
      <c r="R913" s="24" t="s">
        <v>45</v>
      </c>
      <c r="S913" s="24"/>
      <c r="T913" s="31" t="s">
        <v>35</v>
      </c>
      <c r="U913" s="34"/>
      <c r="V913" s="34"/>
      <c r="W913" s="34" t="str">
        <f t="shared" si="0"/>
        <v/>
      </c>
      <c r="X913" s="34" t="str">
        <f t="shared" si="1"/>
        <v/>
      </c>
    </row>
    <row r="914" spans="1:24" ht="14.25" customHeight="1" x14ac:dyDescent="0.25">
      <c r="A914" s="36">
        <v>59</v>
      </c>
      <c r="B914" s="24" t="s">
        <v>3251</v>
      </c>
      <c r="C914" s="24" t="s">
        <v>49</v>
      </c>
      <c r="D914" s="24"/>
      <c r="E914" s="24" t="s">
        <v>618</v>
      </c>
      <c r="F914" s="24" t="s">
        <v>3252</v>
      </c>
      <c r="G914" s="31" t="s">
        <v>110</v>
      </c>
      <c r="H914" s="24" t="s">
        <v>40</v>
      </c>
      <c r="I914" s="31" t="s">
        <v>3253</v>
      </c>
      <c r="J914" s="24" t="s">
        <v>3254</v>
      </c>
      <c r="K914" s="30">
        <v>54</v>
      </c>
      <c r="L914" s="30" t="s">
        <v>31</v>
      </c>
      <c r="M914" s="31" t="s">
        <v>255</v>
      </c>
      <c r="N914" s="24" t="s">
        <v>185</v>
      </c>
      <c r="O914" s="24">
        <v>1</v>
      </c>
      <c r="P914" s="24"/>
      <c r="Q914" s="31" t="s">
        <v>66</v>
      </c>
      <c r="R914" s="24" t="s">
        <v>45</v>
      </c>
      <c r="S914" s="24"/>
      <c r="T914" s="31" t="s">
        <v>35</v>
      </c>
      <c r="U914" s="34"/>
      <c r="V914" s="34"/>
      <c r="W914" s="34" t="str">
        <f t="shared" si="0"/>
        <v/>
      </c>
      <c r="X914" s="34" t="str">
        <f t="shared" si="1"/>
        <v/>
      </c>
    </row>
    <row r="915" spans="1:24" ht="14.25" customHeight="1" x14ac:dyDescent="0.25">
      <c r="A915" s="36">
        <v>59</v>
      </c>
      <c r="B915" s="24" t="s">
        <v>3251</v>
      </c>
      <c r="C915" s="24" t="s">
        <v>49</v>
      </c>
      <c r="D915" s="24"/>
      <c r="E915" s="31" t="s">
        <v>3246</v>
      </c>
      <c r="F915" s="24" t="s">
        <v>3255</v>
      </c>
      <c r="G915" s="31" t="s">
        <v>110</v>
      </c>
      <c r="H915" s="24" t="s">
        <v>40</v>
      </c>
      <c r="I915" s="31" t="s">
        <v>3253</v>
      </c>
      <c r="J915" s="24" t="s">
        <v>3254</v>
      </c>
      <c r="K915" s="35">
        <v>54</v>
      </c>
      <c r="L915" s="35" t="s">
        <v>47</v>
      </c>
      <c r="M915" s="31" t="s">
        <v>255</v>
      </c>
      <c r="N915" s="24" t="s">
        <v>185</v>
      </c>
      <c r="O915" s="24">
        <v>1</v>
      </c>
      <c r="P915" s="24"/>
      <c r="Q915" s="31" t="s">
        <v>66</v>
      </c>
      <c r="R915" s="24" t="s">
        <v>45</v>
      </c>
      <c r="S915" s="24"/>
      <c r="T915" s="31" t="s">
        <v>35</v>
      </c>
      <c r="U915" s="34"/>
      <c r="V915" s="34"/>
      <c r="W915" s="34" t="str">
        <f t="shared" si="0"/>
        <v/>
      </c>
      <c r="X915" s="34" t="str">
        <f t="shared" si="1"/>
        <v/>
      </c>
    </row>
    <row r="916" spans="1:24" ht="14.25" customHeight="1" x14ac:dyDescent="0.25">
      <c r="A916" s="40">
        <v>1.26</v>
      </c>
      <c r="B916" s="45" t="s">
        <v>2151</v>
      </c>
      <c r="C916" s="24" t="s">
        <v>1935</v>
      </c>
      <c r="D916" s="24"/>
      <c r="E916" s="24" t="s">
        <v>808</v>
      </c>
      <c r="F916" s="24" t="s">
        <v>3256</v>
      </c>
      <c r="G916" s="31" t="s">
        <v>810</v>
      </c>
      <c r="H916" s="24" t="s">
        <v>84</v>
      </c>
      <c r="I916" s="31" t="s">
        <v>3257</v>
      </c>
      <c r="J916" s="24" t="s">
        <v>3258</v>
      </c>
      <c r="K916" s="36">
        <v>515</v>
      </c>
      <c r="L916" s="36" t="s">
        <v>31</v>
      </c>
      <c r="M916" s="31" t="s">
        <v>234</v>
      </c>
      <c r="N916" s="24" t="s">
        <v>88</v>
      </c>
      <c r="O916" s="24">
        <v>5</v>
      </c>
      <c r="P916" s="24"/>
      <c r="Q916" s="31" t="s">
        <v>34</v>
      </c>
      <c r="R916" s="24"/>
      <c r="S916" s="24"/>
      <c r="T916" s="31" t="s">
        <v>35</v>
      </c>
      <c r="U916" s="34"/>
      <c r="V916" s="34"/>
      <c r="W916" s="34" t="str">
        <f t="shared" si="0"/>
        <v/>
      </c>
      <c r="X916" s="34" t="str">
        <f t="shared" si="1"/>
        <v/>
      </c>
    </row>
    <row r="917" spans="1:24" ht="14.25" customHeight="1" x14ac:dyDescent="0.25">
      <c r="A917" s="22">
        <v>11</v>
      </c>
      <c r="B917" s="24">
        <f t="shared" ref="B917:B919" si="6">69/5</f>
        <v>13.8</v>
      </c>
      <c r="C917" s="51" t="s">
        <v>854</v>
      </c>
      <c r="D917" s="24"/>
      <c r="E917" s="24" t="s">
        <v>3259</v>
      </c>
      <c r="F917" s="24" t="s">
        <v>3260</v>
      </c>
      <c r="G917" s="27" t="s">
        <v>39</v>
      </c>
      <c r="H917" s="51" t="s">
        <v>40</v>
      </c>
      <c r="I917" s="31" t="s">
        <v>3261</v>
      </c>
      <c r="J917" s="24" t="s">
        <v>3262</v>
      </c>
      <c r="K917" s="30">
        <v>31</v>
      </c>
      <c r="L917" s="30" t="s">
        <v>31</v>
      </c>
      <c r="M917" s="31" t="s">
        <v>859</v>
      </c>
      <c r="N917" s="24">
        <v>2018</v>
      </c>
      <c r="O917" s="31" t="s">
        <v>860</v>
      </c>
      <c r="P917" s="24" t="s">
        <v>44</v>
      </c>
      <c r="Q917" s="31" t="s">
        <v>34</v>
      </c>
      <c r="R917" s="24" t="s">
        <v>45</v>
      </c>
      <c r="S917" s="24" t="s">
        <v>44</v>
      </c>
      <c r="T917" s="31" t="s">
        <v>35</v>
      </c>
      <c r="U917" s="34"/>
      <c r="V917" s="34"/>
      <c r="W917" s="34" t="str">
        <f t="shared" si="0"/>
        <v/>
      </c>
      <c r="X917" s="34" t="str">
        <f t="shared" si="1"/>
        <v/>
      </c>
    </row>
    <row r="918" spans="1:24" ht="14.25" customHeight="1" x14ac:dyDescent="0.25">
      <c r="A918" s="22">
        <v>11</v>
      </c>
      <c r="B918" s="24">
        <f t="shared" si="6"/>
        <v>13.8</v>
      </c>
      <c r="C918" s="24" t="s">
        <v>854</v>
      </c>
      <c r="D918" s="24"/>
      <c r="E918" s="24" t="s">
        <v>3259</v>
      </c>
      <c r="F918" s="24" t="s">
        <v>3260</v>
      </c>
      <c r="G918" s="31" t="s">
        <v>46</v>
      </c>
      <c r="H918" s="24" t="s">
        <v>40</v>
      </c>
      <c r="I918" s="31" t="s">
        <v>3261</v>
      </c>
      <c r="J918" s="24" t="s">
        <v>3262</v>
      </c>
      <c r="K918" s="35">
        <v>31</v>
      </c>
      <c r="L918" s="35" t="s">
        <v>47</v>
      </c>
      <c r="M918" s="31" t="s">
        <v>859</v>
      </c>
      <c r="N918" s="24">
        <v>2018</v>
      </c>
      <c r="O918" s="31" t="s">
        <v>860</v>
      </c>
      <c r="P918" s="24" t="s">
        <v>44</v>
      </c>
      <c r="Q918" s="31" t="s">
        <v>34</v>
      </c>
      <c r="R918" s="24" t="s">
        <v>45</v>
      </c>
      <c r="S918" s="24" t="s">
        <v>44</v>
      </c>
      <c r="T918" s="31" t="s">
        <v>35</v>
      </c>
      <c r="U918" s="34"/>
      <c r="V918" s="34"/>
      <c r="W918" s="34" t="str">
        <f t="shared" si="0"/>
        <v/>
      </c>
      <c r="X918" s="34" t="str">
        <f t="shared" si="1"/>
        <v/>
      </c>
    </row>
    <row r="919" spans="1:24" ht="14.25" customHeight="1" x14ac:dyDescent="0.25">
      <c r="A919" s="22">
        <v>11</v>
      </c>
      <c r="B919" s="24">
        <f t="shared" si="6"/>
        <v>13.8</v>
      </c>
      <c r="C919" s="24" t="s">
        <v>854</v>
      </c>
      <c r="D919" s="24"/>
      <c r="E919" s="24" t="s">
        <v>3259</v>
      </c>
      <c r="F919" s="24" t="s">
        <v>3260</v>
      </c>
      <c r="G919" s="31" t="s">
        <v>27</v>
      </c>
      <c r="H919" s="24" t="s">
        <v>40</v>
      </c>
      <c r="I919" s="31" t="s">
        <v>3261</v>
      </c>
      <c r="J919" s="24" t="s">
        <v>3262</v>
      </c>
      <c r="K919" s="35">
        <v>31</v>
      </c>
      <c r="L919" s="35" t="s">
        <v>48</v>
      </c>
      <c r="M919" s="31" t="s">
        <v>859</v>
      </c>
      <c r="N919" s="24">
        <v>2018</v>
      </c>
      <c r="O919" s="31" t="s">
        <v>860</v>
      </c>
      <c r="P919" s="24" t="s">
        <v>44</v>
      </c>
      <c r="Q919" s="31" t="s">
        <v>34</v>
      </c>
      <c r="R919" s="24" t="s">
        <v>45</v>
      </c>
      <c r="S919" s="24" t="s">
        <v>44</v>
      </c>
      <c r="T919" s="31" t="s">
        <v>35</v>
      </c>
      <c r="U919" s="34"/>
      <c r="V919" s="34"/>
      <c r="W919" s="34" t="str">
        <f t="shared" si="0"/>
        <v/>
      </c>
      <c r="X919" s="34" t="str">
        <f t="shared" si="1"/>
        <v/>
      </c>
    </row>
    <row r="920" spans="1:24" ht="14.25" customHeight="1" x14ac:dyDescent="0.25">
      <c r="A920" s="43">
        <v>0.89999999999999991</v>
      </c>
      <c r="B920" s="43">
        <v>1.44</v>
      </c>
      <c r="C920" s="24" t="s">
        <v>24</v>
      </c>
      <c r="D920" s="24"/>
      <c r="E920" s="24" t="s">
        <v>3263</v>
      </c>
      <c r="F920" s="24" t="s">
        <v>3264</v>
      </c>
      <c r="G920" s="31" t="s">
        <v>61</v>
      </c>
      <c r="H920" s="24" t="s">
        <v>28</v>
      </c>
      <c r="I920" s="31" t="s">
        <v>3265</v>
      </c>
      <c r="J920" s="24" t="s">
        <v>3266</v>
      </c>
      <c r="K920" s="36">
        <v>202</v>
      </c>
      <c r="L920" s="36" t="s">
        <v>31</v>
      </c>
      <c r="M920" s="31" t="s">
        <v>133</v>
      </c>
      <c r="N920" s="24" t="s">
        <v>134</v>
      </c>
      <c r="O920" s="24">
        <v>4</v>
      </c>
      <c r="P920" s="24"/>
      <c r="Q920" s="31" t="s">
        <v>66</v>
      </c>
      <c r="R920" s="24"/>
      <c r="S920" s="24"/>
      <c r="T920" s="31" t="s">
        <v>35</v>
      </c>
      <c r="U920" s="34"/>
      <c r="V920" s="34"/>
      <c r="W920" s="34" t="str">
        <f t="shared" si="0"/>
        <v/>
      </c>
      <c r="X920" s="34" t="str">
        <f t="shared" si="1"/>
        <v/>
      </c>
    </row>
    <row r="921" spans="1:24" ht="14.25" customHeight="1" x14ac:dyDescent="0.25">
      <c r="A921" s="40">
        <v>0.28999999999999998</v>
      </c>
      <c r="B921" s="40" t="s">
        <v>3267</v>
      </c>
      <c r="C921" s="31" t="s">
        <v>1088</v>
      </c>
      <c r="D921" s="24"/>
      <c r="E921" s="31" t="s">
        <v>1089</v>
      </c>
      <c r="F921" s="24" t="s">
        <v>3268</v>
      </c>
      <c r="G921" s="31" t="s">
        <v>110</v>
      </c>
      <c r="H921" s="24" t="s">
        <v>84</v>
      </c>
      <c r="I921" s="31" t="s">
        <v>3269</v>
      </c>
      <c r="J921" s="24" t="s">
        <v>3270</v>
      </c>
      <c r="K921" s="36">
        <v>550</v>
      </c>
      <c r="L921" s="36" t="s">
        <v>31</v>
      </c>
      <c r="M921" s="31" t="s">
        <v>234</v>
      </c>
      <c r="N921" s="24" t="s">
        <v>88</v>
      </c>
      <c r="O921" s="24">
        <v>5</v>
      </c>
      <c r="P921" s="24"/>
      <c r="Q921" s="31" t="s">
        <v>34</v>
      </c>
      <c r="R921" s="24"/>
      <c r="S921" s="24"/>
      <c r="T921" s="31" t="s">
        <v>35</v>
      </c>
      <c r="U921" s="34"/>
      <c r="V921" s="34"/>
      <c r="W921" s="34" t="str">
        <f t="shared" si="0"/>
        <v/>
      </c>
      <c r="X921" s="34" t="str">
        <f t="shared" si="1"/>
        <v/>
      </c>
    </row>
    <row r="922" spans="1:24" ht="14.25" customHeight="1" x14ac:dyDescent="0.25">
      <c r="A922" s="40">
        <v>0.35</v>
      </c>
      <c r="B922" s="40" t="s">
        <v>3271</v>
      </c>
      <c r="C922" s="24" t="s">
        <v>24</v>
      </c>
      <c r="D922" s="24"/>
      <c r="E922" s="24" t="s">
        <v>122</v>
      </c>
      <c r="F922" s="24" t="s">
        <v>3272</v>
      </c>
      <c r="G922" s="31" t="s">
        <v>93</v>
      </c>
      <c r="H922" s="24" t="s">
        <v>84</v>
      </c>
      <c r="I922" s="31" t="s">
        <v>3273</v>
      </c>
      <c r="J922" s="24" t="s">
        <v>3274</v>
      </c>
      <c r="K922" s="36">
        <v>551</v>
      </c>
      <c r="L922" s="36" t="s">
        <v>31</v>
      </c>
      <c r="M922" s="31" t="s">
        <v>234</v>
      </c>
      <c r="N922" s="24" t="s">
        <v>88</v>
      </c>
      <c r="O922" s="24">
        <v>5</v>
      </c>
      <c r="P922" s="24"/>
      <c r="Q922" s="31" t="s">
        <v>34</v>
      </c>
      <c r="R922" s="24"/>
      <c r="S922" s="24"/>
      <c r="T922" s="31" t="s">
        <v>35</v>
      </c>
      <c r="U922" s="34"/>
      <c r="V922" s="34"/>
      <c r="W922" s="34" t="str">
        <f t="shared" si="0"/>
        <v/>
      </c>
      <c r="X922" s="34" t="str">
        <f t="shared" si="1"/>
        <v/>
      </c>
    </row>
    <row r="923" spans="1:24" ht="14.25" customHeight="1" x14ac:dyDescent="0.25">
      <c r="A923" s="24">
        <v>0.2</v>
      </c>
      <c r="B923" s="24"/>
      <c r="C923" s="24" t="s">
        <v>24</v>
      </c>
      <c r="D923" s="24"/>
      <c r="E923" s="24" t="s">
        <v>808</v>
      </c>
      <c r="F923" s="24" t="s">
        <v>3275</v>
      </c>
      <c r="G923" s="27" t="s">
        <v>39</v>
      </c>
      <c r="H923" s="24" t="s">
        <v>84</v>
      </c>
      <c r="I923" s="31" t="s">
        <v>3276</v>
      </c>
      <c r="J923" s="24" t="s">
        <v>3277</v>
      </c>
      <c r="K923" s="36">
        <v>310</v>
      </c>
      <c r="L923" s="36" t="s">
        <v>31</v>
      </c>
      <c r="M923" s="31" t="s">
        <v>249</v>
      </c>
      <c r="N923" s="24" t="s">
        <v>185</v>
      </c>
      <c r="O923" s="24">
        <v>3</v>
      </c>
      <c r="P923" s="24"/>
      <c r="Q923" s="31" t="s">
        <v>66</v>
      </c>
      <c r="R923" s="24"/>
      <c r="S923" s="24"/>
      <c r="T923" s="31" t="s">
        <v>35</v>
      </c>
      <c r="U923" s="34"/>
      <c r="V923" s="34"/>
      <c r="W923" s="34" t="str">
        <f t="shared" si="0"/>
        <v/>
      </c>
      <c r="X923" s="34" t="str">
        <f t="shared" si="1"/>
        <v/>
      </c>
    </row>
    <row r="924" spans="1:24" ht="14.25" customHeight="1" x14ac:dyDescent="0.25">
      <c r="A924" s="24">
        <v>0.129</v>
      </c>
      <c r="B924" s="24" t="s">
        <v>3278</v>
      </c>
      <c r="C924" s="24" t="s">
        <v>24</v>
      </c>
      <c r="D924" s="24"/>
      <c r="E924" s="24" t="s">
        <v>319</v>
      </c>
      <c r="F924" s="24" t="s">
        <v>3279</v>
      </c>
      <c r="G924" s="31" t="s">
        <v>69</v>
      </c>
      <c r="H924" s="24" t="s">
        <v>84</v>
      </c>
      <c r="I924" s="31" t="s">
        <v>3280</v>
      </c>
      <c r="J924" s="24" t="s">
        <v>3281</v>
      </c>
      <c r="K924" s="36">
        <v>164</v>
      </c>
      <c r="L924" s="36" t="s">
        <v>31</v>
      </c>
      <c r="M924" s="31" t="s">
        <v>184</v>
      </c>
      <c r="N924" s="24" t="s">
        <v>185</v>
      </c>
      <c r="O924" s="24">
        <v>2</v>
      </c>
      <c r="P924" s="24"/>
      <c r="Q924" s="31" t="s">
        <v>66</v>
      </c>
      <c r="R924" s="24"/>
      <c r="S924" s="24"/>
      <c r="T924" s="31" t="s">
        <v>35</v>
      </c>
      <c r="U924" s="34"/>
      <c r="V924" s="34"/>
      <c r="W924" s="34" t="str">
        <f t="shared" si="0"/>
        <v/>
      </c>
      <c r="X924" s="34" t="str">
        <f t="shared" si="1"/>
        <v/>
      </c>
    </row>
    <row r="925" spans="1:24" ht="14.25" customHeight="1" x14ac:dyDescent="0.25">
      <c r="A925" s="22">
        <v>80</v>
      </c>
      <c r="B925" s="23">
        <v>119</v>
      </c>
      <c r="C925" s="24"/>
      <c r="D925" s="24"/>
      <c r="E925" s="25" t="s">
        <v>37</v>
      </c>
      <c r="F925" s="25" t="s">
        <v>3282</v>
      </c>
      <c r="G925" s="27" t="s">
        <v>39</v>
      </c>
      <c r="H925" s="25" t="s">
        <v>40</v>
      </c>
      <c r="I925" s="24"/>
      <c r="J925" s="25" t="s">
        <v>3283</v>
      </c>
      <c r="K925" s="30">
        <v>39</v>
      </c>
      <c r="L925" s="30" t="s">
        <v>31</v>
      </c>
      <c r="M925" s="31" t="s">
        <v>43</v>
      </c>
      <c r="N925" s="24">
        <v>2018</v>
      </c>
      <c r="O925" s="24">
        <v>51</v>
      </c>
      <c r="P925" s="24" t="s">
        <v>44</v>
      </c>
      <c r="Q925" s="31" t="s">
        <v>34</v>
      </c>
      <c r="R925" s="24" t="s">
        <v>45</v>
      </c>
      <c r="S925" s="24" t="s">
        <v>44</v>
      </c>
      <c r="T925" s="31" t="s">
        <v>35</v>
      </c>
      <c r="U925" s="34"/>
      <c r="V925" s="34"/>
      <c r="W925" s="34" t="str">
        <f t="shared" si="0"/>
        <v/>
      </c>
      <c r="X925" s="34" t="str">
        <f t="shared" si="1"/>
        <v/>
      </c>
    </row>
    <row r="926" spans="1:24" ht="14.25" customHeight="1" x14ac:dyDescent="0.25">
      <c r="A926" s="22">
        <v>80</v>
      </c>
      <c r="B926" s="23">
        <v>119</v>
      </c>
      <c r="C926" s="24"/>
      <c r="D926" s="24"/>
      <c r="E926" s="25" t="s">
        <v>37</v>
      </c>
      <c r="F926" s="25" t="s">
        <v>3282</v>
      </c>
      <c r="G926" s="27" t="s">
        <v>46</v>
      </c>
      <c r="H926" s="25" t="s">
        <v>40</v>
      </c>
      <c r="I926" s="24"/>
      <c r="J926" s="25" t="s">
        <v>3283</v>
      </c>
      <c r="K926" s="35">
        <v>39</v>
      </c>
      <c r="L926" s="35" t="s">
        <v>47</v>
      </c>
      <c r="M926" s="31" t="s">
        <v>43</v>
      </c>
      <c r="N926" s="24">
        <v>2018</v>
      </c>
      <c r="O926" s="24">
        <v>51</v>
      </c>
      <c r="P926" s="24" t="s">
        <v>44</v>
      </c>
      <c r="Q926" s="31" t="s">
        <v>34</v>
      </c>
      <c r="R926" s="24" t="s">
        <v>45</v>
      </c>
      <c r="S926" s="24" t="s">
        <v>44</v>
      </c>
      <c r="T926" s="31" t="s">
        <v>35</v>
      </c>
      <c r="U926" s="34"/>
      <c r="V926" s="34"/>
      <c r="W926" s="34" t="str">
        <f t="shared" si="0"/>
        <v/>
      </c>
      <c r="X926" s="34" t="str">
        <f t="shared" si="1"/>
        <v/>
      </c>
    </row>
    <row r="927" spans="1:24" ht="14.25" customHeight="1" x14ac:dyDescent="0.25">
      <c r="A927" s="22">
        <v>80</v>
      </c>
      <c r="B927" s="23">
        <v>119</v>
      </c>
      <c r="C927" s="24"/>
      <c r="D927" s="24"/>
      <c r="E927" s="25" t="s">
        <v>37</v>
      </c>
      <c r="F927" s="25" t="s">
        <v>3282</v>
      </c>
      <c r="G927" s="31" t="s">
        <v>27</v>
      </c>
      <c r="H927" s="25" t="s">
        <v>40</v>
      </c>
      <c r="I927" s="24"/>
      <c r="J927" s="25" t="s">
        <v>3283</v>
      </c>
      <c r="K927" s="35">
        <v>39</v>
      </c>
      <c r="L927" s="35" t="s">
        <v>48</v>
      </c>
      <c r="M927" s="31" t="s">
        <v>43</v>
      </c>
      <c r="N927" s="24">
        <v>2018</v>
      </c>
      <c r="O927" s="24">
        <v>51</v>
      </c>
      <c r="P927" s="24" t="s">
        <v>44</v>
      </c>
      <c r="Q927" s="31" t="s">
        <v>34</v>
      </c>
      <c r="R927" s="24" t="s">
        <v>45</v>
      </c>
      <c r="S927" s="24" t="s">
        <v>44</v>
      </c>
      <c r="T927" s="31" t="s">
        <v>35</v>
      </c>
      <c r="U927" s="34"/>
      <c r="V927" s="34"/>
      <c r="W927" s="34" t="str">
        <f t="shared" si="0"/>
        <v/>
      </c>
      <c r="X927" s="34" t="str">
        <f t="shared" si="1"/>
        <v/>
      </c>
    </row>
    <row r="928" spans="1:24" ht="14.25" customHeight="1" x14ac:dyDescent="0.25">
      <c r="A928" s="40">
        <v>0.72</v>
      </c>
      <c r="B928" s="40">
        <v>0.75</v>
      </c>
      <c r="C928" s="24" t="s">
        <v>195</v>
      </c>
      <c r="D928" s="24"/>
      <c r="E928" s="24" t="s">
        <v>217</v>
      </c>
      <c r="F928" s="24" t="s">
        <v>3284</v>
      </c>
      <c r="G928" s="31" t="s">
        <v>69</v>
      </c>
      <c r="H928" s="24" t="s">
        <v>28</v>
      </c>
      <c r="I928" s="31" t="s">
        <v>3285</v>
      </c>
      <c r="J928" s="24" t="s">
        <v>3286</v>
      </c>
      <c r="K928" s="36">
        <v>374</v>
      </c>
      <c r="L928" s="36" t="s">
        <v>31</v>
      </c>
      <c r="M928" s="31" t="s">
        <v>752</v>
      </c>
      <c r="N928" s="24" t="s">
        <v>33</v>
      </c>
      <c r="O928" s="24">
        <v>4</v>
      </c>
      <c r="P928" s="24"/>
      <c r="Q928" s="31" t="s">
        <v>34</v>
      </c>
      <c r="R928" s="24"/>
      <c r="S928" s="24"/>
      <c r="T928" s="31" t="s">
        <v>35</v>
      </c>
      <c r="U928" s="34"/>
      <c r="V928" s="34"/>
      <c r="W928" s="34" t="str">
        <f t="shared" si="0"/>
        <v/>
      </c>
      <c r="X928" s="34" t="str">
        <f t="shared" si="1"/>
        <v/>
      </c>
    </row>
    <row r="929" spans="1:24" ht="14.25" customHeight="1" x14ac:dyDescent="0.25">
      <c r="A929" s="40">
        <v>0.6996</v>
      </c>
      <c r="B929" s="41" t="s">
        <v>3287</v>
      </c>
      <c r="C929" s="51" t="s">
        <v>24</v>
      </c>
      <c r="D929" s="24"/>
      <c r="E929" s="24" t="s">
        <v>267</v>
      </c>
      <c r="F929" s="24" t="s">
        <v>3288</v>
      </c>
      <c r="G929" s="31" t="s">
        <v>83</v>
      </c>
      <c r="H929" s="24" t="s">
        <v>84</v>
      </c>
      <c r="I929" s="31" t="s">
        <v>3289</v>
      </c>
      <c r="J929" s="24" t="s">
        <v>3290</v>
      </c>
      <c r="K929" s="36">
        <v>308</v>
      </c>
      <c r="L929" s="36" t="s">
        <v>31</v>
      </c>
      <c r="M929" s="31" t="s">
        <v>87</v>
      </c>
      <c r="N929" s="24" t="s">
        <v>88</v>
      </c>
      <c r="O929" s="24">
        <v>3</v>
      </c>
      <c r="P929" s="24"/>
      <c r="Q929" s="31" t="s">
        <v>34</v>
      </c>
      <c r="R929" s="49"/>
      <c r="S929" s="49"/>
      <c r="T929" s="31" t="s">
        <v>35</v>
      </c>
      <c r="U929" s="34"/>
      <c r="V929" s="34"/>
      <c r="W929" s="34" t="str">
        <f t="shared" si="0"/>
        <v/>
      </c>
      <c r="X929" s="34" t="str">
        <f t="shared" si="1"/>
        <v/>
      </c>
    </row>
    <row r="930" spans="1:24" ht="14.25" customHeight="1" x14ac:dyDescent="0.25">
      <c r="A930" s="40">
        <v>0.33900000000000002</v>
      </c>
      <c r="B930" s="41">
        <v>0.5</v>
      </c>
      <c r="C930" s="51" t="s">
        <v>24</v>
      </c>
      <c r="D930" s="24"/>
      <c r="E930" s="24" t="s">
        <v>1083</v>
      </c>
      <c r="F930" s="24" t="s">
        <v>3291</v>
      </c>
      <c r="G930" s="31" t="s">
        <v>110</v>
      </c>
      <c r="H930" s="24" t="s">
        <v>28</v>
      </c>
      <c r="I930" s="31" t="s">
        <v>3292</v>
      </c>
      <c r="J930" s="24" t="s">
        <v>3293</v>
      </c>
      <c r="K930" s="36">
        <v>322</v>
      </c>
      <c r="L930" s="36" t="s">
        <v>31</v>
      </c>
      <c r="M930" s="31" t="s">
        <v>318</v>
      </c>
      <c r="N930" s="24" t="s">
        <v>33</v>
      </c>
      <c r="O930" s="24">
        <v>3</v>
      </c>
      <c r="P930" s="24"/>
      <c r="Q930" s="31" t="s">
        <v>34</v>
      </c>
      <c r="R930" s="49"/>
      <c r="S930" s="49"/>
      <c r="T930" s="31" t="s">
        <v>35</v>
      </c>
      <c r="U930" s="34"/>
      <c r="V930" s="34"/>
      <c r="W930" s="34" t="str">
        <f t="shared" si="0"/>
        <v/>
      </c>
      <c r="X930" s="34" t="str">
        <f t="shared" si="1"/>
        <v/>
      </c>
    </row>
    <row r="931" spans="1:24" ht="14.25" customHeight="1" x14ac:dyDescent="0.25">
      <c r="A931" s="40">
        <v>2.4900000000000002</v>
      </c>
      <c r="B931" s="41" t="s">
        <v>3294</v>
      </c>
      <c r="C931" s="24" t="s">
        <v>36</v>
      </c>
      <c r="D931" s="24"/>
      <c r="E931" s="24" t="s">
        <v>1083</v>
      </c>
      <c r="F931" s="24" t="s">
        <v>3295</v>
      </c>
      <c r="G931" s="31" t="s">
        <v>110</v>
      </c>
      <c r="H931" s="24" t="s">
        <v>40</v>
      </c>
      <c r="I931" s="31" t="s">
        <v>3296</v>
      </c>
      <c r="J931" s="24" t="s">
        <v>3297</v>
      </c>
      <c r="K931" s="36">
        <v>371</v>
      </c>
      <c r="L931" s="36" t="s">
        <v>31</v>
      </c>
      <c r="M931" s="31" t="s">
        <v>87</v>
      </c>
      <c r="N931" s="24" t="s">
        <v>88</v>
      </c>
      <c r="O931" s="24">
        <v>3</v>
      </c>
      <c r="P931" s="24"/>
      <c r="Q931" s="31" t="s">
        <v>34</v>
      </c>
      <c r="R931" s="49" t="s">
        <v>45</v>
      </c>
      <c r="S931" s="49"/>
      <c r="T931" s="31" t="s">
        <v>35</v>
      </c>
      <c r="U931" s="34"/>
      <c r="V931" s="34"/>
      <c r="W931" s="34" t="str">
        <f t="shared" si="0"/>
        <v/>
      </c>
      <c r="X931" s="34" t="str">
        <f t="shared" si="1"/>
        <v/>
      </c>
    </row>
    <row r="932" spans="1:24" ht="14.25" customHeight="1" x14ac:dyDescent="0.25">
      <c r="A932" s="40">
        <v>109.07727272727273</v>
      </c>
      <c r="B932" s="40">
        <v>180</v>
      </c>
      <c r="C932" s="24" t="s">
        <v>49</v>
      </c>
      <c r="D932" s="24"/>
      <c r="E932" s="24" t="s">
        <v>130</v>
      </c>
      <c r="F932" s="24" t="s">
        <v>3298</v>
      </c>
      <c r="G932" s="31" t="s">
        <v>27</v>
      </c>
      <c r="H932" s="24" t="s">
        <v>40</v>
      </c>
      <c r="I932" s="31" t="s">
        <v>3299</v>
      </c>
      <c r="J932" s="24" t="s">
        <v>3300</v>
      </c>
      <c r="K932" s="36">
        <v>386</v>
      </c>
      <c r="L932" s="36" t="s">
        <v>31</v>
      </c>
      <c r="M932" s="31" t="s">
        <v>752</v>
      </c>
      <c r="N932" s="24" t="s">
        <v>33</v>
      </c>
      <c r="O932" s="24">
        <v>4</v>
      </c>
      <c r="P932" s="24"/>
      <c r="Q932" s="31" t="s">
        <v>34</v>
      </c>
      <c r="R932" s="24"/>
      <c r="S932" s="24"/>
      <c r="T932" s="31" t="s">
        <v>35</v>
      </c>
      <c r="U932" s="34"/>
      <c r="V932" s="34"/>
      <c r="W932" s="34" t="str">
        <f t="shared" si="0"/>
        <v/>
      </c>
      <c r="X932" s="34" t="str">
        <f t="shared" si="1"/>
        <v/>
      </c>
    </row>
    <row r="933" spans="1:24" ht="14.25" customHeight="1" x14ac:dyDescent="0.25">
      <c r="A933" s="40">
        <v>7.7807692307692315</v>
      </c>
      <c r="B933" s="40">
        <v>8.5</v>
      </c>
      <c r="C933" s="24" t="s">
        <v>49</v>
      </c>
      <c r="D933" s="24"/>
      <c r="E933" s="24" t="s">
        <v>178</v>
      </c>
      <c r="F933" s="24" t="s">
        <v>3301</v>
      </c>
      <c r="G933" s="31" t="s">
        <v>180</v>
      </c>
      <c r="H933" s="24" t="s">
        <v>40</v>
      </c>
      <c r="I933" s="31" t="s">
        <v>3302</v>
      </c>
      <c r="J933" s="24" t="s">
        <v>3303</v>
      </c>
      <c r="K933" s="36">
        <v>388</v>
      </c>
      <c r="L933" s="36" t="s">
        <v>31</v>
      </c>
      <c r="M933" s="31" t="s">
        <v>752</v>
      </c>
      <c r="N933" s="24" t="s">
        <v>33</v>
      </c>
      <c r="O933" s="24">
        <v>4</v>
      </c>
      <c r="P933" s="24"/>
      <c r="Q933" s="31" t="s">
        <v>34</v>
      </c>
      <c r="R933" s="24"/>
      <c r="S933" s="24"/>
      <c r="T933" s="31" t="s">
        <v>35</v>
      </c>
      <c r="U933" s="34"/>
      <c r="V933" s="34"/>
      <c r="W933" s="34" t="str">
        <f t="shared" si="0"/>
        <v/>
      </c>
      <c r="X933" s="34" t="str">
        <f t="shared" si="1"/>
        <v/>
      </c>
    </row>
    <row r="934" spans="1:24" ht="14.25" customHeight="1" x14ac:dyDescent="0.25">
      <c r="A934" s="40">
        <v>54.430833333333332</v>
      </c>
      <c r="B934" s="40">
        <v>98</v>
      </c>
      <c r="C934" s="24" t="s">
        <v>49</v>
      </c>
      <c r="D934" s="24"/>
      <c r="E934" s="24" t="s">
        <v>130</v>
      </c>
      <c r="F934" s="24" t="s">
        <v>3304</v>
      </c>
      <c r="G934" s="31" t="s">
        <v>27</v>
      </c>
      <c r="H934" s="24" t="s">
        <v>40</v>
      </c>
      <c r="I934" s="31" t="s">
        <v>3305</v>
      </c>
      <c r="J934" s="24" t="s">
        <v>3306</v>
      </c>
      <c r="K934" s="36">
        <v>387</v>
      </c>
      <c r="L934" s="36" t="s">
        <v>31</v>
      </c>
      <c r="M934" s="31" t="s">
        <v>752</v>
      </c>
      <c r="N934" s="24" t="s">
        <v>33</v>
      </c>
      <c r="O934" s="24">
        <v>4</v>
      </c>
      <c r="P934" s="24"/>
      <c r="Q934" s="31" t="s">
        <v>34</v>
      </c>
      <c r="R934" s="24"/>
      <c r="S934" s="24"/>
      <c r="T934" s="31" t="s">
        <v>35</v>
      </c>
      <c r="U934" s="34"/>
      <c r="V934" s="34"/>
      <c r="W934" s="34" t="str">
        <f t="shared" si="0"/>
        <v/>
      </c>
      <c r="X934" s="34" t="str">
        <f t="shared" si="1"/>
        <v/>
      </c>
    </row>
    <row r="935" spans="1:24" ht="14.25" customHeight="1" x14ac:dyDescent="0.25">
      <c r="A935" s="43">
        <v>0.14899999999999999</v>
      </c>
      <c r="B935" s="43" t="s">
        <v>3307</v>
      </c>
      <c r="C935" s="61" t="s">
        <v>453</v>
      </c>
      <c r="D935" s="44"/>
      <c r="E935" s="44" t="s">
        <v>1409</v>
      </c>
      <c r="F935" s="44" t="s">
        <v>3308</v>
      </c>
      <c r="G935" s="62" t="s">
        <v>83</v>
      </c>
      <c r="H935" s="44" t="s">
        <v>84</v>
      </c>
      <c r="I935" s="62" t="s">
        <v>3309</v>
      </c>
      <c r="J935" s="44" t="s">
        <v>3310</v>
      </c>
      <c r="K935" s="53">
        <v>489</v>
      </c>
      <c r="L935" s="53" t="s">
        <v>31</v>
      </c>
      <c r="M935" s="62" t="s">
        <v>234</v>
      </c>
      <c r="N935" s="44" t="s">
        <v>88</v>
      </c>
      <c r="O935" s="44">
        <v>5</v>
      </c>
      <c r="P935" s="24"/>
      <c r="Q935" s="31" t="s">
        <v>34</v>
      </c>
      <c r="R935" s="24"/>
      <c r="S935" s="24"/>
      <c r="T935" s="31" t="s">
        <v>35</v>
      </c>
      <c r="U935" s="34"/>
      <c r="V935" s="34"/>
      <c r="W935" s="34" t="str">
        <f t="shared" si="0"/>
        <v/>
      </c>
      <c r="X935" s="34" t="str">
        <f t="shared" si="1"/>
        <v/>
      </c>
    </row>
    <row r="936" spans="1:24" ht="14.25" customHeight="1" x14ac:dyDescent="0.25">
      <c r="A936" s="43">
        <v>1.79</v>
      </c>
      <c r="B936" s="43" t="s">
        <v>3311</v>
      </c>
      <c r="C936" s="44" t="s">
        <v>2660</v>
      </c>
      <c r="D936" s="44"/>
      <c r="E936" s="44" t="s">
        <v>1057</v>
      </c>
      <c r="F936" s="44" t="s">
        <v>3312</v>
      </c>
      <c r="G936" s="62" t="s">
        <v>83</v>
      </c>
      <c r="H936" s="44" t="s">
        <v>40</v>
      </c>
      <c r="I936" s="62" t="s">
        <v>3313</v>
      </c>
      <c r="J936" s="44" t="s">
        <v>3314</v>
      </c>
      <c r="K936" s="53">
        <v>490</v>
      </c>
      <c r="L936" s="53" t="s">
        <v>31</v>
      </c>
      <c r="M936" s="62" t="s">
        <v>234</v>
      </c>
      <c r="N936" s="44" t="s">
        <v>88</v>
      </c>
      <c r="O936" s="44">
        <v>5</v>
      </c>
      <c r="P936" s="24"/>
      <c r="Q936" s="31" t="s">
        <v>34</v>
      </c>
      <c r="R936" s="24" t="s">
        <v>45</v>
      </c>
      <c r="S936" s="24"/>
      <c r="T936" s="31" t="s">
        <v>35</v>
      </c>
      <c r="U936" s="34"/>
      <c r="V936" s="34"/>
      <c r="W936" s="34" t="str">
        <f t="shared" si="0"/>
        <v/>
      </c>
      <c r="X936" s="34" t="str">
        <f t="shared" si="1"/>
        <v/>
      </c>
    </row>
    <row r="937" spans="1:24" ht="14.25" customHeight="1" x14ac:dyDescent="0.25">
      <c r="A937" s="40">
        <v>0.88729999999999998</v>
      </c>
      <c r="B937" s="40" t="s">
        <v>3315</v>
      </c>
      <c r="C937" s="24" t="s">
        <v>348</v>
      </c>
      <c r="D937" s="24"/>
      <c r="E937" s="31" t="s">
        <v>3316</v>
      </c>
      <c r="F937" s="24" t="s">
        <v>3317</v>
      </c>
      <c r="G937" s="31" t="s">
        <v>110</v>
      </c>
      <c r="H937" s="24" t="s">
        <v>84</v>
      </c>
      <c r="I937" s="31" t="s">
        <v>3318</v>
      </c>
      <c r="J937" s="24" t="s">
        <v>3319</v>
      </c>
      <c r="K937" s="53">
        <v>298</v>
      </c>
      <c r="L937" s="53" t="s">
        <v>31</v>
      </c>
      <c r="M937" s="31" t="s">
        <v>87</v>
      </c>
      <c r="N937" s="24" t="s">
        <v>88</v>
      </c>
      <c r="O937" s="24">
        <v>3</v>
      </c>
      <c r="P937" s="24"/>
      <c r="Q937" s="31" t="s">
        <v>34</v>
      </c>
      <c r="R937" s="24"/>
      <c r="S937" s="24"/>
      <c r="T937" s="31" t="s">
        <v>35</v>
      </c>
      <c r="U937" s="34"/>
      <c r="V937" s="34"/>
      <c r="W937" s="34" t="str">
        <f t="shared" si="0"/>
        <v/>
      </c>
      <c r="X937" s="34" t="str">
        <f t="shared" si="1"/>
        <v/>
      </c>
    </row>
    <row r="938" spans="1:24" ht="14.25" customHeight="1" x14ac:dyDescent="0.25">
      <c r="A938" s="40">
        <v>0.65569999999999995</v>
      </c>
      <c r="B938" s="40" t="s">
        <v>1552</v>
      </c>
      <c r="C938" s="24" t="s">
        <v>348</v>
      </c>
      <c r="D938" s="24"/>
      <c r="E938" s="31" t="s">
        <v>3316</v>
      </c>
      <c r="F938" s="24" t="s">
        <v>3320</v>
      </c>
      <c r="G938" s="31" t="s">
        <v>110</v>
      </c>
      <c r="H938" s="24" t="s">
        <v>84</v>
      </c>
      <c r="I938" s="31" t="s">
        <v>3321</v>
      </c>
      <c r="J938" s="24" t="s">
        <v>3322</v>
      </c>
      <c r="K938" s="53">
        <v>299</v>
      </c>
      <c r="L938" s="53" t="s">
        <v>31</v>
      </c>
      <c r="M938" s="31" t="s">
        <v>87</v>
      </c>
      <c r="N938" s="24" t="s">
        <v>88</v>
      </c>
      <c r="O938" s="24">
        <v>3</v>
      </c>
      <c r="P938" s="24"/>
      <c r="Q938" s="31" t="s">
        <v>34</v>
      </c>
      <c r="R938" s="24"/>
      <c r="S938" s="24"/>
      <c r="T938" s="31" t="s">
        <v>35</v>
      </c>
      <c r="U938" s="34"/>
      <c r="V938" s="34"/>
      <c r="W938" s="34" t="str">
        <f t="shared" si="0"/>
        <v/>
      </c>
      <c r="X938" s="34" t="str">
        <f t="shared" si="1"/>
        <v/>
      </c>
    </row>
    <row r="939" spans="1:24" ht="14.25" customHeight="1" x14ac:dyDescent="0.25">
      <c r="A939" s="40">
        <v>0.89</v>
      </c>
      <c r="B939" s="40" t="s">
        <v>3323</v>
      </c>
      <c r="C939" s="24" t="s">
        <v>348</v>
      </c>
      <c r="D939" s="24"/>
      <c r="E939" s="31" t="s">
        <v>3316</v>
      </c>
      <c r="F939" s="24" t="s">
        <v>3324</v>
      </c>
      <c r="G939" s="31" t="s">
        <v>110</v>
      </c>
      <c r="H939" s="24" t="s">
        <v>84</v>
      </c>
      <c r="I939" s="31" t="s">
        <v>3325</v>
      </c>
      <c r="J939" s="24" t="s">
        <v>3326</v>
      </c>
      <c r="K939" s="53">
        <v>300</v>
      </c>
      <c r="L939" s="53" t="s">
        <v>31</v>
      </c>
      <c r="M939" s="31" t="s">
        <v>87</v>
      </c>
      <c r="N939" s="24" t="s">
        <v>88</v>
      </c>
      <c r="O939" s="24">
        <v>3</v>
      </c>
      <c r="P939" s="24"/>
      <c r="Q939" s="31" t="s">
        <v>34</v>
      </c>
      <c r="R939" s="24"/>
      <c r="S939" s="24"/>
      <c r="T939" s="31" t="s">
        <v>35</v>
      </c>
      <c r="U939" s="34"/>
      <c r="V939" s="34"/>
      <c r="W939" s="34" t="str">
        <f t="shared" si="0"/>
        <v/>
      </c>
      <c r="X939" s="34" t="str">
        <f t="shared" si="1"/>
        <v/>
      </c>
    </row>
    <row r="940" spans="1:24" ht="14.25" customHeight="1" x14ac:dyDescent="0.25">
      <c r="A940" s="40">
        <v>0.14899999999999999</v>
      </c>
      <c r="B940" s="40" t="s">
        <v>1879</v>
      </c>
      <c r="C940" s="24" t="s">
        <v>115</v>
      </c>
      <c r="D940" s="24"/>
      <c r="E940" s="24" t="s">
        <v>291</v>
      </c>
      <c r="F940" s="24" t="s">
        <v>3327</v>
      </c>
      <c r="G940" s="31" t="s">
        <v>293</v>
      </c>
      <c r="H940" s="24" t="s">
        <v>84</v>
      </c>
      <c r="I940" s="31" t="s">
        <v>3328</v>
      </c>
      <c r="J940" s="24" t="s">
        <v>3329</v>
      </c>
      <c r="K940" s="36">
        <v>227</v>
      </c>
      <c r="L940" s="36" t="s">
        <v>31</v>
      </c>
      <c r="M940" s="62" t="s">
        <v>128</v>
      </c>
      <c r="N940" s="44" t="s">
        <v>129</v>
      </c>
      <c r="O940" s="44">
        <v>2</v>
      </c>
      <c r="P940" s="24"/>
      <c r="Q940" s="31" t="s">
        <v>34</v>
      </c>
      <c r="R940" s="24"/>
      <c r="S940" s="24"/>
      <c r="T940" s="31" t="s">
        <v>35</v>
      </c>
      <c r="U940" s="34"/>
      <c r="V940" s="34"/>
      <c r="W940" s="34" t="str">
        <f t="shared" si="0"/>
        <v/>
      </c>
      <c r="X940" s="34" t="str">
        <f t="shared" si="1"/>
        <v/>
      </c>
    </row>
    <row r="941" spans="1:24" ht="14.25" customHeight="1" x14ac:dyDescent="0.25">
      <c r="A941" s="40">
        <v>0.249</v>
      </c>
      <c r="B941" s="41" t="s">
        <v>407</v>
      </c>
      <c r="C941" s="51" t="s">
        <v>115</v>
      </c>
      <c r="D941" s="24"/>
      <c r="E941" s="24" t="s">
        <v>291</v>
      </c>
      <c r="F941" s="24" t="s">
        <v>3327</v>
      </c>
      <c r="G941" s="31" t="s">
        <v>293</v>
      </c>
      <c r="H941" s="24" t="s">
        <v>84</v>
      </c>
      <c r="I941" s="31" t="s">
        <v>3330</v>
      </c>
      <c r="J941" s="24" t="s">
        <v>3331</v>
      </c>
      <c r="K941" s="36">
        <v>228</v>
      </c>
      <c r="L941" s="36" t="s">
        <v>31</v>
      </c>
      <c r="M941" s="62" t="s">
        <v>128</v>
      </c>
      <c r="N941" s="44" t="s">
        <v>129</v>
      </c>
      <c r="O941" s="44">
        <v>2</v>
      </c>
      <c r="P941" s="24"/>
      <c r="Q941" s="31" t="s">
        <v>34</v>
      </c>
      <c r="R941" s="24"/>
      <c r="S941" s="24"/>
      <c r="T941" s="31" t="s">
        <v>35</v>
      </c>
      <c r="U941" s="34"/>
      <c r="V941" s="34"/>
      <c r="W941" s="34" t="str">
        <f t="shared" si="0"/>
        <v/>
      </c>
      <c r="X941" s="34" t="str">
        <f t="shared" si="1"/>
        <v/>
      </c>
    </row>
    <row r="942" spans="1:24" ht="14.25" customHeight="1" x14ac:dyDescent="0.25">
      <c r="A942" s="40">
        <v>4.49</v>
      </c>
      <c r="B942" s="41"/>
      <c r="C942" s="24" t="s">
        <v>3332</v>
      </c>
      <c r="D942" s="24"/>
      <c r="E942" s="24" t="s">
        <v>98</v>
      </c>
      <c r="F942" s="24" t="s">
        <v>3333</v>
      </c>
      <c r="G942" s="27" t="s">
        <v>100</v>
      </c>
      <c r="H942" s="24" t="s">
        <v>144</v>
      </c>
      <c r="I942" s="31" t="s">
        <v>3334</v>
      </c>
      <c r="J942" s="24" t="s">
        <v>3335</v>
      </c>
      <c r="K942" s="36">
        <v>229</v>
      </c>
      <c r="L942" s="36" t="s">
        <v>31</v>
      </c>
      <c r="M942" s="62" t="s">
        <v>128</v>
      </c>
      <c r="N942" s="44" t="s">
        <v>129</v>
      </c>
      <c r="O942" s="44">
        <v>2</v>
      </c>
      <c r="P942" s="24"/>
      <c r="Q942" s="31" t="s">
        <v>34</v>
      </c>
      <c r="R942" s="24"/>
      <c r="S942" s="24"/>
      <c r="T942" s="31" t="s">
        <v>35</v>
      </c>
      <c r="U942" s="34"/>
      <c r="V942" s="34"/>
      <c r="W942" s="34" t="str">
        <f t="shared" si="0"/>
        <v/>
      </c>
      <c r="X942" s="34" t="str">
        <f t="shared" si="1"/>
        <v/>
      </c>
    </row>
    <row r="943" spans="1:24" ht="14.25" customHeight="1" x14ac:dyDescent="0.25">
      <c r="A943" s="43">
        <v>0.67500000000000004</v>
      </c>
      <c r="B943" s="43">
        <v>1.35</v>
      </c>
      <c r="C943" s="24" t="s">
        <v>311</v>
      </c>
      <c r="D943" s="24"/>
      <c r="E943" s="24" t="s">
        <v>291</v>
      </c>
      <c r="F943" s="24" t="s">
        <v>3327</v>
      </c>
      <c r="G943" s="31" t="s">
        <v>293</v>
      </c>
      <c r="H943" s="24" t="s">
        <v>311</v>
      </c>
      <c r="I943" s="31" t="s">
        <v>3336</v>
      </c>
      <c r="J943" s="24" t="s">
        <v>3337</v>
      </c>
      <c r="K943" s="36">
        <v>147</v>
      </c>
      <c r="L943" s="36" t="s">
        <v>31</v>
      </c>
      <c r="M943" s="31" t="s">
        <v>133</v>
      </c>
      <c r="N943" s="24" t="s">
        <v>134</v>
      </c>
      <c r="O943" s="24">
        <v>4</v>
      </c>
      <c r="P943" s="24"/>
      <c r="Q943" s="31" t="s">
        <v>66</v>
      </c>
      <c r="R943" s="24"/>
      <c r="S943" s="24"/>
      <c r="T943" s="31" t="s">
        <v>35</v>
      </c>
      <c r="U943" s="34"/>
      <c r="V943" s="34"/>
      <c r="W943" s="34" t="str">
        <f t="shared" si="0"/>
        <v/>
      </c>
      <c r="X943" s="34" t="str">
        <f t="shared" si="1"/>
        <v/>
      </c>
    </row>
    <row r="944" spans="1:24" ht="14.25" customHeight="1" x14ac:dyDescent="0.25">
      <c r="A944" s="24">
        <v>0.82</v>
      </c>
      <c r="B944" s="24" t="s">
        <v>3338</v>
      </c>
      <c r="C944" s="24" t="s">
        <v>311</v>
      </c>
      <c r="D944" s="24"/>
      <c r="E944" s="24" t="s">
        <v>297</v>
      </c>
      <c r="F944" s="24" t="s">
        <v>3339</v>
      </c>
      <c r="G944" s="31" t="s">
        <v>110</v>
      </c>
      <c r="H944" s="24" t="s">
        <v>2515</v>
      </c>
      <c r="I944" s="31" t="s">
        <v>3340</v>
      </c>
      <c r="J944" s="24" t="s">
        <v>3341</v>
      </c>
      <c r="K944" s="36">
        <v>328</v>
      </c>
      <c r="L944" s="36" t="s">
        <v>31</v>
      </c>
      <c r="M944" s="31" t="s">
        <v>249</v>
      </c>
      <c r="N944" s="24" t="s">
        <v>185</v>
      </c>
      <c r="O944" s="24">
        <v>3</v>
      </c>
      <c r="P944" s="24"/>
      <c r="Q944" s="31" t="s">
        <v>66</v>
      </c>
      <c r="R944" s="24"/>
      <c r="S944" s="24"/>
      <c r="T944" s="31" t="s">
        <v>35</v>
      </c>
      <c r="U944" s="34"/>
      <c r="V944" s="34"/>
      <c r="W944" s="34" t="str">
        <f t="shared" si="0"/>
        <v/>
      </c>
      <c r="X944" s="34" t="str">
        <f t="shared" si="1"/>
        <v/>
      </c>
    </row>
    <row r="945" spans="1:24" ht="14.25" customHeight="1" x14ac:dyDescent="0.25">
      <c r="A945" s="24">
        <v>17.2</v>
      </c>
      <c r="B945" s="24"/>
      <c r="C945" s="24" t="s">
        <v>49</v>
      </c>
      <c r="D945" s="24"/>
      <c r="E945" s="24" t="s">
        <v>291</v>
      </c>
      <c r="F945" s="24" t="s">
        <v>3327</v>
      </c>
      <c r="G945" s="31" t="s">
        <v>293</v>
      </c>
      <c r="H945" s="24" t="s">
        <v>222</v>
      </c>
      <c r="I945" s="31" t="s">
        <v>3342</v>
      </c>
      <c r="J945" s="24" t="s">
        <v>3343</v>
      </c>
      <c r="K945" s="30">
        <v>236</v>
      </c>
      <c r="L945" s="30" t="s">
        <v>31</v>
      </c>
      <c r="M945" s="31" t="s">
        <v>249</v>
      </c>
      <c r="N945" s="24" t="s">
        <v>185</v>
      </c>
      <c r="O945" s="24">
        <v>3</v>
      </c>
      <c r="P945" s="24"/>
      <c r="Q945" s="31" t="s">
        <v>66</v>
      </c>
      <c r="R945" s="24"/>
      <c r="S945" s="24"/>
      <c r="T945" s="31" t="s">
        <v>35</v>
      </c>
      <c r="U945" s="34"/>
      <c r="V945" s="34"/>
      <c r="W945" s="34" t="str">
        <f t="shared" si="0"/>
        <v/>
      </c>
      <c r="X945" s="34" t="str">
        <f t="shared" si="1"/>
        <v/>
      </c>
    </row>
    <row r="946" spans="1:24" ht="14.25" customHeight="1" x14ac:dyDescent="0.25">
      <c r="A946" s="24">
        <v>17.2</v>
      </c>
      <c r="B946" s="24" t="s">
        <v>3344</v>
      </c>
      <c r="C946" s="24" t="s">
        <v>49</v>
      </c>
      <c r="D946" s="24"/>
      <c r="E946" s="24" t="s">
        <v>574</v>
      </c>
      <c r="F946" s="24" t="s">
        <v>3345</v>
      </c>
      <c r="G946" s="31" t="s">
        <v>69</v>
      </c>
      <c r="H946" s="24" t="s">
        <v>222</v>
      </c>
      <c r="I946" s="31" t="s">
        <v>3342</v>
      </c>
      <c r="J946" s="24" t="s">
        <v>3343</v>
      </c>
      <c r="K946" s="35">
        <v>236</v>
      </c>
      <c r="L946" s="35" t="s">
        <v>47</v>
      </c>
      <c r="M946" s="31" t="s">
        <v>249</v>
      </c>
      <c r="N946" s="24" t="s">
        <v>185</v>
      </c>
      <c r="O946" s="24">
        <v>3</v>
      </c>
      <c r="P946" s="24"/>
      <c r="Q946" s="31" t="s">
        <v>66</v>
      </c>
      <c r="R946" s="24" t="s">
        <v>45</v>
      </c>
      <c r="S946" s="24"/>
      <c r="T946" s="31" t="s">
        <v>35</v>
      </c>
      <c r="U946" s="34"/>
      <c r="V946" s="34"/>
      <c r="W946" s="34" t="str">
        <f t="shared" si="0"/>
        <v/>
      </c>
      <c r="X946" s="34" t="str">
        <f t="shared" si="1"/>
        <v/>
      </c>
    </row>
    <row r="947" spans="1:24" ht="14.25" customHeight="1" x14ac:dyDescent="0.25">
      <c r="A947" s="24">
        <v>17.2</v>
      </c>
      <c r="B947" s="24" t="s">
        <v>296</v>
      </c>
      <c r="C947" s="24" t="s">
        <v>49</v>
      </c>
      <c r="D947" s="24"/>
      <c r="E947" s="24" t="s">
        <v>67</v>
      </c>
      <c r="F947" s="24" t="s">
        <v>3346</v>
      </c>
      <c r="G947" s="31" t="s">
        <v>69</v>
      </c>
      <c r="H947" s="24" t="s">
        <v>222</v>
      </c>
      <c r="I947" s="31" t="s">
        <v>3342</v>
      </c>
      <c r="J947" s="24" t="s">
        <v>3343</v>
      </c>
      <c r="K947" s="35">
        <v>236</v>
      </c>
      <c r="L947" s="35" t="s">
        <v>48</v>
      </c>
      <c r="M947" s="31" t="s">
        <v>249</v>
      </c>
      <c r="N947" s="24" t="s">
        <v>185</v>
      </c>
      <c r="O947" s="24">
        <v>3</v>
      </c>
      <c r="P947" s="24"/>
      <c r="Q947" s="31" t="s">
        <v>66</v>
      </c>
      <c r="R947" s="24" t="s">
        <v>45</v>
      </c>
      <c r="S947" s="24"/>
      <c r="T947" s="31" t="s">
        <v>35</v>
      </c>
      <c r="U947" s="34"/>
      <c r="V947" s="34"/>
      <c r="W947" s="34" t="str">
        <f t="shared" si="0"/>
        <v/>
      </c>
      <c r="X947" s="34" t="str">
        <f t="shared" si="1"/>
        <v/>
      </c>
    </row>
    <row r="948" spans="1:24" ht="14.25" customHeight="1" x14ac:dyDescent="0.25">
      <c r="A948" s="24">
        <v>17.2</v>
      </c>
      <c r="B948" s="24"/>
      <c r="C948" s="24" t="s">
        <v>3347</v>
      </c>
      <c r="D948" s="24"/>
      <c r="E948" s="31" t="s">
        <v>3348</v>
      </c>
      <c r="F948" s="31" t="s">
        <v>3349</v>
      </c>
      <c r="G948" s="27" t="s">
        <v>39</v>
      </c>
      <c r="H948" s="24" t="s">
        <v>222</v>
      </c>
      <c r="I948" s="31" t="s">
        <v>3342</v>
      </c>
      <c r="J948" s="24" t="s">
        <v>3343</v>
      </c>
      <c r="K948" s="35">
        <v>236</v>
      </c>
      <c r="L948" s="35" t="s">
        <v>425</v>
      </c>
      <c r="M948" s="31" t="s">
        <v>249</v>
      </c>
      <c r="N948" s="24" t="s">
        <v>185</v>
      </c>
      <c r="O948" s="24">
        <v>3</v>
      </c>
      <c r="P948" s="24"/>
      <c r="Q948" s="31" t="s">
        <v>66</v>
      </c>
      <c r="R948" s="24" t="s">
        <v>45</v>
      </c>
      <c r="S948" s="24"/>
      <c r="T948" s="31" t="s">
        <v>35</v>
      </c>
      <c r="U948" s="34"/>
      <c r="V948" s="34"/>
      <c r="W948" s="34" t="str">
        <f t="shared" si="0"/>
        <v/>
      </c>
      <c r="X948" s="34" t="str">
        <f t="shared" si="1"/>
        <v/>
      </c>
    </row>
    <row r="949" spans="1:24" ht="14.25" customHeight="1" x14ac:dyDescent="0.25">
      <c r="A949" s="24">
        <v>17.2</v>
      </c>
      <c r="B949" s="24"/>
      <c r="C949" s="24" t="s">
        <v>90</v>
      </c>
      <c r="D949" s="24"/>
      <c r="E949" s="24" t="s">
        <v>3027</v>
      </c>
      <c r="F949" s="31" t="s">
        <v>3350</v>
      </c>
      <c r="G949" s="27" t="s">
        <v>39</v>
      </c>
      <c r="H949" s="24" t="s">
        <v>222</v>
      </c>
      <c r="I949" s="31" t="s">
        <v>3342</v>
      </c>
      <c r="J949" s="24" t="s">
        <v>3343</v>
      </c>
      <c r="K949" s="35">
        <v>236</v>
      </c>
      <c r="L949" s="35" t="s">
        <v>430</v>
      </c>
      <c r="M949" s="31" t="s">
        <v>249</v>
      </c>
      <c r="N949" s="24" t="s">
        <v>185</v>
      </c>
      <c r="O949" s="24">
        <v>3</v>
      </c>
      <c r="P949" s="24"/>
      <c r="Q949" s="31" t="s">
        <v>66</v>
      </c>
      <c r="R949" s="24" t="s">
        <v>45</v>
      </c>
      <c r="S949" s="24"/>
      <c r="T949" s="31" t="s">
        <v>35</v>
      </c>
      <c r="U949" s="34"/>
      <c r="V949" s="34"/>
      <c r="W949" s="34" t="str">
        <f t="shared" si="0"/>
        <v/>
      </c>
      <c r="X949" s="34" t="str">
        <f t="shared" si="1"/>
        <v/>
      </c>
    </row>
    <row r="950" spans="1:24" ht="14.25" customHeight="1" x14ac:dyDescent="0.25">
      <c r="A950" s="40">
        <v>0.84</v>
      </c>
      <c r="B950" s="41" t="s">
        <v>1901</v>
      </c>
      <c r="C950" s="24" t="s">
        <v>3351</v>
      </c>
      <c r="D950" s="24"/>
      <c r="E950" s="36" t="s">
        <v>3352</v>
      </c>
      <c r="F950" s="24" t="s">
        <v>3353</v>
      </c>
      <c r="G950" s="31" t="s">
        <v>46</v>
      </c>
      <c r="H950" s="24" t="s">
        <v>2857</v>
      </c>
      <c r="I950" s="31" t="s">
        <v>3354</v>
      </c>
      <c r="J950" s="24" t="s">
        <v>3355</v>
      </c>
      <c r="K950" s="53">
        <v>840</v>
      </c>
      <c r="L950" s="53" t="s">
        <v>31</v>
      </c>
      <c r="M950" s="62" t="s">
        <v>306</v>
      </c>
      <c r="N950" s="24" t="s">
        <v>88</v>
      </c>
      <c r="O950" s="24">
        <v>7</v>
      </c>
      <c r="P950" s="24"/>
      <c r="Q950" s="31" t="s">
        <v>34</v>
      </c>
      <c r="R950" s="24"/>
      <c r="S950" s="24"/>
      <c r="T950" s="31" t="s">
        <v>35</v>
      </c>
      <c r="U950" s="34"/>
      <c r="V950" s="34"/>
      <c r="W950" s="34" t="str">
        <f t="shared" si="0"/>
        <v/>
      </c>
      <c r="X950" s="34" t="str">
        <f t="shared" si="1"/>
        <v/>
      </c>
    </row>
    <row r="951" spans="1:24" ht="14.25" customHeight="1" x14ac:dyDescent="0.25">
      <c r="A951" s="40">
        <v>4.99</v>
      </c>
      <c r="B951" s="40" t="s">
        <v>3356</v>
      </c>
      <c r="C951" s="51" t="s">
        <v>3357</v>
      </c>
      <c r="D951" s="24"/>
      <c r="E951" s="36" t="s">
        <v>291</v>
      </c>
      <c r="F951" s="24" t="s">
        <v>3358</v>
      </c>
      <c r="G951" s="31" t="s">
        <v>293</v>
      </c>
      <c r="H951" s="51" t="s">
        <v>899</v>
      </c>
      <c r="I951" s="31" t="s">
        <v>3359</v>
      </c>
      <c r="J951" s="24" t="s">
        <v>3360</v>
      </c>
      <c r="K951" s="30">
        <v>378</v>
      </c>
      <c r="L951" s="30" t="s">
        <v>31</v>
      </c>
      <c r="M951" s="31" t="s">
        <v>153</v>
      </c>
      <c r="N951" s="24" t="s">
        <v>88</v>
      </c>
      <c r="O951" s="24">
        <v>4</v>
      </c>
      <c r="P951" s="24"/>
      <c r="Q951" s="31" t="s">
        <v>34</v>
      </c>
      <c r="R951" s="24"/>
      <c r="S951" s="24"/>
      <c r="T951" s="31" t="s">
        <v>35</v>
      </c>
      <c r="U951" s="34"/>
      <c r="V951" s="34"/>
      <c r="W951" s="34" t="str">
        <f t="shared" si="0"/>
        <v/>
      </c>
      <c r="X951" s="34" t="str">
        <f t="shared" si="1"/>
        <v/>
      </c>
    </row>
    <row r="952" spans="1:24" ht="14.25" customHeight="1" x14ac:dyDescent="0.25">
      <c r="A952" s="40">
        <v>4.99</v>
      </c>
      <c r="B952" s="40" t="s">
        <v>3361</v>
      </c>
      <c r="C952" s="24" t="s">
        <v>754</v>
      </c>
      <c r="D952" s="24"/>
      <c r="E952" s="24" t="s">
        <v>517</v>
      </c>
      <c r="F952" s="24" t="s">
        <v>3362</v>
      </c>
      <c r="G952" s="31" t="s">
        <v>110</v>
      </c>
      <c r="H952" s="24" t="s">
        <v>899</v>
      </c>
      <c r="I952" s="31" t="s">
        <v>3359</v>
      </c>
      <c r="J952" s="24" t="s">
        <v>3360</v>
      </c>
      <c r="K952" s="35">
        <v>378</v>
      </c>
      <c r="L952" s="35" t="s">
        <v>47</v>
      </c>
      <c r="M952" s="31" t="s">
        <v>153</v>
      </c>
      <c r="N952" s="24" t="s">
        <v>88</v>
      </c>
      <c r="O952" s="24">
        <v>4</v>
      </c>
      <c r="P952" s="24"/>
      <c r="Q952" s="31" t="s">
        <v>34</v>
      </c>
      <c r="R952" s="24"/>
      <c r="S952" s="24"/>
      <c r="T952" s="31" t="s">
        <v>35</v>
      </c>
      <c r="U952" s="34"/>
      <c r="V952" s="34"/>
      <c r="W952" s="34" t="str">
        <f t="shared" si="0"/>
        <v/>
      </c>
      <c r="X952" s="34" t="str">
        <f t="shared" si="1"/>
        <v/>
      </c>
    </row>
    <row r="953" spans="1:24" ht="14.25" customHeight="1" x14ac:dyDescent="0.25">
      <c r="A953" s="40">
        <v>4.99</v>
      </c>
      <c r="B953" s="40" t="s">
        <v>3363</v>
      </c>
      <c r="C953" s="24" t="s">
        <v>747</v>
      </c>
      <c r="D953" s="24"/>
      <c r="E953" s="24" t="s">
        <v>122</v>
      </c>
      <c r="F953" s="24" t="s">
        <v>3364</v>
      </c>
      <c r="G953" s="31" t="s">
        <v>93</v>
      </c>
      <c r="H953" s="24" t="s">
        <v>899</v>
      </c>
      <c r="I953" s="31" t="s">
        <v>3359</v>
      </c>
      <c r="J953" s="24" t="s">
        <v>3360</v>
      </c>
      <c r="K953" s="35">
        <v>378</v>
      </c>
      <c r="L953" s="35" t="s">
        <v>48</v>
      </c>
      <c r="M953" s="31" t="s">
        <v>153</v>
      </c>
      <c r="N953" s="24" t="s">
        <v>88</v>
      </c>
      <c r="O953" s="24">
        <v>4</v>
      </c>
      <c r="P953" s="24"/>
      <c r="Q953" s="31" t="s">
        <v>34</v>
      </c>
      <c r="R953" s="24"/>
      <c r="S953" s="24"/>
      <c r="T953" s="31" t="s">
        <v>35</v>
      </c>
      <c r="U953" s="34"/>
      <c r="V953" s="34"/>
      <c r="W953" s="34" t="str">
        <f t="shared" si="0"/>
        <v/>
      </c>
      <c r="X953" s="34" t="str">
        <f t="shared" si="1"/>
        <v/>
      </c>
    </row>
    <row r="954" spans="1:24" ht="14.25" customHeight="1" x14ac:dyDescent="0.25">
      <c r="A954" s="40">
        <v>6.5</v>
      </c>
      <c r="B954" s="40" t="s">
        <v>3365</v>
      </c>
      <c r="C954" s="24" t="s">
        <v>3366</v>
      </c>
      <c r="D954" s="24"/>
      <c r="E954" s="24" t="s">
        <v>517</v>
      </c>
      <c r="F954" s="24" t="s">
        <v>3367</v>
      </c>
      <c r="G954" s="31" t="s">
        <v>110</v>
      </c>
      <c r="H954" s="24" t="s">
        <v>207</v>
      </c>
      <c r="I954" s="31" t="s">
        <v>3368</v>
      </c>
      <c r="J954" s="24" t="s">
        <v>3369</v>
      </c>
      <c r="K954" s="53">
        <v>379</v>
      </c>
      <c r="L954" s="53" t="s">
        <v>31</v>
      </c>
      <c r="M954" s="31" t="s">
        <v>153</v>
      </c>
      <c r="N954" s="24" t="s">
        <v>88</v>
      </c>
      <c r="O954" s="24">
        <v>4</v>
      </c>
      <c r="P954" s="24"/>
      <c r="Q954" s="31" t="s">
        <v>34</v>
      </c>
      <c r="R954" s="24"/>
      <c r="S954" s="24"/>
      <c r="T954" s="31" t="s">
        <v>35</v>
      </c>
      <c r="U954" s="34"/>
      <c r="V954" s="34"/>
      <c r="W954" s="34" t="str">
        <f t="shared" si="0"/>
        <v/>
      </c>
      <c r="X954" s="34" t="str">
        <f t="shared" si="1"/>
        <v/>
      </c>
    </row>
    <row r="955" spans="1:24" ht="14.25" customHeight="1" x14ac:dyDescent="0.25">
      <c r="A955" s="24">
        <v>6.6</v>
      </c>
      <c r="B955" s="24" t="s">
        <v>3370</v>
      </c>
      <c r="C955" s="24" t="s">
        <v>798</v>
      </c>
      <c r="D955" s="24"/>
      <c r="E955" s="24" t="s">
        <v>291</v>
      </c>
      <c r="F955" s="24" t="s">
        <v>3371</v>
      </c>
      <c r="G955" s="31" t="s">
        <v>293</v>
      </c>
      <c r="H955" s="24" t="s">
        <v>3372</v>
      </c>
      <c r="I955" s="31" t="s">
        <v>3373</v>
      </c>
      <c r="J955" s="24" t="s">
        <v>3374</v>
      </c>
      <c r="K955" s="30">
        <v>325</v>
      </c>
      <c r="L955" s="30" t="s">
        <v>31</v>
      </c>
      <c r="M955" s="31" t="s">
        <v>249</v>
      </c>
      <c r="N955" s="24" t="s">
        <v>185</v>
      </c>
      <c r="O955" s="24">
        <v>3</v>
      </c>
      <c r="P955" s="24"/>
      <c r="Q955" s="31" t="s">
        <v>66</v>
      </c>
      <c r="R955" s="24"/>
      <c r="S955" s="24"/>
      <c r="T955" s="31" t="s">
        <v>35</v>
      </c>
      <c r="U955" s="34"/>
      <c r="V955" s="34"/>
      <c r="W955" s="34" t="str">
        <f t="shared" si="0"/>
        <v/>
      </c>
      <c r="X955" s="34" t="str">
        <f t="shared" si="1"/>
        <v/>
      </c>
    </row>
    <row r="956" spans="1:24" ht="14.25" customHeight="1" x14ac:dyDescent="0.25">
      <c r="A956" s="24">
        <v>6.6</v>
      </c>
      <c r="B956" s="24" t="s">
        <v>3375</v>
      </c>
      <c r="C956" s="24" t="s">
        <v>573</v>
      </c>
      <c r="D956" s="24"/>
      <c r="E956" s="36" t="s">
        <v>517</v>
      </c>
      <c r="F956" s="24" t="s">
        <v>3376</v>
      </c>
      <c r="G956" s="31" t="s">
        <v>110</v>
      </c>
      <c r="H956" s="24" t="s">
        <v>3372</v>
      </c>
      <c r="I956" s="31" t="s">
        <v>3373</v>
      </c>
      <c r="J956" s="24" t="s">
        <v>3374</v>
      </c>
      <c r="K956" s="35">
        <v>325</v>
      </c>
      <c r="L956" s="35" t="s">
        <v>47</v>
      </c>
      <c r="M956" s="31" t="s">
        <v>249</v>
      </c>
      <c r="N956" s="24" t="s">
        <v>185</v>
      </c>
      <c r="O956" s="24">
        <v>3</v>
      </c>
      <c r="P956" s="24"/>
      <c r="Q956" s="31" t="s">
        <v>66</v>
      </c>
      <c r="R956" s="24"/>
      <c r="S956" s="24"/>
      <c r="T956" s="31" t="s">
        <v>35</v>
      </c>
      <c r="U956" s="34"/>
      <c r="V956" s="34"/>
      <c r="W956" s="34" t="str">
        <f t="shared" si="0"/>
        <v/>
      </c>
      <c r="X956" s="34" t="str">
        <f t="shared" si="1"/>
        <v/>
      </c>
    </row>
    <row r="957" spans="1:24" ht="14.25" customHeight="1" x14ac:dyDescent="0.25">
      <c r="A957" s="24">
        <v>6.6</v>
      </c>
      <c r="B957" s="24"/>
      <c r="C957" s="24" t="s">
        <v>573</v>
      </c>
      <c r="D957" s="24"/>
      <c r="E957" s="24" t="s">
        <v>1640</v>
      </c>
      <c r="F957" s="24" t="s">
        <v>3377</v>
      </c>
      <c r="G957" s="31" t="s">
        <v>46</v>
      </c>
      <c r="H957" s="24" t="s">
        <v>3372</v>
      </c>
      <c r="I957" s="31" t="s">
        <v>3373</v>
      </c>
      <c r="J957" s="24" t="s">
        <v>3374</v>
      </c>
      <c r="K957" s="35">
        <v>325</v>
      </c>
      <c r="L957" s="35" t="s">
        <v>48</v>
      </c>
      <c r="M957" s="31" t="s">
        <v>249</v>
      </c>
      <c r="N957" s="24" t="s">
        <v>185</v>
      </c>
      <c r="O957" s="24">
        <v>3</v>
      </c>
      <c r="P957" s="24"/>
      <c r="Q957" s="31" t="s">
        <v>66</v>
      </c>
      <c r="R957" s="24"/>
      <c r="S957" s="24"/>
      <c r="T957" s="31" t="s">
        <v>35</v>
      </c>
      <c r="U957" s="34"/>
      <c r="V957" s="34"/>
      <c r="W957" s="34" t="str">
        <f t="shared" si="0"/>
        <v/>
      </c>
      <c r="X957" s="34" t="str">
        <f t="shared" si="1"/>
        <v/>
      </c>
    </row>
    <row r="958" spans="1:24" ht="14.25" customHeight="1" x14ac:dyDescent="0.25">
      <c r="A958" s="24">
        <v>6.6</v>
      </c>
      <c r="B958" s="24" t="s">
        <v>3378</v>
      </c>
      <c r="C958" s="24" t="s">
        <v>573</v>
      </c>
      <c r="D958" s="24"/>
      <c r="E958" s="24" t="s">
        <v>552</v>
      </c>
      <c r="F958" s="24" t="s">
        <v>3379</v>
      </c>
      <c r="G958" s="31" t="s">
        <v>106</v>
      </c>
      <c r="H958" s="24" t="s">
        <v>3372</v>
      </c>
      <c r="I958" s="31" t="s">
        <v>3373</v>
      </c>
      <c r="J958" s="24" t="s">
        <v>3374</v>
      </c>
      <c r="K958" s="35">
        <v>325</v>
      </c>
      <c r="L958" s="35" t="s">
        <v>425</v>
      </c>
      <c r="M958" s="31" t="s">
        <v>249</v>
      </c>
      <c r="N958" s="24" t="s">
        <v>185</v>
      </c>
      <c r="O958" s="24">
        <v>3</v>
      </c>
      <c r="P958" s="24"/>
      <c r="Q958" s="31" t="s">
        <v>66</v>
      </c>
      <c r="R958" s="24"/>
      <c r="S958" s="24"/>
      <c r="T958" s="31" t="s">
        <v>35</v>
      </c>
      <c r="U958" s="34"/>
      <c r="V958" s="34"/>
      <c r="W958" s="34" t="str">
        <f t="shared" si="0"/>
        <v/>
      </c>
      <c r="X958" s="34" t="str">
        <f t="shared" si="1"/>
        <v/>
      </c>
    </row>
    <row r="959" spans="1:24" ht="14.25" customHeight="1" x14ac:dyDescent="0.25">
      <c r="A959" s="40">
        <v>11.97</v>
      </c>
      <c r="B959" s="41" t="s">
        <v>2217</v>
      </c>
      <c r="C959" s="24" t="s">
        <v>3380</v>
      </c>
      <c r="D959" s="24"/>
      <c r="E959" s="24" t="s">
        <v>552</v>
      </c>
      <c r="F959" s="24" t="s">
        <v>3381</v>
      </c>
      <c r="G959" s="31" t="s">
        <v>110</v>
      </c>
      <c r="H959" s="24" t="s">
        <v>3382</v>
      </c>
      <c r="I959" s="31" t="s">
        <v>3383</v>
      </c>
      <c r="J959" s="24" t="s">
        <v>3384</v>
      </c>
      <c r="K959" s="36">
        <v>838</v>
      </c>
      <c r="L959" s="36" t="s">
        <v>31</v>
      </c>
      <c r="M959" s="31" t="s">
        <v>306</v>
      </c>
      <c r="N959" s="24" t="s">
        <v>88</v>
      </c>
      <c r="O959" s="24">
        <v>7</v>
      </c>
      <c r="P959" s="24"/>
      <c r="Q959" s="31" t="s">
        <v>34</v>
      </c>
      <c r="R959" s="24"/>
      <c r="S959" s="24"/>
      <c r="T959" s="31" t="s">
        <v>35</v>
      </c>
      <c r="U959" s="34"/>
      <c r="V959" s="34"/>
      <c r="W959" s="34" t="str">
        <f t="shared" si="0"/>
        <v/>
      </c>
      <c r="X959" s="34" t="str">
        <f t="shared" si="1"/>
        <v/>
      </c>
    </row>
    <row r="960" spans="1:24" ht="14.25" customHeight="1" x14ac:dyDescent="0.25">
      <c r="A960" s="40">
        <v>0.997</v>
      </c>
      <c r="B960" s="41" t="s">
        <v>442</v>
      </c>
      <c r="C960" s="24" t="s">
        <v>3385</v>
      </c>
      <c r="D960" s="24"/>
      <c r="E960" s="24" t="s">
        <v>122</v>
      </c>
      <c r="F960" s="24" t="s">
        <v>3386</v>
      </c>
      <c r="G960" s="31" t="s">
        <v>110</v>
      </c>
      <c r="H960" s="24" t="s">
        <v>2857</v>
      </c>
      <c r="I960" s="31" t="s">
        <v>3387</v>
      </c>
      <c r="J960" s="24" t="s">
        <v>3388</v>
      </c>
      <c r="K960" s="30">
        <v>839</v>
      </c>
      <c r="L960" s="30" t="s">
        <v>31</v>
      </c>
      <c r="M960" s="31" t="s">
        <v>306</v>
      </c>
      <c r="N960" s="24" t="s">
        <v>88</v>
      </c>
      <c r="O960" s="24">
        <v>7</v>
      </c>
      <c r="P960" s="24"/>
      <c r="Q960" s="31" t="s">
        <v>34</v>
      </c>
      <c r="R960" s="24"/>
      <c r="S960" s="24"/>
      <c r="T960" s="31" t="s">
        <v>35</v>
      </c>
      <c r="U960" s="34"/>
      <c r="V960" s="34"/>
      <c r="W960" s="34" t="str">
        <f t="shared" si="0"/>
        <v/>
      </c>
      <c r="X960" s="34" t="str">
        <f t="shared" si="1"/>
        <v/>
      </c>
    </row>
    <row r="961" spans="1:24" ht="14.25" customHeight="1" x14ac:dyDescent="0.25">
      <c r="A961" s="40">
        <v>0.997</v>
      </c>
      <c r="B961" s="41" t="s">
        <v>695</v>
      </c>
      <c r="C961" s="51" t="s">
        <v>3389</v>
      </c>
      <c r="D961" s="24"/>
      <c r="E961" s="24" t="s">
        <v>552</v>
      </c>
      <c r="F961" s="24" t="s">
        <v>3390</v>
      </c>
      <c r="G961" s="31" t="s">
        <v>110</v>
      </c>
      <c r="H961" s="51" t="s">
        <v>2857</v>
      </c>
      <c r="I961" s="31" t="s">
        <v>3387</v>
      </c>
      <c r="J961" s="24" t="s">
        <v>3388</v>
      </c>
      <c r="K961" s="35">
        <v>839</v>
      </c>
      <c r="L961" s="35" t="s">
        <v>47</v>
      </c>
      <c r="M961" s="31" t="s">
        <v>306</v>
      </c>
      <c r="N961" s="24" t="s">
        <v>88</v>
      </c>
      <c r="O961" s="24">
        <v>7</v>
      </c>
      <c r="P961" s="24"/>
      <c r="Q961" s="31" t="s">
        <v>34</v>
      </c>
      <c r="R961" s="24"/>
      <c r="S961" s="24"/>
      <c r="T961" s="31" t="s">
        <v>35</v>
      </c>
      <c r="U961" s="34"/>
      <c r="V961" s="34"/>
      <c r="W961" s="34" t="str">
        <f t="shared" si="0"/>
        <v/>
      </c>
      <c r="X961" s="34" t="str">
        <f t="shared" si="1"/>
        <v/>
      </c>
    </row>
    <row r="962" spans="1:24" ht="14.25" customHeight="1" x14ac:dyDescent="0.25">
      <c r="A962" s="40">
        <v>2.99</v>
      </c>
      <c r="B962" s="40" t="s">
        <v>491</v>
      </c>
      <c r="C962" s="51" t="s">
        <v>3391</v>
      </c>
      <c r="D962" s="24"/>
      <c r="E962" s="24" t="s">
        <v>950</v>
      </c>
      <c r="F962" s="24" t="s">
        <v>3392</v>
      </c>
      <c r="G962" s="31" t="s">
        <v>83</v>
      </c>
      <c r="H962" s="51" t="s">
        <v>40</v>
      </c>
      <c r="I962" s="84" t="s">
        <v>3393</v>
      </c>
      <c r="J962" s="24" t="s">
        <v>3394</v>
      </c>
      <c r="K962" s="36">
        <v>24</v>
      </c>
      <c r="L962" s="36" t="s">
        <v>31</v>
      </c>
      <c r="M962" s="31" t="s">
        <v>170</v>
      </c>
      <c r="N962" s="24" t="s">
        <v>129</v>
      </c>
      <c r="O962" s="24">
        <v>1</v>
      </c>
      <c r="P962" s="24"/>
      <c r="Q962" s="31" t="s">
        <v>34</v>
      </c>
      <c r="R962" s="24"/>
      <c r="S962" s="24"/>
      <c r="T962" s="31" t="s">
        <v>35</v>
      </c>
      <c r="U962" s="34"/>
      <c r="V962" s="34"/>
      <c r="W962" s="34" t="str">
        <f t="shared" si="0"/>
        <v/>
      </c>
      <c r="X962" s="34" t="str">
        <f t="shared" si="1"/>
        <v/>
      </c>
    </row>
    <row r="963" spans="1:24" ht="14.25" customHeight="1" x14ac:dyDescent="0.25">
      <c r="A963" s="40">
        <v>7.8666666666666671</v>
      </c>
      <c r="B963" s="41">
        <v>8</v>
      </c>
      <c r="C963" s="51" t="s">
        <v>207</v>
      </c>
      <c r="D963" s="24"/>
      <c r="E963" s="24" t="s">
        <v>574</v>
      </c>
      <c r="F963" s="24" t="s">
        <v>3395</v>
      </c>
      <c r="G963" s="31" t="s">
        <v>69</v>
      </c>
      <c r="H963" s="51" t="s">
        <v>561</v>
      </c>
      <c r="I963" s="84" t="s">
        <v>3396</v>
      </c>
      <c r="J963" s="24" t="s">
        <v>3397</v>
      </c>
      <c r="K963" s="36">
        <v>309</v>
      </c>
      <c r="L963" s="36" t="s">
        <v>31</v>
      </c>
      <c r="M963" s="31" t="s">
        <v>318</v>
      </c>
      <c r="N963" s="24" t="s">
        <v>33</v>
      </c>
      <c r="O963" s="24">
        <v>3</v>
      </c>
      <c r="P963" s="24"/>
      <c r="Q963" s="31" t="s">
        <v>34</v>
      </c>
      <c r="R963" s="49"/>
      <c r="S963" s="49"/>
      <c r="T963" s="31" t="s">
        <v>35</v>
      </c>
      <c r="U963" s="34"/>
      <c r="V963" s="34"/>
      <c r="W963" s="34" t="str">
        <f t="shared" si="0"/>
        <v/>
      </c>
      <c r="X963" s="34" t="str">
        <f t="shared" si="1"/>
        <v/>
      </c>
    </row>
    <row r="964" spans="1:24" ht="14.25" customHeight="1" x14ac:dyDescent="0.25">
      <c r="A964" s="40">
        <v>0.32142857142857151</v>
      </c>
      <c r="B964" s="41">
        <v>0.45</v>
      </c>
      <c r="C964" s="51" t="s">
        <v>24</v>
      </c>
      <c r="D964" s="24"/>
      <c r="E964" s="24" t="s">
        <v>574</v>
      </c>
      <c r="F964" s="24" t="s">
        <v>3395</v>
      </c>
      <c r="G964" s="31" t="s">
        <v>69</v>
      </c>
      <c r="H964" s="51" t="s">
        <v>28</v>
      </c>
      <c r="I964" s="84" t="s">
        <v>3398</v>
      </c>
      <c r="J964" s="24" t="s">
        <v>3399</v>
      </c>
      <c r="K964" s="36">
        <v>308</v>
      </c>
      <c r="L964" s="36" t="s">
        <v>31</v>
      </c>
      <c r="M964" s="31" t="s">
        <v>318</v>
      </c>
      <c r="N964" s="24" t="s">
        <v>33</v>
      </c>
      <c r="O964" s="24">
        <v>3</v>
      </c>
      <c r="P964" s="24"/>
      <c r="Q964" s="31" t="s">
        <v>34</v>
      </c>
      <c r="R964" s="49"/>
      <c r="S964" s="49"/>
      <c r="T964" s="31" t="s">
        <v>35</v>
      </c>
      <c r="U964" s="34"/>
      <c r="V964" s="34"/>
      <c r="W964" s="34" t="str">
        <f t="shared" si="0"/>
        <v/>
      </c>
      <c r="X964" s="34" t="str">
        <f t="shared" si="1"/>
        <v/>
      </c>
    </row>
    <row r="965" spans="1:24" ht="14.25" customHeight="1" x14ac:dyDescent="0.25">
      <c r="A965" s="40">
        <v>1.7499999999999998</v>
      </c>
      <c r="B965" s="40">
        <v>3.7</v>
      </c>
      <c r="C965" s="24" t="s">
        <v>24</v>
      </c>
      <c r="D965" s="24"/>
      <c r="E965" s="24" t="s">
        <v>1078</v>
      </c>
      <c r="F965" s="24" t="s">
        <v>3400</v>
      </c>
      <c r="G965" s="27" t="s">
        <v>39</v>
      </c>
      <c r="H965" s="51" t="s">
        <v>28</v>
      </c>
      <c r="I965" s="84" t="s">
        <v>3401</v>
      </c>
      <c r="J965" s="24" t="s">
        <v>3402</v>
      </c>
      <c r="K965" s="36">
        <v>79</v>
      </c>
      <c r="L965" s="36" t="s">
        <v>31</v>
      </c>
      <c r="M965" s="31" t="s">
        <v>622</v>
      </c>
      <c r="N965" s="24" t="s">
        <v>33</v>
      </c>
      <c r="O965" s="24">
        <v>6</v>
      </c>
      <c r="P965" s="31" t="s">
        <v>623</v>
      </c>
      <c r="Q965" s="31" t="s">
        <v>34</v>
      </c>
      <c r="R965" s="24"/>
      <c r="S965" s="24" t="s">
        <v>329</v>
      </c>
      <c r="T965" s="31" t="s">
        <v>35</v>
      </c>
      <c r="U965" s="34"/>
      <c r="V965" s="34"/>
      <c r="W965" s="34" t="str">
        <f t="shared" si="0"/>
        <v/>
      </c>
      <c r="X965" s="34" t="str">
        <f t="shared" si="1"/>
        <v/>
      </c>
    </row>
    <row r="966" spans="1:24" ht="14.25" customHeight="1" x14ac:dyDescent="0.25">
      <c r="A966" s="93">
        <v>51</v>
      </c>
      <c r="B966" s="93">
        <v>60</v>
      </c>
      <c r="C966" s="94" t="s">
        <v>49</v>
      </c>
      <c r="D966" s="95" t="s">
        <v>818</v>
      </c>
      <c r="E966" s="94" t="s">
        <v>3403</v>
      </c>
      <c r="F966" s="94" t="s">
        <v>3404</v>
      </c>
      <c r="G966" s="95" t="s">
        <v>3405</v>
      </c>
      <c r="H966" s="128" t="s">
        <v>40</v>
      </c>
      <c r="I966" s="167" t="s">
        <v>3406</v>
      </c>
      <c r="J966" s="94" t="s">
        <v>3404</v>
      </c>
      <c r="K966" s="96">
        <v>569</v>
      </c>
      <c r="L966" s="96" t="s">
        <v>31</v>
      </c>
      <c r="M966" s="95" t="s">
        <v>1492</v>
      </c>
      <c r="N966" s="94" t="s">
        <v>58</v>
      </c>
      <c r="O966" s="94">
        <v>6</v>
      </c>
      <c r="P966" s="94" t="s">
        <v>44</v>
      </c>
      <c r="Q966" s="95" t="s">
        <v>34</v>
      </c>
      <c r="R966" s="94"/>
      <c r="S966" s="94" t="s">
        <v>44</v>
      </c>
      <c r="T966" s="94"/>
      <c r="U966" s="34"/>
      <c r="V966" s="34"/>
      <c r="W966" s="34" t="str">
        <f t="shared" si="0"/>
        <v/>
      </c>
      <c r="X966" s="34" t="str">
        <f t="shared" si="1"/>
        <v/>
      </c>
    </row>
    <row r="967" spans="1:24" ht="14.25" customHeight="1" x14ac:dyDescent="0.25">
      <c r="A967" s="22">
        <v>236</v>
      </c>
      <c r="B967" s="23">
        <v>520</v>
      </c>
      <c r="C967" s="24"/>
      <c r="D967" s="24"/>
      <c r="E967" s="25" t="s">
        <v>37</v>
      </c>
      <c r="F967" s="25" t="s">
        <v>3407</v>
      </c>
      <c r="G967" s="27" t="s">
        <v>39</v>
      </c>
      <c r="H967" s="86" t="s">
        <v>40</v>
      </c>
      <c r="I967" s="84" t="s">
        <v>3408</v>
      </c>
      <c r="J967" s="25" t="s">
        <v>3409</v>
      </c>
      <c r="K967" s="30">
        <v>40</v>
      </c>
      <c r="L967" s="30" t="s">
        <v>31</v>
      </c>
      <c r="M967" s="31" t="s">
        <v>43</v>
      </c>
      <c r="N967" s="24">
        <v>2018</v>
      </c>
      <c r="O967" s="24">
        <v>51</v>
      </c>
      <c r="P967" s="24" t="s">
        <v>44</v>
      </c>
      <c r="Q967" s="31" t="s">
        <v>34</v>
      </c>
      <c r="R967" s="24" t="s">
        <v>45</v>
      </c>
      <c r="S967" s="24" t="s">
        <v>44</v>
      </c>
      <c r="T967" s="31" t="s">
        <v>35</v>
      </c>
      <c r="U967" s="34"/>
      <c r="V967" s="34"/>
      <c r="W967" s="34" t="str">
        <f t="shared" si="0"/>
        <v/>
      </c>
      <c r="X967" s="34" t="str">
        <f t="shared" si="1"/>
        <v/>
      </c>
    </row>
    <row r="968" spans="1:24" ht="14.25" customHeight="1" x14ac:dyDescent="0.25">
      <c r="A968" s="22">
        <v>236</v>
      </c>
      <c r="B968" s="23">
        <v>520</v>
      </c>
      <c r="C968" s="24"/>
      <c r="D968" s="24"/>
      <c r="E968" s="25" t="s">
        <v>37</v>
      </c>
      <c r="F968" s="25" t="s">
        <v>3407</v>
      </c>
      <c r="G968" s="27" t="s">
        <v>46</v>
      </c>
      <c r="H968" s="86" t="s">
        <v>40</v>
      </c>
      <c r="I968" s="84" t="s">
        <v>3408</v>
      </c>
      <c r="J968" s="25" t="s">
        <v>3409</v>
      </c>
      <c r="K968" s="35">
        <v>40</v>
      </c>
      <c r="L968" s="35" t="s">
        <v>47</v>
      </c>
      <c r="M968" s="31" t="s">
        <v>43</v>
      </c>
      <c r="N968" s="24">
        <v>2018</v>
      </c>
      <c r="O968" s="24">
        <v>51</v>
      </c>
      <c r="P968" s="24" t="s">
        <v>44</v>
      </c>
      <c r="Q968" s="31" t="s">
        <v>34</v>
      </c>
      <c r="R968" s="24" t="s">
        <v>45</v>
      </c>
      <c r="S968" s="24" t="s">
        <v>44</v>
      </c>
      <c r="T968" s="31" t="s">
        <v>35</v>
      </c>
      <c r="U968" s="34"/>
      <c r="V968" s="34"/>
      <c r="W968" s="34" t="str">
        <f t="shared" si="0"/>
        <v/>
      </c>
      <c r="X968" s="34" t="str">
        <f t="shared" si="1"/>
        <v/>
      </c>
    </row>
    <row r="969" spans="1:24" ht="14.25" customHeight="1" x14ac:dyDescent="0.25">
      <c r="A969" s="22">
        <v>236</v>
      </c>
      <c r="B969" s="23">
        <v>520</v>
      </c>
      <c r="C969" s="51"/>
      <c r="D969" s="24"/>
      <c r="E969" s="25" t="s">
        <v>37</v>
      </c>
      <c r="F969" s="25" t="s">
        <v>3407</v>
      </c>
      <c r="G969" s="31" t="s">
        <v>27</v>
      </c>
      <c r="H969" s="86" t="s">
        <v>40</v>
      </c>
      <c r="I969" s="84" t="s">
        <v>3408</v>
      </c>
      <c r="J969" s="25" t="s">
        <v>3409</v>
      </c>
      <c r="K969" s="35">
        <v>40</v>
      </c>
      <c r="L969" s="35" t="s">
        <v>48</v>
      </c>
      <c r="M969" s="31" t="s">
        <v>43</v>
      </c>
      <c r="N969" s="24">
        <v>2018</v>
      </c>
      <c r="O969" s="24">
        <v>51</v>
      </c>
      <c r="P969" s="24" t="s">
        <v>44</v>
      </c>
      <c r="Q969" s="31" t="s">
        <v>34</v>
      </c>
      <c r="R969" s="24" t="s">
        <v>45</v>
      </c>
      <c r="S969" s="24" t="s">
        <v>44</v>
      </c>
      <c r="T969" s="31" t="s">
        <v>35</v>
      </c>
      <c r="U969" s="34"/>
      <c r="V969" s="34"/>
      <c r="W969" s="34" t="str">
        <f t="shared" si="0"/>
        <v/>
      </c>
      <c r="X969" s="34" t="str">
        <f t="shared" si="1"/>
        <v/>
      </c>
    </row>
    <row r="970" spans="1:24" ht="14.25" customHeight="1" x14ac:dyDescent="0.25">
      <c r="A970" s="130">
        <v>21.6</v>
      </c>
      <c r="B970" s="51">
        <v>28.2</v>
      </c>
      <c r="C970" s="24" t="s">
        <v>3410</v>
      </c>
      <c r="D970" s="51"/>
      <c r="E970" s="24" t="s">
        <v>2484</v>
      </c>
      <c r="F970" s="51" t="s">
        <v>3411</v>
      </c>
      <c r="G970" s="31" t="s">
        <v>2790</v>
      </c>
      <c r="H970" s="31" t="s">
        <v>2791</v>
      </c>
      <c r="I970" s="31" t="s">
        <v>3412</v>
      </c>
      <c r="J970" s="24" t="s">
        <v>3413</v>
      </c>
      <c r="K970" s="36">
        <v>2</v>
      </c>
      <c r="L970" s="36" t="s">
        <v>31</v>
      </c>
      <c r="M970" s="31" t="s">
        <v>2794</v>
      </c>
      <c r="N970" s="24" t="s">
        <v>839</v>
      </c>
      <c r="O970" s="24"/>
      <c r="P970" s="24" t="s">
        <v>2795</v>
      </c>
      <c r="Q970" s="31" t="s">
        <v>1607</v>
      </c>
      <c r="R970" s="24"/>
      <c r="S970" s="24" t="s">
        <v>2625</v>
      </c>
      <c r="T970" s="31" t="s">
        <v>35</v>
      </c>
      <c r="U970" s="34"/>
      <c r="V970" s="34"/>
      <c r="W970" s="34" t="str">
        <f t="shared" si="0"/>
        <v/>
      </c>
      <c r="X970" s="34" t="str">
        <f t="shared" si="1"/>
        <v/>
      </c>
    </row>
    <row r="971" spans="1:24" ht="14.25" customHeight="1" x14ac:dyDescent="0.25">
      <c r="A971" s="40">
        <v>5.29</v>
      </c>
      <c r="B971" s="40" t="s">
        <v>3414</v>
      </c>
      <c r="C971" s="24" t="s">
        <v>3415</v>
      </c>
      <c r="D971" s="24"/>
      <c r="E971" s="24" t="s">
        <v>841</v>
      </c>
      <c r="F971" s="24" t="s">
        <v>3416</v>
      </c>
      <c r="G971" s="27" t="s">
        <v>46</v>
      </c>
      <c r="H971" s="24" t="s">
        <v>798</v>
      </c>
      <c r="I971" s="31" t="s">
        <v>3417</v>
      </c>
      <c r="J971" s="24" t="s">
        <v>3418</v>
      </c>
      <c r="K971" s="36">
        <v>403</v>
      </c>
      <c r="L971" s="36" t="s">
        <v>31</v>
      </c>
      <c r="M971" s="31" t="s">
        <v>153</v>
      </c>
      <c r="N971" s="24" t="s">
        <v>88</v>
      </c>
      <c r="O971" s="24">
        <v>4</v>
      </c>
      <c r="P971" s="24"/>
      <c r="Q971" s="31" t="s">
        <v>34</v>
      </c>
      <c r="R971" s="24"/>
      <c r="S971" s="24"/>
      <c r="T971" s="31" t="s">
        <v>35</v>
      </c>
      <c r="U971" s="34"/>
      <c r="V971" s="34"/>
      <c r="W971" s="34" t="str">
        <f t="shared" si="0"/>
        <v/>
      </c>
      <c r="X971" s="34" t="str">
        <f t="shared" si="1"/>
        <v/>
      </c>
    </row>
    <row r="972" spans="1:24" ht="14.25" customHeight="1" x14ac:dyDescent="0.25">
      <c r="A972" s="40">
        <v>5.24</v>
      </c>
      <c r="B972" s="40" t="s">
        <v>499</v>
      </c>
      <c r="C972" s="24" t="s">
        <v>747</v>
      </c>
      <c r="D972" s="24"/>
      <c r="E972" s="24" t="s">
        <v>841</v>
      </c>
      <c r="F972" s="24" t="s">
        <v>3419</v>
      </c>
      <c r="G972" s="27" t="s">
        <v>93</v>
      </c>
      <c r="H972" s="24" t="s">
        <v>798</v>
      </c>
      <c r="I972" s="31" t="s">
        <v>3420</v>
      </c>
      <c r="J972" s="24" t="s">
        <v>3421</v>
      </c>
      <c r="K972" s="36">
        <v>404</v>
      </c>
      <c r="L972" s="36" t="s">
        <v>31</v>
      </c>
      <c r="M972" s="31" t="s">
        <v>153</v>
      </c>
      <c r="N972" s="24" t="s">
        <v>88</v>
      </c>
      <c r="O972" s="24">
        <v>4</v>
      </c>
      <c r="P972" s="24"/>
      <c r="Q972" s="31" t="s">
        <v>34</v>
      </c>
      <c r="R972" s="24"/>
      <c r="S972" s="24"/>
      <c r="T972" s="31" t="s">
        <v>35</v>
      </c>
      <c r="U972" s="34"/>
      <c r="V972" s="34"/>
      <c r="W972" s="34" t="str">
        <f t="shared" si="0"/>
        <v/>
      </c>
      <c r="X972" s="34" t="str">
        <f t="shared" si="1"/>
        <v/>
      </c>
    </row>
    <row r="973" spans="1:24" ht="14.25" customHeight="1" x14ac:dyDescent="0.25">
      <c r="A973" s="24">
        <v>0.54</v>
      </c>
      <c r="B973" s="24" t="s">
        <v>3422</v>
      </c>
      <c r="C973" s="24" t="s">
        <v>24</v>
      </c>
      <c r="D973" s="24"/>
      <c r="E973" s="24" t="s">
        <v>618</v>
      </c>
      <c r="F973" s="24" t="s">
        <v>3423</v>
      </c>
      <c r="G973" s="31" t="s">
        <v>46</v>
      </c>
      <c r="H973" s="24" t="s">
        <v>84</v>
      </c>
      <c r="I973" s="31" t="s">
        <v>3424</v>
      </c>
      <c r="J973" s="24" t="s">
        <v>3425</v>
      </c>
      <c r="K973" s="36">
        <v>132</v>
      </c>
      <c r="L973" s="36" t="s">
        <v>31</v>
      </c>
      <c r="M973" s="31" t="s">
        <v>184</v>
      </c>
      <c r="N973" s="24" t="s">
        <v>185</v>
      </c>
      <c r="O973" s="24">
        <v>2</v>
      </c>
      <c r="P973" s="24"/>
      <c r="Q973" s="31" t="s">
        <v>66</v>
      </c>
      <c r="R973" s="24"/>
      <c r="S973" s="24"/>
      <c r="T973" s="31" t="s">
        <v>35</v>
      </c>
      <c r="U973" s="34"/>
      <c r="V973" s="34"/>
      <c r="W973" s="34" t="str">
        <f t="shared" si="0"/>
        <v/>
      </c>
      <c r="X973" s="34" t="str">
        <f t="shared" si="1"/>
        <v/>
      </c>
    </row>
    <row r="974" spans="1:24" ht="14.25" customHeight="1" x14ac:dyDescent="0.25">
      <c r="A974" s="40">
        <v>1.99</v>
      </c>
      <c r="B974" s="24" t="s">
        <v>983</v>
      </c>
      <c r="C974" s="24" t="s">
        <v>3426</v>
      </c>
      <c r="D974" s="24"/>
      <c r="E974" s="24" t="s">
        <v>928</v>
      </c>
      <c r="F974" s="24" t="s">
        <v>3427</v>
      </c>
      <c r="G974" s="31" t="s">
        <v>110</v>
      </c>
      <c r="H974" s="24" t="s">
        <v>84</v>
      </c>
      <c r="I974" s="31" t="s">
        <v>3428</v>
      </c>
      <c r="J974" s="24" t="s">
        <v>3429</v>
      </c>
      <c r="K974" s="36">
        <v>770</v>
      </c>
      <c r="L974" s="36" t="s">
        <v>31</v>
      </c>
      <c r="M974" s="31" t="s">
        <v>306</v>
      </c>
      <c r="N974" s="24" t="s">
        <v>88</v>
      </c>
      <c r="O974" s="24">
        <v>7</v>
      </c>
      <c r="P974" s="24"/>
      <c r="Q974" s="31" t="s">
        <v>66</v>
      </c>
      <c r="R974" s="24"/>
      <c r="S974" s="24"/>
      <c r="T974" s="31" t="s">
        <v>35</v>
      </c>
      <c r="U974" s="34"/>
      <c r="V974" s="34"/>
      <c r="W974" s="34" t="str">
        <f t="shared" si="0"/>
        <v/>
      </c>
      <c r="X974" s="34" t="str">
        <f t="shared" si="1"/>
        <v/>
      </c>
    </row>
    <row r="975" spans="1:24" ht="14.25" customHeight="1" x14ac:dyDescent="0.25">
      <c r="A975" s="24">
        <v>6.9</v>
      </c>
      <c r="B975" s="24" t="s">
        <v>3430</v>
      </c>
      <c r="C975" s="24" t="s">
        <v>24</v>
      </c>
      <c r="D975" s="24"/>
      <c r="E975" s="24" t="s">
        <v>3431</v>
      </c>
      <c r="F975" s="24" t="s">
        <v>3432</v>
      </c>
      <c r="G975" s="31" t="s">
        <v>83</v>
      </c>
      <c r="H975" s="24" t="s">
        <v>84</v>
      </c>
      <c r="I975" s="31" t="s">
        <v>3433</v>
      </c>
      <c r="J975" s="24" t="s">
        <v>3434</v>
      </c>
      <c r="K975" s="24">
        <v>20</v>
      </c>
      <c r="L975" s="24" t="s">
        <v>31</v>
      </c>
      <c r="M975" s="31" t="s">
        <v>170</v>
      </c>
      <c r="N975" s="24" t="s">
        <v>129</v>
      </c>
      <c r="O975" s="24">
        <v>1</v>
      </c>
      <c r="P975" s="24"/>
      <c r="Q975" s="31" t="s">
        <v>34</v>
      </c>
      <c r="R975" s="24"/>
      <c r="S975" s="24"/>
      <c r="T975" s="31" t="s">
        <v>35</v>
      </c>
      <c r="U975" s="34"/>
      <c r="V975" s="34"/>
      <c r="W975" s="34" t="str">
        <f t="shared" si="0"/>
        <v/>
      </c>
      <c r="X975" s="34" t="str">
        <f t="shared" si="1"/>
        <v/>
      </c>
    </row>
    <row r="976" spans="1:24" ht="14.25" customHeight="1" x14ac:dyDescent="0.25">
      <c r="A976" s="40">
        <v>5.95</v>
      </c>
      <c r="B976" s="40" t="s">
        <v>3435</v>
      </c>
      <c r="C976" s="24" t="s">
        <v>997</v>
      </c>
      <c r="D976" s="24"/>
      <c r="E976" s="36" t="s">
        <v>267</v>
      </c>
      <c r="F976" s="24" t="s">
        <v>3436</v>
      </c>
      <c r="G976" s="31" t="s">
        <v>83</v>
      </c>
      <c r="H976" s="24" t="s">
        <v>207</v>
      </c>
      <c r="I976" s="31" t="s">
        <v>3437</v>
      </c>
      <c r="J976" s="24" t="s">
        <v>3438</v>
      </c>
      <c r="K976" s="36">
        <v>462</v>
      </c>
      <c r="L976" s="36" t="s">
        <v>31</v>
      </c>
      <c r="M976" s="31" t="s">
        <v>153</v>
      </c>
      <c r="N976" s="24" t="s">
        <v>88</v>
      </c>
      <c r="O976" s="24">
        <v>4</v>
      </c>
      <c r="P976" s="24"/>
      <c r="Q976" s="31" t="s">
        <v>34</v>
      </c>
      <c r="R976" s="24"/>
      <c r="S976" s="24"/>
      <c r="T976" s="31" t="s">
        <v>35</v>
      </c>
      <c r="U976" s="34"/>
      <c r="V976" s="34"/>
      <c r="W976" s="34" t="str">
        <f t="shared" si="0"/>
        <v/>
      </c>
      <c r="X976" s="34" t="str">
        <f t="shared" si="1"/>
        <v/>
      </c>
    </row>
    <row r="977" spans="1:24" ht="14.25" customHeight="1" x14ac:dyDescent="0.25">
      <c r="A977" s="51">
        <v>6.7</v>
      </c>
      <c r="B977" s="84" t="s">
        <v>3439</v>
      </c>
      <c r="C977" s="51" t="s">
        <v>681</v>
      </c>
      <c r="D977" s="51"/>
      <c r="E977" s="51" t="s">
        <v>562</v>
      </c>
      <c r="F977" s="51" t="s">
        <v>3440</v>
      </c>
      <c r="G977" s="84" t="s">
        <v>110</v>
      </c>
      <c r="H977" s="51" t="s">
        <v>2410</v>
      </c>
      <c r="I977" s="84" t="s">
        <v>3441</v>
      </c>
      <c r="J977" s="51" t="s">
        <v>3442</v>
      </c>
      <c r="K977" s="126">
        <v>269</v>
      </c>
      <c r="L977" s="36" t="s">
        <v>31</v>
      </c>
      <c r="M977" s="31" t="s">
        <v>249</v>
      </c>
      <c r="N977" s="24" t="s">
        <v>185</v>
      </c>
      <c r="O977" s="24">
        <v>3</v>
      </c>
      <c r="P977" s="24"/>
      <c r="Q977" s="31" t="s">
        <v>66</v>
      </c>
      <c r="R977" s="24"/>
      <c r="S977" s="24"/>
      <c r="T977" s="31" t="s">
        <v>35</v>
      </c>
      <c r="U977" s="34"/>
      <c r="V977" s="34"/>
      <c r="W977" s="34" t="str">
        <f t="shared" si="0"/>
        <v/>
      </c>
      <c r="X977" s="34" t="str">
        <f t="shared" si="1"/>
        <v/>
      </c>
    </row>
    <row r="978" spans="1:24" ht="14.25" customHeight="1" x14ac:dyDescent="0.25">
      <c r="A978" s="24">
        <v>2.92</v>
      </c>
      <c r="B978" s="24" t="s">
        <v>1221</v>
      </c>
      <c r="C978" s="24" t="s">
        <v>115</v>
      </c>
      <c r="D978" s="24"/>
      <c r="E978" s="24" t="s">
        <v>230</v>
      </c>
      <c r="F978" s="24" t="s">
        <v>3443</v>
      </c>
      <c r="G978" s="31" t="s">
        <v>100</v>
      </c>
      <c r="H978" s="24" t="s">
        <v>84</v>
      </c>
      <c r="I978" s="31" t="s">
        <v>3444</v>
      </c>
      <c r="J978" s="24" t="s">
        <v>3445</v>
      </c>
      <c r="K978" s="36">
        <v>188</v>
      </c>
      <c r="L978" s="36" t="s">
        <v>31</v>
      </c>
      <c r="M978" s="31" t="s">
        <v>128</v>
      </c>
      <c r="N978" s="24" t="s">
        <v>129</v>
      </c>
      <c r="O978" s="24">
        <v>2</v>
      </c>
      <c r="P978" s="24"/>
      <c r="Q978" s="31" t="s">
        <v>34</v>
      </c>
      <c r="R978" s="24"/>
      <c r="S978" s="24"/>
      <c r="T978" s="31" t="s">
        <v>35</v>
      </c>
      <c r="U978" s="34"/>
      <c r="V978" s="34"/>
      <c r="W978" s="34" t="str">
        <f t="shared" si="0"/>
        <v/>
      </c>
      <c r="X978" s="34" t="str">
        <f t="shared" si="1"/>
        <v/>
      </c>
    </row>
    <row r="979" spans="1:24" ht="14.25" customHeight="1" x14ac:dyDescent="0.25">
      <c r="A979" s="24">
        <v>82</v>
      </c>
      <c r="B979" s="24" t="s">
        <v>3446</v>
      </c>
      <c r="C979" s="24" t="s">
        <v>207</v>
      </c>
      <c r="D979" s="24"/>
      <c r="E979" s="24" t="s">
        <v>3447</v>
      </c>
      <c r="F979" s="24" t="s">
        <v>3448</v>
      </c>
      <c r="G979" s="31" t="s">
        <v>46</v>
      </c>
      <c r="H979" s="24" t="s">
        <v>40</v>
      </c>
      <c r="I979" s="31" t="s">
        <v>3444</v>
      </c>
      <c r="J979" s="24" t="s">
        <v>3445</v>
      </c>
      <c r="K979" s="36">
        <v>189</v>
      </c>
      <c r="L979" s="36" t="s">
        <v>31</v>
      </c>
      <c r="M979" s="31" t="s">
        <v>128</v>
      </c>
      <c r="N979" s="24" t="s">
        <v>129</v>
      </c>
      <c r="O979" s="24">
        <v>2</v>
      </c>
      <c r="P979" s="24"/>
      <c r="Q979" s="31" t="s">
        <v>34</v>
      </c>
      <c r="R979" s="24"/>
      <c r="S979" s="24"/>
      <c r="T979" s="31" t="s">
        <v>35</v>
      </c>
      <c r="U979" s="34"/>
      <c r="V979" s="34"/>
      <c r="W979" s="34" t="str">
        <f t="shared" si="0"/>
        <v/>
      </c>
      <c r="X979" s="34" t="str">
        <f t="shared" si="1"/>
        <v/>
      </c>
    </row>
    <row r="980" spans="1:24" ht="14.25" customHeight="1" x14ac:dyDescent="0.25">
      <c r="A980" s="40">
        <v>4.4649999999999999</v>
      </c>
      <c r="B980" s="41" t="s">
        <v>3449</v>
      </c>
      <c r="C980" s="24" t="s">
        <v>235</v>
      </c>
      <c r="D980" s="24"/>
      <c r="E980" s="24" t="s">
        <v>841</v>
      </c>
      <c r="F980" s="24" t="s">
        <v>3450</v>
      </c>
      <c r="G980" s="27" t="s">
        <v>93</v>
      </c>
      <c r="H980" s="24" t="s">
        <v>144</v>
      </c>
      <c r="I980" s="31" t="s">
        <v>3451</v>
      </c>
      <c r="J980" s="24" t="s">
        <v>3452</v>
      </c>
      <c r="K980" s="36">
        <v>805</v>
      </c>
      <c r="L980" s="36" t="s">
        <v>31</v>
      </c>
      <c r="M980" s="31" t="s">
        <v>306</v>
      </c>
      <c r="N980" s="24" t="s">
        <v>88</v>
      </c>
      <c r="O980" s="24">
        <v>7</v>
      </c>
      <c r="P980" s="24"/>
      <c r="Q980" s="31" t="s">
        <v>34</v>
      </c>
      <c r="R980" s="24"/>
      <c r="S980" s="24"/>
      <c r="T980" s="31" t="s">
        <v>35</v>
      </c>
      <c r="U980" s="34"/>
      <c r="V980" s="34"/>
      <c r="W980" s="34" t="str">
        <f t="shared" si="0"/>
        <v/>
      </c>
      <c r="X980" s="34" t="str">
        <f t="shared" si="1"/>
        <v/>
      </c>
    </row>
    <row r="981" spans="1:24" ht="14.25" customHeight="1" x14ac:dyDescent="0.25">
      <c r="A981" s="40">
        <v>0.22500000000000001</v>
      </c>
      <c r="B981" s="40">
        <v>0.26500000000000001</v>
      </c>
      <c r="C981" s="24" t="s">
        <v>195</v>
      </c>
      <c r="D981" s="24"/>
      <c r="E981" s="24" t="s">
        <v>67</v>
      </c>
      <c r="F981" s="24" t="s">
        <v>3453</v>
      </c>
      <c r="G981" s="31" t="s">
        <v>69</v>
      </c>
      <c r="H981" s="24" t="s">
        <v>28</v>
      </c>
      <c r="I981" s="31" t="s">
        <v>3454</v>
      </c>
      <c r="J981" s="24" t="s">
        <v>3455</v>
      </c>
      <c r="K981" s="36">
        <v>767</v>
      </c>
      <c r="L981" s="36" t="s">
        <v>31</v>
      </c>
      <c r="M981" s="31" t="s">
        <v>72</v>
      </c>
      <c r="N981" s="24" t="s">
        <v>33</v>
      </c>
      <c r="O981" s="24">
        <v>8</v>
      </c>
      <c r="P981" s="24"/>
      <c r="Q981" s="31" t="s">
        <v>34</v>
      </c>
      <c r="R981" s="24"/>
      <c r="S981" s="24"/>
      <c r="T981" s="31" t="s">
        <v>35</v>
      </c>
      <c r="U981" s="34"/>
      <c r="V981" s="34"/>
      <c r="W981" s="34" t="str">
        <f t="shared" si="0"/>
        <v/>
      </c>
      <c r="X981" s="34" t="str">
        <f t="shared" si="1"/>
        <v/>
      </c>
    </row>
    <row r="982" spans="1:24" ht="14.25" customHeight="1" x14ac:dyDescent="0.25">
      <c r="A982" s="40">
        <v>6.7083333333333339</v>
      </c>
      <c r="B982" s="41">
        <v>7</v>
      </c>
      <c r="C982" s="24" t="s">
        <v>24</v>
      </c>
      <c r="D982" s="24"/>
      <c r="E982" s="24" t="s">
        <v>686</v>
      </c>
      <c r="F982" s="24" t="s">
        <v>3456</v>
      </c>
      <c r="G982" s="31" t="s">
        <v>110</v>
      </c>
      <c r="H982" s="24" t="s">
        <v>28</v>
      </c>
      <c r="I982" s="31" t="s">
        <v>3457</v>
      </c>
      <c r="J982" s="24" t="s">
        <v>3458</v>
      </c>
      <c r="K982" s="36">
        <v>80</v>
      </c>
      <c r="L982" s="36" t="s">
        <v>31</v>
      </c>
      <c r="M982" s="31" t="s">
        <v>622</v>
      </c>
      <c r="N982" s="24" t="s">
        <v>33</v>
      </c>
      <c r="O982" s="24">
        <v>6</v>
      </c>
      <c r="P982" s="31" t="s">
        <v>623</v>
      </c>
      <c r="Q982" s="31" t="s">
        <v>34</v>
      </c>
      <c r="R982" s="24"/>
      <c r="S982" s="24"/>
      <c r="T982" s="31" t="s">
        <v>35</v>
      </c>
      <c r="U982" s="34"/>
      <c r="V982" s="34"/>
      <c r="W982" s="34" t="str">
        <f t="shared" si="0"/>
        <v/>
      </c>
      <c r="X982" s="34" t="str">
        <f t="shared" si="1"/>
        <v/>
      </c>
    </row>
    <row r="983" spans="1:24" ht="14.25" customHeight="1" x14ac:dyDescent="0.25">
      <c r="A983" s="40">
        <v>6.1760000000000002</v>
      </c>
      <c r="B983" s="40">
        <v>7</v>
      </c>
      <c r="C983" s="24" t="s">
        <v>195</v>
      </c>
      <c r="D983" s="24"/>
      <c r="E983" s="24" t="s">
        <v>2119</v>
      </c>
      <c r="F983" s="24" t="s">
        <v>3459</v>
      </c>
      <c r="G983" s="31" t="s">
        <v>69</v>
      </c>
      <c r="H983" s="24" t="s">
        <v>28</v>
      </c>
      <c r="I983" s="31" t="s">
        <v>3457</v>
      </c>
      <c r="J983" s="24" t="s">
        <v>3460</v>
      </c>
      <c r="K983" s="36">
        <v>81</v>
      </c>
      <c r="L983" s="36" t="s">
        <v>31</v>
      </c>
      <c r="M983" s="31" t="s">
        <v>622</v>
      </c>
      <c r="N983" s="24" t="s">
        <v>33</v>
      </c>
      <c r="O983" s="24">
        <v>6</v>
      </c>
      <c r="P983" s="31" t="s">
        <v>623</v>
      </c>
      <c r="Q983" s="31" t="s">
        <v>34</v>
      </c>
      <c r="R983" s="24"/>
      <c r="S983" s="24"/>
      <c r="T983" s="31" t="s">
        <v>35</v>
      </c>
      <c r="U983" s="34"/>
      <c r="V983" s="34"/>
      <c r="W983" s="34" t="str">
        <f t="shared" si="0"/>
        <v/>
      </c>
      <c r="X983" s="34" t="str">
        <f t="shared" si="1"/>
        <v/>
      </c>
    </row>
    <row r="984" spans="1:24" ht="14.25" customHeight="1" x14ac:dyDescent="0.25">
      <c r="A984" s="40">
        <v>12.090909090909092</v>
      </c>
      <c r="B984" s="41">
        <v>14</v>
      </c>
      <c r="C984" s="24" t="s">
        <v>24</v>
      </c>
      <c r="D984" s="24"/>
      <c r="E984" s="24" t="s">
        <v>686</v>
      </c>
      <c r="F984" s="24" t="s">
        <v>3461</v>
      </c>
      <c r="G984" s="31" t="s">
        <v>110</v>
      </c>
      <c r="H984" s="24" t="s">
        <v>28</v>
      </c>
      <c r="I984" s="31" t="s">
        <v>3462</v>
      </c>
      <c r="J984" s="24" t="s">
        <v>3463</v>
      </c>
      <c r="K984" s="36">
        <v>82</v>
      </c>
      <c r="L984" s="36" t="s">
        <v>31</v>
      </c>
      <c r="M984" s="31" t="s">
        <v>622</v>
      </c>
      <c r="N984" s="24" t="s">
        <v>33</v>
      </c>
      <c r="O984" s="24">
        <v>6</v>
      </c>
      <c r="P984" s="31" t="s">
        <v>623</v>
      </c>
      <c r="Q984" s="31" t="s">
        <v>34</v>
      </c>
      <c r="R984" s="24"/>
      <c r="S984" s="24"/>
      <c r="T984" s="31" t="s">
        <v>35</v>
      </c>
      <c r="U984" s="34"/>
      <c r="V984" s="34"/>
      <c r="W984" s="34" t="str">
        <f t="shared" si="0"/>
        <v/>
      </c>
      <c r="X984" s="34" t="str">
        <f t="shared" si="1"/>
        <v/>
      </c>
    </row>
    <row r="985" spans="1:24" ht="14.25" customHeight="1" x14ac:dyDescent="0.25">
      <c r="A985" s="40">
        <v>12.35</v>
      </c>
      <c r="B985" s="40">
        <v>14</v>
      </c>
      <c r="C985" s="24" t="s">
        <v>24</v>
      </c>
      <c r="D985" s="24"/>
      <c r="E985" s="24" t="s">
        <v>2119</v>
      </c>
      <c r="F985" s="24" t="s">
        <v>3464</v>
      </c>
      <c r="G985" s="31" t="s">
        <v>69</v>
      </c>
      <c r="H985" s="24" t="s">
        <v>28</v>
      </c>
      <c r="I985" s="31" t="s">
        <v>3462</v>
      </c>
      <c r="J985" s="24" t="s">
        <v>3465</v>
      </c>
      <c r="K985" s="36">
        <v>83</v>
      </c>
      <c r="L985" s="36" t="s">
        <v>31</v>
      </c>
      <c r="M985" s="31" t="s">
        <v>622</v>
      </c>
      <c r="N985" s="24" t="s">
        <v>33</v>
      </c>
      <c r="O985" s="24">
        <v>6</v>
      </c>
      <c r="P985" s="31" t="s">
        <v>623</v>
      </c>
      <c r="Q985" s="31" t="s">
        <v>34</v>
      </c>
      <c r="R985" s="24"/>
      <c r="S985" s="24"/>
      <c r="T985" s="31" t="s">
        <v>35</v>
      </c>
      <c r="U985" s="34"/>
      <c r="V985" s="34"/>
      <c r="W985" s="34" t="str">
        <f t="shared" si="0"/>
        <v/>
      </c>
      <c r="X985" s="34" t="str">
        <f t="shared" si="1"/>
        <v/>
      </c>
    </row>
    <row r="986" spans="1:24" ht="14.25" customHeight="1" x14ac:dyDescent="0.25">
      <c r="A986" s="40">
        <v>9</v>
      </c>
      <c r="B986" s="40">
        <v>11.5</v>
      </c>
      <c r="C986" s="24" t="s">
        <v>24</v>
      </c>
      <c r="D986" s="24"/>
      <c r="E986" s="24" t="s">
        <v>1083</v>
      </c>
      <c r="F986" s="24" t="s">
        <v>3466</v>
      </c>
      <c r="G986" s="31" t="s">
        <v>69</v>
      </c>
      <c r="H986" s="24" t="s">
        <v>28</v>
      </c>
      <c r="I986" s="31" t="s">
        <v>3467</v>
      </c>
      <c r="J986" s="24" t="s">
        <v>3468</v>
      </c>
      <c r="K986" s="36">
        <v>84</v>
      </c>
      <c r="L986" s="36" t="s">
        <v>31</v>
      </c>
      <c r="M986" s="31" t="s">
        <v>622</v>
      </c>
      <c r="N986" s="24" t="s">
        <v>33</v>
      </c>
      <c r="O986" s="24">
        <v>6</v>
      </c>
      <c r="P986" s="31" t="s">
        <v>623</v>
      </c>
      <c r="Q986" s="31" t="s">
        <v>34</v>
      </c>
      <c r="R986" s="24"/>
      <c r="S986" s="24"/>
      <c r="T986" s="31" t="s">
        <v>35</v>
      </c>
      <c r="U986" s="34"/>
      <c r="V986" s="34"/>
      <c r="W986" s="34" t="str">
        <f t="shared" si="0"/>
        <v/>
      </c>
      <c r="X986" s="34" t="str">
        <f t="shared" si="1"/>
        <v/>
      </c>
    </row>
    <row r="987" spans="1:24" ht="14.25" customHeight="1" x14ac:dyDescent="0.25">
      <c r="A987" s="40">
        <v>18</v>
      </c>
      <c r="B987" s="40">
        <v>21.5</v>
      </c>
      <c r="C987" s="24" t="s">
        <v>24</v>
      </c>
      <c r="D987" s="24"/>
      <c r="E987" s="24" t="s">
        <v>1083</v>
      </c>
      <c r="F987" s="24" t="s">
        <v>3469</v>
      </c>
      <c r="G987" s="31" t="s">
        <v>69</v>
      </c>
      <c r="H987" s="24" t="s">
        <v>28</v>
      </c>
      <c r="I987" s="31" t="s">
        <v>3470</v>
      </c>
      <c r="J987" s="24" t="s">
        <v>3471</v>
      </c>
      <c r="K987" s="36">
        <v>85</v>
      </c>
      <c r="L987" s="36" t="s">
        <v>31</v>
      </c>
      <c r="M987" s="31" t="s">
        <v>622</v>
      </c>
      <c r="N987" s="24" t="s">
        <v>33</v>
      </c>
      <c r="O987" s="24">
        <v>6</v>
      </c>
      <c r="P987" s="31" t="s">
        <v>623</v>
      </c>
      <c r="Q987" s="31" t="s">
        <v>34</v>
      </c>
      <c r="R987" s="24"/>
      <c r="S987" s="24"/>
      <c r="T987" s="31" t="s">
        <v>35</v>
      </c>
      <c r="U987" s="34"/>
      <c r="V987" s="34"/>
      <c r="W987" s="34" t="str">
        <f t="shared" si="0"/>
        <v/>
      </c>
      <c r="X987" s="34" t="str">
        <f t="shared" si="1"/>
        <v/>
      </c>
    </row>
    <row r="988" spans="1:24" ht="14.25" customHeight="1" x14ac:dyDescent="0.25">
      <c r="A988" s="24">
        <v>1.49</v>
      </c>
      <c r="B988" s="24" t="s">
        <v>973</v>
      </c>
      <c r="C988" s="24" t="s">
        <v>24</v>
      </c>
      <c r="D988" s="24"/>
      <c r="E988" s="24" t="s">
        <v>190</v>
      </c>
      <c r="F988" s="24" t="s">
        <v>3472</v>
      </c>
      <c r="G988" s="31" t="s">
        <v>192</v>
      </c>
      <c r="H988" s="24" t="s">
        <v>84</v>
      </c>
      <c r="I988" s="31" t="s">
        <v>3473</v>
      </c>
      <c r="J988" s="24" t="s">
        <v>3474</v>
      </c>
      <c r="K988" s="36">
        <v>248</v>
      </c>
      <c r="L988" s="36" t="s">
        <v>31</v>
      </c>
      <c r="M988" s="31" t="s">
        <v>249</v>
      </c>
      <c r="N988" s="24" t="s">
        <v>185</v>
      </c>
      <c r="O988" s="24">
        <v>3</v>
      </c>
      <c r="P988" s="24"/>
      <c r="Q988" s="31" t="s">
        <v>66</v>
      </c>
      <c r="R988" s="24"/>
      <c r="S988" s="24"/>
      <c r="T988" s="31" t="s">
        <v>35</v>
      </c>
      <c r="U988" s="34"/>
      <c r="V988" s="34"/>
      <c r="W988" s="34" t="str">
        <f t="shared" si="0"/>
        <v/>
      </c>
      <c r="X988" s="34" t="str">
        <f t="shared" si="1"/>
        <v/>
      </c>
    </row>
    <row r="989" spans="1:24" ht="14.25" customHeight="1" x14ac:dyDescent="0.25">
      <c r="A989" s="24">
        <v>6.35</v>
      </c>
      <c r="B989" s="24" t="s">
        <v>3475</v>
      </c>
      <c r="C989" s="24" t="s">
        <v>155</v>
      </c>
      <c r="D989" s="24"/>
      <c r="E989" s="24" t="s">
        <v>25</v>
      </c>
      <c r="F989" s="24" t="s">
        <v>3476</v>
      </c>
      <c r="G989" s="31" t="s">
        <v>83</v>
      </c>
      <c r="H989" s="24" t="s">
        <v>40</v>
      </c>
      <c r="I989" s="31" t="s">
        <v>3477</v>
      </c>
      <c r="J989" s="24" t="s">
        <v>3478</v>
      </c>
      <c r="K989" s="36">
        <v>23</v>
      </c>
      <c r="L989" s="36" t="s">
        <v>31</v>
      </c>
      <c r="M989" s="31" t="s">
        <v>714</v>
      </c>
      <c r="N989" s="24" t="s">
        <v>88</v>
      </c>
      <c r="O989" s="24">
        <v>1</v>
      </c>
      <c r="P989" s="24"/>
      <c r="Q989" s="31" t="s">
        <v>34</v>
      </c>
      <c r="R989" s="24"/>
      <c r="S989" s="24" t="s">
        <v>329</v>
      </c>
      <c r="T989" s="31" t="s">
        <v>35</v>
      </c>
      <c r="U989" s="34"/>
      <c r="V989" s="34"/>
      <c r="W989" s="34" t="str">
        <f t="shared" si="0"/>
        <v/>
      </c>
      <c r="X989" s="34" t="str">
        <f t="shared" si="1"/>
        <v/>
      </c>
    </row>
    <row r="990" spans="1:24" ht="14.25" customHeight="1" x14ac:dyDescent="0.25">
      <c r="A990" s="40">
        <v>1.9500000000000002</v>
      </c>
      <c r="B990" s="40">
        <v>3.5</v>
      </c>
      <c r="C990" s="24" t="s">
        <v>244</v>
      </c>
      <c r="D990" s="24"/>
      <c r="E990" s="24" t="s">
        <v>178</v>
      </c>
      <c r="F990" s="24" t="s">
        <v>3479</v>
      </c>
      <c r="G990" s="31" t="s">
        <v>180</v>
      </c>
      <c r="H990" s="24" t="s">
        <v>561</v>
      </c>
      <c r="I990" s="31" t="s">
        <v>3480</v>
      </c>
      <c r="J990" s="24" t="s">
        <v>3481</v>
      </c>
      <c r="K990" s="36">
        <v>709</v>
      </c>
      <c r="L990" s="36" t="s">
        <v>31</v>
      </c>
      <c r="M990" s="31" t="s">
        <v>72</v>
      </c>
      <c r="N990" s="24" t="s">
        <v>33</v>
      </c>
      <c r="O990" s="24">
        <v>8</v>
      </c>
      <c r="P990" s="24"/>
      <c r="Q990" s="31" t="s">
        <v>34</v>
      </c>
      <c r="R990" s="24"/>
      <c r="S990" s="24"/>
      <c r="T990" s="31" t="s">
        <v>35</v>
      </c>
      <c r="U990" s="34"/>
      <c r="V990" s="34"/>
      <c r="W990" s="34" t="str">
        <f t="shared" si="0"/>
        <v/>
      </c>
      <c r="X990" s="34" t="str">
        <f t="shared" si="1"/>
        <v/>
      </c>
    </row>
    <row r="991" spans="1:24" ht="14.25" customHeight="1" x14ac:dyDescent="0.25">
      <c r="A991" s="40">
        <v>2.5</v>
      </c>
      <c r="B991" s="40" t="s">
        <v>3482</v>
      </c>
      <c r="C991" s="24" t="s">
        <v>3483</v>
      </c>
      <c r="D991" s="24"/>
      <c r="E991" s="24" t="s">
        <v>122</v>
      </c>
      <c r="F991" s="24" t="s">
        <v>3484</v>
      </c>
      <c r="G991" s="27" t="s">
        <v>93</v>
      </c>
      <c r="H991" s="24" t="s">
        <v>207</v>
      </c>
      <c r="I991" s="31" t="s">
        <v>3485</v>
      </c>
      <c r="J991" s="51" t="s">
        <v>3486</v>
      </c>
      <c r="K991" s="36">
        <v>829</v>
      </c>
      <c r="L991" s="36" t="s">
        <v>31</v>
      </c>
      <c r="M991" s="31" t="s">
        <v>306</v>
      </c>
      <c r="N991" s="24" t="s">
        <v>88</v>
      </c>
      <c r="O991" s="24">
        <v>7</v>
      </c>
      <c r="P991" s="24"/>
      <c r="Q991" s="31" t="s">
        <v>34</v>
      </c>
      <c r="R991" s="24"/>
      <c r="S991" s="24"/>
      <c r="T991" s="31" t="s">
        <v>35</v>
      </c>
      <c r="U991" s="34"/>
      <c r="V991" s="34"/>
      <c r="W991" s="34" t="str">
        <f t="shared" si="0"/>
        <v/>
      </c>
      <c r="X991" s="34" t="str">
        <f t="shared" si="1"/>
        <v/>
      </c>
    </row>
    <row r="992" spans="1:24" ht="14.25" customHeight="1" x14ac:dyDescent="0.25">
      <c r="A992" s="40">
        <v>2.6</v>
      </c>
      <c r="B992" s="40" t="s">
        <v>3487</v>
      </c>
      <c r="C992" s="24" t="s">
        <v>3483</v>
      </c>
      <c r="D992" s="24"/>
      <c r="E992" s="24" t="s">
        <v>122</v>
      </c>
      <c r="F992" s="24" t="s">
        <v>3488</v>
      </c>
      <c r="G992" s="27" t="s">
        <v>93</v>
      </c>
      <c r="H992" s="24" t="s">
        <v>207</v>
      </c>
      <c r="I992" s="31" t="s">
        <v>3489</v>
      </c>
      <c r="J992" s="24" t="s">
        <v>3490</v>
      </c>
      <c r="K992" s="36">
        <v>830</v>
      </c>
      <c r="L992" s="36" t="s">
        <v>31</v>
      </c>
      <c r="M992" s="31" t="s">
        <v>306</v>
      </c>
      <c r="N992" s="24" t="s">
        <v>88</v>
      </c>
      <c r="O992" s="24">
        <v>7</v>
      </c>
      <c r="P992" s="24"/>
      <c r="Q992" s="31" t="s">
        <v>34</v>
      </c>
      <c r="R992" s="24"/>
      <c r="S992" s="24"/>
      <c r="T992" s="31" t="s">
        <v>35</v>
      </c>
      <c r="U992" s="34"/>
      <c r="V992" s="34"/>
      <c r="W992" s="34" t="str">
        <f t="shared" si="0"/>
        <v/>
      </c>
      <c r="X992" s="34" t="str">
        <f t="shared" si="1"/>
        <v/>
      </c>
    </row>
    <row r="993" spans="1:24" ht="14.25" customHeight="1" x14ac:dyDescent="0.25">
      <c r="A993" s="40">
        <v>1.35</v>
      </c>
      <c r="B993" s="41">
        <v>6.75</v>
      </c>
      <c r="C993" s="24" t="s">
        <v>244</v>
      </c>
      <c r="D993" s="24"/>
      <c r="E993" s="24" t="s">
        <v>1357</v>
      </c>
      <c r="F993" s="24" t="s">
        <v>3491</v>
      </c>
      <c r="G993" s="31" t="s">
        <v>110</v>
      </c>
      <c r="H993" s="24" t="s">
        <v>561</v>
      </c>
      <c r="I993" s="31" t="s">
        <v>3492</v>
      </c>
      <c r="J993" s="24" t="s">
        <v>3493</v>
      </c>
      <c r="K993" s="36">
        <v>660</v>
      </c>
      <c r="L993" s="36" t="s">
        <v>31</v>
      </c>
      <c r="M993" s="31" t="s">
        <v>103</v>
      </c>
      <c r="N993" s="24" t="s">
        <v>33</v>
      </c>
      <c r="O993" s="24">
        <v>7</v>
      </c>
      <c r="P993" s="24"/>
      <c r="Q993" s="31" t="s">
        <v>34</v>
      </c>
      <c r="R993" s="24"/>
      <c r="S993" s="24"/>
      <c r="T993" s="31" t="s">
        <v>35</v>
      </c>
      <c r="U993" s="34"/>
      <c r="V993" s="34"/>
      <c r="W993" s="34" t="str">
        <f t="shared" si="0"/>
        <v/>
      </c>
      <c r="X993" s="34" t="str">
        <f t="shared" si="1"/>
        <v/>
      </c>
    </row>
    <row r="994" spans="1:24" ht="14.25" customHeight="1" x14ac:dyDescent="0.25">
      <c r="A994" s="40">
        <v>3.25</v>
      </c>
      <c r="B994" s="52" t="s">
        <v>3494</v>
      </c>
      <c r="C994" s="24" t="s">
        <v>3495</v>
      </c>
      <c r="D994" s="24"/>
      <c r="E994" s="24" t="s">
        <v>178</v>
      </c>
      <c r="F994" s="24" t="s">
        <v>3496</v>
      </c>
      <c r="G994" s="31" t="s">
        <v>180</v>
      </c>
      <c r="H994" s="24" t="s">
        <v>207</v>
      </c>
      <c r="I994" s="31" t="s">
        <v>3497</v>
      </c>
      <c r="J994" s="24" t="s">
        <v>3498</v>
      </c>
      <c r="K994" s="36">
        <v>828</v>
      </c>
      <c r="L994" s="36" t="s">
        <v>31</v>
      </c>
      <c r="M994" s="31" t="s">
        <v>306</v>
      </c>
      <c r="N994" s="24" t="s">
        <v>88</v>
      </c>
      <c r="O994" s="24">
        <v>7</v>
      </c>
      <c r="P994" s="24"/>
      <c r="Q994" s="31" t="s">
        <v>34</v>
      </c>
      <c r="R994" s="24"/>
      <c r="S994" s="24"/>
      <c r="T994" s="31" t="s">
        <v>35</v>
      </c>
      <c r="U994" s="34"/>
      <c r="V994" s="34"/>
      <c r="W994" s="34" t="str">
        <f t="shared" si="0"/>
        <v/>
      </c>
      <c r="X994" s="34" t="str">
        <f t="shared" si="1"/>
        <v/>
      </c>
    </row>
    <row r="995" spans="1:24" ht="14.25" customHeight="1" x14ac:dyDescent="0.25">
      <c r="A995" s="40">
        <v>4.875</v>
      </c>
      <c r="B995" s="41">
        <v>5.5</v>
      </c>
      <c r="C995" s="24" t="s">
        <v>148</v>
      </c>
      <c r="D995" s="24"/>
      <c r="E995" s="24" t="s">
        <v>574</v>
      </c>
      <c r="F995" s="24" t="s">
        <v>3499</v>
      </c>
      <c r="G995" s="31" t="s">
        <v>69</v>
      </c>
      <c r="H995" s="24" t="s">
        <v>148</v>
      </c>
      <c r="I995" s="31" t="s">
        <v>3500</v>
      </c>
      <c r="J995" s="24" t="s">
        <v>3501</v>
      </c>
      <c r="K995" s="36">
        <v>665</v>
      </c>
      <c r="L995" s="36" t="s">
        <v>31</v>
      </c>
      <c r="M995" s="31" t="s">
        <v>103</v>
      </c>
      <c r="N995" s="24" t="s">
        <v>33</v>
      </c>
      <c r="O995" s="24">
        <v>7</v>
      </c>
      <c r="P995" s="24"/>
      <c r="Q995" s="31" t="s">
        <v>34</v>
      </c>
      <c r="R995" s="24"/>
      <c r="S995" s="24"/>
      <c r="T995" s="31" t="s">
        <v>35</v>
      </c>
      <c r="U995" s="34"/>
      <c r="V995" s="34"/>
      <c r="W995" s="34" t="str">
        <f t="shared" si="0"/>
        <v/>
      </c>
      <c r="X995" s="34" t="str">
        <f t="shared" si="1"/>
        <v/>
      </c>
    </row>
    <row r="996" spans="1:24" ht="14.25" customHeight="1" x14ac:dyDescent="0.25">
      <c r="A996" s="40">
        <v>6.9</v>
      </c>
      <c r="B996" s="41" t="s">
        <v>3502</v>
      </c>
      <c r="C996" s="24" t="s">
        <v>3503</v>
      </c>
      <c r="D996" s="24"/>
      <c r="E996" s="24" t="s">
        <v>940</v>
      </c>
      <c r="F996" s="24" t="s">
        <v>3504</v>
      </c>
      <c r="G996" s="31" t="s">
        <v>110</v>
      </c>
      <c r="H996" s="24" t="s">
        <v>564</v>
      </c>
      <c r="I996" s="84" t="s">
        <v>3505</v>
      </c>
      <c r="J996" s="51" t="s">
        <v>3506</v>
      </c>
      <c r="K996" s="36">
        <v>831</v>
      </c>
      <c r="L996" s="36" t="s">
        <v>31</v>
      </c>
      <c r="M996" s="31" t="s">
        <v>306</v>
      </c>
      <c r="N996" s="24" t="s">
        <v>88</v>
      </c>
      <c r="O996" s="24">
        <v>7</v>
      </c>
      <c r="P996" s="24"/>
      <c r="Q996" s="31" t="s">
        <v>34</v>
      </c>
      <c r="R996" s="24"/>
      <c r="S996" s="24"/>
      <c r="T996" s="31" t="s">
        <v>35</v>
      </c>
      <c r="U996" s="34"/>
      <c r="V996" s="34"/>
      <c r="W996" s="34" t="str">
        <f t="shared" si="0"/>
        <v/>
      </c>
      <c r="X996" s="34" t="str">
        <f t="shared" si="1"/>
        <v/>
      </c>
    </row>
    <row r="997" spans="1:24" ht="14.25" customHeight="1" x14ac:dyDescent="0.25">
      <c r="A997" s="36">
        <v>0.25</v>
      </c>
      <c r="B997" s="24" t="s">
        <v>455</v>
      </c>
      <c r="C997" s="24" t="s">
        <v>24</v>
      </c>
      <c r="D997" s="24"/>
      <c r="E997" s="24" t="s">
        <v>1362</v>
      </c>
      <c r="F997" s="24" t="s">
        <v>3507</v>
      </c>
      <c r="G997" s="31" t="s">
        <v>69</v>
      </c>
      <c r="H997" s="24" t="s">
        <v>28</v>
      </c>
      <c r="I997" s="84" t="s">
        <v>3508</v>
      </c>
      <c r="J997" s="51" t="s">
        <v>3509</v>
      </c>
      <c r="K997" s="36">
        <v>50</v>
      </c>
      <c r="L997" s="36" t="s">
        <v>31</v>
      </c>
      <c r="M997" s="31" t="s">
        <v>255</v>
      </c>
      <c r="N997" s="24" t="s">
        <v>185</v>
      </c>
      <c r="O997" s="24">
        <v>1</v>
      </c>
      <c r="P997" s="24"/>
      <c r="Q997" s="31" t="s">
        <v>66</v>
      </c>
      <c r="R997" s="24"/>
      <c r="S997" s="24"/>
      <c r="T997" s="31" t="s">
        <v>35</v>
      </c>
      <c r="U997" s="34"/>
      <c r="V997" s="34"/>
      <c r="W997" s="34" t="str">
        <f t="shared" si="0"/>
        <v/>
      </c>
      <c r="X997" s="34" t="str">
        <f t="shared" si="1"/>
        <v/>
      </c>
    </row>
    <row r="998" spans="1:24" ht="14.25" customHeight="1" x14ac:dyDescent="0.25">
      <c r="A998" s="36">
        <v>8.99</v>
      </c>
      <c r="B998" s="24" t="s">
        <v>3510</v>
      </c>
      <c r="C998" s="24" t="s">
        <v>997</v>
      </c>
      <c r="D998" s="24"/>
      <c r="E998" s="24" t="s">
        <v>3511</v>
      </c>
      <c r="F998" s="24" t="s">
        <v>3512</v>
      </c>
      <c r="G998" s="31" t="s">
        <v>83</v>
      </c>
      <c r="H998" s="24" t="s">
        <v>3513</v>
      </c>
      <c r="I998" s="84" t="s">
        <v>3514</v>
      </c>
      <c r="J998" s="51" t="s">
        <v>3515</v>
      </c>
      <c r="K998" s="36">
        <v>416</v>
      </c>
      <c r="L998" s="36" t="s">
        <v>31</v>
      </c>
      <c r="M998" s="31" t="s">
        <v>153</v>
      </c>
      <c r="N998" s="24" t="s">
        <v>88</v>
      </c>
      <c r="O998" s="24">
        <v>4</v>
      </c>
      <c r="P998" s="24"/>
      <c r="Q998" s="31" t="s">
        <v>34</v>
      </c>
      <c r="R998" s="24"/>
      <c r="S998" s="24"/>
      <c r="T998" s="31" t="s">
        <v>35</v>
      </c>
      <c r="U998" s="34"/>
      <c r="V998" s="34"/>
      <c r="W998" s="34" t="str">
        <f t="shared" si="0"/>
        <v/>
      </c>
      <c r="X998" s="34" t="str">
        <f t="shared" si="1"/>
        <v/>
      </c>
    </row>
    <row r="999" spans="1:24" ht="14.25" customHeight="1" x14ac:dyDescent="0.25">
      <c r="A999" s="40">
        <v>0.94</v>
      </c>
      <c r="B999" s="40" t="s">
        <v>3516</v>
      </c>
      <c r="C999" s="24" t="s">
        <v>1906</v>
      </c>
      <c r="D999" s="24"/>
      <c r="E999" s="24" t="s">
        <v>291</v>
      </c>
      <c r="F999" s="24" t="s">
        <v>3517</v>
      </c>
      <c r="G999" s="31" t="s">
        <v>293</v>
      </c>
      <c r="H999" s="24" t="s">
        <v>40</v>
      </c>
      <c r="I999" s="31" t="s">
        <v>3518</v>
      </c>
      <c r="J999" s="24" t="s">
        <v>3519</v>
      </c>
      <c r="K999" s="36">
        <v>34</v>
      </c>
      <c r="L999" s="36" t="s">
        <v>31</v>
      </c>
      <c r="M999" s="31" t="s">
        <v>175</v>
      </c>
      <c r="N999" s="24" t="s">
        <v>33</v>
      </c>
      <c r="O999" s="24">
        <v>1</v>
      </c>
      <c r="P999" s="24"/>
      <c r="Q999" s="31" t="s">
        <v>34</v>
      </c>
      <c r="R999" s="24"/>
      <c r="S999" s="24"/>
      <c r="T999" s="31" t="s">
        <v>35</v>
      </c>
      <c r="U999" s="34"/>
      <c r="V999" s="34"/>
      <c r="W999" s="34" t="str">
        <f t="shared" si="0"/>
        <v/>
      </c>
      <c r="X999" s="34" t="str">
        <f t="shared" si="1"/>
        <v/>
      </c>
    </row>
    <row r="1000" spans="1:24" ht="14.25" customHeight="1" x14ac:dyDescent="0.25">
      <c r="A1000" s="40">
        <v>7.8461538461538467</v>
      </c>
      <c r="B1000" s="40">
        <v>8.5</v>
      </c>
      <c r="C1000" s="24" t="s">
        <v>2170</v>
      </c>
      <c r="D1000" s="31" t="s">
        <v>171</v>
      </c>
      <c r="E1000" s="24" t="s">
        <v>178</v>
      </c>
      <c r="F1000" s="24" t="s">
        <v>3520</v>
      </c>
      <c r="G1000" s="31" t="s">
        <v>180</v>
      </c>
      <c r="H1000" s="24" t="s">
        <v>90</v>
      </c>
      <c r="I1000" s="31" t="s">
        <v>3521</v>
      </c>
      <c r="J1000" s="24" t="s">
        <v>3522</v>
      </c>
      <c r="K1000" s="36">
        <v>28</v>
      </c>
      <c r="L1000" s="36" t="s">
        <v>31</v>
      </c>
      <c r="M1000" s="31" t="s">
        <v>175</v>
      </c>
      <c r="N1000" s="24" t="s">
        <v>33</v>
      </c>
      <c r="O1000" s="24">
        <v>1</v>
      </c>
      <c r="P1000" s="24"/>
      <c r="Q1000" s="31" t="s">
        <v>34</v>
      </c>
      <c r="R1000" s="24"/>
      <c r="S1000" s="24"/>
      <c r="T1000" s="31" t="s">
        <v>35</v>
      </c>
      <c r="U1000" s="34"/>
      <c r="V1000" s="34"/>
      <c r="W1000" s="34" t="str">
        <f t="shared" si="0"/>
        <v/>
      </c>
      <c r="X1000" s="34" t="str">
        <f t="shared" si="1"/>
        <v/>
      </c>
    </row>
    <row r="1001" spans="1:24" ht="14.25" customHeight="1" x14ac:dyDescent="0.25">
      <c r="A1001" s="40">
        <v>50.000000000000007</v>
      </c>
      <c r="B1001" s="40">
        <v>110</v>
      </c>
      <c r="C1001" s="24" t="s">
        <v>195</v>
      </c>
      <c r="D1001" s="24"/>
      <c r="E1001" s="24" t="s">
        <v>3523</v>
      </c>
      <c r="F1001" s="24" t="s">
        <v>3524</v>
      </c>
      <c r="G1001" s="31" t="s">
        <v>61</v>
      </c>
      <c r="H1001" s="24" t="s">
        <v>28</v>
      </c>
      <c r="I1001" s="31" t="s">
        <v>3525</v>
      </c>
      <c r="J1001" s="24" t="s">
        <v>3526</v>
      </c>
      <c r="K1001" s="36">
        <v>437</v>
      </c>
      <c r="L1001" s="36" t="s">
        <v>31</v>
      </c>
      <c r="M1001" s="31" t="s">
        <v>32</v>
      </c>
      <c r="N1001" s="24" t="s">
        <v>33</v>
      </c>
      <c r="O1001" s="24">
        <v>5</v>
      </c>
      <c r="P1001" s="24"/>
      <c r="Q1001" s="31" t="s">
        <v>34</v>
      </c>
      <c r="R1001" s="24"/>
      <c r="S1001" s="24"/>
      <c r="T1001" s="31" t="s">
        <v>35</v>
      </c>
      <c r="U1001" s="34"/>
      <c r="V1001" s="34"/>
      <c r="W1001" s="34" t="str">
        <f t="shared" si="0"/>
        <v/>
      </c>
      <c r="X1001" s="34" t="str">
        <f t="shared" si="1"/>
        <v/>
      </c>
    </row>
    <row r="1002" spans="1:24" ht="14.25" customHeight="1" x14ac:dyDescent="0.25">
      <c r="A1002" s="40">
        <v>1.3485</v>
      </c>
      <c r="B1002" s="127">
        <v>1.95</v>
      </c>
      <c r="C1002" s="24" t="s">
        <v>3527</v>
      </c>
      <c r="D1002" s="24"/>
      <c r="E1002" s="24" t="s">
        <v>178</v>
      </c>
      <c r="F1002" s="24" t="s">
        <v>3528</v>
      </c>
      <c r="G1002" s="31" t="s">
        <v>180</v>
      </c>
      <c r="H1002" s="24" t="s">
        <v>111</v>
      </c>
      <c r="I1002" s="31" t="s">
        <v>3529</v>
      </c>
      <c r="J1002" s="24" t="s">
        <v>3530</v>
      </c>
      <c r="K1002" s="36">
        <v>739</v>
      </c>
      <c r="L1002" s="36" t="s">
        <v>31</v>
      </c>
      <c r="M1002" s="31" t="s">
        <v>937</v>
      </c>
      <c r="N1002" s="24" t="s">
        <v>78</v>
      </c>
      <c r="O1002" s="24">
        <v>7</v>
      </c>
      <c r="P1002" s="24"/>
      <c r="Q1002" s="31" t="s">
        <v>34</v>
      </c>
      <c r="R1002" s="24"/>
      <c r="S1002" s="24"/>
      <c r="T1002" s="31" t="s">
        <v>35</v>
      </c>
      <c r="U1002" s="34"/>
      <c r="V1002" s="34"/>
      <c r="W1002" s="34" t="str">
        <f t="shared" si="0"/>
        <v/>
      </c>
      <c r="X1002" s="34" t="str">
        <f t="shared" si="1"/>
        <v/>
      </c>
    </row>
    <row r="1003" spans="1:24" ht="14.25" customHeight="1" x14ac:dyDescent="0.25">
      <c r="A1003" s="40">
        <v>9.375</v>
      </c>
      <c r="B1003" s="40" t="s">
        <v>283</v>
      </c>
      <c r="C1003" s="24" t="s">
        <v>24</v>
      </c>
      <c r="D1003" s="24"/>
      <c r="E1003" s="24" t="s">
        <v>217</v>
      </c>
      <c r="F1003" s="24" t="s">
        <v>3531</v>
      </c>
      <c r="G1003" s="31" t="s">
        <v>69</v>
      </c>
      <c r="H1003" s="24" t="s">
        <v>28</v>
      </c>
      <c r="I1003" s="31" t="s">
        <v>3532</v>
      </c>
      <c r="J1003" s="24" t="s">
        <v>3533</v>
      </c>
      <c r="K1003" s="36">
        <v>224</v>
      </c>
      <c r="L1003" s="36" t="s">
        <v>31</v>
      </c>
      <c r="M1003" s="31" t="s">
        <v>1506</v>
      </c>
      <c r="N1003" s="24" t="s">
        <v>78</v>
      </c>
      <c r="O1003" s="24">
        <v>2</v>
      </c>
      <c r="P1003" s="24"/>
      <c r="Q1003" s="31" t="s">
        <v>34</v>
      </c>
      <c r="R1003" s="24"/>
      <c r="S1003" s="24"/>
      <c r="T1003" s="31" t="s">
        <v>35</v>
      </c>
      <c r="U1003" s="34"/>
      <c r="V1003" s="34"/>
      <c r="W1003" s="34" t="str">
        <f t="shared" si="0"/>
        <v/>
      </c>
      <c r="X1003" s="34" t="str">
        <f t="shared" si="1"/>
        <v/>
      </c>
    </row>
    <row r="1004" spans="1:24" ht="14.25" customHeight="1" x14ac:dyDescent="0.25">
      <c r="A1004" s="40">
        <v>1.2000000000000002</v>
      </c>
      <c r="B1004" s="40">
        <v>1.375</v>
      </c>
      <c r="C1004" s="24" t="s">
        <v>24</v>
      </c>
      <c r="D1004" s="24"/>
      <c r="E1004" s="24" t="s">
        <v>73</v>
      </c>
      <c r="F1004" s="24" t="s">
        <v>3534</v>
      </c>
      <c r="G1004" s="31" t="s">
        <v>69</v>
      </c>
      <c r="H1004" s="24" t="s">
        <v>28</v>
      </c>
      <c r="I1004" s="31" t="s">
        <v>3535</v>
      </c>
      <c r="J1004" s="24" t="s">
        <v>3536</v>
      </c>
      <c r="K1004" s="36">
        <v>475</v>
      </c>
      <c r="L1004" s="36" t="s">
        <v>31</v>
      </c>
      <c r="M1004" s="31" t="s">
        <v>32</v>
      </c>
      <c r="N1004" s="24" t="s">
        <v>33</v>
      </c>
      <c r="O1004" s="24">
        <v>5</v>
      </c>
      <c r="P1004" s="24"/>
      <c r="Q1004" s="31" t="s">
        <v>34</v>
      </c>
      <c r="R1004" s="24"/>
      <c r="S1004" s="24"/>
      <c r="T1004" s="31" t="s">
        <v>35</v>
      </c>
      <c r="U1004" s="34"/>
      <c r="V1004" s="34"/>
      <c r="W1004" s="34" t="str">
        <f t="shared" si="0"/>
        <v/>
      </c>
      <c r="X1004" s="34" t="str">
        <f t="shared" si="1"/>
        <v/>
      </c>
    </row>
    <row r="1005" spans="1:24" ht="14.25" customHeight="1" x14ac:dyDescent="0.25">
      <c r="A1005" s="40">
        <v>0.83330000000000004</v>
      </c>
      <c r="B1005" s="24" t="s">
        <v>3537</v>
      </c>
      <c r="C1005" s="24" t="s">
        <v>115</v>
      </c>
      <c r="D1005" s="24"/>
      <c r="E1005" s="24" t="s">
        <v>618</v>
      </c>
      <c r="F1005" s="24" t="s">
        <v>3538</v>
      </c>
      <c r="G1005" s="31" t="s">
        <v>93</v>
      </c>
      <c r="H1005" s="24" t="s">
        <v>84</v>
      </c>
      <c r="I1005" s="31" t="s">
        <v>3539</v>
      </c>
      <c r="J1005" s="24" t="s">
        <v>3540</v>
      </c>
      <c r="K1005" s="36">
        <v>339</v>
      </c>
      <c r="L1005" s="36" t="s">
        <v>31</v>
      </c>
      <c r="M1005" s="31" t="s">
        <v>87</v>
      </c>
      <c r="N1005" s="24" t="s">
        <v>88</v>
      </c>
      <c r="O1005" s="24">
        <v>3</v>
      </c>
      <c r="P1005" s="24"/>
      <c r="Q1005" s="31" t="s">
        <v>34</v>
      </c>
      <c r="R1005" s="24"/>
      <c r="S1005" s="24"/>
      <c r="T1005" s="31" t="s">
        <v>35</v>
      </c>
      <c r="U1005" s="34"/>
      <c r="V1005" s="34"/>
      <c r="W1005" s="34" t="str">
        <f t="shared" si="0"/>
        <v/>
      </c>
      <c r="X1005" s="34" t="str">
        <f t="shared" si="1"/>
        <v/>
      </c>
    </row>
    <row r="1006" spans="1:24" ht="14.25" customHeight="1" x14ac:dyDescent="0.25">
      <c r="A1006" s="36">
        <v>0.189</v>
      </c>
      <c r="B1006" s="31" t="s">
        <v>3541</v>
      </c>
      <c r="C1006" s="24" t="s">
        <v>195</v>
      </c>
      <c r="D1006" s="24"/>
      <c r="E1006" s="24" t="s">
        <v>178</v>
      </c>
      <c r="F1006" s="24" t="s">
        <v>3542</v>
      </c>
      <c r="G1006" s="31" t="s">
        <v>180</v>
      </c>
      <c r="H1006" s="24" t="s">
        <v>28</v>
      </c>
      <c r="I1006" s="31" t="s">
        <v>3543</v>
      </c>
      <c r="J1006" s="24" t="s">
        <v>3544</v>
      </c>
      <c r="K1006" s="36">
        <v>61</v>
      </c>
      <c r="L1006" s="36" t="s">
        <v>31</v>
      </c>
      <c r="M1006" s="31" t="s">
        <v>255</v>
      </c>
      <c r="N1006" s="24" t="s">
        <v>185</v>
      </c>
      <c r="O1006" s="24">
        <v>1</v>
      </c>
      <c r="P1006" s="24"/>
      <c r="Q1006" s="31" t="s">
        <v>66</v>
      </c>
      <c r="R1006" s="24"/>
      <c r="S1006" s="24"/>
      <c r="T1006" s="31" t="s">
        <v>35</v>
      </c>
      <c r="U1006" s="34"/>
      <c r="V1006" s="34"/>
      <c r="W1006" s="34" t="str">
        <f t="shared" si="0"/>
        <v/>
      </c>
      <c r="X1006" s="34" t="str">
        <f t="shared" si="1"/>
        <v/>
      </c>
    </row>
    <row r="1007" spans="1:24" ht="14.25" customHeight="1" x14ac:dyDescent="0.25">
      <c r="A1007" s="40">
        <v>0.29799999999999999</v>
      </c>
      <c r="B1007" s="41" t="s">
        <v>3545</v>
      </c>
      <c r="C1007" s="24" t="s">
        <v>24</v>
      </c>
      <c r="D1007" s="24"/>
      <c r="E1007" s="24" t="s">
        <v>178</v>
      </c>
      <c r="F1007" s="24" t="s">
        <v>3546</v>
      </c>
      <c r="G1007" s="31" t="s">
        <v>180</v>
      </c>
      <c r="H1007" s="24" t="s">
        <v>84</v>
      </c>
      <c r="I1007" s="31" t="s">
        <v>3547</v>
      </c>
      <c r="J1007" s="24" t="s">
        <v>3548</v>
      </c>
      <c r="K1007" s="36">
        <v>301</v>
      </c>
      <c r="L1007" s="36" t="s">
        <v>31</v>
      </c>
      <c r="M1007" s="31" t="s">
        <v>87</v>
      </c>
      <c r="N1007" s="24" t="s">
        <v>88</v>
      </c>
      <c r="O1007" s="24">
        <v>3</v>
      </c>
      <c r="P1007" s="24"/>
      <c r="Q1007" s="31" t="s">
        <v>34</v>
      </c>
      <c r="R1007" s="49"/>
      <c r="S1007" s="49"/>
      <c r="T1007" s="31" t="s">
        <v>35</v>
      </c>
      <c r="U1007" s="34"/>
      <c r="V1007" s="34"/>
      <c r="W1007" s="34" t="str">
        <f t="shared" si="0"/>
        <v/>
      </c>
      <c r="X1007" s="34" t="str">
        <f t="shared" si="1"/>
        <v/>
      </c>
    </row>
    <row r="1008" spans="1:24" ht="14.25" customHeight="1" x14ac:dyDescent="0.25">
      <c r="A1008" s="40">
        <v>0.47899999999999998</v>
      </c>
      <c r="B1008" s="40" t="s">
        <v>3549</v>
      </c>
      <c r="C1008" s="24" t="s">
        <v>1102</v>
      </c>
      <c r="D1008" s="24"/>
      <c r="E1008" s="31" t="s">
        <v>887</v>
      </c>
      <c r="F1008" s="24" t="s">
        <v>3550</v>
      </c>
      <c r="G1008" s="31" t="s">
        <v>110</v>
      </c>
      <c r="H1008" s="24" t="s">
        <v>84</v>
      </c>
      <c r="I1008" s="84" t="s">
        <v>3551</v>
      </c>
      <c r="J1008" s="51" t="s">
        <v>3552</v>
      </c>
      <c r="K1008" s="36">
        <v>507</v>
      </c>
      <c r="L1008" s="36" t="s">
        <v>31</v>
      </c>
      <c r="M1008" s="31" t="s">
        <v>234</v>
      </c>
      <c r="N1008" s="24" t="s">
        <v>88</v>
      </c>
      <c r="O1008" s="24">
        <v>5</v>
      </c>
      <c r="P1008" s="24"/>
      <c r="Q1008" s="31" t="s">
        <v>34</v>
      </c>
      <c r="R1008" s="24"/>
      <c r="S1008" s="24"/>
      <c r="T1008" s="31" t="s">
        <v>35</v>
      </c>
      <c r="U1008" s="34"/>
      <c r="V1008" s="34"/>
      <c r="W1008" s="34" t="str">
        <f t="shared" si="0"/>
        <v/>
      </c>
      <c r="X1008" s="34" t="str">
        <f t="shared" si="1"/>
        <v/>
      </c>
    </row>
    <row r="1009" spans="1:24" ht="14.25" customHeight="1" x14ac:dyDescent="0.25">
      <c r="A1009" s="40">
        <v>5.9</v>
      </c>
      <c r="B1009" s="40" t="s">
        <v>3553</v>
      </c>
      <c r="C1009" s="24" t="s">
        <v>538</v>
      </c>
      <c r="D1009" s="24"/>
      <c r="E1009" s="31" t="s">
        <v>887</v>
      </c>
      <c r="F1009" s="24" t="s">
        <v>3554</v>
      </c>
      <c r="G1009" s="27" t="s">
        <v>93</v>
      </c>
      <c r="H1009" s="24" t="s">
        <v>3555</v>
      </c>
      <c r="I1009" s="84" t="s">
        <v>3556</v>
      </c>
      <c r="J1009" s="51" t="s">
        <v>3557</v>
      </c>
      <c r="K1009" s="36">
        <v>508</v>
      </c>
      <c r="L1009" s="36" t="s">
        <v>31</v>
      </c>
      <c r="M1009" s="31" t="s">
        <v>234</v>
      </c>
      <c r="N1009" s="24" t="s">
        <v>88</v>
      </c>
      <c r="O1009" s="24">
        <v>5</v>
      </c>
      <c r="P1009" s="24"/>
      <c r="Q1009" s="31" t="s">
        <v>34</v>
      </c>
      <c r="R1009" s="24"/>
      <c r="S1009" s="24"/>
      <c r="T1009" s="31" t="s">
        <v>35</v>
      </c>
      <c r="U1009" s="34"/>
      <c r="V1009" s="34"/>
      <c r="W1009" s="34" t="str">
        <f t="shared" si="0"/>
        <v/>
      </c>
      <c r="X1009" s="34" t="str">
        <f t="shared" si="1"/>
        <v/>
      </c>
    </row>
    <row r="1010" spans="1:24" ht="14.25" customHeight="1" x14ac:dyDescent="0.25">
      <c r="A1010" s="22">
        <v>200</v>
      </c>
      <c r="B1010" s="24">
        <f>5700/200</f>
        <v>28.5</v>
      </c>
      <c r="C1010" s="24" t="s">
        <v>195</v>
      </c>
      <c r="D1010" s="31" t="s">
        <v>818</v>
      </c>
      <c r="E1010" s="24" t="s">
        <v>1083</v>
      </c>
      <c r="F1010" s="89" t="s">
        <v>3558</v>
      </c>
      <c r="G1010" s="31" t="s">
        <v>69</v>
      </c>
      <c r="H1010" s="24" t="s">
        <v>84</v>
      </c>
      <c r="I1010" s="31" t="s">
        <v>3559</v>
      </c>
      <c r="J1010" s="24" t="s">
        <v>3560</v>
      </c>
      <c r="K1010" s="36">
        <v>34</v>
      </c>
      <c r="L1010" s="36" t="s">
        <v>31</v>
      </c>
      <c r="M1010" s="31" t="s">
        <v>859</v>
      </c>
      <c r="N1010" s="24">
        <v>2018</v>
      </c>
      <c r="O1010" s="24">
        <v>50</v>
      </c>
      <c r="P1010" s="24" t="s">
        <v>44</v>
      </c>
      <c r="Q1010" s="31" t="s">
        <v>34</v>
      </c>
      <c r="R1010" s="24"/>
      <c r="S1010" s="24" t="s">
        <v>44</v>
      </c>
      <c r="T1010" s="31" t="s">
        <v>35</v>
      </c>
      <c r="U1010" s="34"/>
      <c r="V1010" s="34"/>
      <c r="W1010" s="34" t="str">
        <f t="shared" si="0"/>
        <v/>
      </c>
      <c r="X1010" s="34" t="str">
        <f t="shared" si="1"/>
        <v/>
      </c>
    </row>
    <row r="1011" spans="1:24" ht="14.25" customHeight="1" x14ac:dyDescent="0.25">
      <c r="A1011" s="40">
        <v>0.29499999999999998</v>
      </c>
      <c r="B1011" s="24" t="s">
        <v>3561</v>
      </c>
      <c r="C1011" s="51" t="s">
        <v>195</v>
      </c>
      <c r="D1011" s="24"/>
      <c r="E1011" s="24" t="s">
        <v>3562</v>
      </c>
      <c r="F1011" s="24" t="s">
        <v>3563</v>
      </c>
      <c r="G1011" s="31" t="s">
        <v>83</v>
      </c>
      <c r="H1011" s="24" t="s">
        <v>84</v>
      </c>
      <c r="I1011" s="31" t="s">
        <v>3564</v>
      </c>
      <c r="J1011" s="24" t="s">
        <v>3565</v>
      </c>
      <c r="K1011" s="36">
        <v>198</v>
      </c>
      <c r="L1011" s="36" t="s">
        <v>31</v>
      </c>
      <c r="M1011" s="31" t="s">
        <v>128</v>
      </c>
      <c r="N1011" s="24" t="s">
        <v>129</v>
      </c>
      <c r="O1011" s="24">
        <v>2</v>
      </c>
      <c r="P1011" s="24"/>
      <c r="Q1011" s="31" t="s">
        <v>34</v>
      </c>
      <c r="R1011" s="24"/>
      <c r="S1011" s="24"/>
      <c r="T1011" s="31" t="s">
        <v>35</v>
      </c>
      <c r="U1011" s="34"/>
      <c r="V1011" s="34"/>
      <c r="W1011" s="34" t="str">
        <f t="shared" si="0"/>
        <v/>
      </c>
      <c r="X1011" s="34" t="str">
        <f t="shared" si="1"/>
        <v/>
      </c>
    </row>
    <row r="1012" spans="1:24" ht="14.25" customHeight="1" x14ac:dyDescent="0.25">
      <c r="A1012" s="40">
        <v>0.33500000000000002</v>
      </c>
      <c r="B1012" s="41" t="s">
        <v>3566</v>
      </c>
      <c r="C1012" s="24" t="s">
        <v>195</v>
      </c>
      <c r="D1012" s="24"/>
      <c r="E1012" s="24" t="s">
        <v>3562</v>
      </c>
      <c r="F1012" s="24" t="s">
        <v>3563</v>
      </c>
      <c r="G1012" s="31" t="s">
        <v>83</v>
      </c>
      <c r="H1012" s="24" t="s">
        <v>84</v>
      </c>
      <c r="I1012" s="31" t="s">
        <v>3567</v>
      </c>
      <c r="J1012" s="24" t="s">
        <v>3568</v>
      </c>
      <c r="K1012" s="36">
        <v>199</v>
      </c>
      <c r="L1012" s="36" t="s">
        <v>31</v>
      </c>
      <c r="M1012" s="31" t="s">
        <v>128</v>
      </c>
      <c r="N1012" s="24" t="s">
        <v>129</v>
      </c>
      <c r="O1012" s="24">
        <v>2</v>
      </c>
      <c r="P1012" s="24"/>
      <c r="Q1012" s="31" t="s">
        <v>34</v>
      </c>
      <c r="R1012" s="24"/>
      <c r="S1012" s="24"/>
      <c r="T1012" s="31" t="s">
        <v>35</v>
      </c>
      <c r="U1012" s="34"/>
      <c r="V1012" s="34"/>
      <c r="W1012" s="34" t="str">
        <f t="shared" si="0"/>
        <v/>
      </c>
      <c r="X1012" s="34" t="str">
        <f t="shared" si="1"/>
        <v/>
      </c>
    </row>
    <row r="1013" spans="1:24" ht="14.25" customHeight="1" x14ac:dyDescent="0.25">
      <c r="A1013" s="94">
        <v>69.5</v>
      </c>
      <c r="B1013" s="94">
        <v>80</v>
      </c>
      <c r="C1013" s="94" t="s">
        <v>2292</v>
      </c>
      <c r="D1013" s="94"/>
      <c r="E1013" s="94" t="s">
        <v>3569</v>
      </c>
      <c r="F1013" s="94" t="s">
        <v>3570</v>
      </c>
      <c r="G1013" s="95" t="s">
        <v>3571</v>
      </c>
      <c r="H1013" s="94" t="s">
        <v>2802</v>
      </c>
      <c r="I1013" s="95" t="s">
        <v>3572</v>
      </c>
      <c r="J1013" s="94" t="s">
        <v>3573</v>
      </c>
      <c r="K1013" s="96">
        <v>106</v>
      </c>
      <c r="L1013" s="96" t="s">
        <v>31</v>
      </c>
      <c r="M1013" s="95" t="s">
        <v>601</v>
      </c>
      <c r="N1013" s="94" t="s">
        <v>78</v>
      </c>
      <c r="O1013" s="94">
        <v>1</v>
      </c>
      <c r="P1013" s="94"/>
      <c r="Q1013" s="95" t="s">
        <v>66</v>
      </c>
      <c r="R1013" s="94" t="s">
        <v>45</v>
      </c>
      <c r="S1013" s="94"/>
      <c r="T1013" s="95" t="s">
        <v>35</v>
      </c>
      <c r="U1013" s="34"/>
      <c r="V1013" s="34"/>
      <c r="W1013" s="34" t="str">
        <f t="shared" si="0"/>
        <v/>
      </c>
      <c r="X1013" s="34" t="str">
        <f t="shared" si="1"/>
        <v/>
      </c>
    </row>
    <row r="1014" spans="1:24" ht="14.25" customHeight="1" x14ac:dyDescent="0.25">
      <c r="A1014" s="94">
        <v>123</v>
      </c>
      <c r="B1014" s="94">
        <v>145</v>
      </c>
      <c r="C1014" s="94" t="s">
        <v>3574</v>
      </c>
      <c r="D1014" s="94"/>
      <c r="E1014" s="94" t="s">
        <v>3569</v>
      </c>
      <c r="F1014" s="94" t="s">
        <v>3575</v>
      </c>
      <c r="G1014" s="95" t="s">
        <v>3571</v>
      </c>
      <c r="H1014" s="94" t="s">
        <v>3576</v>
      </c>
      <c r="I1014" s="95" t="s">
        <v>3572</v>
      </c>
      <c r="J1014" s="94" t="s">
        <v>3573</v>
      </c>
      <c r="K1014" s="96">
        <v>107</v>
      </c>
      <c r="L1014" s="96" t="s">
        <v>31</v>
      </c>
      <c r="M1014" s="95" t="s">
        <v>601</v>
      </c>
      <c r="N1014" s="94" t="s">
        <v>78</v>
      </c>
      <c r="O1014" s="94">
        <v>1</v>
      </c>
      <c r="P1014" s="94"/>
      <c r="Q1014" s="95" t="s">
        <v>66</v>
      </c>
      <c r="R1014" s="94" t="s">
        <v>45</v>
      </c>
      <c r="S1014" s="94"/>
      <c r="T1014" s="95" t="s">
        <v>35</v>
      </c>
      <c r="U1014" s="34"/>
      <c r="V1014" s="34"/>
      <c r="W1014" s="34" t="str">
        <f t="shared" si="0"/>
        <v/>
      </c>
      <c r="X1014" s="34" t="str">
        <f t="shared" si="1"/>
        <v/>
      </c>
    </row>
    <row r="1015" spans="1:24" ht="14.25" customHeight="1" x14ac:dyDescent="0.25">
      <c r="A1015" s="40">
        <v>7.5749999999999993</v>
      </c>
      <c r="B1015" s="40">
        <v>20.3</v>
      </c>
      <c r="C1015" s="24" t="s">
        <v>36</v>
      </c>
      <c r="D1015" s="24"/>
      <c r="E1015" s="24" t="s">
        <v>3577</v>
      </c>
      <c r="F1015" s="24" t="s">
        <v>3578</v>
      </c>
      <c r="G1015" s="27" t="s">
        <v>39</v>
      </c>
      <c r="H1015" s="24" t="s">
        <v>40</v>
      </c>
      <c r="I1015" s="31" t="s">
        <v>3579</v>
      </c>
      <c r="J1015" s="24" t="s">
        <v>3580</v>
      </c>
      <c r="K1015" s="36">
        <v>744</v>
      </c>
      <c r="L1015" s="36" t="s">
        <v>31</v>
      </c>
      <c r="M1015" s="31" t="s">
        <v>72</v>
      </c>
      <c r="N1015" s="24" t="s">
        <v>33</v>
      </c>
      <c r="O1015" s="24">
        <v>8</v>
      </c>
      <c r="P1015" s="24"/>
      <c r="Q1015" s="31" t="s">
        <v>34</v>
      </c>
      <c r="R1015" s="24" t="s">
        <v>45</v>
      </c>
      <c r="S1015" s="24"/>
      <c r="T1015" s="31" t="s">
        <v>35</v>
      </c>
      <c r="U1015" s="34"/>
      <c r="V1015" s="34"/>
      <c r="W1015" s="34" t="str">
        <f t="shared" si="0"/>
        <v/>
      </c>
      <c r="X1015" s="34" t="str">
        <f t="shared" si="1"/>
        <v/>
      </c>
    </row>
    <row r="1016" spans="1:24" ht="14.25" customHeight="1" x14ac:dyDescent="0.25">
      <c r="A1016" s="40">
        <v>0.36749999999999999</v>
      </c>
      <c r="B1016" s="40">
        <v>0.9</v>
      </c>
      <c r="C1016" s="24" t="s">
        <v>24</v>
      </c>
      <c r="D1016" s="24"/>
      <c r="E1016" s="24" t="s">
        <v>67</v>
      </c>
      <c r="F1016" s="24" t="s">
        <v>3581</v>
      </c>
      <c r="G1016" s="31" t="s">
        <v>69</v>
      </c>
      <c r="H1016" s="24" t="s">
        <v>28</v>
      </c>
      <c r="I1016" s="31" t="s">
        <v>3582</v>
      </c>
      <c r="J1016" s="24" t="s">
        <v>3583</v>
      </c>
      <c r="K1016" s="36">
        <v>504</v>
      </c>
      <c r="L1016" s="36" t="s">
        <v>31</v>
      </c>
      <c r="M1016" s="31" t="s">
        <v>32</v>
      </c>
      <c r="N1016" s="24" t="s">
        <v>33</v>
      </c>
      <c r="O1016" s="24">
        <v>5</v>
      </c>
      <c r="P1016" s="24"/>
      <c r="Q1016" s="31" t="s">
        <v>34</v>
      </c>
      <c r="R1016" s="24" t="s">
        <v>45</v>
      </c>
      <c r="S1016" s="24"/>
      <c r="T1016" s="31" t="s">
        <v>35</v>
      </c>
      <c r="U1016" s="34"/>
      <c r="V1016" s="34"/>
      <c r="W1016" s="34" t="str">
        <f t="shared" si="0"/>
        <v/>
      </c>
      <c r="X1016" s="34" t="str">
        <f t="shared" si="1"/>
        <v/>
      </c>
    </row>
    <row r="1017" spans="1:24" ht="14.25" customHeight="1" x14ac:dyDescent="0.25">
      <c r="A1017" s="40">
        <v>5.6000000000000005</v>
      </c>
      <c r="B1017" s="24">
        <v>9.75</v>
      </c>
      <c r="C1017" s="24" t="s">
        <v>2671</v>
      </c>
      <c r="D1017" s="24"/>
      <c r="E1017" s="24" t="s">
        <v>3584</v>
      </c>
      <c r="F1017" s="24" t="s">
        <v>3585</v>
      </c>
      <c r="G1017" s="31" t="s">
        <v>274</v>
      </c>
      <c r="H1017" s="24" t="s">
        <v>2671</v>
      </c>
      <c r="I1017" s="31" t="s">
        <v>3586</v>
      </c>
      <c r="J1017" s="24" t="s">
        <v>3587</v>
      </c>
      <c r="K1017" s="36">
        <v>797</v>
      </c>
      <c r="L1017" s="36" t="s">
        <v>31</v>
      </c>
      <c r="M1017" s="31" t="s">
        <v>1010</v>
      </c>
      <c r="N1017" s="24" t="s">
        <v>78</v>
      </c>
      <c r="O1017" s="24">
        <v>8</v>
      </c>
      <c r="P1017" s="24"/>
      <c r="Q1017" s="31" t="s">
        <v>34</v>
      </c>
      <c r="R1017" s="24" t="s">
        <v>45</v>
      </c>
      <c r="S1017" s="24"/>
      <c r="T1017" s="31" t="s">
        <v>35</v>
      </c>
      <c r="U1017" s="34"/>
      <c r="V1017" s="34"/>
      <c r="W1017" s="34" t="str">
        <f t="shared" si="0"/>
        <v/>
      </c>
      <c r="X1017" s="34" t="str">
        <f t="shared" si="1"/>
        <v/>
      </c>
    </row>
    <row r="1018" spans="1:24" ht="14.25" customHeight="1" x14ac:dyDescent="0.25">
      <c r="A1018" s="40">
        <v>6.9125000000000005</v>
      </c>
      <c r="B1018" s="40">
        <v>9</v>
      </c>
      <c r="C1018" s="24" t="s">
        <v>271</v>
      </c>
      <c r="D1018" s="24"/>
      <c r="E1018" s="24" t="s">
        <v>2500</v>
      </c>
      <c r="F1018" s="24" t="s">
        <v>3588</v>
      </c>
      <c r="G1018" s="24" t="s">
        <v>2502</v>
      </c>
      <c r="H1018" s="24" t="s">
        <v>275</v>
      </c>
      <c r="I1018" s="31" t="s">
        <v>3589</v>
      </c>
      <c r="J1018" s="24" t="s">
        <v>3590</v>
      </c>
      <c r="K1018" s="30">
        <v>732</v>
      </c>
      <c r="L1018" s="30" t="s">
        <v>31</v>
      </c>
      <c r="M1018" s="31" t="s">
        <v>72</v>
      </c>
      <c r="N1018" s="24" t="s">
        <v>33</v>
      </c>
      <c r="O1018" s="24">
        <v>8</v>
      </c>
      <c r="P1018" s="24"/>
      <c r="Q1018" s="31" t="s">
        <v>34</v>
      </c>
      <c r="R1018" s="24" t="s">
        <v>45</v>
      </c>
      <c r="S1018" s="24"/>
      <c r="T1018" s="31" t="s">
        <v>35</v>
      </c>
      <c r="U1018" s="34"/>
      <c r="V1018" s="34"/>
      <c r="W1018" s="34" t="str">
        <f t="shared" si="0"/>
        <v/>
      </c>
      <c r="X1018" s="34" t="str">
        <f t="shared" si="1"/>
        <v/>
      </c>
    </row>
    <row r="1019" spans="1:24" ht="14.25" customHeight="1" x14ac:dyDescent="0.25">
      <c r="A1019" s="40">
        <v>6.9125000000000005</v>
      </c>
      <c r="B1019" s="40">
        <v>11.25</v>
      </c>
      <c r="C1019" s="24" t="s">
        <v>271</v>
      </c>
      <c r="D1019" s="24"/>
      <c r="E1019" s="24" t="s">
        <v>574</v>
      </c>
      <c r="F1019" s="24" t="s">
        <v>3588</v>
      </c>
      <c r="G1019" s="31" t="s">
        <v>69</v>
      </c>
      <c r="H1019" s="24" t="s">
        <v>275</v>
      </c>
      <c r="I1019" s="31" t="s">
        <v>3589</v>
      </c>
      <c r="J1019" s="24" t="s">
        <v>3590</v>
      </c>
      <c r="K1019" s="35">
        <v>732</v>
      </c>
      <c r="L1019" s="35" t="s">
        <v>47</v>
      </c>
      <c r="M1019" s="31" t="s">
        <v>72</v>
      </c>
      <c r="N1019" s="24" t="s">
        <v>33</v>
      </c>
      <c r="O1019" s="24">
        <v>8</v>
      </c>
      <c r="P1019" s="24"/>
      <c r="Q1019" s="31" t="s">
        <v>34</v>
      </c>
      <c r="R1019" s="24" t="s">
        <v>45</v>
      </c>
      <c r="S1019" s="24"/>
      <c r="T1019" s="31" t="s">
        <v>35</v>
      </c>
      <c r="U1019" s="34"/>
      <c r="V1019" s="34"/>
      <c r="W1019" s="34" t="str">
        <f t="shared" si="0"/>
        <v/>
      </c>
      <c r="X1019" s="34" t="str">
        <f t="shared" si="1"/>
        <v/>
      </c>
    </row>
    <row r="1020" spans="1:24" ht="14.25" customHeight="1" x14ac:dyDescent="0.25">
      <c r="A1020" s="40">
        <v>6.9125000000000005</v>
      </c>
      <c r="B1020" s="40">
        <v>10.5</v>
      </c>
      <c r="C1020" s="24" t="s">
        <v>271</v>
      </c>
      <c r="D1020" s="24"/>
      <c r="E1020" s="24" t="s">
        <v>495</v>
      </c>
      <c r="F1020" s="24" t="s">
        <v>3588</v>
      </c>
      <c r="G1020" s="31" t="s">
        <v>69</v>
      </c>
      <c r="H1020" s="24" t="s">
        <v>275</v>
      </c>
      <c r="I1020" s="31" t="s">
        <v>3589</v>
      </c>
      <c r="J1020" s="24" t="s">
        <v>3590</v>
      </c>
      <c r="K1020" s="35">
        <v>732</v>
      </c>
      <c r="L1020" s="35" t="s">
        <v>48</v>
      </c>
      <c r="M1020" s="31" t="s">
        <v>72</v>
      </c>
      <c r="N1020" s="24" t="s">
        <v>33</v>
      </c>
      <c r="O1020" s="24">
        <v>8</v>
      </c>
      <c r="P1020" s="24"/>
      <c r="Q1020" s="31" t="s">
        <v>34</v>
      </c>
      <c r="R1020" s="24" t="s">
        <v>45</v>
      </c>
      <c r="S1020" s="24"/>
      <c r="T1020" s="31" t="s">
        <v>35</v>
      </c>
      <c r="U1020" s="34"/>
      <c r="V1020" s="34"/>
      <c r="W1020" s="34" t="str">
        <f t="shared" si="0"/>
        <v/>
      </c>
      <c r="X1020" s="34" t="str">
        <f t="shared" si="1"/>
        <v/>
      </c>
    </row>
    <row r="1021" spans="1:24" ht="14.25" customHeight="1" x14ac:dyDescent="0.25">
      <c r="A1021" s="40">
        <v>5.5125000000000002</v>
      </c>
      <c r="B1021" s="24">
        <v>9.75</v>
      </c>
      <c r="C1021" s="24" t="s">
        <v>107</v>
      </c>
      <c r="D1021" s="24"/>
      <c r="E1021" s="24" t="s">
        <v>3584</v>
      </c>
      <c r="F1021" s="24" t="s">
        <v>3591</v>
      </c>
      <c r="G1021" s="31" t="s">
        <v>274</v>
      </c>
      <c r="H1021" s="24" t="s">
        <v>107</v>
      </c>
      <c r="I1021" s="31" t="s">
        <v>3589</v>
      </c>
      <c r="J1021" s="24" t="s">
        <v>3588</v>
      </c>
      <c r="K1021" s="36">
        <v>798</v>
      </c>
      <c r="L1021" s="36" t="s">
        <v>31</v>
      </c>
      <c r="M1021" s="31" t="s">
        <v>1010</v>
      </c>
      <c r="N1021" s="24" t="s">
        <v>78</v>
      </c>
      <c r="O1021" s="24">
        <v>8</v>
      </c>
      <c r="P1021" s="24"/>
      <c r="Q1021" s="31" t="s">
        <v>34</v>
      </c>
      <c r="R1021" s="24" t="s">
        <v>45</v>
      </c>
      <c r="S1021" s="24"/>
      <c r="T1021" s="31" t="s">
        <v>35</v>
      </c>
      <c r="U1021" s="34"/>
      <c r="V1021" s="34"/>
      <c r="W1021" s="34" t="str">
        <f t="shared" si="0"/>
        <v/>
      </c>
      <c r="X1021" s="34" t="str">
        <f t="shared" si="1"/>
        <v/>
      </c>
    </row>
    <row r="1022" spans="1:24" ht="14.25" customHeight="1" x14ac:dyDescent="0.25">
      <c r="A1022" s="40">
        <v>12.950000000000001</v>
      </c>
      <c r="B1022" s="40" t="s">
        <v>283</v>
      </c>
      <c r="C1022" s="24" t="s">
        <v>1965</v>
      </c>
      <c r="D1022" s="24"/>
      <c r="E1022" s="24" t="s">
        <v>495</v>
      </c>
      <c r="F1022" s="24" t="s">
        <v>3592</v>
      </c>
      <c r="G1022" s="31" t="s">
        <v>69</v>
      </c>
      <c r="H1022" s="24" t="s">
        <v>1967</v>
      </c>
      <c r="I1022" s="31" t="s">
        <v>3593</v>
      </c>
      <c r="J1022" s="24" t="s">
        <v>3594</v>
      </c>
      <c r="K1022" s="36">
        <v>742</v>
      </c>
      <c r="L1022" s="36" t="s">
        <v>31</v>
      </c>
      <c r="M1022" s="31" t="s">
        <v>72</v>
      </c>
      <c r="N1022" s="24" t="s">
        <v>33</v>
      </c>
      <c r="O1022" s="24">
        <v>8</v>
      </c>
      <c r="P1022" s="24"/>
      <c r="Q1022" s="31" t="s">
        <v>34</v>
      </c>
      <c r="R1022" s="24" t="s">
        <v>45</v>
      </c>
      <c r="S1022" s="24"/>
      <c r="T1022" s="31" t="s">
        <v>35</v>
      </c>
      <c r="U1022" s="34"/>
      <c r="V1022" s="34"/>
      <c r="W1022" s="34" t="str">
        <f t="shared" si="0"/>
        <v/>
      </c>
      <c r="X1022" s="34" t="str">
        <f t="shared" si="1"/>
        <v/>
      </c>
    </row>
    <row r="1023" spans="1:24" ht="14.25" customHeight="1" x14ac:dyDescent="0.25">
      <c r="A1023" s="40">
        <v>9.9499999999999993</v>
      </c>
      <c r="B1023" s="40">
        <v>12</v>
      </c>
      <c r="C1023" s="24" t="s">
        <v>1970</v>
      </c>
      <c r="D1023" s="24"/>
      <c r="E1023" s="24" t="s">
        <v>495</v>
      </c>
      <c r="F1023" s="24" t="s">
        <v>3592</v>
      </c>
      <c r="G1023" s="31" t="s">
        <v>69</v>
      </c>
      <c r="H1023" s="24" t="s">
        <v>1967</v>
      </c>
      <c r="I1023" s="31" t="s">
        <v>3595</v>
      </c>
      <c r="J1023" s="24" t="s">
        <v>3596</v>
      </c>
      <c r="K1023" s="36">
        <v>743</v>
      </c>
      <c r="L1023" s="36" t="s">
        <v>31</v>
      </c>
      <c r="M1023" s="31" t="s">
        <v>72</v>
      </c>
      <c r="N1023" s="24" t="s">
        <v>33</v>
      </c>
      <c r="O1023" s="24">
        <v>8</v>
      </c>
      <c r="P1023" s="24"/>
      <c r="Q1023" s="31" t="s">
        <v>34</v>
      </c>
      <c r="R1023" s="24" t="s">
        <v>45</v>
      </c>
      <c r="S1023" s="24"/>
      <c r="T1023" s="31" t="s">
        <v>35</v>
      </c>
      <c r="U1023" s="34"/>
      <c r="V1023" s="34"/>
      <c r="W1023" s="34" t="str">
        <f t="shared" si="0"/>
        <v/>
      </c>
      <c r="X1023" s="34" t="str">
        <f t="shared" si="1"/>
        <v/>
      </c>
    </row>
    <row r="1024" spans="1:24" ht="14.25" customHeight="1" x14ac:dyDescent="0.25">
      <c r="A1024" s="40">
        <v>0.22349999999999998</v>
      </c>
      <c r="B1024" s="41">
        <v>0.45</v>
      </c>
      <c r="C1024" s="24" t="s">
        <v>24</v>
      </c>
      <c r="D1024" s="24"/>
      <c r="E1024" s="24" t="s">
        <v>1287</v>
      </c>
      <c r="F1024" s="24" t="s">
        <v>3597</v>
      </c>
      <c r="G1024" s="31" t="s">
        <v>1289</v>
      </c>
      <c r="H1024" s="24" t="s">
        <v>28</v>
      </c>
      <c r="I1024" s="31" t="s">
        <v>3598</v>
      </c>
      <c r="J1024" s="24" t="s">
        <v>3599</v>
      </c>
      <c r="K1024" s="36">
        <v>88</v>
      </c>
      <c r="L1024" s="36" t="s">
        <v>31</v>
      </c>
      <c r="M1024" s="31" t="s">
        <v>622</v>
      </c>
      <c r="N1024" s="24" t="s">
        <v>33</v>
      </c>
      <c r="O1024" s="24">
        <v>6</v>
      </c>
      <c r="P1024" s="31" t="s">
        <v>623</v>
      </c>
      <c r="Q1024" s="31" t="s">
        <v>34</v>
      </c>
      <c r="R1024" s="24"/>
      <c r="S1024" s="24" t="s">
        <v>329</v>
      </c>
      <c r="T1024" s="31" t="s">
        <v>35</v>
      </c>
      <c r="U1024" s="34"/>
      <c r="V1024" s="34"/>
      <c r="W1024" s="34" t="str">
        <f t="shared" si="0"/>
        <v/>
      </c>
      <c r="X1024" s="34" t="str">
        <f t="shared" si="1"/>
        <v/>
      </c>
    </row>
    <row r="1025" spans="1:24" ht="14.25" customHeight="1" x14ac:dyDescent="0.25">
      <c r="A1025" s="40">
        <v>5.63</v>
      </c>
      <c r="B1025" s="41" t="s">
        <v>3600</v>
      </c>
      <c r="C1025" s="24" t="s">
        <v>207</v>
      </c>
      <c r="D1025" s="24"/>
      <c r="E1025" s="24" t="s">
        <v>142</v>
      </c>
      <c r="F1025" s="24" t="s">
        <v>3601</v>
      </c>
      <c r="G1025" s="31" t="s">
        <v>1289</v>
      </c>
      <c r="H1025" s="24" t="s">
        <v>2841</v>
      </c>
      <c r="I1025" s="31" t="s">
        <v>3602</v>
      </c>
      <c r="J1025" s="24" t="s">
        <v>3603</v>
      </c>
      <c r="K1025" s="36">
        <v>202</v>
      </c>
      <c r="L1025" s="36" t="s">
        <v>31</v>
      </c>
      <c r="M1025" s="31" t="s">
        <v>128</v>
      </c>
      <c r="N1025" s="24" t="s">
        <v>129</v>
      </c>
      <c r="O1025" s="24">
        <v>2</v>
      </c>
      <c r="P1025" s="24"/>
      <c r="Q1025" s="31" t="s">
        <v>34</v>
      </c>
      <c r="R1025" s="24"/>
      <c r="S1025" s="24"/>
      <c r="T1025" s="31" t="s">
        <v>35</v>
      </c>
      <c r="U1025" s="34"/>
      <c r="V1025" s="34"/>
      <c r="W1025" s="34" t="str">
        <f t="shared" si="0"/>
        <v/>
      </c>
      <c r="X1025" s="34" t="str">
        <f t="shared" si="1"/>
        <v/>
      </c>
    </row>
    <row r="1026" spans="1:24" ht="14.25" customHeight="1" x14ac:dyDescent="0.25">
      <c r="A1026" s="40">
        <v>112406</v>
      </c>
      <c r="B1026" s="41" t="s">
        <v>3604</v>
      </c>
      <c r="C1026" s="24" t="s">
        <v>3605</v>
      </c>
      <c r="D1026" s="24"/>
      <c r="E1026" s="24" t="s">
        <v>3606</v>
      </c>
      <c r="F1026" s="24" t="s">
        <v>3607</v>
      </c>
      <c r="G1026" s="31" t="s">
        <v>83</v>
      </c>
      <c r="H1026" s="24" t="s">
        <v>222</v>
      </c>
      <c r="I1026" s="31" t="s">
        <v>3608</v>
      </c>
      <c r="J1026" s="24" t="s">
        <v>3609</v>
      </c>
      <c r="K1026" s="36">
        <v>3</v>
      </c>
      <c r="L1026" s="36"/>
      <c r="M1026" s="31" t="s">
        <v>3610</v>
      </c>
      <c r="N1026" s="24"/>
      <c r="O1026" s="24"/>
      <c r="P1026" s="24"/>
      <c r="Q1026" s="31" t="s">
        <v>34</v>
      </c>
      <c r="R1026" s="24"/>
      <c r="S1026" s="24"/>
      <c r="T1026" s="31" t="s">
        <v>35</v>
      </c>
      <c r="U1026" s="34"/>
      <c r="V1026" s="34"/>
      <c r="W1026" s="34" t="str">
        <f t="shared" si="0"/>
        <v/>
      </c>
      <c r="X1026" s="34" t="str">
        <f t="shared" si="1"/>
        <v/>
      </c>
    </row>
    <row r="1027" spans="1:24" ht="14.25" customHeight="1" x14ac:dyDescent="0.25">
      <c r="A1027" s="40">
        <v>112406</v>
      </c>
      <c r="B1027" s="41" t="s">
        <v>3604</v>
      </c>
      <c r="C1027" s="24" t="s">
        <v>3605</v>
      </c>
      <c r="D1027" s="24"/>
      <c r="E1027" s="24" t="s">
        <v>3606</v>
      </c>
      <c r="F1027" s="24" t="s">
        <v>3607</v>
      </c>
      <c r="G1027" s="31" t="s">
        <v>93</v>
      </c>
      <c r="H1027" s="24" t="s">
        <v>222</v>
      </c>
      <c r="I1027" s="31" t="s">
        <v>3608</v>
      </c>
      <c r="J1027" s="24" t="s">
        <v>3609</v>
      </c>
      <c r="K1027" s="36">
        <v>3</v>
      </c>
      <c r="L1027" s="36"/>
      <c r="M1027" s="31" t="s">
        <v>3610</v>
      </c>
      <c r="N1027" s="24"/>
      <c r="O1027" s="24"/>
      <c r="P1027" s="24"/>
      <c r="Q1027" s="31" t="s">
        <v>34</v>
      </c>
      <c r="R1027" s="24"/>
      <c r="S1027" s="24"/>
      <c r="T1027" s="31" t="s">
        <v>35</v>
      </c>
      <c r="U1027" s="34"/>
      <c r="V1027" s="34"/>
      <c r="W1027" s="34" t="str">
        <f t="shared" si="0"/>
        <v/>
      </c>
      <c r="X1027" s="34" t="str">
        <f t="shared" si="1"/>
        <v/>
      </c>
    </row>
    <row r="1028" spans="1:24" ht="14.25" customHeight="1" x14ac:dyDescent="0.25">
      <c r="A1028" s="24">
        <v>48.25</v>
      </c>
      <c r="B1028" s="24" t="s">
        <v>3611</v>
      </c>
      <c r="C1028" s="24" t="s">
        <v>3612</v>
      </c>
      <c r="D1028" s="24"/>
      <c r="E1028" s="24" t="s">
        <v>3613</v>
      </c>
      <c r="F1028" s="24" t="s">
        <v>3614</v>
      </c>
      <c r="G1028" s="31" t="s">
        <v>46</v>
      </c>
      <c r="H1028" s="24" t="s">
        <v>40</v>
      </c>
      <c r="I1028" s="31" t="s">
        <v>3615</v>
      </c>
      <c r="J1028" s="24" t="s">
        <v>3616</v>
      </c>
      <c r="K1028" s="36">
        <v>171</v>
      </c>
      <c r="L1028" s="36" t="s">
        <v>31</v>
      </c>
      <c r="M1028" s="31" t="s">
        <v>184</v>
      </c>
      <c r="N1028" s="24" t="s">
        <v>185</v>
      </c>
      <c r="O1028" s="24">
        <v>2</v>
      </c>
      <c r="P1028" s="24"/>
      <c r="Q1028" s="31" t="s">
        <v>66</v>
      </c>
      <c r="R1028" s="24"/>
      <c r="S1028" s="24"/>
      <c r="T1028" s="31" t="s">
        <v>35</v>
      </c>
      <c r="U1028" s="34"/>
      <c r="V1028" s="34"/>
      <c r="W1028" s="34" t="str">
        <f t="shared" si="0"/>
        <v/>
      </c>
      <c r="X1028" s="34" t="str">
        <f t="shared" si="1"/>
        <v/>
      </c>
    </row>
    <row r="1029" spans="1:24" ht="14.25" customHeight="1" x14ac:dyDescent="0.25">
      <c r="A1029" s="40">
        <v>3.1949999999999998</v>
      </c>
      <c r="B1029" s="40">
        <v>6</v>
      </c>
      <c r="C1029" s="24" t="s">
        <v>681</v>
      </c>
      <c r="D1029" s="24"/>
      <c r="E1029" s="24" t="s">
        <v>161</v>
      </c>
      <c r="F1029" s="24" t="s">
        <v>3617</v>
      </c>
      <c r="G1029" s="31" t="s">
        <v>69</v>
      </c>
      <c r="H1029" s="24" t="s">
        <v>681</v>
      </c>
      <c r="I1029" s="31" t="s">
        <v>3618</v>
      </c>
      <c r="J1029" s="24" t="s">
        <v>3619</v>
      </c>
      <c r="K1029" s="30">
        <v>697</v>
      </c>
      <c r="L1029" s="30" t="s">
        <v>31</v>
      </c>
      <c r="M1029" s="31" t="s">
        <v>72</v>
      </c>
      <c r="N1029" s="24" t="s">
        <v>33</v>
      </c>
      <c r="O1029" s="24">
        <v>8</v>
      </c>
      <c r="P1029" s="24"/>
      <c r="Q1029" s="31" t="s">
        <v>34</v>
      </c>
      <c r="R1029" s="24"/>
      <c r="S1029" s="24"/>
      <c r="T1029" s="31" t="s">
        <v>35</v>
      </c>
      <c r="U1029" s="34"/>
      <c r="V1029" s="34"/>
      <c r="W1029" s="34" t="str">
        <f t="shared" si="0"/>
        <v/>
      </c>
      <c r="X1029" s="34" t="str">
        <f t="shared" si="1"/>
        <v/>
      </c>
    </row>
    <row r="1030" spans="1:24" ht="14.25" customHeight="1" x14ac:dyDescent="0.25">
      <c r="A1030" s="40">
        <v>3.1949999999999998</v>
      </c>
      <c r="B1030" s="40">
        <v>6</v>
      </c>
      <c r="C1030" s="24" t="s">
        <v>681</v>
      </c>
      <c r="D1030" s="24"/>
      <c r="E1030" s="24" t="s">
        <v>297</v>
      </c>
      <c r="F1030" s="24" t="s">
        <v>3620</v>
      </c>
      <c r="G1030" s="31" t="s">
        <v>321</v>
      </c>
      <c r="H1030" s="24" t="s">
        <v>681</v>
      </c>
      <c r="I1030" s="31" t="s">
        <v>3618</v>
      </c>
      <c r="J1030" s="24" t="s">
        <v>3619</v>
      </c>
      <c r="K1030" s="35">
        <v>697</v>
      </c>
      <c r="L1030" s="35" t="s">
        <v>47</v>
      </c>
      <c r="M1030" s="31" t="s">
        <v>72</v>
      </c>
      <c r="N1030" s="24" t="s">
        <v>33</v>
      </c>
      <c r="O1030" s="24">
        <v>8</v>
      </c>
      <c r="P1030" s="24"/>
      <c r="Q1030" s="31" t="s">
        <v>34</v>
      </c>
      <c r="R1030" s="24"/>
      <c r="S1030" s="24"/>
      <c r="T1030" s="31" t="s">
        <v>35</v>
      </c>
      <c r="U1030" s="34"/>
      <c r="V1030" s="34"/>
      <c r="W1030" s="34" t="str">
        <f t="shared" si="0"/>
        <v/>
      </c>
      <c r="X1030" s="34" t="str">
        <f t="shared" si="1"/>
        <v/>
      </c>
    </row>
    <row r="1031" spans="1:24" ht="14.25" customHeight="1" x14ac:dyDescent="0.25">
      <c r="A1031" s="40">
        <v>0.36</v>
      </c>
      <c r="B1031" s="41" t="s">
        <v>1259</v>
      </c>
      <c r="C1031" s="24" t="s">
        <v>115</v>
      </c>
      <c r="D1031" s="24"/>
      <c r="E1031" s="24" t="s">
        <v>98</v>
      </c>
      <c r="F1031" s="24" t="s">
        <v>3621</v>
      </c>
      <c r="G1031" s="31" t="s">
        <v>100</v>
      </c>
      <c r="H1031" s="24" t="s">
        <v>84</v>
      </c>
      <c r="I1031" s="31" t="s">
        <v>3622</v>
      </c>
      <c r="J1031" s="24" t="s">
        <v>3623</v>
      </c>
      <c r="K1031" s="53">
        <v>182</v>
      </c>
      <c r="L1031" s="53" t="s">
        <v>31</v>
      </c>
      <c r="M1031" s="31" t="s">
        <v>128</v>
      </c>
      <c r="N1031" s="24" t="s">
        <v>129</v>
      </c>
      <c r="O1031" s="24">
        <v>2</v>
      </c>
      <c r="P1031" s="24"/>
      <c r="Q1031" s="31" t="s">
        <v>34</v>
      </c>
      <c r="R1031" s="24"/>
      <c r="S1031" s="24"/>
      <c r="T1031" s="31" t="s">
        <v>35</v>
      </c>
      <c r="U1031" s="34"/>
      <c r="V1031" s="34"/>
      <c r="W1031" s="34" t="str">
        <f t="shared" si="0"/>
        <v/>
      </c>
      <c r="X1031" s="34" t="str">
        <f t="shared" si="1"/>
        <v/>
      </c>
    </row>
    <row r="1032" spans="1:24" ht="14.25" customHeight="1" x14ac:dyDescent="0.25">
      <c r="A1032" s="40">
        <v>1.01</v>
      </c>
      <c r="B1032" s="40" t="s">
        <v>895</v>
      </c>
      <c r="C1032" s="24" t="s">
        <v>1471</v>
      </c>
      <c r="D1032" s="24"/>
      <c r="E1032" s="24" t="s">
        <v>3624</v>
      </c>
      <c r="F1032" s="24" t="s">
        <v>3625</v>
      </c>
      <c r="G1032" s="31" t="s">
        <v>93</v>
      </c>
      <c r="H1032" s="24" t="s">
        <v>84</v>
      </c>
      <c r="I1032" s="31" t="s">
        <v>3626</v>
      </c>
      <c r="J1032" s="24" t="s">
        <v>3627</v>
      </c>
      <c r="K1032" s="36">
        <v>183</v>
      </c>
      <c r="L1032" s="36" t="s">
        <v>31</v>
      </c>
      <c r="M1032" s="31" t="s">
        <v>128</v>
      </c>
      <c r="N1032" s="24" t="s">
        <v>129</v>
      </c>
      <c r="O1032" s="24">
        <v>2</v>
      </c>
      <c r="P1032" s="24"/>
      <c r="Q1032" s="31" t="s">
        <v>34</v>
      </c>
      <c r="R1032" s="24"/>
      <c r="S1032" s="24"/>
      <c r="T1032" s="31" t="s">
        <v>35</v>
      </c>
      <c r="U1032" s="34"/>
      <c r="V1032" s="34"/>
      <c r="W1032" s="34" t="str">
        <f t="shared" si="0"/>
        <v/>
      </c>
      <c r="X1032" s="34" t="str">
        <f t="shared" si="1"/>
        <v/>
      </c>
    </row>
    <row r="1033" spans="1:24" ht="14.25" customHeight="1" x14ac:dyDescent="0.25">
      <c r="A1033" s="40">
        <v>15.4</v>
      </c>
      <c r="B1033" s="40" t="s">
        <v>3628</v>
      </c>
      <c r="C1033" s="51" t="s">
        <v>993</v>
      </c>
      <c r="D1033" s="24"/>
      <c r="E1033" s="24" t="s">
        <v>165</v>
      </c>
      <c r="F1033" s="24" t="s">
        <v>3629</v>
      </c>
      <c r="G1033" s="31" t="s">
        <v>46</v>
      </c>
      <c r="H1033" s="24" t="s">
        <v>899</v>
      </c>
      <c r="I1033" s="31" t="s">
        <v>3630</v>
      </c>
      <c r="J1033" s="24" t="s">
        <v>3631</v>
      </c>
      <c r="K1033" s="36">
        <v>409</v>
      </c>
      <c r="L1033" s="36" t="s">
        <v>31</v>
      </c>
      <c r="M1033" s="31" t="s">
        <v>153</v>
      </c>
      <c r="N1033" s="24" t="s">
        <v>88</v>
      </c>
      <c r="O1033" s="24">
        <v>4</v>
      </c>
      <c r="P1033" s="24"/>
      <c r="Q1033" s="31" t="s">
        <v>34</v>
      </c>
      <c r="R1033" s="24"/>
      <c r="S1033" s="24"/>
      <c r="T1033" s="31" t="s">
        <v>35</v>
      </c>
      <c r="U1033" s="34"/>
      <c r="V1033" s="34"/>
      <c r="W1033" s="34" t="str">
        <f t="shared" si="0"/>
        <v/>
      </c>
      <c r="X1033" s="34" t="str">
        <f t="shared" si="1"/>
        <v/>
      </c>
    </row>
    <row r="1034" spans="1:24" ht="14.25" customHeight="1" x14ac:dyDescent="0.25">
      <c r="A1034" s="40">
        <v>3.7850000000000001</v>
      </c>
      <c r="B1034" s="40" t="s">
        <v>455</v>
      </c>
      <c r="C1034" s="24" t="s">
        <v>747</v>
      </c>
      <c r="D1034" s="24"/>
      <c r="E1034" s="24" t="s">
        <v>591</v>
      </c>
      <c r="F1034" s="24" t="s">
        <v>3632</v>
      </c>
      <c r="G1034" s="27" t="s">
        <v>93</v>
      </c>
      <c r="H1034" s="24" t="s">
        <v>899</v>
      </c>
      <c r="I1034" s="31" t="s">
        <v>3633</v>
      </c>
      <c r="J1034" s="24" t="s">
        <v>3634</v>
      </c>
      <c r="K1034" s="36">
        <v>402</v>
      </c>
      <c r="L1034" s="36" t="s">
        <v>31</v>
      </c>
      <c r="M1034" s="31" t="s">
        <v>153</v>
      </c>
      <c r="N1034" s="24" t="s">
        <v>88</v>
      </c>
      <c r="O1034" s="24">
        <v>4</v>
      </c>
      <c r="P1034" s="24"/>
      <c r="Q1034" s="31" t="s">
        <v>34</v>
      </c>
      <c r="R1034" s="24"/>
      <c r="S1034" s="24"/>
      <c r="T1034" s="31" t="s">
        <v>35</v>
      </c>
      <c r="U1034" s="34"/>
      <c r="V1034" s="34"/>
      <c r="W1034" s="34" t="str">
        <f t="shared" si="0"/>
        <v/>
      </c>
      <c r="X1034" s="34" t="str">
        <f t="shared" si="1"/>
        <v/>
      </c>
    </row>
    <row r="1035" spans="1:24" ht="14.25" customHeight="1" x14ac:dyDescent="0.25">
      <c r="A1035" s="40">
        <v>1.4400000000000002</v>
      </c>
      <c r="B1035" s="41">
        <v>6.4285714285714288</v>
      </c>
      <c r="C1035" s="24" t="s">
        <v>24</v>
      </c>
      <c r="D1035" s="24"/>
      <c r="E1035" s="24" t="s">
        <v>297</v>
      </c>
      <c r="F1035" s="24" t="s">
        <v>3635</v>
      </c>
      <c r="G1035" s="31" t="s">
        <v>110</v>
      </c>
      <c r="H1035" s="24" t="s">
        <v>28</v>
      </c>
      <c r="I1035" s="31" t="s">
        <v>3636</v>
      </c>
      <c r="J1035" s="24" t="s">
        <v>3637</v>
      </c>
      <c r="K1035" s="30">
        <v>89</v>
      </c>
      <c r="L1035" s="30" t="s">
        <v>31</v>
      </c>
      <c r="M1035" s="31" t="s">
        <v>622</v>
      </c>
      <c r="N1035" s="24" t="s">
        <v>33</v>
      </c>
      <c r="O1035" s="24">
        <v>6</v>
      </c>
      <c r="P1035" s="31" t="s">
        <v>623</v>
      </c>
      <c r="Q1035" s="31" t="s">
        <v>34</v>
      </c>
      <c r="R1035" s="24"/>
      <c r="S1035" s="24" t="s">
        <v>329</v>
      </c>
      <c r="T1035" s="31" t="s">
        <v>35</v>
      </c>
      <c r="U1035" s="34"/>
      <c r="V1035" s="34"/>
      <c r="W1035" s="34" t="str">
        <f t="shared" si="0"/>
        <v/>
      </c>
      <c r="X1035" s="34" t="str">
        <f t="shared" si="1"/>
        <v/>
      </c>
    </row>
    <row r="1036" spans="1:24" ht="14.25" customHeight="1" x14ac:dyDescent="0.25">
      <c r="A1036" s="40">
        <v>1.4400000000000002</v>
      </c>
      <c r="B1036" s="40">
        <v>5</v>
      </c>
      <c r="C1036" s="24" t="s">
        <v>24</v>
      </c>
      <c r="D1036" s="24"/>
      <c r="E1036" s="24" t="s">
        <v>178</v>
      </c>
      <c r="F1036" s="24" t="s">
        <v>3638</v>
      </c>
      <c r="G1036" s="31" t="s">
        <v>180</v>
      </c>
      <c r="H1036" s="24" t="s">
        <v>28</v>
      </c>
      <c r="I1036" s="31" t="s">
        <v>3636</v>
      </c>
      <c r="J1036" s="24" t="s">
        <v>3637</v>
      </c>
      <c r="K1036" s="35">
        <v>89</v>
      </c>
      <c r="L1036" s="35" t="s">
        <v>47</v>
      </c>
      <c r="M1036" s="31" t="s">
        <v>622</v>
      </c>
      <c r="N1036" s="24" t="s">
        <v>33</v>
      </c>
      <c r="O1036" s="24">
        <v>6</v>
      </c>
      <c r="P1036" s="31" t="s">
        <v>623</v>
      </c>
      <c r="Q1036" s="31" t="s">
        <v>34</v>
      </c>
      <c r="R1036" s="24"/>
      <c r="S1036" s="24" t="s">
        <v>329</v>
      </c>
      <c r="T1036" s="31" t="s">
        <v>35</v>
      </c>
      <c r="U1036" s="34"/>
      <c r="V1036" s="34"/>
      <c r="W1036" s="34" t="str">
        <f t="shared" si="0"/>
        <v/>
      </c>
      <c r="X1036" s="34" t="str">
        <f t="shared" si="1"/>
        <v/>
      </c>
    </row>
    <row r="1037" spans="1:24" ht="14.25" customHeight="1" x14ac:dyDescent="0.25">
      <c r="A1037" s="40">
        <v>4.2666666666666666</v>
      </c>
      <c r="B1037" s="41">
        <v>5.333333333333333</v>
      </c>
      <c r="C1037" s="24" t="s">
        <v>24</v>
      </c>
      <c r="D1037" s="24"/>
      <c r="E1037" s="24" t="s">
        <v>644</v>
      </c>
      <c r="F1037" s="24" t="s">
        <v>3639</v>
      </c>
      <c r="G1037" s="31" t="s">
        <v>110</v>
      </c>
      <c r="H1037" s="24" t="s">
        <v>28</v>
      </c>
      <c r="I1037" s="31" t="s">
        <v>3640</v>
      </c>
      <c r="J1037" s="24" t="s">
        <v>3641</v>
      </c>
      <c r="K1037" s="36">
        <v>90</v>
      </c>
      <c r="L1037" s="36" t="s">
        <v>31</v>
      </c>
      <c r="M1037" s="31" t="s">
        <v>622</v>
      </c>
      <c r="N1037" s="24" t="s">
        <v>33</v>
      </c>
      <c r="O1037" s="24">
        <v>6</v>
      </c>
      <c r="P1037" s="31" t="s">
        <v>623</v>
      </c>
      <c r="Q1037" s="31" t="s">
        <v>34</v>
      </c>
      <c r="R1037" s="24"/>
      <c r="S1037" s="24" t="s">
        <v>329</v>
      </c>
      <c r="T1037" s="31" t="s">
        <v>35</v>
      </c>
      <c r="U1037" s="34"/>
      <c r="V1037" s="34"/>
      <c r="W1037" s="34" t="str">
        <f t="shared" si="0"/>
        <v/>
      </c>
      <c r="X1037" s="34" t="str">
        <f t="shared" si="1"/>
        <v/>
      </c>
    </row>
    <row r="1038" spans="1:24" ht="14.25" customHeight="1" x14ac:dyDescent="0.25">
      <c r="A1038" s="40">
        <v>0.48</v>
      </c>
      <c r="B1038" s="41" t="s">
        <v>3642</v>
      </c>
      <c r="C1038" s="24" t="s">
        <v>115</v>
      </c>
      <c r="D1038" s="24"/>
      <c r="E1038" s="24" t="s">
        <v>808</v>
      </c>
      <c r="F1038" s="24" t="s">
        <v>3643</v>
      </c>
      <c r="G1038" s="31" t="s">
        <v>93</v>
      </c>
      <c r="H1038" s="24" t="s">
        <v>84</v>
      </c>
      <c r="I1038" s="31" t="s">
        <v>3644</v>
      </c>
      <c r="J1038" s="24" t="s">
        <v>3645</v>
      </c>
      <c r="K1038" s="36">
        <v>279</v>
      </c>
      <c r="L1038" s="36" t="s">
        <v>31</v>
      </c>
      <c r="M1038" s="31" t="s">
        <v>87</v>
      </c>
      <c r="N1038" s="24" t="s">
        <v>88</v>
      </c>
      <c r="O1038" s="24">
        <v>3</v>
      </c>
      <c r="P1038" s="24"/>
      <c r="Q1038" s="31" t="s">
        <v>34</v>
      </c>
      <c r="R1038" s="24"/>
      <c r="S1038" s="24"/>
      <c r="T1038" s="31" t="s">
        <v>35</v>
      </c>
      <c r="U1038" s="34"/>
      <c r="V1038" s="34"/>
      <c r="W1038" s="34" t="str">
        <f t="shared" si="0"/>
        <v/>
      </c>
      <c r="X1038" s="34" t="str">
        <f t="shared" si="1"/>
        <v/>
      </c>
    </row>
    <row r="1039" spans="1:24" ht="14.25" customHeight="1" x14ac:dyDescent="0.25">
      <c r="A1039" s="40">
        <v>0.80500000000000005</v>
      </c>
      <c r="B1039" s="41" t="s">
        <v>3646</v>
      </c>
      <c r="C1039" s="24" t="s">
        <v>115</v>
      </c>
      <c r="D1039" s="24"/>
      <c r="E1039" s="24" t="s">
        <v>1617</v>
      </c>
      <c r="F1039" s="24" t="s">
        <v>3647</v>
      </c>
      <c r="G1039" s="31" t="s">
        <v>93</v>
      </c>
      <c r="H1039" s="24" t="s">
        <v>84</v>
      </c>
      <c r="I1039" s="31" t="s">
        <v>3648</v>
      </c>
      <c r="J1039" s="24" t="s">
        <v>3649</v>
      </c>
      <c r="K1039" s="36">
        <v>280</v>
      </c>
      <c r="L1039" s="36" t="s">
        <v>31</v>
      </c>
      <c r="M1039" s="31" t="s">
        <v>87</v>
      </c>
      <c r="N1039" s="24" t="s">
        <v>88</v>
      </c>
      <c r="O1039" s="24">
        <v>3</v>
      </c>
      <c r="P1039" s="24"/>
      <c r="Q1039" s="31" t="s">
        <v>34</v>
      </c>
      <c r="R1039" s="24"/>
      <c r="S1039" s="24"/>
      <c r="T1039" s="31" t="s">
        <v>35</v>
      </c>
      <c r="U1039" s="34"/>
      <c r="V1039" s="34"/>
      <c r="W1039" s="34" t="str">
        <f t="shared" si="0"/>
        <v/>
      </c>
      <c r="X1039" s="34" t="str">
        <f t="shared" si="1"/>
        <v/>
      </c>
    </row>
    <row r="1040" spans="1:24" ht="14.25" customHeight="1" x14ac:dyDescent="0.25">
      <c r="A1040" s="40">
        <v>0.5</v>
      </c>
      <c r="B1040" s="41" t="s">
        <v>3650</v>
      </c>
      <c r="C1040" s="24" t="s">
        <v>115</v>
      </c>
      <c r="D1040" s="24"/>
      <c r="E1040" s="24" t="s">
        <v>808</v>
      </c>
      <c r="F1040" s="24" t="s">
        <v>3651</v>
      </c>
      <c r="G1040" s="31" t="s">
        <v>93</v>
      </c>
      <c r="H1040" s="24" t="s">
        <v>84</v>
      </c>
      <c r="I1040" s="31" t="s">
        <v>3652</v>
      </c>
      <c r="J1040" s="24" t="s">
        <v>3653</v>
      </c>
      <c r="K1040" s="36">
        <v>281</v>
      </c>
      <c r="L1040" s="36" t="s">
        <v>31</v>
      </c>
      <c r="M1040" s="31" t="s">
        <v>87</v>
      </c>
      <c r="N1040" s="24" t="s">
        <v>88</v>
      </c>
      <c r="O1040" s="24">
        <v>3</v>
      </c>
      <c r="P1040" s="24"/>
      <c r="Q1040" s="31" t="s">
        <v>34</v>
      </c>
      <c r="R1040" s="24"/>
      <c r="S1040" s="24"/>
      <c r="T1040" s="31" t="s">
        <v>35</v>
      </c>
      <c r="U1040" s="34"/>
      <c r="V1040" s="34"/>
      <c r="W1040" s="34" t="str">
        <f t="shared" si="0"/>
        <v/>
      </c>
      <c r="X1040" s="34" t="str">
        <f t="shared" si="1"/>
        <v/>
      </c>
    </row>
    <row r="1041" spans="1:24" ht="14.25" customHeight="1" x14ac:dyDescent="0.25">
      <c r="A1041" s="40">
        <v>0.35499999999999998</v>
      </c>
      <c r="B1041" s="40" t="s">
        <v>3654</v>
      </c>
      <c r="C1041" s="24" t="s">
        <v>3389</v>
      </c>
      <c r="D1041" s="24"/>
      <c r="E1041" s="24" t="s">
        <v>122</v>
      </c>
      <c r="F1041" s="24" t="s">
        <v>3655</v>
      </c>
      <c r="G1041" s="31" t="s">
        <v>110</v>
      </c>
      <c r="H1041" s="24" t="s">
        <v>84</v>
      </c>
      <c r="I1041" s="31" t="s">
        <v>3656</v>
      </c>
      <c r="J1041" s="24" t="s">
        <v>3657</v>
      </c>
      <c r="K1041" s="36">
        <v>468</v>
      </c>
      <c r="L1041" s="36" t="s">
        <v>31</v>
      </c>
      <c r="M1041" s="31" t="s">
        <v>234</v>
      </c>
      <c r="N1041" s="24" t="s">
        <v>88</v>
      </c>
      <c r="O1041" s="24">
        <v>5</v>
      </c>
      <c r="P1041" s="24"/>
      <c r="Q1041" s="31" t="s">
        <v>34</v>
      </c>
      <c r="R1041" s="24"/>
      <c r="S1041" s="24"/>
      <c r="T1041" s="31" t="s">
        <v>35</v>
      </c>
      <c r="U1041" s="34"/>
      <c r="V1041" s="34"/>
      <c r="W1041" s="34" t="str">
        <f t="shared" si="0"/>
        <v/>
      </c>
      <c r="X1041" s="34" t="str">
        <f t="shared" si="1"/>
        <v/>
      </c>
    </row>
    <row r="1042" spans="1:24" ht="14.25" customHeight="1" x14ac:dyDescent="0.25">
      <c r="A1042" s="40">
        <v>0.47</v>
      </c>
      <c r="B1042" s="40" t="s">
        <v>3658</v>
      </c>
      <c r="C1042" s="24" t="s">
        <v>195</v>
      </c>
      <c r="D1042" s="24"/>
      <c r="E1042" s="24" t="s">
        <v>122</v>
      </c>
      <c r="F1042" s="24" t="s">
        <v>3659</v>
      </c>
      <c r="G1042" s="27" t="s">
        <v>93</v>
      </c>
      <c r="H1042" s="24" t="s">
        <v>84</v>
      </c>
      <c r="I1042" s="31" t="s">
        <v>3660</v>
      </c>
      <c r="J1042" s="24" t="s">
        <v>3661</v>
      </c>
      <c r="K1042" s="36">
        <v>469</v>
      </c>
      <c r="L1042" s="36" t="s">
        <v>31</v>
      </c>
      <c r="M1042" s="31" t="s">
        <v>234</v>
      </c>
      <c r="N1042" s="24" t="s">
        <v>88</v>
      </c>
      <c r="O1042" s="24">
        <v>5</v>
      </c>
      <c r="P1042" s="24"/>
      <c r="Q1042" s="31" t="s">
        <v>34</v>
      </c>
      <c r="R1042" s="24"/>
      <c r="S1042" s="24"/>
      <c r="T1042" s="31" t="s">
        <v>35</v>
      </c>
      <c r="U1042" s="34"/>
      <c r="V1042" s="34"/>
      <c r="W1042" s="34" t="str">
        <f t="shared" si="0"/>
        <v/>
      </c>
      <c r="X1042" s="34" t="str">
        <f t="shared" si="1"/>
        <v/>
      </c>
    </row>
    <row r="1043" spans="1:24" ht="14.25" customHeight="1" x14ac:dyDescent="0.25">
      <c r="A1043" s="109">
        <v>10.972799999999998</v>
      </c>
      <c r="B1043" s="40">
        <v>45</v>
      </c>
      <c r="C1043" s="24" t="s">
        <v>49</v>
      </c>
      <c r="D1043" s="24"/>
      <c r="E1043" s="24" t="s">
        <v>3662</v>
      </c>
      <c r="F1043" s="24" t="s">
        <v>3663</v>
      </c>
      <c r="G1043" s="27" t="s">
        <v>39</v>
      </c>
      <c r="H1043" s="24" t="s">
        <v>40</v>
      </c>
      <c r="I1043" s="31" t="s">
        <v>3660</v>
      </c>
      <c r="J1043" s="24" t="s">
        <v>3664</v>
      </c>
      <c r="K1043" s="36">
        <v>416</v>
      </c>
      <c r="L1043" s="36" t="s">
        <v>31</v>
      </c>
      <c r="M1043" s="31" t="s">
        <v>32</v>
      </c>
      <c r="N1043" s="24" t="s">
        <v>33</v>
      </c>
      <c r="O1043" s="24">
        <v>5</v>
      </c>
      <c r="P1043" s="24"/>
      <c r="Q1043" s="31" t="s">
        <v>34</v>
      </c>
      <c r="R1043" s="24" t="s">
        <v>45</v>
      </c>
      <c r="S1043" s="24"/>
      <c r="T1043" s="31" t="s">
        <v>35</v>
      </c>
      <c r="U1043" s="34"/>
      <c r="V1043" s="34"/>
      <c r="W1043" s="34" t="str">
        <f t="shared" si="0"/>
        <v/>
      </c>
      <c r="X1043" s="34" t="str">
        <f t="shared" si="1"/>
        <v/>
      </c>
    </row>
    <row r="1044" spans="1:24" ht="14.25" customHeight="1" x14ac:dyDescent="0.25">
      <c r="A1044" s="40">
        <v>4.5</v>
      </c>
      <c r="B1044" s="40" t="s">
        <v>3665</v>
      </c>
      <c r="C1044" s="24" t="s">
        <v>36</v>
      </c>
      <c r="D1044" s="131"/>
      <c r="E1044" s="24" t="s">
        <v>3666</v>
      </c>
      <c r="F1044" s="24" t="s">
        <v>3667</v>
      </c>
      <c r="G1044" s="31" t="s">
        <v>110</v>
      </c>
      <c r="H1044" s="24" t="s">
        <v>40</v>
      </c>
      <c r="I1044" s="31" t="s">
        <v>3668</v>
      </c>
      <c r="J1044" s="24" t="s">
        <v>3669</v>
      </c>
      <c r="K1044" s="36">
        <v>498</v>
      </c>
      <c r="L1044" s="36" t="s">
        <v>31</v>
      </c>
      <c r="M1044" s="31" t="s">
        <v>234</v>
      </c>
      <c r="N1044" s="24" t="s">
        <v>88</v>
      </c>
      <c r="O1044" s="24">
        <v>5</v>
      </c>
      <c r="P1044" s="24"/>
      <c r="Q1044" s="31" t="s">
        <v>34</v>
      </c>
      <c r="R1044" s="24" t="s">
        <v>45</v>
      </c>
      <c r="S1044" s="24"/>
      <c r="T1044" s="31" t="s">
        <v>35</v>
      </c>
      <c r="U1044" s="34"/>
      <c r="V1044" s="34"/>
      <c r="W1044" s="34" t="str">
        <f t="shared" si="0"/>
        <v/>
      </c>
      <c r="X1044" s="34" t="str">
        <f t="shared" si="1"/>
        <v/>
      </c>
    </row>
    <row r="1045" spans="1:24" ht="14.25" customHeight="1" x14ac:dyDescent="0.25">
      <c r="A1045" s="22">
        <v>16</v>
      </c>
      <c r="B1045" s="24">
        <v>24</v>
      </c>
      <c r="C1045" s="24" t="s">
        <v>3670</v>
      </c>
      <c r="D1045" s="131"/>
      <c r="E1045" s="24" t="s">
        <v>3671</v>
      </c>
      <c r="F1045" s="24" t="s">
        <v>3672</v>
      </c>
      <c r="G1045" s="31" t="s">
        <v>46</v>
      </c>
      <c r="H1045" s="24" t="s">
        <v>40</v>
      </c>
      <c r="I1045" s="31" t="s">
        <v>3673</v>
      </c>
      <c r="J1045" s="24" t="s">
        <v>3674</v>
      </c>
      <c r="K1045" s="30">
        <v>35</v>
      </c>
      <c r="L1045" s="30" t="s">
        <v>31</v>
      </c>
      <c r="M1045" s="31" t="s">
        <v>859</v>
      </c>
      <c r="N1045" s="24">
        <v>2018</v>
      </c>
      <c r="O1045" s="24">
        <v>50</v>
      </c>
      <c r="P1045" s="24" t="s">
        <v>44</v>
      </c>
      <c r="Q1045" s="31" t="s">
        <v>34</v>
      </c>
      <c r="R1045" s="24" t="s">
        <v>45</v>
      </c>
      <c r="S1045" s="24" t="s">
        <v>44</v>
      </c>
      <c r="T1045" s="31" t="s">
        <v>35</v>
      </c>
      <c r="U1045" s="34"/>
      <c r="V1045" s="34"/>
      <c r="W1045" s="34" t="str">
        <f t="shared" si="0"/>
        <v/>
      </c>
      <c r="X1045" s="34" t="str">
        <f t="shared" si="1"/>
        <v/>
      </c>
    </row>
    <row r="1046" spans="1:24" ht="14.25" customHeight="1" x14ac:dyDescent="0.25">
      <c r="A1046" s="22">
        <v>16</v>
      </c>
      <c r="B1046" s="24">
        <f>1891.5/50</f>
        <v>37.83</v>
      </c>
      <c r="C1046" s="24" t="s">
        <v>482</v>
      </c>
      <c r="D1046" s="131"/>
      <c r="E1046" s="24" t="s">
        <v>618</v>
      </c>
      <c r="F1046" s="24" t="s">
        <v>3675</v>
      </c>
      <c r="G1046" s="31" t="s">
        <v>110</v>
      </c>
      <c r="H1046" s="24" t="s">
        <v>40</v>
      </c>
      <c r="I1046" s="31" t="s">
        <v>3673</v>
      </c>
      <c r="J1046" s="24" t="s">
        <v>3674</v>
      </c>
      <c r="K1046" s="35">
        <v>35</v>
      </c>
      <c r="L1046" s="35" t="s">
        <v>47</v>
      </c>
      <c r="M1046" s="31" t="s">
        <v>859</v>
      </c>
      <c r="N1046" s="24">
        <v>2018</v>
      </c>
      <c r="O1046" s="24">
        <v>50</v>
      </c>
      <c r="P1046" s="24" t="s">
        <v>44</v>
      </c>
      <c r="Q1046" s="31" t="s">
        <v>34</v>
      </c>
      <c r="R1046" s="24" t="s">
        <v>45</v>
      </c>
      <c r="S1046" s="24" t="s">
        <v>44</v>
      </c>
      <c r="T1046" s="31" t="s">
        <v>35</v>
      </c>
      <c r="U1046" s="34"/>
      <c r="V1046" s="34"/>
      <c r="W1046" s="34" t="str">
        <f t="shared" si="0"/>
        <v/>
      </c>
      <c r="X1046" s="34" t="str">
        <f t="shared" si="1"/>
        <v/>
      </c>
    </row>
    <row r="1047" spans="1:24" ht="14.25" customHeight="1" x14ac:dyDescent="0.25">
      <c r="A1047" s="40">
        <v>3.5</v>
      </c>
      <c r="B1047" s="40" t="s">
        <v>3676</v>
      </c>
      <c r="C1047" s="24" t="s">
        <v>3677</v>
      </c>
      <c r="D1047" s="131"/>
      <c r="E1047" s="24" t="s">
        <v>552</v>
      </c>
      <c r="F1047" s="24" t="s">
        <v>3678</v>
      </c>
      <c r="G1047" s="31" t="s">
        <v>110</v>
      </c>
      <c r="H1047" s="24" t="s">
        <v>246</v>
      </c>
      <c r="I1047" s="31" t="s">
        <v>3679</v>
      </c>
      <c r="J1047" s="24" t="s">
        <v>3680</v>
      </c>
      <c r="K1047" s="36">
        <v>487</v>
      </c>
      <c r="L1047" s="36" t="s">
        <v>31</v>
      </c>
      <c r="M1047" s="31" t="s">
        <v>234</v>
      </c>
      <c r="N1047" s="24" t="s">
        <v>88</v>
      </c>
      <c r="O1047" s="24">
        <v>5</v>
      </c>
      <c r="P1047" s="24"/>
      <c r="Q1047" s="31" t="s">
        <v>34</v>
      </c>
      <c r="R1047" s="24"/>
      <c r="S1047" s="24"/>
      <c r="T1047" s="31" t="s">
        <v>35</v>
      </c>
      <c r="U1047" s="34"/>
      <c r="V1047" s="34"/>
      <c r="W1047" s="34" t="str">
        <f t="shared" si="0"/>
        <v/>
      </c>
      <c r="X1047" s="34" t="str">
        <f t="shared" si="1"/>
        <v/>
      </c>
    </row>
    <row r="1048" spans="1:24" ht="14.25" customHeight="1" x14ac:dyDescent="0.25">
      <c r="A1048" s="132">
        <v>16</v>
      </c>
      <c r="B1048" s="40" t="s">
        <v>296</v>
      </c>
      <c r="C1048" s="51" t="s">
        <v>3681</v>
      </c>
      <c r="D1048" s="131"/>
      <c r="E1048" s="24" t="s">
        <v>3682</v>
      </c>
      <c r="F1048" s="24" t="s">
        <v>3683</v>
      </c>
      <c r="G1048" s="31" t="s">
        <v>46</v>
      </c>
      <c r="H1048" s="24" t="s">
        <v>3684</v>
      </c>
      <c r="I1048" s="31" t="s">
        <v>3685</v>
      </c>
      <c r="J1048" s="24" t="s">
        <v>3686</v>
      </c>
      <c r="K1048" s="36">
        <v>1</v>
      </c>
      <c r="L1048" s="36" t="s">
        <v>31</v>
      </c>
      <c r="M1048" s="31" t="s">
        <v>3687</v>
      </c>
      <c r="N1048" s="24"/>
      <c r="O1048" s="24"/>
      <c r="P1048" s="24"/>
      <c r="Q1048" s="31" t="s">
        <v>34</v>
      </c>
      <c r="R1048" s="24"/>
      <c r="S1048" s="24"/>
      <c r="T1048" s="31" t="s">
        <v>35</v>
      </c>
      <c r="U1048" s="34"/>
      <c r="V1048" s="34"/>
      <c r="W1048" s="34" t="str">
        <f t="shared" si="0"/>
        <v/>
      </c>
      <c r="X1048" s="34" t="str">
        <f t="shared" si="1"/>
        <v/>
      </c>
    </row>
    <row r="1049" spans="1:24" ht="14.25" customHeight="1" x14ac:dyDescent="0.25">
      <c r="A1049" s="133">
        <v>370</v>
      </c>
      <c r="B1049" s="25" t="s">
        <v>3688</v>
      </c>
      <c r="C1049" s="51"/>
      <c r="D1049" s="131"/>
      <c r="E1049" s="25" t="s">
        <v>608</v>
      </c>
      <c r="F1049" s="25" t="s">
        <v>3689</v>
      </c>
      <c r="G1049" s="31" t="s">
        <v>610</v>
      </c>
      <c r="H1049" s="25" t="s">
        <v>40</v>
      </c>
      <c r="I1049" s="31" t="s">
        <v>3690</v>
      </c>
      <c r="J1049" s="25" t="s">
        <v>3691</v>
      </c>
      <c r="K1049" s="36">
        <v>41</v>
      </c>
      <c r="L1049" s="36" t="s">
        <v>31</v>
      </c>
      <c r="M1049" s="31" t="s">
        <v>43</v>
      </c>
      <c r="N1049" s="24">
        <v>2018</v>
      </c>
      <c r="O1049" s="24">
        <v>51</v>
      </c>
      <c r="P1049" s="24" t="s">
        <v>44</v>
      </c>
      <c r="Q1049" s="31" t="s">
        <v>34</v>
      </c>
      <c r="R1049" s="24" t="s">
        <v>45</v>
      </c>
      <c r="S1049" s="24" t="s">
        <v>44</v>
      </c>
      <c r="T1049" s="31" t="s">
        <v>35</v>
      </c>
      <c r="U1049" s="34"/>
      <c r="V1049" s="34"/>
      <c r="W1049" s="34" t="str">
        <f t="shared" si="0"/>
        <v/>
      </c>
      <c r="X1049" s="34" t="str">
        <f t="shared" si="1"/>
        <v/>
      </c>
    </row>
    <row r="1050" spans="1:24" ht="14.25" customHeight="1" x14ac:dyDescent="0.25">
      <c r="A1050" s="133">
        <v>128</v>
      </c>
      <c r="B1050" s="23">
        <v>800</v>
      </c>
      <c r="C1050" s="51"/>
      <c r="D1050" s="131"/>
      <c r="E1050" s="25" t="s">
        <v>37</v>
      </c>
      <c r="F1050" s="25" t="s">
        <v>3692</v>
      </c>
      <c r="G1050" s="27" t="s">
        <v>39</v>
      </c>
      <c r="H1050" s="25" t="s">
        <v>40</v>
      </c>
      <c r="I1050" s="31" t="s">
        <v>3693</v>
      </c>
      <c r="J1050" s="25" t="s">
        <v>3694</v>
      </c>
      <c r="K1050" s="30">
        <v>42</v>
      </c>
      <c r="L1050" s="30" t="s">
        <v>31</v>
      </c>
      <c r="M1050" s="31" t="s">
        <v>43</v>
      </c>
      <c r="N1050" s="24">
        <v>2018</v>
      </c>
      <c r="O1050" s="24">
        <v>51</v>
      </c>
      <c r="P1050" s="24" t="s">
        <v>44</v>
      </c>
      <c r="Q1050" s="31" t="s">
        <v>34</v>
      </c>
      <c r="R1050" s="24" t="s">
        <v>45</v>
      </c>
      <c r="S1050" s="24" t="s">
        <v>44</v>
      </c>
      <c r="T1050" s="31" t="s">
        <v>35</v>
      </c>
      <c r="U1050" s="34"/>
      <c r="V1050" s="34"/>
      <c r="W1050" s="34" t="str">
        <f t="shared" si="0"/>
        <v/>
      </c>
      <c r="X1050" s="34" t="str">
        <f t="shared" si="1"/>
        <v/>
      </c>
    </row>
    <row r="1051" spans="1:24" ht="14.25" customHeight="1" x14ac:dyDescent="0.25">
      <c r="A1051" s="22">
        <v>128</v>
      </c>
      <c r="B1051" s="23">
        <v>800</v>
      </c>
      <c r="C1051" s="51"/>
      <c r="D1051" s="131"/>
      <c r="E1051" s="25" t="s">
        <v>37</v>
      </c>
      <c r="F1051" s="25" t="s">
        <v>3692</v>
      </c>
      <c r="G1051" s="27" t="s">
        <v>46</v>
      </c>
      <c r="H1051" s="25" t="s">
        <v>40</v>
      </c>
      <c r="I1051" s="31" t="s">
        <v>3693</v>
      </c>
      <c r="J1051" s="25" t="s">
        <v>3694</v>
      </c>
      <c r="K1051" s="35">
        <v>42</v>
      </c>
      <c r="L1051" s="35" t="s">
        <v>47</v>
      </c>
      <c r="M1051" s="31" t="s">
        <v>43</v>
      </c>
      <c r="N1051" s="24">
        <v>2018</v>
      </c>
      <c r="O1051" s="24">
        <v>51</v>
      </c>
      <c r="P1051" s="24" t="s">
        <v>44</v>
      </c>
      <c r="Q1051" s="31" t="s">
        <v>34</v>
      </c>
      <c r="R1051" s="24" t="s">
        <v>45</v>
      </c>
      <c r="S1051" s="24" t="s">
        <v>44</v>
      </c>
      <c r="T1051" s="31" t="s">
        <v>35</v>
      </c>
      <c r="U1051" s="34"/>
      <c r="V1051" s="34"/>
      <c r="W1051" s="34" t="str">
        <f t="shared" si="0"/>
        <v/>
      </c>
      <c r="X1051" s="34" t="str">
        <f t="shared" si="1"/>
        <v/>
      </c>
    </row>
    <row r="1052" spans="1:24" ht="14.25" customHeight="1" x14ac:dyDescent="0.25">
      <c r="A1052" s="22">
        <v>128</v>
      </c>
      <c r="B1052" s="23">
        <v>800</v>
      </c>
      <c r="C1052" s="24"/>
      <c r="D1052" s="131"/>
      <c r="E1052" s="25" t="s">
        <v>37</v>
      </c>
      <c r="F1052" s="25" t="s">
        <v>3692</v>
      </c>
      <c r="G1052" s="31" t="s">
        <v>27</v>
      </c>
      <c r="H1052" s="25" t="s">
        <v>40</v>
      </c>
      <c r="I1052" s="31" t="s">
        <v>3693</v>
      </c>
      <c r="J1052" s="25" t="s">
        <v>3694</v>
      </c>
      <c r="K1052" s="35">
        <v>42</v>
      </c>
      <c r="L1052" s="35" t="s">
        <v>48</v>
      </c>
      <c r="M1052" s="31" t="s">
        <v>43</v>
      </c>
      <c r="N1052" s="24">
        <v>2018</v>
      </c>
      <c r="O1052" s="24">
        <v>51</v>
      </c>
      <c r="P1052" s="24" t="s">
        <v>44</v>
      </c>
      <c r="Q1052" s="31" t="s">
        <v>34</v>
      </c>
      <c r="R1052" s="24" t="s">
        <v>45</v>
      </c>
      <c r="S1052" s="24" t="s">
        <v>44</v>
      </c>
      <c r="T1052" s="31" t="s">
        <v>35</v>
      </c>
      <c r="U1052" s="34"/>
      <c r="V1052" s="34"/>
      <c r="W1052" s="34" t="str">
        <f t="shared" si="0"/>
        <v/>
      </c>
      <c r="X1052" s="34" t="str">
        <f t="shared" si="1"/>
        <v/>
      </c>
    </row>
    <row r="1053" spans="1:24" ht="14.25" customHeight="1" x14ac:dyDescent="0.25">
      <c r="A1053" s="40">
        <v>0.19950000000000001</v>
      </c>
      <c r="B1053" s="41">
        <v>0.97499999999999998</v>
      </c>
      <c r="C1053" s="24" t="s">
        <v>24</v>
      </c>
      <c r="D1053" s="131"/>
      <c r="E1053" s="24" t="s">
        <v>618</v>
      </c>
      <c r="F1053" s="24" t="s">
        <v>3695</v>
      </c>
      <c r="G1053" s="27" t="s">
        <v>39</v>
      </c>
      <c r="H1053" s="24" t="s">
        <v>28</v>
      </c>
      <c r="I1053" s="31" t="s">
        <v>3696</v>
      </c>
      <c r="J1053" s="24" t="s">
        <v>3697</v>
      </c>
      <c r="K1053" s="36">
        <v>91</v>
      </c>
      <c r="L1053" s="36" t="s">
        <v>31</v>
      </c>
      <c r="M1053" s="31" t="s">
        <v>622</v>
      </c>
      <c r="N1053" s="24" t="s">
        <v>33</v>
      </c>
      <c r="O1053" s="24">
        <v>6</v>
      </c>
      <c r="P1053" s="31" t="s">
        <v>623</v>
      </c>
      <c r="Q1053" s="31" t="s">
        <v>34</v>
      </c>
      <c r="R1053" s="24"/>
      <c r="S1053" s="24"/>
      <c r="T1053" s="31" t="s">
        <v>35</v>
      </c>
      <c r="U1053" s="34"/>
      <c r="V1053" s="34"/>
      <c r="W1053" s="34" t="str">
        <f t="shared" si="0"/>
        <v/>
      </c>
      <c r="X1053" s="34" t="str">
        <f t="shared" si="1"/>
        <v/>
      </c>
    </row>
    <row r="1054" spans="1:24" ht="14.25" customHeight="1" x14ac:dyDescent="0.25">
      <c r="A1054" s="40">
        <v>4.4249999999999998</v>
      </c>
      <c r="B1054" s="40" t="s">
        <v>283</v>
      </c>
      <c r="C1054" s="24" t="s">
        <v>235</v>
      </c>
      <c r="D1054" s="131"/>
      <c r="E1054" s="24" t="s">
        <v>297</v>
      </c>
      <c r="F1054" s="24" t="s">
        <v>3698</v>
      </c>
      <c r="G1054" s="31" t="s">
        <v>110</v>
      </c>
      <c r="H1054" s="24" t="s">
        <v>235</v>
      </c>
      <c r="I1054" s="31" t="s">
        <v>3699</v>
      </c>
      <c r="J1054" s="24" t="s">
        <v>3700</v>
      </c>
      <c r="K1054" s="36">
        <v>92</v>
      </c>
      <c r="L1054" s="36" t="s">
        <v>31</v>
      </c>
      <c r="M1054" s="31" t="s">
        <v>622</v>
      </c>
      <c r="N1054" s="24" t="s">
        <v>33</v>
      </c>
      <c r="O1054" s="24">
        <v>6</v>
      </c>
      <c r="P1054" s="31" t="s">
        <v>623</v>
      </c>
      <c r="Q1054" s="31" t="s">
        <v>34</v>
      </c>
      <c r="R1054" s="24"/>
      <c r="S1054" s="24"/>
      <c r="T1054" s="31" t="s">
        <v>35</v>
      </c>
      <c r="U1054" s="34"/>
      <c r="V1054" s="34"/>
      <c r="W1054" s="34" t="str">
        <f t="shared" si="0"/>
        <v/>
      </c>
      <c r="X1054" s="34" t="str">
        <f t="shared" si="1"/>
        <v/>
      </c>
    </row>
    <row r="1055" spans="1:24" ht="14.25" customHeight="1" x14ac:dyDescent="0.25">
      <c r="A1055" s="24">
        <v>2.5</v>
      </c>
      <c r="B1055" s="24" t="s">
        <v>3701</v>
      </c>
      <c r="C1055" s="24" t="s">
        <v>1906</v>
      </c>
      <c r="D1055" s="131"/>
      <c r="E1055" s="24" t="s">
        <v>190</v>
      </c>
      <c r="F1055" s="24" t="s">
        <v>3702</v>
      </c>
      <c r="G1055" s="31" t="s">
        <v>192</v>
      </c>
      <c r="H1055" s="24" t="s">
        <v>40</v>
      </c>
      <c r="I1055" s="31" t="s">
        <v>3703</v>
      </c>
      <c r="J1055" s="24" t="s">
        <v>3704</v>
      </c>
      <c r="K1055" s="36">
        <v>135</v>
      </c>
      <c r="L1055" s="36" t="s">
        <v>31</v>
      </c>
      <c r="M1055" s="31" t="s">
        <v>184</v>
      </c>
      <c r="N1055" s="24" t="s">
        <v>185</v>
      </c>
      <c r="O1055" s="24">
        <v>2</v>
      </c>
      <c r="P1055" s="24"/>
      <c r="Q1055" s="31" t="s">
        <v>66</v>
      </c>
      <c r="R1055" s="24"/>
      <c r="S1055" s="24"/>
      <c r="T1055" s="31" t="s">
        <v>35</v>
      </c>
      <c r="U1055" s="34"/>
      <c r="V1055" s="34"/>
      <c r="W1055" s="34" t="str">
        <f t="shared" si="0"/>
        <v/>
      </c>
      <c r="X1055" s="34" t="str">
        <f t="shared" si="1"/>
        <v/>
      </c>
    </row>
    <row r="1056" spans="1:24" ht="14.25" customHeight="1" x14ac:dyDescent="0.25">
      <c r="A1056" s="24">
        <v>1.9</v>
      </c>
      <c r="B1056" s="24" t="s">
        <v>3701</v>
      </c>
      <c r="C1056" s="24" t="s">
        <v>1906</v>
      </c>
      <c r="D1056" s="131"/>
      <c r="E1056" s="24" t="s">
        <v>190</v>
      </c>
      <c r="F1056" s="24" t="s">
        <v>3705</v>
      </c>
      <c r="G1056" s="31" t="s">
        <v>192</v>
      </c>
      <c r="H1056" s="24" t="s">
        <v>40</v>
      </c>
      <c r="I1056" s="31" t="s">
        <v>3706</v>
      </c>
      <c r="J1056" s="24" t="s">
        <v>3707</v>
      </c>
      <c r="K1056" s="36">
        <v>136</v>
      </c>
      <c r="L1056" s="36" t="s">
        <v>31</v>
      </c>
      <c r="M1056" s="31" t="s">
        <v>184</v>
      </c>
      <c r="N1056" s="24" t="s">
        <v>185</v>
      </c>
      <c r="O1056" s="24">
        <v>2</v>
      </c>
      <c r="P1056" s="24"/>
      <c r="Q1056" s="31" t="s">
        <v>66</v>
      </c>
      <c r="R1056" s="24" t="s">
        <v>45</v>
      </c>
      <c r="S1056" s="24"/>
      <c r="T1056" s="31" t="s">
        <v>35</v>
      </c>
      <c r="U1056" s="34"/>
      <c r="V1056" s="34"/>
      <c r="W1056" s="34" t="str">
        <f t="shared" si="0"/>
        <v/>
      </c>
      <c r="X1056" s="34" t="str">
        <f t="shared" si="1"/>
        <v/>
      </c>
    </row>
    <row r="1057" spans="1:24" ht="14.25" customHeight="1" x14ac:dyDescent="0.25">
      <c r="A1057" s="22">
        <v>150</v>
      </c>
      <c r="B1057" s="23">
        <v>1400</v>
      </c>
      <c r="C1057" s="24" t="s">
        <v>49</v>
      </c>
      <c r="D1057" s="134" t="s">
        <v>171</v>
      </c>
      <c r="E1057" s="25" t="s">
        <v>37</v>
      </c>
      <c r="F1057" s="25" t="s">
        <v>3708</v>
      </c>
      <c r="G1057" s="27" t="s">
        <v>39</v>
      </c>
      <c r="H1057" s="25" t="s">
        <v>40</v>
      </c>
      <c r="I1057" s="31" t="s">
        <v>3709</v>
      </c>
      <c r="J1057" s="25" t="s">
        <v>3710</v>
      </c>
      <c r="K1057" s="30">
        <v>43</v>
      </c>
      <c r="L1057" s="30" t="s">
        <v>31</v>
      </c>
      <c r="M1057" s="31" t="s">
        <v>43</v>
      </c>
      <c r="N1057" s="24">
        <v>2018</v>
      </c>
      <c r="O1057" s="24">
        <v>51</v>
      </c>
      <c r="P1057" s="24" t="s">
        <v>44</v>
      </c>
      <c r="Q1057" s="31" t="s">
        <v>34</v>
      </c>
      <c r="R1057" s="24" t="s">
        <v>45</v>
      </c>
      <c r="S1057" s="24" t="s">
        <v>44</v>
      </c>
      <c r="T1057" s="31" t="s">
        <v>35</v>
      </c>
      <c r="U1057" s="34"/>
      <c r="V1057" s="34"/>
      <c r="W1057" s="34" t="str">
        <f t="shared" si="0"/>
        <v/>
      </c>
      <c r="X1057" s="34" t="str">
        <f t="shared" si="1"/>
        <v/>
      </c>
    </row>
    <row r="1058" spans="1:24" ht="14.25" customHeight="1" x14ac:dyDescent="0.25">
      <c r="A1058" s="22">
        <v>150</v>
      </c>
      <c r="B1058" s="23">
        <v>1400</v>
      </c>
      <c r="C1058" s="24" t="s">
        <v>49</v>
      </c>
      <c r="D1058" s="134" t="s">
        <v>171</v>
      </c>
      <c r="E1058" s="25" t="s">
        <v>37</v>
      </c>
      <c r="F1058" s="25" t="s">
        <v>3708</v>
      </c>
      <c r="G1058" s="27" t="s">
        <v>46</v>
      </c>
      <c r="H1058" s="25" t="s">
        <v>40</v>
      </c>
      <c r="I1058" s="31" t="s">
        <v>3709</v>
      </c>
      <c r="J1058" s="25" t="s">
        <v>3710</v>
      </c>
      <c r="K1058" s="35">
        <v>43</v>
      </c>
      <c r="L1058" s="35" t="s">
        <v>47</v>
      </c>
      <c r="M1058" s="31" t="s">
        <v>43</v>
      </c>
      <c r="N1058" s="24">
        <v>2018</v>
      </c>
      <c r="O1058" s="24">
        <v>51</v>
      </c>
      <c r="P1058" s="24" t="s">
        <v>44</v>
      </c>
      <c r="Q1058" s="31" t="s">
        <v>34</v>
      </c>
      <c r="R1058" s="24" t="s">
        <v>45</v>
      </c>
      <c r="S1058" s="24" t="s">
        <v>44</v>
      </c>
      <c r="T1058" s="31" t="s">
        <v>35</v>
      </c>
      <c r="U1058" s="34"/>
      <c r="V1058" s="34"/>
      <c r="W1058" s="34" t="str">
        <f t="shared" si="0"/>
        <v/>
      </c>
      <c r="X1058" s="34" t="str">
        <f t="shared" si="1"/>
        <v/>
      </c>
    </row>
    <row r="1059" spans="1:24" ht="14.25" customHeight="1" x14ac:dyDescent="0.25">
      <c r="A1059" s="22">
        <v>150</v>
      </c>
      <c r="B1059" s="23">
        <v>1400</v>
      </c>
      <c r="C1059" s="24" t="s">
        <v>49</v>
      </c>
      <c r="D1059" s="134" t="s">
        <v>171</v>
      </c>
      <c r="E1059" s="25" t="s">
        <v>37</v>
      </c>
      <c r="F1059" s="25" t="s">
        <v>3708</v>
      </c>
      <c r="G1059" s="31" t="s">
        <v>27</v>
      </c>
      <c r="H1059" s="25" t="s">
        <v>40</v>
      </c>
      <c r="I1059" s="31" t="s">
        <v>3709</v>
      </c>
      <c r="J1059" s="25" t="s">
        <v>3710</v>
      </c>
      <c r="K1059" s="35">
        <v>43</v>
      </c>
      <c r="L1059" s="35" t="s">
        <v>48</v>
      </c>
      <c r="M1059" s="31" t="s">
        <v>43</v>
      </c>
      <c r="N1059" s="24">
        <v>2018</v>
      </c>
      <c r="O1059" s="24">
        <v>51</v>
      </c>
      <c r="P1059" s="24" t="s">
        <v>44</v>
      </c>
      <c r="Q1059" s="31" t="s">
        <v>34</v>
      </c>
      <c r="R1059" s="24" t="s">
        <v>45</v>
      </c>
      <c r="S1059" s="24" t="s">
        <v>44</v>
      </c>
      <c r="T1059" s="31" t="s">
        <v>35</v>
      </c>
      <c r="U1059" s="34"/>
      <c r="V1059" s="34"/>
      <c r="W1059" s="34" t="str">
        <f t="shared" si="0"/>
        <v/>
      </c>
      <c r="X1059" s="34" t="str">
        <f t="shared" si="1"/>
        <v/>
      </c>
    </row>
    <row r="1060" spans="1:24" ht="14.25" customHeight="1" x14ac:dyDescent="0.25">
      <c r="A1060" s="40">
        <v>637.5</v>
      </c>
      <c r="B1060" s="40">
        <v>2100</v>
      </c>
      <c r="C1060" s="24" t="s">
        <v>49</v>
      </c>
      <c r="D1060" s="14" t="s">
        <v>171</v>
      </c>
      <c r="E1060" s="24" t="s">
        <v>1974</v>
      </c>
      <c r="F1060" s="24" t="s">
        <v>3711</v>
      </c>
      <c r="G1060" s="31" t="s">
        <v>321</v>
      </c>
      <c r="H1060" s="24" t="s">
        <v>40</v>
      </c>
      <c r="I1060" s="31" t="s">
        <v>3712</v>
      </c>
      <c r="J1060" s="24" t="s">
        <v>3713</v>
      </c>
      <c r="K1060" s="36">
        <v>604</v>
      </c>
      <c r="L1060" s="36" t="s">
        <v>31</v>
      </c>
      <c r="M1060" s="31" t="s">
        <v>1492</v>
      </c>
      <c r="N1060" s="24" t="s">
        <v>58</v>
      </c>
      <c r="O1060" s="24">
        <v>6</v>
      </c>
      <c r="P1060" s="24" t="s">
        <v>44</v>
      </c>
      <c r="Q1060" s="31" t="s">
        <v>34</v>
      </c>
      <c r="R1060" s="24" t="s">
        <v>45</v>
      </c>
      <c r="S1060" s="24" t="s">
        <v>44</v>
      </c>
      <c r="T1060" s="31" t="s">
        <v>35</v>
      </c>
      <c r="U1060" s="34"/>
      <c r="V1060" s="34"/>
      <c r="W1060" s="34" t="str">
        <f t="shared" si="0"/>
        <v/>
      </c>
      <c r="X1060" s="34" t="str">
        <f t="shared" si="1"/>
        <v/>
      </c>
    </row>
    <row r="1061" spans="1:24" ht="14.25" customHeight="1" x14ac:dyDescent="0.25">
      <c r="A1061" s="22">
        <v>50</v>
      </c>
      <c r="B1061" s="135" t="s">
        <v>3714</v>
      </c>
      <c r="C1061" s="24"/>
      <c r="D1061" s="131"/>
      <c r="E1061" s="25" t="s">
        <v>37</v>
      </c>
      <c r="F1061" s="25" t="s">
        <v>3715</v>
      </c>
      <c r="G1061" s="27" t="s">
        <v>39</v>
      </c>
      <c r="H1061" s="86" t="s">
        <v>40</v>
      </c>
      <c r="I1061" s="31" t="s">
        <v>3716</v>
      </c>
      <c r="J1061" s="25" t="s">
        <v>3717</v>
      </c>
      <c r="K1061" s="30">
        <v>45</v>
      </c>
      <c r="L1061" s="30" t="s">
        <v>31</v>
      </c>
      <c r="M1061" s="31" t="s">
        <v>43</v>
      </c>
      <c r="N1061" s="24">
        <v>2018</v>
      </c>
      <c r="O1061" s="24">
        <v>51</v>
      </c>
      <c r="P1061" s="24" t="s">
        <v>44</v>
      </c>
      <c r="Q1061" s="31" t="s">
        <v>34</v>
      </c>
      <c r="R1061" s="24" t="s">
        <v>45</v>
      </c>
      <c r="S1061" s="24" t="s">
        <v>44</v>
      </c>
      <c r="T1061" s="31" t="s">
        <v>35</v>
      </c>
      <c r="U1061" s="34"/>
      <c r="V1061" s="34"/>
      <c r="W1061" s="34" t="str">
        <f t="shared" si="0"/>
        <v/>
      </c>
      <c r="X1061" s="34" t="str">
        <f t="shared" si="1"/>
        <v/>
      </c>
    </row>
    <row r="1062" spans="1:24" ht="14.25" customHeight="1" x14ac:dyDescent="0.25">
      <c r="A1062" s="22">
        <v>50</v>
      </c>
      <c r="B1062" s="135" t="s">
        <v>3714</v>
      </c>
      <c r="C1062" s="24"/>
      <c r="D1062" s="131"/>
      <c r="E1062" s="25" t="s">
        <v>37</v>
      </c>
      <c r="F1062" s="25" t="s">
        <v>3715</v>
      </c>
      <c r="G1062" s="27" t="s">
        <v>46</v>
      </c>
      <c r="H1062" s="25" t="s">
        <v>40</v>
      </c>
      <c r="I1062" s="31" t="s">
        <v>3716</v>
      </c>
      <c r="J1062" s="25" t="s">
        <v>3717</v>
      </c>
      <c r="K1062" s="35">
        <v>45</v>
      </c>
      <c r="L1062" s="35" t="s">
        <v>47</v>
      </c>
      <c r="M1062" s="31" t="s">
        <v>43</v>
      </c>
      <c r="N1062" s="24">
        <v>2018</v>
      </c>
      <c r="O1062" s="24">
        <v>51</v>
      </c>
      <c r="P1062" s="24" t="s">
        <v>44</v>
      </c>
      <c r="Q1062" s="31" t="s">
        <v>34</v>
      </c>
      <c r="R1062" s="24" t="s">
        <v>45</v>
      </c>
      <c r="S1062" s="24" t="s">
        <v>44</v>
      </c>
      <c r="T1062" s="31" t="s">
        <v>35</v>
      </c>
      <c r="U1062" s="34"/>
      <c r="V1062" s="34"/>
      <c r="W1062" s="34" t="str">
        <f t="shared" si="0"/>
        <v/>
      </c>
      <c r="X1062" s="34" t="str">
        <f t="shared" si="1"/>
        <v/>
      </c>
    </row>
    <row r="1063" spans="1:24" ht="14.25" customHeight="1" x14ac:dyDescent="0.25">
      <c r="A1063" s="22">
        <v>50</v>
      </c>
      <c r="B1063" s="135" t="s">
        <v>3714</v>
      </c>
      <c r="C1063" s="24"/>
      <c r="D1063" s="131"/>
      <c r="E1063" s="25" t="s">
        <v>37</v>
      </c>
      <c r="F1063" s="25" t="s">
        <v>3715</v>
      </c>
      <c r="G1063" s="31" t="s">
        <v>27</v>
      </c>
      <c r="H1063" s="25" t="s">
        <v>40</v>
      </c>
      <c r="I1063" s="31" t="s">
        <v>3716</v>
      </c>
      <c r="J1063" s="25" t="s">
        <v>3717</v>
      </c>
      <c r="K1063" s="35">
        <v>45</v>
      </c>
      <c r="L1063" s="35" t="s">
        <v>48</v>
      </c>
      <c r="M1063" s="31" t="s">
        <v>43</v>
      </c>
      <c r="N1063" s="24">
        <v>2018</v>
      </c>
      <c r="O1063" s="24">
        <v>51</v>
      </c>
      <c r="P1063" s="24" t="s">
        <v>44</v>
      </c>
      <c r="Q1063" s="31" t="s">
        <v>34</v>
      </c>
      <c r="R1063" s="24" t="s">
        <v>45</v>
      </c>
      <c r="S1063" s="24" t="s">
        <v>44</v>
      </c>
      <c r="T1063" s="31" t="s">
        <v>35</v>
      </c>
      <c r="U1063" s="34"/>
      <c r="V1063" s="34"/>
      <c r="W1063" s="34" t="str">
        <f t="shared" si="0"/>
        <v/>
      </c>
      <c r="X1063" s="34" t="str">
        <f t="shared" si="1"/>
        <v/>
      </c>
    </row>
    <row r="1064" spans="1:24" ht="14.25" customHeight="1" x14ac:dyDescent="0.25">
      <c r="A1064" s="22">
        <v>420</v>
      </c>
      <c r="B1064" s="23">
        <v>3800</v>
      </c>
      <c r="C1064" s="24"/>
      <c r="D1064" s="131"/>
      <c r="E1064" s="25" t="s">
        <v>37</v>
      </c>
      <c r="F1064" s="25" t="s">
        <v>3718</v>
      </c>
      <c r="G1064" s="27" t="s">
        <v>39</v>
      </c>
      <c r="H1064" s="25" t="s">
        <v>40</v>
      </c>
      <c r="I1064" s="31" t="s">
        <v>3719</v>
      </c>
      <c r="J1064" s="25" t="s">
        <v>3720</v>
      </c>
      <c r="K1064" s="30">
        <v>44</v>
      </c>
      <c r="L1064" s="30" t="s">
        <v>31</v>
      </c>
      <c r="M1064" s="31" t="s">
        <v>43</v>
      </c>
      <c r="N1064" s="24">
        <v>2018</v>
      </c>
      <c r="O1064" s="24">
        <v>51</v>
      </c>
      <c r="P1064" s="24" t="s">
        <v>44</v>
      </c>
      <c r="Q1064" s="31" t="s">
        <v>34</v>
      </c>
      <c r="R1064" s="24" t="s">
        <v>45</v>
      </c>
      <c r="S1064" s="24" t="s">
        <v>44</v>
      </c>
      <c r="T1064" s="31" t="s">
        <v>35</v>
      </c>
      <c r="U1064" s="34"/>
      <c r="V1064" s="34"/>
      <c r="W1064" s="34" t="str">
        <f t="shared" si="0"/>
        <v/>
      </c>
      <c r="X1064" s="34" t="str">
        <f t="shared" si="1"/>
        <v/>
      </c>
    </row>
    <row r="1065" spans="1:24" ht="14.25" customHeight="1" x14ac:dyDescent="0.25">
      <c r="A1065" s="22">
        <v>420</v>
      </c>
      <c r="B1065" s="23">
        <v>3800</v>
      </c>
      <c r="C1065" s="24"/>
      <c r="D1065" s="131"/>
      <c r="E1065" s="25" t="s">
        <v>37</v>
      </c>
      <c r="F1065" s="25" t="s">
        <v>3718</v>
      </c>
      <c r="G1065" s="27" t="s">
        <v>46</v>
      </c>
      <c r="H1065" s="25" t="s">
        <v>40</v>
      </c>
      <c r="I1065" s="31" t="s">
        <v>3719</v>
      </c>
      <c r="J1065" s="25" t="s">
        <v>3720</v>
      </c>
      <c r="K1065" s="35">
        <v>44</v>
      </c>
      <c r="L1065" s="35" t="s">
        <v>47</v>
      </c>
      <c r="M1065" s="31" t="s">
        <v>43</v>
      </c>
      <c r="N1065" s="24">
        <v>2018</v>
      </c>
      <c r="O1065" s="24">
        <v>51</v>
      </c>
      <c r="P1065" s="24" t="s">
        <v>44</v>
      </c>
      <c r="Q1065" s="31" t="s">
        <v>34</v>
      </c>
      <c r="R1065" s="24" t="s">
        <v>45</v>
      </c>
      <c r="S1065" s="24" t="s">
        <v>44</v>
      </c>
      <c r="T1065" s="31" t="s">
        <v>35</v>
      </c>
      <c r="U1065" s="34"/>
      <c r="V1065" s="34"/>
      <c r="W1065" s="34" t="str">
        <f t="shared" si="0"/>
        <v/>
      </c>
      <c r="X1065" s="34" t="str">
        <f t="shared" si="1"/>
        <v/>
      </c>
    </row>
    <row r="1066" spans="1:24" ht="14.25" customHeight="1" x14ac:dyDescent="0.25">
      <c r="A1066" s="22">
        <v>420</v>
      </c>
      <c r="B1066" s="23">
        <v>3800</v>
      </c>
      <c r="C1066" s="24"/>
      <c r="D1066" s="131"/>
      <c r="E1066" s="25" t="s">
        <v>37</v>
      </c>
      <c r="F1066" s="25" t="s">
        <v>3718</v>
      </c>
      <c r="G1066" s="31" t="s">
        <v>27</v>
      </c>
      <c r="H1066" s="25" t="s">
        <v>40</v>
      </c>
      <c r="I1066" s="31" t="s">
        <v>3719</v>
      </c>
      <c r="J1066" s="25" t="s">
        <v>3720</v>
      </c>
      <c r="K1066" s="35">
        <v>44</v>
      </c>
      <c r="L1066" s="35" t="s">
        <v>48</v>
      </c>
      <c r="M1066" s="31" t="s">
        <v>43</v>
      </c>
      <c r="N1066" s="24">
        <v>2018</v>
      </c>
      <c r="O1066" s="24">
        <v>51</v>
      </c>
      <c r="P1066" s="24" t="s">
        <v>44</v>
      </c>
      <c r="Q1066" s="31" t="s">
        <v>34</v>
      </c>
      <c r="R1066" s="24" t="s">
        <v>45</v>
      </c>
      <c r="S1066" s="24" t="s">
        <v>44</v>
      </c>
      <c r="T1066" s="31" t="s">
        <v>35</v>
      </c>
      <c r="U1066" s="34"/>
      <c r="V1066" s="34"/>
      <c r="W1066" s="34" t="str">
        <f t="shared" si="0"/>
        <v/>
      </c>
      <c r="X1066" s="34" t="str">
        <f t="shared" si="1"/>
        <v/>
      </c>
    </row>
    <row r="1067" spans="1:24" ht="14.25" customHeight="1" x14ac:dyDescent="0.25">
      <c r="A1067" s="22">
        <v>550</v>
      </c>
      <c r="B1067" s="24" t="s">
        <v>296</v>
      </c>
      <c r="C1067" s="24" t="s">
        <v>3721</v>
      </c>
      <c r="D1067" s="131"/>
      <c r="E1067" s="24" t="s">
        <v>608</v>
      </c>
      <c r="F1067" s="24" t="s">
        <v>3722</v>
      </c>
      <c r="G1067" s="31" t="s">
        <v>610</v>
      </c>
      <c r="H1067" s="24" t="s">
        <v>40</v>
      </c>
      <c r="I1067" s="24"/>
      <c r="J1067" s="24" t="s">
        <v>3722</v>
      </c>
      <c r="K1067" s="36">
        <v>36</v>
      </c>
      <c r="L1067" s="36" t="s">
        <v>31</v>
      </c>
      <c r="M1067" s="31" t="s">
        <v>859</v>
      </c>
      <c r="N1067" s="24">
        <v>2018</v>
      </c>
      <c r="O1067" s="24">
        <v>50</v>
      </c>
      <c r="P1067" s="24" t="s">
        <v>44</v>
      </c>
      <c r="Q1067" s="31" t="s">
        <v>34</v>
      </c>
      <c r="R1067" s="24" t="s">
        <v>45</v>
      </c>
      <c r="S1067" s="24" t="s">
        <v>44</v>
      </c>
      <c r="T1067" s="31" t="s">
        <v>35</v>
      </c>
      <c r="U1067" s="34"/>
      <c r="V1067" s="34"/>
      <c r="W1067" s="34" t="str">
        <f t="shared" si="0"/>
        <v/>
      </c>
      <c r="X1067" s="34" t="str">
        <f t="shared" si="1"/>
        <v/>
      </c>
    </row>
    <row r="1068" spans="1:24" ht="14.25" customHeight="1" x14ac:dyDescent="0.25">
      <c r="A1068" s="132">
        <v>5.9</v>
      </c>
      <c r="B1068" s="40" t="s">
        <v>3723</v>
      </c>
      <c r="C1068" s="24" t="s">
        <v>3724</v>
      </c>
      <c r="D1068" s="131"/>
      <c r="E1068" s="24" t="s">
        <v>2132</v>
      </c>
      <c r="F1068" s="24" t="s">
        <v>3725</v>
      </c>
      <c r="G1068" s="31" t="s">
        <v>100</v>
      </c>
      <c r="H1068" s="24" t="s">
        <v>40</v>
      </c>
      <c r="I1068" s="84" t="s">
        <v>3726</v>
      </c>
      <c r="J1068" s="51" t="s">
        <v>3727</v>
      </c>
      <c r="K1068" s="36">
        <v>29</v>
      </c>
      <c r="L1068" s="36" t="s">
        <v>31</v>
      </c>
      <c r="M1068" s="31" t="s">
        <v>170</v>
      </c>
      <c r="N1068" s="24" t="s">
        <v>129</v>
      </c>
      <c r="O1068" s="24">
        <v>1</v>
      </c>
      <c r="P1068" s="24"/>
      <c r="Q1068" s="31" t="s">
        <v>34</v>
      </c>
      <c r="R1068" s="24" t="s">
        <v>45</v>
      </c>
      <c r="S1068" s="24"/>
      <c r="T1068" s="31" t="s">
        <v>35</v>
      </c>
      <c r="U1068" s="34"/>
      <c r="V1068" s="34"/>
      <c r="W1068" s="34" t="str">
        <f t="shared" si="0"/>
        <v/>
      </c>
      <c r="X1068" s="34" t="str">
        <f t="shared" si="1"/>
        <v/>
      </c>
    </row>
    <row r="1069" spans="1:24" ht="14.25" customHeight="1" x14ac:dyDescent="0.25">
      <c r="A1069" s="132">
        <v>0.314</v>
      </c>
      <c r="B1069" s="40" t="s">
        <v>3728</v>
      </c>
      <c r="C1069" s="51" t="s">
        <v>1935</v>
      </c>
      <c r="D1069" s="131"/>
      <c r="E1069" s="31" t="s">
        <v>887</v>
      </c>
      <c r="F1069" s="24" t="s">
        <v>3729</v>
      </c>
      <c r="G1069" s="31" t="s">
        <v>110</v>
      </c>
      <c r="H1069" s="24" t="s">
        <v>84</v>
      </c>
      <c r="I1069" s="84" t="s">
        <v>3730</v>
      </c>
      <c r="J1069" s="51" t="s">
        <v>3731</v>
      </c>
      <c r="K1069" s="36">
        <v>471</v>
      </c>
      <c r="L1069" s="36" t="s">
        <v>31</v>
      </c>
      <c r="M1069" s="31" t="s">
        <v>234</v>
      </c>
      <c r="N1069" s="24" t="s">
        <v>88</v>
      </c>
      <c r="O1069" s="24">
        <v>5</v>
      </c>
      <c r="P1069" s="24"/>
      <c r="Q1069" s="31" t="s">
        <v>34</v>
      </c>
      <c r="R1069" s="24"/>
      <c r="S1069" s="24"/>
      <c r="T1069" s="31" t="s">
        <v>35</v>
      </c>
      <c r="U1069" s="34"/>
      <c r="V1069" s="34"/>
      <c r="W1069" s="34" t="str">
        <f t="shared" si="0"/>
        <v/>
      </c>
      <c r="X1069" s="34" t="str">
        <f t="shared" si="1"/>
        <v/>
      </c>
    </row>
    <row r="1070" spans="1:24" ht="14.25" customHeight="1" x14ac:dyDescent="0.25">
      <c r="A1070" s="132">
        <v>0.38500000000000001</v>
      </c>
      <c r="B1070" s="40" t="s">
        <v>3732</v>
      </c>
      <c r="C1070" s="51" t="s">
        <v>24</v>
      </c>
      <c r="D1070" s="131"/>
      <c r="E1070" s="31" t="s">
        <v>887</v>
      </c>
      <c r="F1070" s="24" t="s">
        <v>3733</v>
      </c>
      <c r="G1070" s="31" t="s">
        <v>93</v>
      </c>
      <c r="H1070" s="24" t="s">
        <v>84</v>
      </c>
      <c r="I1070" s="84" t="s">
        <v>3734</v>
      </c>
      <c r="J1070" s="51" t="s">
        <v>3735</v>
      </c>
      <c r="K1070" s="53">
        <v>472</v>
      </c>
      <c r="L1070" s="53" t="s">
        <v>31</v>
      </c>
      <c r="M1070" s="31" t="s">
        <v>234</v>
      </c>
      <c r="N1070" s="24" t="s">
        <v>88</v>
      </c>
      <c r="O1070" s="24">
        <v>5</v>
      </c>
      <c r="P1070" s="24"/>
      <c r="Q1070" s="31" t="s">
        <v>34</v>
      </c>
      <c r="R1070" s="24"/>
      <c r="S1070" s="24"/>
      <c r="T1070" s="31" t="s">
        <v>35</v>
      </c>
      <c r="U1070" s="34"/>
      <c r="V1070" s="34"/>
      <c r="W1070" s="34" t="str">
        <f t="shared" si="0"/>
        <v/>
      </c>
      <c r="X1070" s="34" t="str">
        <f t="shared" si="1"/>
        <v/>
      </c>
    </row>
    <row r="1071" spans="1:24" ht="14.25" customHeight="1" x14ac:dyDescent="0.25">
      <c r="A1071" s="132">
        <v>15.5</v>
      </c>
      <c r="B1071" s="40" t="s">
        <v>3023</v>
      </c>
      <c r="C1071" s="24" t="s">
        <v>2814</v>
      </c>
      <c r="D1071" s="131"/>
      <c r="E1071" s="24" t="s">
        <v>3736</v>
      </c>
      <c r="F1071" s="24" t="s">
        <v>3737</v>
      </c>
      <c r="G1071" s="27" t="s">
        <v>93</v>
      </c>
      <c r="H1071" s="24" t="s">
        <v>40</v>
      </c>
      <c r="I1071" s="84" t="s">
        <v>3738</v>
      </c>
      <c r="J1071" s="51" t="s">
        <v>3739</v>
      </c>
      <c r="K1071" s="36">
        <v>473</v>
      </c>
      <c r="L1071" s="36" t="s">
        <v>31</v>
      </c>
      <c r="M1071" s="31" t="s">
        <v>234</v>
      </c>
      <c r="N1071" s="24" t="s">
        <v>88</v>
      </c>
      <c r="O1071" s="24">
        <v>5</v>
      </c>
      <c r="P1071" s="24"/>
      <c r="Q1071" s="31" t="s">
        <v>34</v>
      </c>
      <c r="R1071" s="24" t="s">
        <v>45</v>
      </c>
      <c r="S1071" s="24"/>
      <c r="T1071" s="31" t="s">
        <v>35</v>
      </c>
      <c r="U1071" s="34"/>
      <c r="V1071" s="34"/>
      <c r="W1071" s="34" t="str">
        <f t="shared" si="0"/>
        <v/>
      </c>
      <c r="X1071" s="34" t="str">
        <f t="shared" si="1"/>
        <v/>
      </c>
    </row>
    <row r="1072" spans="1:24" ht="14.25" customHeight="1" x14ac:dyDescent="0.25">
      <c r="A1072" s="132">
        <v>17</v>
      </c>
      <c r="B1072" s="40" t="s">
        <v>3740</v>
      </c>
      <c r="C1072" s="24" t="s">
        <v>2814</v>
      </c>
      <c r="D1072" s="131"/>
      <c r="E1072" s="24" t="s">
        <v>3624</v>
      </c>
      <c r="F1072" s="24" t="s">
        <v>3741</v>
      </c>
      <c r="G1072" s="27" t="s">
        <v>93</v>
      </c>
      <c r="H1072" s="24" t="s">
        <v>40</v>
      </c>
      <c r="I1072" s="84" t="s">
        <v>3742</v>
      </c>
      <c r="J1072" s="51" t="s">
        <v>3743</v>
      </c>
      <c r="K1072" s="36">
        <v>500</v>
      </c>
      <c r="L1072" s="36" t="s">
        <v>31</v>
      </c>
      <c r="M1072" s="31" t="s">
        <v>234</v>
      </c>
      <c r="N1072" s="24" t="s">
        <v>88</v>
      </c>
      <c r="O1072" s="24">
        <v>5</v>
      </c>
      <c r="P1072" s="24"/>
      <c r="Q1072" s="31" t="s">
        <v>34</v>
      </c>
      <c r="R1072" s="24" t="s">
        <v>45</v>
      </c>
      <c r="S1072" s="24"/>
      <c r="T1072" s="31" t="s">
        <v>35</v>
      </c>
      <c r="U1072" s="34"/>
      <c r="V1072" s="34"/>
      <c r="W1072" s="34" t="str">
        <f t="shared" si="0"/>
        <v/>
      </c>
      <c r="X1072" s="34" t="str">
        <f t="shared" si="1"/>
        <v/>
      </c>
    </row>
    <row r="1073" spans="1:24" ht="14.25" customHeight="1" x14ac:dyDescent="0.25">
      <c r="A1073" s="125">
        <v>2.9984999999999999</v>
      </c>
      <c r="B1073" s="125">
        <v>4</v>
      </c>
      <c r="C1073" s="103" t="s">
        <v>3744</v>
      </c>
      <c r="D1073" s="136" t="s">
        <v>171</v>
      </c>
      <c r="E1073" s="103" t="s">
        <v>104</v>
      </c>
      <c r="F1073" s="103" t="s">
        <v>3745</v>
      </c>
      <c r="G1073" s="107" t="s">
        <v>106</v>
      </c>
      <c r="H1073" s="103" t="s">
        <v>244</v>
      </c>
      <c r="I1073" s="107" t="s">
        <v>3746</v>
      </c>
      <c r="J1073" s="103" t="s">
        <v>3747</v>
      </c>
      <c r="K1073" s="106">
        <v>66</v>
      </c>
      <c r="L1073" s="106" t="s">
        <v>31</v>
      </c>
      <c r="M1073" s="107" t="s">
        <v>175</v>
      </c>
      <c r="N1073" s="103" t="s">
        <v>33</v>
      </c>
      <c r="O1073" s="103">
        <v>1</v>
      </c>
      <c r="P1073" s="103"/>
      <c r="Q1073" s="107" t="s">
        <v>34</v>
      </c>
      <c r="R1073" s="103"/>
      <c r="S1073" s="103"/>
      <c r="T1073" s="107" t="s">
        <v>2767</v>
      </c>
      <c r="U1073" s="34"/>
      <c r="V1073" s="34"/>
      <c r="W1073" s="34" t="str">
        <f t="shared" si="0"/>
        <v/>
      </c>
      <c r="X1073" s="34" t="str">
        <f t="shared" si="1"/>
        <v/>
      </c>
    </row>
    <row r="1074" spans="1:24" ht="14.25" customHeight="1" x14ac:dyDescent="0.25">
      <c r="A1074" s="24">
        <v>0.82740000000000002</v>
      </c>
      <c r="B1074" s="24" t="s">
        <v>1152</v>
      </c>
      <c r="C1074" s="24" t="s">
        <v>24</v>
      </c>
      <c r="D1074" s="131"/>
      <c r="E1074" s="24" t="s">
        <v>1725</v>
      </c>
      <c r="F1074" s="24" t="s">
        <v>3748</v>
      </c>
      <c r="G1074" s="31" t="s">
        <v>1727</v>
      </c>
      <c r="H1074" s="24" t="s">
        <v>84</v>
      </c>
      <c r="I1074" s="31" t="s">
        <v>3749</v>
      </c>
      <c r="J1074" s="24" t="s">
        <v>3750</v>
      </c>
      <c r="K1074" s="36">
        <v>240</v>
      </c>
      <c r="L1074" s="36" t="s">
        <v>31</v>
      </c>
      <c r="M1074" s="31" t="s">
        <v>249</v>
      </c>
      <c r="N1074" s="24" t="s">
        <v>185</v>
      </c>
      <c r="O1074" s="24">
        <v>3</v>
      </c>
      <c r="P1074" s="24"/>
      <c r="Q1074" s="31" t="s">
        <v>66</v>
      </c>
      <c r="R1074" s="24"/>
      <c r="S1074" s="24"/>
      <c r="T1074" s="31" t="s">
        <v>35</v>
      </c>
      <c r="U1074" s="34"/>
      <c r="V1074" s="34"/>
      <c r="W1074" s="34" t="str">
        <f t="shared" si="0"/>
        <v/>
      </c>
      <c r="X1074" s="34" t="str">
        <f t="shared" si="1"/>
        <v/>
      </c>
    </row>
    <row r="1075" spans="1:24" ht="14.25" customHeight="1" x14ac:dyDescent="0.25">
      <c r="A1075" s="40">
        <v>2.5350000000000001</v>
      </c>
      <c r="B1075" s="40">
        <v>4.25</v>
      </c>
      <c r="C1075" s="24" t="s">
        <v>3751</v>
      </c>
      <c r="D1075" s="134" t="s">
        <v>171</v>
      </c>
      <c r="E1075" s="24" t="s">
        <v>291</v>
      </c>
      <c r="F1075" s="24" t="s">
        <v>3752</v>
      </c>
      <c r="G1075" s="31" t="s">
        <v>293</v>
      </c>
      <c r="H1075" s="24" t="s">
        <v>585</v>
      </c>
      <c r="I1075" s="31" t="s">
        <v>3753</v>
      </c>
      <c r="J1075" s="24" t="s">
        <v>3754</v>
      </c>
      <c r="K1075" s="36">
        <v>69</v>
      </c>
      <c r="L1075" s="36" t="s">
        <v>31</v>
      </c>
      <c r="M1075" s="31" t="s">
        <v>175</v>
      </c>
      <c r="N1075" s="24" t="s">
        <v>33</v>
      </c>
      <c r="O1075" s="24">
        <v>1</v>
      </c>
      <c r="P1075" s="24"/>
      <c r="Q1075" s="31" t="s">
        <v>34</v>
      </c>
      <c r="R1075" s="24"/>
      <c r="S1075" s="24"/>
      <c r="T1075" s="31" t="s">
        <v>35</v>
      </c>
      <c r="U1075" s="34"/>
      <c r="V1075" s="34"/>
      <c r="W1075" s="34" t="str">
        <f t="shared" si="0"/>
        <v/>
      </c>
      <c r="X1075" s="34" t="str">
        <f t="shared" si="1"/>
        <v/>
      </c>
    </row>
    <row r="1076" spans="1:24" ht="14.25" customHeight="1" x14ac:dyDescent="0.25">
      <c r="A1076" s="132">
        <v>0.99</v>
      </c>
      <c r="B1076" s="24" t="s">
        <v>3755</v>
      </c>
      <c r="C1076" s="24" t="s">
        <v>3756</v>
      </c>
      <c r="D1076" s="131"/>
      <c r="E1076" s="24" t="s">
        <v>156</v>
      </c>
      <c r="F1076" s="24" t="s">
        <v>3757</v>
      </c>
      <c r="G1076" s="31" t="s">
        <v>83</v>
      </c>
      <c r="H1076" s="51" t="s">
        <v>311</v>
      </c>
      <c r="I1076" s="84" t="s">
        <v>3758</v>
      </c>
      <c r="J1076" s="51" t="s">
        <v>3759</v>
      </c>
      <c r="K1076" s="36">
        <v>69</v>
      </c>
      <c r="L1076" s="36" t="s">
        <v>31</v>
      </c>
      <c r="M1076" s="31" t="s">
        <v>170</v>
      </c>
      <c r="N1076" s="24" t="s">
        <v>129</v>
      </c>
      <c r="O1076" s="24">
        <v>1</v>
      </c>
      <c r="P1076" s="24"/>
      <c r="Q1076" s="31" t="s">
        <v>34</v>
      </c>
      <c r="R1076" s="24"/>
      <c r="S1076" s="24"/>
      <c r="T1076" s="31" t="s">
        <v>35</v>
      </c>
      <c r="U1076" s="34"/>
      <c r="V1076" s="34"/>
      <c r="W1076" s="34" t="str">
        <f t="shared" si="0"/>
        <v/>
      </c>
      <c r="X1076" s="34" t="str">
        <f t="shared" si="1"/>
        <v/>
      </c>
    </row>
    <row r="1077" spans="1:24" ht="14.25" customHeight="1" x14ac:dyDescent="0.25">
      <c r="A1077" s="132">
        <v>11.94</v>
      </c>
      <c r="B1077" s="40" t="s">
        <v>3760</v>
      </c>
      <c r="C1077" s="51" t="s">
        <v>3761</v>
      </c>
      <c r="D1077" s="131"/>
      <c r="E1077" s="24" t="s">
        <v>3762</v>
      </c>
      <c r="F1077" s="24" t="s">
        <v>3763</v>
      </c>
      <c r="G1077" s="31" t="s">
        <v>110</v>
      </c>
      <c r="H1077" s="126" t="s">
        <v>40</v>
      </c>
      <c r="I1077" s="168" t="s">
        <v>3764</v>
      </c>
      <c r="J1077" s="126" t="s">
        <v>3765</v>
      </c>
      <c r="K1077" s="53">
        <v>66</v>
      </c>
      <c r="L1077" s="53" t="s">
        <v>31</v>
      </c>
      <c r="M1077" s="31" t="s">
        <v>170</v>
      </c>
      <c r="N1077" s="24" t="s">
        <v>129</v>
      </c>
      <c r="O1077" s="24">
        <v>1</v>
      </c>
      <c r="P1077" s="24"/>
      <c r="Q1077" s="31" t="s">
        <v>34</v>
      </c>
      <c r="R1077" s="24" t="s">
        <v>45</v>
      </c>
      <c r="S1077" s="24"/>
      <c r="T1077" s="31" t="s">
        <v>35</v>
      </c>
      <c r="U1077" s="34"/>
      <c r="V1077" s="34"/>
      <c r="W1077" s="34" t="str">
        <f t="shared" si="0"/>
        <v/>
      </c>
      <c r="X1077" s="34" t="str">
        <f t="shared" si="1"/>
        <v/>
      </c>
    </row>
    <row r="1078" spans="1:24" ht="14.25" customHeight="1" x14ac:dyDescent="0.25">
      <c r="A1078" s="24">
        <v>0.15</v>
      </c>
      <c r="B1078" s="40" t="s">
        <v>3766</v>
      </c>
      <c r="C1078" s="24" t="s">
        <v>24</v>
      </c>
      <c r="D1078" s="131"/>
      <c r="E1078" s="24" t="s">
        <v>156</v>
      </c>
      <c r="F1078" s="24" t="s">
        <v>3767</v>
      </c>
      <c r="G1078" s="31" t="s">
        <v>83</v>
      </c>
      <c r="H1078" s="24" t="s">
        <v>84</v>
      </c>
      <c r="I1078" s="56" t="s">
        <v>3768</v>
      </c>
      <c r="J1078" s="36" t="s">
        <v>3769</v>
      </c>
      <c r="K1078" s="30">
        <v>67</v>
      </c>
      <c r="L1078" s="30" t="s">
        <v>31</v>
      </c>
      <c r="M1078" s="31" t="s">
        <v>170</v>
      </c>
      <c r="N1078" s="24" t="s">
        <v>129</v>
      </c>
      <c r="O1078" s="24">
        <v>1</v>
      </c>
      <c r="P1078" s="24"/>
      <c r="Q1078" s="31" t="s">
        <v>34</v>
      </c>
      <c r="R1078" s="24"/>
      <c r="S1078" s="24"/>
      <c r="T1078" s="31" t="s">
        <v>35</v>
      </c>
      <c r="U1078" s="34"/>
      <c r="V1078" s="34"/>
      <c r="W1078" s="34" t="str">
        <f t="shared" si="0"/>
        <v/>
      </c>
      <c r="X1078" s="34" t="str">
        <f t="shared" si="1"/>
        <v/>
      </c>
    </row>
    <row r="1079" spans="1:24" ht="14.25" customHeight="1" x14ac:dyDescent="0.25">
      <c r="A1079" s="24">
        <v>0.15</v>
      </c>
      <c r="B1079" s="40" t="s">
        <v>3770</v>
      </c>
      <c r="C1079" s="24" t="s">
        <v>24</v>
      </c>
      <c r="D1079" s="131"/>
      <c r="E1079" s="24" t="s">
        <v>267</v>
      </c>
      <c r="F1079" s="24" t="s">
        <v>3771</v>
      </c>
      <c r="G1079" s="31" t="s">
        <v>83</v>
      </c>
      <c r="H1079" s="51" t="s">
        <v>84</v>
      </c>
      <c r="I1079" s="56" t="s">
        <v>3768</v>
      </c>
      <c r="J1079" s="36" t="s">
        <v>3769</v>
      </c>
      <c r="K1079" s="35">
        <v>67</v>
      </c>
      <c r="L1079" s="35" t="s">
        <v>47</v>
      </c>
      <c r="M1079" s="31" t="s">
        <v>170</v>
      </c>
      <c r="N1079" s="24" t="s">
        <v>129</v>
      </c>
      <c r="O1079" s="24">
        <v>1</v>
      </c>
      <c r="P1079" s="24"/>
      <c r="Q1079" s="31" t="s">
        <v>34</v>
      </c>
      <c r="R1079" s="24"/>
      <c r="S1079" s="24"/>
      <c r="T1079" s="31" t="s">
        <v>35</v>
      </c>
      <c r="U1079" s="34"/>
      <c r="V1079" s="34"/>
      <c r="W1079" s="34" t="str">
        <f t="shared" si="0"/>
        <v/>
      </c>
      <c r="X1079" s="34" t="str">
        <f t="shared" si="1"/>
        <v/>
      </c>
    </row>
    <row r="1080" spans="1:24" ht="14.25" customHeight="1" x14ac:dyDescent="0.25">
      <c r="A1080" s="24">
        <v>0.15</v>
      </c>
      <c r="B1080" s="40" t="s">
        <v>491</v>
      </c>
      <c r="C1080" s="24" t="s">
        <v>24</v>
      </c>
      <c r="D1080" s="131"/>
      <c r="E1080" s="36" t="s">
        <v>636</v>
      </c>
      <c r="F1080" s="24" t="s">
        <v>3769</v>
      </c>
      <c r="G1080" s="31" t="s">
        <v>83</v>
      </c>
      <c r="H1080" s="24" t="s">
        <v>84</v>
      </c>
      <c r="I1080" s="56" t="s">
        <v>3768</v>
      </c>
      <c r="J1080" s="36" t="s">
        <v>3769</v>
      </c>
      <c r="K1080" s="35">
        <v>67</v>
      </c>
      <c r="L1080" s="35" t="s">
        <v>48</v>
      </c>
      <c r="M1080" s="31" t="s">
        <v>170</v>
      </c>
      <c r="N1080" s="24" t="s">
        <v>129</v>
      </c>
      <c r="O1080" s="24">
        <v>1</v>
      </c>
      <c r="P1080" s="24"/>
      <c r="Q1080" s="31" t="s">
        <v>34</v>
      </c>
      <c r="R1080" s="24"/>
      <c r="S1080" s="24"/>
      <c r="T1080" s="31" t="s">
        <v>35</v>
      </c>
      <c r="U1080" s="34"/>
      <c r="V1080" s="34"/>
      <c r="W1080" s="34" t="str">
        <f t="shared" si="0"/>
        <v/>
      </c>
      <c r="X1080" s="34" t="str">
        <f t="shared" si="1"/>
        <v/>
      </c>
    </row>
    <row r="1081" spans="1:24" ht="14.25" customHeight="1" x14ac:dyDescent="0.25">
      <c r="A1081" s="133">
        <v>47.666666666666664</v>
      </c>
      <c r="B1081" s="24">
        <f>2380/30</f>
        <v>79.333333333333329</v>
      </c>
      <c r="C1081" s="51" t="s">
        <v>24</v>
      </c>
      <c r="D1081" s="131"/>
      <c r="E1081" s="24" t="s">
        <v>1083</v>
      </c>
      <c r="F1081" s="24" t="s">
        <v>3772</v>
      </c>
      <c r="G1081" s="31" t="s">
        <v>69</v>
      </c>
      <c r="H1081" s="51" t="s">
        <v>84</v>
      </c>
      <c r="I1081" s="51"/>
      <c r="J1081" s="51" t="s">
        <v>3773</v>
      </c>
      <c r="K1081" s="36">
        <v>37</v>
      </c>
      <c r="L1081" s="36" t="s">
        <v>31</v>
      </c>
      <c r="M1081" s="31" t="s">
        <v>859</v>
      </c>
      <c r="N1081" s="24">
        <v>2018</v>
      </c>
      <c r="O1081" s="24">
        <v>50</v>
      </c>
      <c r="P1081" s="24" t="s">
        <v>44</v>
      </c>
      <c r="Q1081" s="31" t="s">
        <v>34</v>
      </c>
      <c r="R1081" s="24"/>
      <c r="S1081" s="24" t="s">
        <v>44</v>
      </c>
      <c r="T1081" s="31" t="s">
        <v>35</v>
      </c>
      <c r="U1081" s="34"/>
      <c r="V1081" s="34"/>
      <c r="W1081" s="34" t="str">
        <f t="shared" si="0"/>
        <v/>
      </c>
      <c r="X1081" s="34" t="str">
        <f t="shared" si="1"/>
        <v/>
      </c>
    </row>
    <row r="1082" spans="1:24" ht="14.25" customHeight="1" x14ac:dyDescent="0.25">
      <c r="A1082" s="22">
        <v>95.36666666666666</v>
      </c>
      <c r="B1082" s="24">
        <f>4387/30</f>
        <v>146.23333333333332</v>
      </c>
      <c r="C1082" s="24" t="s">
        <v>24</v>
      </c>
      <c r="D1082" s="131"/>
      <c r="E1082" s="24" t="s">
        <v>1083</v>
      </c>
      <c r="F1082" s="24" t="s">
        <v>3774</v>
      </c>
      <c r="G1082" s="31" t="s">
        <v>69</v>
      </c>
      <c r="H1082" s="24" t="s">
        <v>84</v>
      </c>
      <c r="I1082" s="24"/>
      <c r="J1082" s="24" t="s">
        <v>3775</v>
      </c>
      <c r="K1082" s="36">
        <v>38</v>
      </c>
      <c r="L1082" s="36" t="s">
        <v>31</v>
      </c>
      <c r="M1082" s="31" t="s">
        <v>859</v>
      </c>
      <c r="N1082" s="24">
        <v>2018</v>
      </c>
      <c r="O1082" s="24">
        <v>50</v>
      </c>
      <c r="P1082" s="24" t="s">
        <v>44</v>
      </c>
      <c r="Q1082" s="31" t="s">
        <v>34</v>
      </c>
      <c r="R1082" s="24"/>
      <c r="S1082" s="24" t="s">
        <v>44</v>
      </c>
      <c r="T1082" s="31" t="s">
        <v>35</v>
      </c>
      <c r="U1082" s="34"/>
      <c r="V1082" s="34"/>
      <c r="W1082" s="34" t="str">
        <f t="shared" si="0"/>
        <v/>
      </c>
      <c r="X1082" s="34" t="str">
        <f t="shared" si="1"/>
        <v/>
      </c>
    </row>
    <row r="1083" spans="1:24" ht="14.25" customHeight="1" x14ac:dyDescent="0.25">
      <c r="A1083" s="40">
        <v>180</v>
      </c>
      <c r="B1083" s="40">
        <v>370</v>
      </c>
      <c r="C1083" s="24" t="s">
        <v>49</v>
      </c>
      <c r="D1083" s="131"/>
      <c r="E1083" s="24" t="s">
        <v>190</v>
      </c>
      <c r="F1083" s="24" t="s">
        <v>3776</v>
      </c>
      <c r="G1083" s="31" t="s">
        <v>192</v>
      </c>
      <c r="H1083" s="24" t="s">
        <v>40</v>
      </c>
      <c r="I1083" s="31" t="s">
        <v>3777</v>
      </c>
      <c r="J1083" s="24" t="s">
        <v>3778</v>
      </c>
      <c r="K1083" s="36">
        <v>93</v>
      </c>
      <c r="L1083" s="36" t="s">
        <v>31</v>
      </c>
      <c r="M1083" s="31" t="s">
        <v>622</v>
      </c>
      <c r="N1083" s="24" t="s">
        <v>33</v>
      </c>
      <c r="O1083" s="24">
        <v>6</v>
      </c>
      <c r="P1083" s="31" t="s">
        <v>623</v>
      </c>
      <c r="Q1083" s="31" t="s">
        <v>34</v>
      </c>
      <c r="R1083" s="24" t="s">
        <v>45</v>
      </c>
      <c r="S1083" s="24"/>
      <c r="T1083" s="31" t="s">
        <v>35</v>
      </c>
      <c r="U1083" s="34"/>
      <c r="V1083" s="34"/>
      <c r="W1083" s="34" t="str">
        <f t="shared" si="0"/>
        <v/>
      </c>
      <c r="X1083" s="34" t="str">
        <f t="shared" si="1"/>
        <v/>
      </c>
    </row>
    <row r="1084" spans="1:24" ht="14.25" customHeight="1" x14ac:dyDescent="0.25">
      <c r="A1084" s="22">
        <v>1770</v>
      </c>
      <c r="B1084" s="24">
        <v>1820</v>
      </c>
      <c r="C1084" s="24" t="s">
        <v>1691</v>
      </c>
      <c r="D1084" s="131"/>
      <c r="E1084" s="24" t="s">
        <v>866</v>
      </c>
      <c r="F1084" s="24" t="s">
        <v>3779</v>
      </c>
      <c r="G1084" s="31" t="s">
        <v>61</v>
      </c>
      <c r="H1084" s="24" t="s">
        <v>40</v>
      </c>
      <c r="I1084" s="24"/>
      <c r="J1084" s="24" t="s">
        <v>3780</v>
      </c>
      <c r="K1084" s="36">
        <v>39</v>
      </c>
      <c r="L1084" s="36" t="s">
        <v>31</v>
      </c>
      <c r="M1084" s="31" t="s">
        <v>859</v>
      </c>
      <c r="N1084" s="24">
        <v>2018</v>
      </c>
      <c r="O1084" s="24">
        <v>50</v>
      </c>
      <c r="P1084" s="24" t="s">
        <v>44</v>
      </c>
      <c r="Q1084" s="31" t="s">
        <v>34</v>
      </c>
      <c r="R1084" s="24" t="s">
        <v>45</v>
      </c>
      <c r="S1084" s="24" t="s">
        <v>44</v>
      </c>
      <c r="T1084" s="31" t="s">
        <v>35</v>
      </c>
      <c r="U1084" s="34"/>
      <c r="V1084" s="34"/>
      <c r="W1084" s="34" t="str">
        <f t="shared" si="0"/>
        <v/>
      </c>
      <c r="X1084" s="34" t="str">
        <f t="shared" si="1"/>
        <v/>
      </c>
    </row>
    <row r="1085" spans="1:24" ht="14.25" customHeight="1" x14ac:dyDescent="0.25">
      <c r="A1085" s="22">
        <v>7000</v>
      </c>
      <c r="B1085" s="23" t="s">
        <v>296</v>
      </c>
      <c r="C1085" s="24" t="s">
        <v>49</v>
      </c>
      <c r="D1085" s="131"/>
      <c r="E1085" s="25" t="s">
        <v>2423</v>
      </c>
      <c r="F1085" s="25" t="s">
        <v>3781</v>
      </c>
      <c r="G1085" s="31" t="s">
        <v>934</v>
      </c>
      <c r="H1085" s="25" t="s">
        <v>40</v>
      </c>
      <c r="I1085" s="31" t="s">
        <v>3782</v>
      </c>
      <c r="J1085" s="25" t="s">
        <v>3783</v>
      </c>
      <c r="K1085" s="30">
        <v>46</v>
      </c>
      <c r="L1085" s="30" t="s">
        <v>31</v>
      </c>
      <c r="M1085" s="31" t="s">
        <v>43</v>
      </c>
      <c r="N1085" s="24">
        <v>2018</v>
      </c>
      <c r="O1085" s="24">
        <v>51</v>
      </c>
      <c r="P1085" s="24" t="s">
        <v>44</v>
      </c>
      <c r="Q1085" s="31" t="s">
        <v>34</v>
      </c>
      <c r="R1085" s="24" t="s">
        <v>45</v>
      </c>
      <c r="S1085" s="24" t="s">
        <v>44</v>
      </c>
      <c r="T1085" s="31" t="s">
        <v>35</v>
      </c>
      <c r="U1085" s="34"/>
      <c r="V1085" s="34"/>
      <c r="W1085" s="34" t="str">
        <f t="shared" si="0"/>
        <v/>
      </c>
      <c r="X1085" s="34" t="str">
        <f t="shared" si="1"/>
        <v/>
      </c>
    </row>
    <row r="1086" spans="1:24" ht="14.25" customHeight="1" x14ac:dyDescent="0.25">
      <c r="A1086" s="133">
        <v>7000</v>
      </c>
      <c r="B1086" s="23" t="s">
        <v>296</v>
      </c>
      <c r="C1086" s="24" t="s">
        <v>49</v>
      </c>
      <c r="D1086" s="131"/>
      <c r="E1086" s="25" t="s">
        <v>2423</v>
      </c>
      <c r="F1086" s="25" t="s">
        <v>3781</v>
      </c>
      <c r="G1086" s="31" t="s">
        <v>110</v>
      </c>
      <c r="H1086" s="25" t="s">
        <v>40</v>
      </c>
      <c r="I1086" s="84" t="s">
        <v>3782</v>
      </c>
      <c r="J1086" s="86" t="s">
        <v>3783</v>
      </c>
      <c r="K1086" s="35">
        <v>46</v>
      </c>
      <c r="L1086" s="35" t="s">
        <v>47</v>
      </c>
      <c r="M1086" s="31" t="s">
        <v>43</v>
      </c>
      <c r="N1086" s="24">
        <v>2018</v>
      </c>
      <c r="O1086" s="24">
        <v>51</v>
      </c>
      <c r="P1086" s="24" t="s">
        <v>44</v>
      </c>
      <c r="Q1086" s="31" t="s">
        <v>34</v>
      </c>
      <c r="R1086" s="24" t="s">
        <v>45</v>
      </c>
      <c r="S1086" s="24" t="s">
        <v>44</v>
      </c>
      <c r="T1086" s="31" t="s">
        <v>35</v>
      </c>
      <c r="U1086" s="34"/>
      <c r="V1086" s="34"/>
      <c r="W1086" s="34" t="str">
        <f t="shared" si="0"/>
        <v/>
      </c>
      <c r="X1086" s="34" t="str">
        <f t="shared" si="1"/>
        <v/>
      </c>
    </row>
    <row r="1087" spans="1:24" ht="14.25" customHeight="1" x14ac:dyDescent="0.25">
      <c r="A1087" s="137">
        <v>0.2989</v>
      </c>
      <c r="B1087" s="109">
        <v>0.46250000000000002</v>
      </c>
      <c r="C1087" s="24" t="s">
        <v>24</v>
      </c>
      <c r="D1087" s="131"/>
      <c r="E1087" s="24" t="s">
        <v>2597</v>
      </c>
      <c r="F1087" s="24" t="s">
        <v>3784</v>
      </c>
      <c r="G1087" s="84" t="s">
        <v>46</v>
      </c>
      <c r="H1087" s="24" t="s">
        <v>28</v>
      </c>
      <c r="I1087" s="84" t="s">
        <v>3785</v>
      </c>
      <c r="J1087" s="51" t="s">
        <v>3786</v>
      </c>
      <c r="K1087" s="36">
        <v>94</v>
      </c>
      <c r="L1087" s="36" t="s">
        <v>31</v>
      </c>
      <c r="M1087" s="31" t="s">
        <v>622</v>
      </c>
      <c r="N1087" s="24" t="s">
        <v>33</v>
      </c>
      <c r="O1087" s="24">
        <v>6</v>
      </c>
      <c r="P1087" s="31" t="s">
        <v>623</v>
      </c>
      <c r="Q1087" s="31" t="s">
        <v>34</v>
      </c>
      <c r="R1087" s="24"/>
      <c r="S1087" s="24"/>
      <c r="T1087" s="31" t="s">
        <v>35</v>
      </c>
      <c r="U1087" s="34"/>
      <c r="V1087" s="34"/>
      <c r="W1087" s="34" t="str">
        <f t="shared" si="0"/>
        <v/>
      </c>
      <c r="X1087" s="34" t="str">
        <f t="shared" si="1"/>
        <v/>
      </c>
    </row>
    <row r="1088" spans="1:24" ht="14.25" customHeight="1" x14ac:dyDescent="0.25">
      <c r="A1088" s="138" t="s">
        <v>3787</v>
      </c>
      <c r="B1088" s="23">
        <v>25430</v>
      </c>
      <c r="C1088" s="24"/>
      <c r="D1088" s="131"/>
      <c r="E1088" s="25" t="s">
        <v>813</v>
      </c>
      <c r="F1088" s="25" t="s">
        <v>3788</v>
      </c>
      <c r="G1088" s="31" t="s">
        <v>69</v>
      </c>
      <c r="H1088" s="25" t="s">
        <v>49</v>
      </c>
      <c r="I1088" s="24"/>
      <c r="J1088" s="25" t="s">
        <v>3789</v>
      </c>
      <c r="K1088" s="30">
        <v>47</v>
      </c>
      <c r="L1088" s="30" t="s">
        <v>31</v>
      </c>
      <c r="M1088" s="31" t="s">
        <v>43</v>
      </c>
      <c r="N1088" s="24">
        <v>2018</v>
      </c>
      <c r="O1088" s="24">
        <v>51</v>
      </c>
      <c r="P1088" s="24" t="s">
        <v>44</v>
      </c>
      <c r="Q1088" s="31" t="s">
        <v>34</v>
      </c>
      <c r="R1088" s="24" t="s">
        <v>45</v>
      </c>
      <c r="S1088" s="24" t="s">
        <v>44</v>
      </c>
      <c r="T1088" s="31" t="s">
        <v>35</v>
      </c>
      <c r="U1088" s="34"/>
      <c r="V1088" s="34"/>
      <c r="W1088" s="34" t="str">
        <f t="shared" si="0"/>
        <v/>
      </c>
      <c r="X1088" s="34" t="str">
        <f t="shared" si="1"/>
        <v/>
      </c>
    </row>
    <row r="1089" spans="1:24" ht="14.25" customHeight="1" x14ac:dyDescent="0.25">
      <c r="A1089" s="138" t="s">
        <v>3787</v>
      </c>
      <c r="B1089" s="23">
        <v>25430</v>
      </c>
      <c r="C1089" s="24"/>
      <c r="D1089" s="131"/>
      <c r="E1089" s="25" t="s">
        <v>813</v>
      </c>
      <c r="F1089" s="25" t="s">
        <v>3788</v>
      </c>
      <c r="G1089" s="27" t="s">
        <v>39</v>
      </c>
      <c r="H1089" s="25" t="s">
        <v>49</v>
      </c>
      <c r="I1089" s="24"/>
      <c r="J1089" s="25" t="s">
        <v>3789</v>
      </c>
      <c r="K1089" s="35">
        <v>47</v>
      </c>
      <c r="L1089" s="35" t="s">
        <v>47</v>
      </c>
      <c r="M1089" s="31" t="s">
        <v>43</v>
      </c>
      <c r="N1089" s="24">
        <v>2018</v>
      </c>
      <c r="O1089" s="24">
        <v>51</v>
      </c>
      <c r="P1089" s="24" t="s">
        <v>44</v>
      </c>
      <c r="Q1089" s="31" t="s">
        <v>34</v>
      </c>
      <c r="R1089" s="24" t="s">
        <v>45</v>
      </c>
      <c r="S1089" s="24" t="s">
        <v>44</v>
      </c>
      <c r="T1089" s="31" t="s">
        <v>35</v>
      </c>
      <c r="U1089" s="34"/>
      <c r="V1089" s="34"/>
      <c r="W1089" s="34" t="str">
        <f t="shared" si="0"/>
        <v/>
      </c>
      <c r="X1089" s="34" t="str">
        <f t="shared" si="1"/>
        <v/>
      </c>
    </row>
    <row r="1090" spans="1:24" ht="14.25" customHeight="1" x14ac:dyDescent="0.25">
      <c r="A1090" s="40">
        <v>0.34072741806554763</v>
      </c>
      <c r="B1090" s="24">
        <v>0.41666666666666669</v>
      </c>
      <c r="C1090" s="24" t="s">
        <v>24</v>
      </c>
      <c r="D1090" s="131"/>
      <c r="E1090" s="24" t="s">
        <v>1888</v>
      </c>
      <c r="F1090" s="24" t="s">
        <v>3790</v>
      </c>
      <c r="G1090" s="31" t="s">
        <v>110</v>
      </c>
      <c r="H1090" s="24" t="s">
        <v>28</v>
      </c>
      <c r="I1090" s="31" t="s">
        <v>3791</v>
      </c>
      <c r="J1090" s="24" t="s">
        <v>3792</v>
      </c>
      <c r="K1090" s="36">
        <v>83</v>
      </c>
      <c r="L1090" s="36" t="s">
        <v>31</v>
      </c>
      <c r="M1090" s="31" t="s">
        <v>880</v>
      </c>
      <c r="N1090" s="24" t="s">
        <v>134</v>
      </c>
      <c r="O1090" s="24">
        <v>3</v>
      </c>
      <c r="P1090" s="24"/>
      <c r="Q1090" s="31" t="s">
        <v>66</v>
      </c>
      <c r="R1090" s="24"/>
      <c r="S1090" s="24"/>
      <c r="T1090" s="31" t="s">
        <v>35</v>
      </c>
      <c r="U1090" s="34"/>
      <c r="V1090" s="34"/>
      <c r="W1090" s="34" t="str">
        <f t="shared" si="0"/>
        <v/>
      </c>
      <c r="X1090" s="34" t="str">
        <f t="shared" si="1"/>
        <v/>
      </c>
    </row>
    <row r="1091" spans="1:24" ht="14.25" customHeight="1" x14ac:dyDescent="0.25">
      <c r="A1091" s="40">
        <v>0.6477272727272726</v>
      </c>
      <c r="B1091" s="24">
        <v>0.79166666666666663</v>
      </c>
      <c r="C1091" s="24" t="s">
        <v>24</v>
      </c>
      <c r="D1091" s="131"/>
      <c r="E1091" s="24" t="s">
        <v>1888</v>
      </c>
      <c r="F1091" s="24" t="s">
        <v>3793</v>
      </c>
      <c r="G1091" s="31" t="s">
        <v>110</v>
      </c>
      <c r="H1091" s="24" t="s">
        <v>28</v>
      </c>
      <c r="I1091" s="31" t="s">
        <v>3794</v>
      </c>
      <c r="J1091" s="24" t="s">
        <v>3795</v>
      </c>
      <c r="K1091" s="36">
        <v>84</v>
      </c>
      <c r="L1091" s="36" t="s">
        <v>31</v>
      </c>
      <c r="M1091" s="31" t="s">
        <v>880</v>
      </c>
      <c r="N1091" s="24" t="s">
        <v>134</v>
      </c>
      <c r="O1091" s="24">
        <v>3</v>
      </c>
      <c r="P1091" s="24"/>
      <c r="Q1091" s="31" t="s">
        <v>66</v>
      </c>
      <c r="R1091" s="24"/>
      <c r="S1091" s="24"/>
      <c r="T1091" s="31" t="s">
        <v>35</v>
      </c>
      <c r="U1091" s="34"/>
      <c r="V1091" s="34"/>
      <c r="W1091" s="34" t="str">
        <f t="shared" si="0"/>
        <v/>
      </c>
      <c r="X1091" s="34" t="str">
        <f t="shared" si="1"/>
        <v/>
      </c>
    </row>
    <row r="1092" spans="1:24" ht="14.25" customHeight="1" x14ac:dyDescent="0.25">
      <c r="A1092" s="40">
        <v>27.75</v>
      </c>
      <c r="B1092" s="24" t="s">
        <v>3796</v>
      </c>
      <c r="C1092" s="24" t="s">
        <v>669</v>
      </c>
      <c r="D1092" s="131"/>
      <c r="E1092" s="31" t="s">
        <v>670</v>
      </c>
      <c r="F1092" s="24" t="s">
        <v>3797</v>
      </c>
      <c r="G1092" s="31" t="s">
        <v>93</v>
      </c>
      <c r="H1092" s="24" t="s">
        <v>40</v>
      </c>
      <c r="I1092" s="31" t="s">
        <v>3798</v>
      </c>
      <c r="J1092" s="24" t="s">
        <v>3799</v>
      </c>
      <c r="K1092" s="36">
        <v>245</v>
      </c>
      <c r="L1092" s="36" t="s">
        <v>31</v>
      </c>
      <c r="M1092" s="31" t="s">
        <v>838</v>
      </c>
      <c r="N1092" s="24" t="s">
        <v>839</v>
      </c>
      <c r="O1092" s="24">
        <v>3</v>
      </c>
      <c r="P1092" s="24"/>
      <c r="Q1092" s="31" t="s">
        <v>34</v>
      </c>
      <c r="R1092" s="24" t="s">
        <v>45</v>
      </c>
      <c r="S1092" s="24"/>
      <c r="T1092" s="31" t="s">
        <v>35</v>
      </c>
      <c r="U1092" s="34"/>
      <c r="V1092" s="34"/>
      <c r="W1092" s="34" t="str">
        <f t="shared" si="0"/>
        <v/>
      </c>
      <c r="X1092" s="34" t="str">
        <f t="shared" si="1"/>
        <v/>
      </c>
    </row>
    <row r="1093" spans="1:24" ht="14.25" customHeight="1" x14ac:dyDescent="0.25">
      <c r="A1093" s="40">
        <v>4.1999999999999993</v>
      </c>
      <c r="B1093" s="40">
        <v>4.8499999999999996</v>
      </c>
      <c r="C1093" s="24" t="s">
        <v>561</v>
      </c>
      <c r="D1093" s="131"/>
      <c r="E1093" s="24" t="s">
        <v>1390</v>
      </c>
      <c r="F1093" s="24" t="s">
        <v>3800</v>
      </c>
      <c r="G1093" s="31" t="s">
        <v>69</v>
      </c>
      <c r="H1093" s="24" t="s">
        <v>561</v>
      </c>
      <c r="I1093" s="31" t="s">
        <v>3801</v>
      </c>
      <c r="J1093" s="24" t="s">
        <v>3802</v>
      </c>
      <c r="K1093" s="36">
        <v>708</v>
      </c>
      <c r="L1093" s="36" t="s">
        <v>31</v>
      </c>
      <c r="M1093" s="31" t="s">
        <v>72</v>
      </c>
      <c r="N1093" s="24" t="s">
        <v>33</v>
      </c>
      <c r="O1093" s="24">
        <v>8</v>
      </c>
      <c r="P1093" s="24"/>
      <c r="Q1093" s="31" t="s">
        <v>34</v>
      </c>
      <c r="R1093" s="24"/>
      <c r="S1093" s="24"/>
      <c r="T1093" s="31" t="s">
        <v>35</v>
      </c>
      <c r="U1093" s="34"/>
      <c r="V1093" s="34"/>
      <c r="W1093" s="34" t="str">
        <f t="shared" si="0"/>
        <v/>
      </c>
      <c r="X1093" s="34" t="str">
        <f t="shared" si="1"/>
        <v/>
      </c>
    </row>
    <row r="1094" spans="1:24" ht="14.25" customHeight="1" x14ac:dyDescent="0.25">
      <c r="A1094" s="132">
        <v>1.99</v>
      </c>
      <c r="B1094" s="40">
        <v>3</v>
      </c>
      <c r="C1094" s="24" t="s">
        <v>36</v>
      </c>
      <c r="D1094" s="24"/>
      <c r="E1094" s="36" t="s">
        <v>517</v>
      </c>
      <c r="F1094" s="24" t="s">
        <v>3803</v>
      </c>
      <c r="G1094" s="27" t="s">
        <v>39</v>
      </c>
      <c r="H1094" s="24" t="s">
        <v>40</v>
      </c>
      <c r="I1094" s="31" t="s">
        <v>3804</v>
      </c>
      <c r="J1094" s="24" t="s">
        <v>3805</v>
      </c>
      <c r="K1094" s="36">
        <v>95</v>
      </c>
      <c r="L1094" s="36" t="s">
        <v>31</v>
      </c>
      <c r="M1094" s="31" t="s">
        <v>622</v>
      </c>
      <c r="N1094" s="24" t="s">
        <v>33</v>
      </c>
      <c r="O1094" s="24">
        <v>6</v>
      </c>
      <c r="P1094" s="31" t="s">
        <v>623</v>
      </c>
      <c r="Q1094" s="31" t="s">
        <v>34</v>
      </c>
      <c r="R1094" s="24"/>
      <c r="S1094" s="24"/>
      <c r="T1094" s="31" t="s">
        <v>35</v>
      </c>
      <c r="U1094" s="34"/>
      <c r="V1094" s="34"/>
      <c r="W1094" s="34" t="str">
        <f t="shared" si="0"/>
        <v/>
      </c>
      <c r="X1094" s="34" t="str">
        <f t="shared" si="1"/>
        <v/>
      </c>
    </row>
    <row r="1095" spans="1:24" ht="14.25" customHeight="1" x14ac:dyDescent="0.25">
      <c r="A1095" s="132">
        <v>0.25829999999999997</v>
      </c>
      <c r="B1095" s="41">
        <v>0.4</v>
      </c>
      <c r="C1095" s="24" t="s">
        <v>195</v>
      </c>
      <c r="D1095" s="24"/>
      <c r="E1095" s="24" t="s">
        <v>495</v>
      </c>
      <c r="F1095" s="24" t="s">
        <v>3806</v>
      </c>
      <c r="G1095" s="31" t="s">
        <v>69</v>
      </c>
      <c r="H1095" s="24" t="s">
        <v>28</v>
      </c>
      <c r="I1095" s="31" t="s">
        <v>3807</v>
      </c>
      <c r="J1095" s="24" t="s">
        <v>3808</v>
      </c>
      <c r="K1095" s="30">
        <v>96</v>
      </c>
      <c r="L1095" s="30" t="s">
        <v>31</v>
      </c>
      <c r="M1095" s="31" t="s">
        <v>622</v>
      </c>
      <c r="N1095" s="24" t="s">
        <v>33</v>
      </c>
      <c r="O1095" s="24">
        <v>6</v>
      </c>
      <c r="P1095" s="31" t="s">
        <v>623</v>
      </c>
      <c r="Q1095" s="31" t="s">
        <v>34</v>
      </c>
      <c r="R1095" s="24"/>
      <c r="S1095" s="24"/>
      <c r="T1095" s="31" t="s">
        <v>35</v>
      </c>
      <c r="U1095" s="34"/>
      <c r="V1095" s="34"/>
      <c r="W1095" s="34" t="str">
        <f t="shared" si="0"/>
        <v/>
      </c>
      <c r="X1095" s="34" t="str">
        <f t="shared" si="1"/>
        <v/>
      </c>
    </row>
    <row r="1096" spans="1:24" ht="14.25" customHeight="1" x14ac:dyDescent="0.25">
      <c r="A1096" s="132">
        <v>0.25829999999999997</v>
      </c>
      <c r="B1096" s="41">
        <v>0.6</v>
      </c>
      <c r="C1096" s="24" t="s">
        <v>195</v>
      </c>
      <c r="D1096" s="24"/>
      <c r="E1096" s="24" t="s">
        <v>2597</v>
      </c>
      <c r="F1096" s="24" t="s">
        <v>3809</v>
      </c>
      <c r="G1096" s="31" t="s">
        <v>46</v>
      </c>
      <c r="H1096" s="24" t="s">
        <v>28</v>
      </c>
      <c r="I1096" s="31" t="s">
        <v>3807</v>
      </c>
      <c r="J1096" s="24" t="s">
        <v>3808</v>
      </c>
      <c r="K1096" s="35">
        <v>96</v>
      </c>
      <c r="L1096" s="35" t="s">
        <v>47</v>
      </c>
      <c r="M1096" s="31" t="s">
        <v>622</v>
      </c>
      <c r="N1096" s="24" t="s">
        <v>33</v>
      </c>
      <c r="O1096" s="24">
        <v>6</v>
      </c>
      <c r="P1096" s="31" t="s">
        <v>623</v>
      </c>
      <c r="Q1096" s="31" t="s">
        <v>34</v>
      </c>
      <c r="R1096" s="24"/>
      <c r="S1096" s="24"/>
      <c r="T1096" s="31" t="s">
        <v>35</v>
      </c>
      <c r="U1096" s="34"/>
      <c r="V1096" s="34"/>
      <c r="W1096" s="34" t="str">
        <f t="shared" si="0"/>
        <v/>
      </c>
      <c r="X1096" s="34" t="str">
        <f t="shared" si="1"/>
        <v/>
      </c>
    </row>
    <row r="1097" spans="1:24" ht="14.25" customHeight="1" x14ac:dyDescent="0.25">
      <c r="A1097" s="40">
        <v>6.2250000000000005</v>
      </c>
      <c r="B1097" s="40" t="s">
        <v>283</v>
      </c>
      <c r="C1097" s="24" t="s">
        <v>207</v>
      </c>
      <c r="D1097" s="24"/>
      <c r="E1097" s="24" t="s">
        <v>3810</v>
      </c>
      <c r="F1097" s="24" t="s">
        <v>3811</v>
      </c>
      <c r="G1097" s="31" t="s">
        <v>46</v>
      </c>
      <c r="H1097" s="24" t="s">
        <v>585</v>
      </c>
      <c r="I1097" s="31" t="s">
        <v>3812</v>
      </c>
      <c r="J1097" s="24" t="s">
        <v>3813</v>
      </c>
      <c r="K1097" s="36">
        <v>97</v>
      </c>
      <c r="L1097" s="36" t="s">
        <v>31</v>
      </c>
      <c r="M1097" s="31" t="s">
        <v>622</v>
      </c>
      <c r="N1097" s="24" t="s">
        <v>33</v>
      </c>
      <c r="O1097" s="24">
        <v>6</v>
      </c>
      <c r="P1097" s="31" t="s">
        <v>623</v>
      </c>
      <c r="Q1097" s="31" t="s">
        <v>34</v>
      </c>
      <c r="R1097" s="24"/>
      <c r="S1097" s="24"/>
      <c r="T1097" s="31" t="s">
        <v>35</v>
      </c>
      <c r="U1097" s="34"/>
      <c r="V1097" s="34"/>
      <c r="W1097" s="34" t="str">
        <f t="shared" si="0"/>
        <v/>
      </c>
      <c r="X1097" s="34" t="str">
        <f t="shared" si="1"/>
        <v/>
      </c>
    </row>
    <row r="1098" spans="1:24" ht="14.25" customHeight="1" x14ac:dyDescent="0.25">
      <c r="A1098" s="24">
        <v>21.99</v>
      </c>
      <c r="B1098" s="24"/>
      <c r="C1098" s="24" t="s">
        <v>3814</v>
      </c>
      <c r="D1098" s="131"/>
      <c r="E1098" s="24" t="s">
        <v>3815</v>
      </c>
      <c r="F1098" s="24" t="s">
        <v>3816</v>
      </c>
      <c r="G1098" s="31" t="s">
        <v>46</v>
      </c>
      <c r="H1098" s="24" t="s">
        <v>3817</v>
      </c>
      <c r="I1098" s="31" t="s">
        <v>3818</v>
      </c>
      <c r="J1098" s="24" t="s">
        <v>3819</v>
      </c>
      <c r="K1098" s="36">
        <v>247</v>
      </c>
      <c r="L1098" s="36" t="s">
        <v>31</v>
      </c>
      <c r="M1098" s="31" t="s">
        <v>249</v>
      </c>
      <c r="N1098" s="24" t="s">
        <v>185</v>
      </c>
      <c r="O1098" s="24">
        <v>3</v>
      </c>
      <c r="P1098" s="24"/>
      <c r="Q1098" s="31" t="s">
        <v>66</v>
      </c>
      <c r="R1098" s="24"/>
      <c r="S1098" s="24"/>
      <c r="T1098" s="31" t="s">
        <v>35</v>
      </c>
      <c r="U1098" s="34"/>
      <c r="V1098" s="34"/>
      <c r="W1098" s="34" t="str">
        <f t="shared" si="0"/>
        <v/>
      </c>
      <c r="X1098" s="34" t="str">
        <f t="shared" si="1"/>
        <v/>
      </c>
    </row>
    <row r="1099" spans="1:24" ht="14.25" customHeight="1" x14ac:dyDescent="0.25">
      <c r="A1099" s="40">
        <v>0.19800000000000001</v>
      </c>
      <c r="B1099" s="41">
        <v>0.33750000000000002</v>
      </c>
      <c r="C1099" s="24" t="s">
        <v>195</v>
      </c>
      <c r="D1099" s="131"/>
      <c r="E1099" s="24" t="s">
        <v>495</v>
      </c>
      <c r="F1099" s="24" t="s">
        <v>3806</v>
      </c>
      <c r="G1099" s="31" t="s">
        <v>69</v>
      </c>
      <c r="H1099" s="24" t="s">
        <v>28</v>
      </c>
      <c r="I1099" s="31" t="s">
        <v>3820</v>
      </c>
      <c r="J1099" s="24" t="s">
        <v>3821</v>
      </c>
      <c r="K1099" s="30">
        <v>98</v>
      </c>
      <c r="L1099" s="30" t="s">
        <v>31</v>
      </c>
      <c r="M1099" s="31" t="s">
        <v>622</v>
      </c>
      <c r="N1099" s="24" t="s">
        <v>33</v>
      </c>
      <c r="O1099" s="24">
        <v>6</v>
      </c>
      <c r="P1099" s="31" t="s">
        <v>623</v>
      </c>
      <c r="Q1099" s="31" t="s">
        <v>34</v>
      </c>
      <c r="R1099" s="24"/>
      <c r="S1099" s="24"/>
      <c r="T1099" s="31" t="s">
        <v>35</v>
      </c>
      <c r="U1099" s="34"/>
      <c r="V1099" s="34"/>
      <c r="W1099" s="34" t="str">
        <f t="shared" si="0"/>
        <v/>
      </c>
      <c r="X1099" s="34" t="str">
        <f t="shared" si="1"/>
        <v/>
      </c>
    </row>
    <row r="1100" spans="1:24" ht="14.25" customHeight="1" x14ac:dyDescent="0.25">
      <c r="A1100" s="40">
        <v>0.19800000000000001</v>
      </c>
      <c r="B1100" s="41">
        <v>0.36</v>
      </c>
      <c r="C1100" s="24" t="s">
        <v>195</v>
      </c>
      <c r="D1100" s="131"/>
      <c r="E1100" s="24" t="s">
        <v>2597</v>
      </c>
      <c r="F1100" s="24" t="s">
        <v>3822</v>
      </c>
      <c r="G1100" s="31" t="s">
        <v>46</v>
      </c>
      <c r="H1100" s="24" t="s">
        <v>28</v>
      </c>
      <c r="I1100" s="31" t="s">
        <v>3820</v>
      </c>
      <c r="J1100" s="24" t="s">
        <v>3821</v>
      </c>
      <c r="K1100" s="35">
        <v>98</v>
      </c>
      <c r="L1100" s="35" t="s">
        <v>47</v>
      </c>
      <c r="M1100" s="31" t="s">
        <v>622</v>
      </c>
      <c r="N1100" s="24" t="s">
        <v>33</v>
      </c>
      <c r="O1100" s="24">
        <v>6</v>
      </c>
      <c r="P1100" s="31" t="s">
        <v>623</v>
      </c>
      <c r="Q1100" s="31" t="s">
        <v>34</v>
      </c>
      <c r="R1100" s="24"/>
      <c r="S1100" s="24"/>
      <c r="T1100" s="31" t="s">
        <v>35</v>
      </c>
      <c r="U1100" s="34"/>
      <c r="V1100" s="34"/>
      <c r="W1100" s="34" t="str">
        <f t="shared" si="0"/>
        <v/>
      </c>
      <c r="X1100" s="34" t="str">
        <f t="shared" si="1"/>
        <v/>
      </c>
    </row>
    <row r="1101" spans="1:24" ht="14.25" customHeight="1" x14ac:dyDescent="0.25">
      <c r="A1101" s="40">
        <v>0.39900000000000002</v>
      </c>
      <c r="B1101" s="41" t="s">
        <v>3823</v>
      </c>
      <c r="C1101" s="24" t="s">
        <v>24</v>
      </c>
      <c r="D1101" s="131"/>
      <c r="E1101" s="24" t="s">
        <v>3824</v>
      </c>
      <c r="F1101" s="24" t="s">
        <v>3825</v>
      </c>
      <c r="G1101" s="31" t="s">
        <v>46</v>
      </c>
      <c r="H1101" s="24" t="s">
        <v>84</v>
      </c>
      <c r="I1101" s="31" t="s">
        <v>3826</v>
      </c>
      <c r="J1101" s="24" t="s">
        <v>3827</v>
      </c>
      <c r="K1101" s="36">
        <v>362</v>
      </c>
      <c r="L1101" s="36" t="s">
        <v>31</v>
      </c>
      <c r="M1101" s="31" t="s">
        <v>87</v>
      </c>
      <c r="N1101" s="24" t="s">
        <v>88</v>
      </c>
      <c r="O1101" s="24">
        <v>3</v>
      </c>
      <c r="P1101" s="24"/>
      <c r="Q1101" s="31" t="s">
        <v>34</v>
      </c>
      <c r="R1101" s="49"/>
      <c r="S1101" s="49"/>
      <c r="T1101" s="31" t="s">
        <v>35</v>
      </c>
      <c r="U1101" s="34"/>
      <c r="V1101" s="34"/>
      <c r="W1101" s="34" t="str">
        <f t="shared" si="0"/>
        <v/>
      </c>
      <c r="X1101" s="34" t="str">
        <f t="shared" si="1"/>
        <v/>
      </c>
    </row>
    <row r="1102" spans="1:24" ht="14.25" customHeight="1" x14ac:dyDescent="0.25">
      <c r="A1102" s="40">
        <v>1.44</v>
      </c>
      <c r="B1102" s="41" t="s">
        <v>407</v>
      </c>
      <c r="C1102" s="24" t="s">
        <v>1906</v>
      </c>
      <c r="D1102" s="24"/>
      <c r="E1102" s="24" t="s">
        <v>291</v>
      </c>
      <c r="F1102" s="24" t="s">
        <v>3828</v>
      </c>
      <c r="G1102" s="31" t="s">
        <v>293</v>
      </c>
      <c r="H1102" s="24" t="s">
        <v>40</v>
      </c>
      <c r="I1102" s="31" t="s">
        <v>3826</v>
      </c>
      <c r="J1102" s="24" t="s">
        <v>3829</v>
      </c>
      <c r="K1102" s="36">
        <v>363</v>
      </c>
      <c r="L1102" s="36" t="s">
        <v>31</v>
      </c>
      <c r="M1102" s="31" t="s">
        <v>87</v>
      </c>
      <c r="N1102" s="24" t="s">
        <v>88</v>
      </c>
      <c r="O1102" s="24">
        <v>3</v>
      </c>
      <c r="P1102" s="24"/>
      <c r="Q1102" s="31" t="s">
        <v>34</v>
      </c>
      <c r="R1102" s="49" t="s">
        <v>45</v>
      </c>
      <c r="S1102" s="49"/>
      <c r="T1102" s="31" t="s">
        <v>35</v>
      </c>
      <c r="U1102" s="34"/>
      <c r="V1102" s="34"/>
      <c r="W1102" s="34" t="str">
        <f t="shared" si="0"/>
        <v/>
      </c>
      <c r="X1102" s="34" t="str">
        <f t="shared" si="1"/>
        <v/>
      </c>
    </row>
    <row r="1103" spans="1:24" ht="14.25" customHeight="1" x14ac:dyDescent="0.25">
      <c r="A1103" s="132">
        <v>6.2310000000000008</v>
      </c>
      <c r="B1103" s="139">
        <v>6.7</v>
      </c>
      <c r="C1103" s="24" t="s">
        <v>36</v>
      </c>
      <c r="D1103" s="131"/>
      <c r="E1103" s="51" t="s">
        <v>2119</v>
      </c>
      <c r="F1103" s="51" t="s">
        <v>3830</v>
      </c>
      <c r="G1103" s="31" t="s">
        <v>69</v>
      </c>
      <c r="H1103" s="51" t="s">
        <v>40</v>
      </c>
      <c r="I1103" s="84" t="s">
        <v>3831</v>
      </c>
      <c r="J1103" s="51" t="s">
        <v>3832</v>
      </c>
      <c r="K1103" s="36">
        <v>314</v>
      </c>
      <c r="L1103" s="36" t="s">
        <v>31</v>
      </c>
      <c r="M1103" s="84" t="s">
        <v>318</v>
      </c>
      <c r="N1103" s="51" t="s">
        <v>33</v>
      </c>
      <c r="O1103" s="51">
        <v>3</v>
      </c>
      <c r="P1103" s="51"/>
      <c r="Q1103" s="84" t="s">
        <v>34</v>
      </c>
      <c r="R1103" s="140" t="s">
        <v>45</v>
      </c>
      <c r="S1103" s="140"/>
      <c r="T1103" s="31" t="s">
        <v>35</v>
      </c>
      <c r="U1103" s="34"/>
      <c r="V1103" s="34"/>
      <c r="W1103" s="34" t="str">
        <f t="shared" si="0"/>
        <v/>
      </c>
      <c r="X1103" s="34" t="str">
        <f t="shared" si="1"/>
        <v/>
      </c>
    </row>
    <row r="1104" spans="1:24" ht="14.25" customHeight="1" x14ac:dyDescent="0.25">
      <c r="A1104" s="24">
        <v>4.6500000000000004</v>
      </c>
      <c r="B1104" s="24" t="s">
        <v>3833</v>
      </c>
      <c r="C1104" s="24" t="s">
        <v>561</v>
      </c>
      <c r="D1104" s="24"/>
      <c r="E1104" s="24" t="s">
        <v>73</v>
      </c>
      <c r="F1104" s="24" t="s">
        <v>3834</v>
      </c>
      <c r="G1104" s="31" t="s">
        <v>69</v>
      </c>
      <c r="H1104" s="24" t="s">
        <v>561</v>
      </c>
      <c r="I1104" s="31" t="s">
        <v>3835</v>
      </c>
      <c r="J1104" s="24" t="s">
        <v>3836</v>
      </c>
      <c r="K1104" s="36">
        <v>124</v>
      </c>
      <c r="L1104" s="36" t="s">
        <v>31</v>
      </c>
      <c r="M1104" s="31" t="s">
        <v>3837</v>
      </c>
      <c r="N1104" s="24" t="s">
        <v>58</v>
      </c>
      <c r="O1104" s="24">
        <v>1</v>
      </c>
      <c r="P1104" s="24"/>
      <c r="Q1104" s="31" t="s">
        <v>66</v>
      </c>
      <c r="R1104" s="24"/>
      <c r="S1104" s="24"/>
      <c r="T1104" s="31" t="s">
        <v>35</v>
      </c>
      <c r="U1104" s="34"/>
      <c r="V1104" s="34"/>
      <c r="W1104" s="34" t="str">
        <f t="shared" si="0"/>
        <v/>
      </c>
      <c r="X1104" s="34" t="str">
        <f t="shared" si="1"/>
        <v/>
      </c>
    </row>
    <row r="1105" spans="1:24" ht="14.25" customHeight="1" x14ac:dyDescent="0.25">
      <c r="A1105" s="40">
        <v>0.90240000000000009</v>
      </c>
      <c r="B1105" s="24">
        <v>1.02</v>
      </c>
      <c r="C1105" s="24" t="s">
        <v>24</v>
      </c>
      <c r="D1105" s="24"/>
      <c r="E1105" s="24" t="s">
        <v>2239</v>
      </c>
      <c r="F1105" s="24" t="s">
        <v>3838</v>
      </c>
      <c r="G1105" s="31" t="s">
        <v>61</v>
      </c>
      <c r="H1105" s="24" t="s">
        <v>28</v>
      </c>
      <c r="I1105" s="31" t="s">
        <v>3839</v>
      </c>
      <c r="J1105" s="24" t="s">
        <v>3840</v>
      </c>
      <c r="K1105" s="36">
        <v>565</v>
      </c>
      <c r="L1105" s="36" t="s">
        <v>31</v>
      </c>
      <c r="M1105" s="31" t="s">
        <v>1563</v>
      </c>
      <c r="N1105" s="24" t="s">
        <v>78</v>
      </c>
      <c r="O1105" s="24">
        <v>6</v>
      </c>
      <c r="P1105" s="24"/>
      <c r="Q1105" s="31" t="s">
        <v>34</v>
      </c>
      <c r="R1105" s="24"/>
      <c r="S1105" s="24" t="s">
        <v>329</v>
      </c>
      <c r="T1105" s="31" t="s">
        <v>35</v>
      </c>
      <c r="U1105" s="34"/>
      <c r="V1105" s="34"/>
      <c r="W1105" s="34" t="str">
        <f t="shared" si="0"/>
        <v/>
      </c>
      <c r="X1105" s="34" t="str">
        <f t="shared" si="1"/>
        <v/>
      </c>
    </row>
    <row r="1106" spans="1:24" ht="14.25" customHeight="1" x14ac:dyDescent="0.25">
      <c r="A1106" s="40">
        <v>0.37140000000000001</v>
      </c>
      <c r="B1106" s="40" t="s">
        <v>3841</v>
      </c>
      <c r="C1106" s="24" t="s">
        <v>453</v>
      </c>
      <c r="D1106" s="24"/>
      <c r="E1106" s="24" t="s">
        <v>3842</v>
      </c>
      <c r="F1106" s="24" t="s">
        <v>3843</v>
      </c>
      <c r="G1106" s="31" t="s">
        <v>83</v>
      </c>
      <c r="H1106" s="24" t="s">
        <v>84</v>
      </c>
      <c r="I1106" s="31" t="s">
        <v>3844</v>
      </c>
      <c r="J1106" s="24" t="s">
        <v>3845</v>
      </c>
      <c r="K1106" s="36">
        <v>561</v>
      </c>
      <c r="L1106" s="36" t="s">
        <v>31</v>
      </c>
      <c r="M1106" s="31" t="s">
        <v>234</v>
      </c>
      <c r="N1106" s="24" t="s">
        <v>88</v>
      </c>
      <c r="O1106" s="24">
        <v>5</v>
      </c>
      <c r="P1106" s="24"/>
      <c r="Q1106" s="31" t="s">
        <v>34</v>
      </c>
      <c r="R1106" s="24"/>
      <c r="S1106" s="24"/>
      <c r="T1106" s="31" t="s">
        <v>35</v>
      </c>
      <c r="U1106" s="34"/>
      <c r="V1106" s="34"/>
      <c r="W1106" s="34" t="str">
        <f t="shared" si="0"/>
        <v/>
      </c>
      <c r="X1106" s="34" t="str">
        <f t="shared" si="1"/>
        <v/>
      </c>
    </row>
    <row r="1107" spans="1:24" ht="14.25" customHeight="1" x14ac:dyDescent="0.25">
      <c r="A1107" s="40">
        <v>0.62849999999999995</v>
      </c>
      <c r="B1107" s="40" t="s">
        <v>3846</v>
      </c>
      <c r="C1107" s="24" t="s">
        <v>453</v>
      </c>
      <c r="D1107" s="24"/>
      <c r="E1107" s="24" t="s">
        <v>3842</v>
      </c>
      <c r="F1107" s="24" t="s">
        <v>3847</v>
      </c>
      <c r="G1107" s="31" t="s">
        <v>83</v>
      </c>
      <c r="H1107" s="24" t="s">
        <v>84</v>
      </c>
      <c r="I1107" s="31" t="s">
        <v>3848</v>
      </c>
      <c r="J1107" s="24" t="s">
        <v>3849</v>
      </c>
      <c r="K1107" s="36">
        <v>562</v>
      </c>
      <c r="L1107" s="36" t="s">
        <v>31</v>
      </c>
      <c r="M1107" s="31" t="s">
        <v>234</v>
      </c>
      <c r="N1107" s="24" t="s">
        <v>88</v>
      </c>
      <c r="O1107" s="24">
        <v>5</v>
      </c>
      <c r="P1107" s="24"/>
      <c r="Q1107" s="31" t="s">
        <v>34</v>
      </c>
      <c r="R1107" s="24"/>
      <c r="S1107" s="24"/>
      <c r="T1107" s="31" t="s">
        <v>35</v>
      </c>
      <c r="U1107" s="34"/>
      <c r="V1107" s="34"/>
      <c r="W1107" s="34" t="str">
        <f t="shared" si="0"/>
        <v/>
      </c>
      <c r="X1107" s="34" t="str">
        <f t="shared" si="1"/>
        <v/>
      </c>
    </row>
    <row r="1108" spans="1:24" ht="14.25" customHeight="1" x14ac:dyDescent="0.25">
      <c r="A1108" s="40">
        <v>0.48</v>
      </c>
      <c r="B1108" s="40" t="s">
        <v>3850</v>
      </c>
      <c r="C1108" s="24" t="s">
        <v>121</v>
      </c>
      <c r="D1108" s="24"/>
      <c r="E1108" s="24" t="s">
        <v>3851</v>
      </c>
      <c r="F1108" s="24" t="s">
        <v>3852</v>
      </c>
      <c r="G1108" s="31" t="s">
        <v>110</v>
      </c>
      <c r="H1108" s="24" t="s">
        <v>84</v>
      </c>
      <c r="I1108" s="31" t="s">
        <v>3853</v>
      </c>
      <c r="J1108" s="24" t="s">
        <v>3854</v>
      </c>
      <c r="K1108" s="36">
        <v>563</v>
      </c>
      <c r="L1108" s="36" t="s">
        <v>31</v>
      </c>
      <c r="M1108" s="31" t="s">
        <v>234</v>
      </c>
      <c r="N1108" s="24" t="s">
        <v>88</v>
      </c>
      <c r="O1108" s="24">
        <v>5</v>
      </c>
      <c r="P1108" s="24"/>
      <c r="Q1108" s="31" t="s">
        <v>34</v>
      </c>
      <c r="R1108" s="24"/>
      <c r="S1108" s="24"/>
      <c r="T1108" s="31" t="s">
        <v>35</v>
      </c>
      <c r="U1108" s="34"/>
      <c r="V1108" s="34"/>
      <c r="W1108" s="34" t="str">
        <f t="shared" si="0"/>
        <v/>
      </c>
      <c r="X1108" s="34" t="str">
        <f t="shared" si="1"/>
        <v/>
      </c>
    </row>
    <row r="1109" spans="1:24" ht="14.25" customHeight="1" x14ac:dyDescent="0.25">
      <c r="A1109" s="40">
        <v>0.5</v>
      </c>
      <c r="B1109" s="40" t="s">
        <v>3855</v>
      </c>
      <c r="C1109" s="24" t="s">
        <v>121</v>
      </c>
      <c r="D1109" s="24"/>
      <c r="E1109" s="24" t="s">
        <v>3851</v>
      </c>
      <c r="F1109" s="24" t="s">
        <v>3856</v>
      </c>
      <c r="G1109" s="31" t="s">
        <v>110</v>
      </c>
      <c r="H1109" s="24" t="s">
        <v>84</v>
      </c>
      <c r="I1109" s="31" t="s">
        <v>3857</v>
      </c>
      <c r="J1109" s="24" t="s">
        <v>3858</v>
      </c>
      <c r="K1109" s="36">
        <v>564</v>
      </c>
      <c r="L1109" s="36" t="s">
        <v>31</v>
      </c>
      <c r="M1109" s="31" t="s">
        <v>234</v>
      </c>
      <c r="N1109" s="24" t="s">
        <v>88</v>
      </c>
      <c r="O1109" s="24">
        <v>5</v>
      </c>
      <c r="P1109" s="24"/>
      <c r="Q1109" s="31" t="s">
        <v>34</v>
      </c>
      <c r="R1109" s="24"/>
      <c r="S1109" s="24"/>
      <c r="T1109" s="31" t="s">
        <v>35</v>
      </c>
      <c r="U1109" s="34"/>
      <c r="V1109" s="34"/>
      <c r="W1109" s="34" t="str">
        <f t="shared" si="0"/>
        <v/>
      </c>
      <c r="X1109" s="34" t="str">
        <f t="shared" si="1"/>
        <v/>
      </c>
    </row>
    <row r="1110" spans="1:24" ht="14.25" customHeight="1" x14ac:dyDescent="0.25">
      <c r="A1110" s="24">
        <v>0.49</v>
      </c>
      <c r="B1110" s="24" t="s">
        <v>3859</v>
      </c>
      <c r="C1110" s="24" t="s">
        <v>311</v>
      </c>
      <c r="D1110" s="24"/>
      <c r="E1110" s="24" t="s">
        <v>178</v>
      </c>
      <c r="F1110" s="24" t="s">
        <v>3860</v>
      </c>
      <c r="G1110" s="31" t="s">
        <v>180</v>
      </c>
      <c r="H1110" s="24" t="s">
        <v>311</v>
      </c>
      <c r="I1110" s="31" t="s">
        <v>3861</v>
      </c>
      <c r="J1110" s="24" t="s">
        <v>3862</v>
      </c>
      <c r="K1110" s="36">
        <v>133</v>
      </c>
      <c r="L1110" s="36" t="s">
        <v>31</v>
      </c>
      <c r="M1110" s="31" t="s">
        <v>184</v>
      </c>
      <c r="N1110" s="24" t="s">
        <v>185</v>
      </c>
      <c r="O1110" s="24">
        <v>2</v>
      </c>
      <c r="P1110" s="24"/>
      <c r="Q1110" s="31" t="s">
        <v>66</v>
      </c>
      <c r="R1110" s="24"/>
      <c r="S1110" s="24"/>
      <c r="T1110" s="31" t="s">
        <v>35</v>
      </c>
      <c r="U1110" s="34"/>
      <c r="V1110" s="34"/>
      <c r="W1110" s="34" t="str">
        <f t="shared" si="0"/>
        <v/>
      </c>
      <c r="X1110" s="34" t="str">
        <f t="shared" si="1"/>
        <v/>
      </c>
    </row>
    <row r="1111" spans="1:24" ht="14.25" customHeight="1" x14ac:dyDescent="0.25">
      <c r="A1111" s="24">
        <v>0.498</v>
      </c>
      <c r="B1111" s="24" t="s">
        <v>3863</v>
      </c>
      <c r="C1111" s="24" t="s">
        <v>115</v>
      </c>
      <c r="D1111" s="24"/>
      <c r="E1111" s="24" t="s">
        <v>178</v>
      </c>
      <c r="F1111" s="24" t="s">
        <v>3860</v>
      </c>
      <c r="G1111" s="31" t="s">
        <v>180</v>
      </c>
      <c r="H1111" s="24" t="s">
        <v>84</v>
      </c>
      <c r="I1111" s="31" t="s">
        <v>3864</v>
      </c>
      <c r="J1111" s="24" t="s">
        <v>3865</v>
      </c>
      <c r="K1111" s="36">
        <v>795</v>
      </c>
      <c r="L1111" s="36" t="s">
        <v>31</v>
      </c>
      <c r="M1111" s="31" t="s">
        <v>306</v>
      </c>
      <c r="N1111" s="24" t="s">
        <v>88</v>
      </c>
      <c r="O1111" s="24">
        <v>7</v>
      </c>
      <c r="P1111" s="24"/>
      <c r="Q1111" s="31" t="s">
        <v>34</v>
      </c>
      <c r="R1111" s="24"/>
      <c r="S1111" s="24"/>
      <c r="T1111" s="31" t="s">
        <v>35</v>
      </c>
      <c r="U1111" s="34"/>
      <c r="V1111" s="34"/>
      <c r="W1111" s="34" t="str">
        <f t="shared" si="0"/>
        <v/>
      </c>
      <c r="X1111" s="34" t="str">
        <f t="shared" si="1"/>
        <v/>
      </c>
    </row>
    <row r="1112" spans="1:24" ht="14.25" customHeight="1" x14ac:dyDescent="0.25">
      <c r="A1112" s="40">
        <v>68</v>
      </c>
      <c r="B1112" s="40" t="s">
        <v>3866</v>
      </c>
      <c r="C1112" s="24" t="s">
        <v>90</v>
      </c>
      <c r="D1112" s="24"/>
      <c r="E1112" s="24" t="s">
        <v>450</v>
      </c>
      <c r="F1112" s="24" t="s">
        <v>3867</v>
      </c>
      <c r="G1112" s="31" t="s">
        <v>93</v>
      </c>
      <c r="H1112" s="24" t="s">
        <v>40</v>
      </c>
      <c r="I1112" s="31" t="s">
        <v>3868</v>
      </c>
      <c r="J1112" s="24" t="s">
        <v>3869</v>
      </c>
      <c r="K1112" s="36">
        <v>234</v>
      </c>
      <c r="L1112" s="36" t="s">
        <v>31</v>
      </c>
      <c r="M1112" s="31" t="s">
        <v>128</v>
      </c>
      <c r="N1112" s="24" t="s">
        <v>129</v>
      </c>
      <c r="O1112" s="24">
        <v>2</v>
      </c>
      <c r="P1112" s="24"/>
      <c r="Q1112" s="31" t="s">
        <v>34</v>
      </c>
      <c r="R1112" s="24"/>
      <c r="S1112" s="24"/>
      <c r="T1112" s="31" t="s">
        <v>35</v>
      </c>
      <c r="U1112" s="34"/>
      <c r="V1112" s="34"/>
      <c r="W1112" s="34" t="str">
        <f t="shared" si="0"/>
        <v/>
      </c>
      <c r="X1112" s="34" t="str">
        <f t="shared" si="1"/>
        <v/>
      </c>
    </row>
    <row r="1113" spans="1:24" ht="14.25" customHeight="1" x14ac:dyDescent="0.25">
      <c r="A1113" s="40">
        <v>0.15461111111111109</v>
      </c>
      <c r="B1113" s="41">
        <v>0.30666666666666664</v>
      </c>
      <c r="C1113" s="24" t="s">
        <v>195</v>
      </c>
      <c r="D1113" s="24"/>
      <c r="E1113" s="24" t="s">
        <v>25</v>
      </c>
      <c r="F1113" s="31" t="s">
        <v>3870</v>
      </c>
      <c r="G1113" s="27" t="s">
        <v>39</v>
      </c>
      <c r="H1113" s="24" t="s">
        <v>28</v>
      </c>
      <c r="I1113" s="31" t="s">
        <v>3871</v>
      </c>
      <c r="J1113" s="24" t="s">
        <v>3872</v>
      </c>
      <c r="K1113" s="36">
        <v>100</v>
      </c>
      <c r="L1113" s="36" t="s">
        <v>31</v>
      </c>
      <c r="M1113" s="31" t="s">
        <v>622</v>
      </c>
      <c r="N1113" s="24" t="s">
        <v>33</v>
      </c>
      <c r="O1113" s="24">
        <v>6</v>
      </c>
      <c r="P1113" s="31" t="s">
        <v>623</v>
      </c>
      <c r="Q1113" s="31" t="s">
        <v>34</v>
      </c>
      <c r="R1113" s="24"/>
      <c r="S1113" s="24"/>
      <c r="T1113" s="31" t="s">
        <v>35</v>
      </c>
      <c r="U1113" s="34"/>
      <c r="V1113" s="34"/>
      <c r="W1113" s="34" t="str">
        <f t="shared" si="0"/>
        <v/>
      </c>
      <c r="X1113" s="34" t="str">
        <f t="shared" si="1"/>
        <v/>
      </c>
    </row>
    <row r="1114" spans="1:24" ht="14.25" customHeight="1" x14ac:dyDescent="0.25">
      <c r="A1114" s="40">
        <v>0.23160000000000003</v>
      </c>
      <c r="B1114" s="41">
        <v>0.48000000000000004</v>
      </c>
      <c r="C1114" s="24" t="s">
        <v>24</v>
      </c>
      <c r="D1114" s="24"/>
      <c r="E1114" s="24" t="s">
        <v>25</v>
      </c>
      <c r="F1114" s="31" t="s">
        <v>3873</v>
      </c>
      <c r="G1114" s="27" t="s">
        <v>39</v>
      </c>
      <c r="H1114" s="24" t="s">
        <v>28</v>
      </c>
      <c r="I1114" s="31" t="s">
        <v>3874</v>
      </c>
      <c r="J1114" s="24" t="s">
        <v>3875</v>
      </c>
      <c r="K1114" s="36">
        <v>101</v>
      </c>
      <c r="L1114" s="36" t="s">
        <v>31</v>
      </c>
      <c r="M1114" s="31" t="s">
        <v>622</v>
      </c>
      <c r="N1114" s="24" t="s">
        <v>33</v>
      </c>
      <c r="O1114" s="24">
        <v>6</v>
      </c>
      <c r="P1114" s="31" t="s">
        <v>623</v>
      </c>
      <c r="Q1114" s="31" t="s">
        <v>34</v>
      </c>
      <c r="R1114" s="24"/>
      <c r="S1114" s="24"/>
      <c r="T1114" s="31" t="s">
        <v>35</v>
      </c>
      <c r="U1114" s="34"/>
      <c r="V1114" s="34"/>
      <c r="W1114" s="34" t="str">
        <f t="shared" si="0"/>
        <v/>
      </c>
      <c r="X1114" s="34" t="str">
        <f t="shared" si="1"/>
        <v/>
      </c>
    </row>
    <row r="1115" spans="1:24" ht="14.25" customHeight="1" x14ac:dyDescent="0.25">
      <c r="A1115" s="40">
        <v>1.5210784313725489</v>
      </c>
      <c r="B1115" s="41">
        <v>2.4166666666666665</v>
      </c>
      <c r="C1115" s="24" t="s">
        <v>36</v>
      </c>
      <c r="D1115" s="24"/>
      <c r="E1115" s="24" t="s">
        <v>104</v>
      </c>
      <c r="F1115" s="24" t="s">
        <v>3876</v>
      </c>
      <c r="G1115" s="31" t="s">
        <v>106</v>
      </c>
      <c r="H1115" s="24" t="s">
        <v>40</v>
      </c>
      <c r="I1115" s="31" t="s">
        <v>3877</v>
      </c>
      <c r="J1115" s="24" t="s">
        <v>3878</v>
      </c>
      <c r="K1115" s="36">
        <v>102</v>
      </c>
      <c r="L1115" s="36" t="s">
        <v>31</v>
      </c>
      <c r="M1115" s="31" t="s">
        <v>622</v>
      </c>
      <c r="N1115" s="24" t="s">
        <v>33</v>
      </c>
      <c r="O1115" s="24">
        <v>6</v>
      </c>
      <c r="P1115" s="31" t="s">
        <v>623</v>
      </c>
      <c r="Q1115" s="31" t="s">
        <v>34</v>
      </c>
      <c r="R1115" s="24"/>
      <c r="S1115" s="24"/>
      <c r="T1115" s="31" t="s">
        <v>35</v>
      </c>
      <c r="U1115" s="34"/>
      <c r="V1115" s="34"/>
      <c r="W1115" s="34" t="str">
        <f t="shared" si="0"/>
        <v/>
      </c>
      <c r="X1115" s="34" t="str">
        <f t="shared" si="1"/>
        <v/>
      </c>
    </row>
    <row r="1116" spans="1:24" ht="14.25" customHeight="1" x14ac:dyDescent="0.25">
      <c r="A1116" s="24">
        <v>11</v>
      </c>
      <c r="B1116" s="24" t="s">
        <v>2030</v>
      </c>
      <c r="C1116" s="24" t="s">
        <v>3879</v>
      </c>
      <c r="D1116" s="24"/>
      <c r="E1116" s="24" t="s">
        <v>1990</v>
      </c>
      <c r="F1116" s="24" t="s">
        <v>3880</v>
      </c>
      <c r="G1116" s="31" t="s">
        <v>46</v>
      </c>
      <c r="H1116" s="24" t="s">
        <v>2906</v>
      </c>
      <c r="I1116" s="31" t="s">
        <v>3881</v>
      </c>
      <c r="J1116" s="24" t="s">
        <v>3882</v>
      </c>
      <c r="K1116" s="36">
        <v>232</v>
      </c>
      <c r="L1116" s="36" t="s">
        <v>31</v>
      </c>
      <c r="M1116" s="31" t="s">
        <v>184</v>
      </c>
      <c r="N1116" s="24" t="s">
        <v>185</v>
      </c>
      <c r="O1116" s="24">
        <v>2</v>
      </c>
      <c r="P1116" s="24"/>
      <c r="Q1116" s="31" t="s">
        <v>66</v>
      </c>
      <c r="R1116" s="24"/>
      <c r="S1116" s="24"/>
      <c r="T1116" s="31" t="s">
        <v>35</v>
      </c>
      <c r="U1116" s="34"/>
      <c r="V1116" s="34"/>
      <c r="W1116" s="34" t="str">
        <f t="shared" si="0"/>
        <v/>
      </c>
      <c r="X1116" s="34" t="str">
        <f t="shared" si="1"/>
        <v/>
      </c>
    </row>
    <row r="1117" spans="1:24" ht="14.25" customHeight="1" x14ac:dyDescent="0.25">
      <c r="A1117" s="40">
        <v>5.45</v>
      </c>
      <c r="B1117" s="40" t="s">
        <v>400</v>
      </c>
      <c r="C1117" s="24" t="s">
        <v>3883</v>
      </c>
      <c r="D1117" s="24"/>
      <c r="E1117" s="24" t="s">
        <v>940</v>
      </c>
      <c r="F1117" s="24" t="s">
        <v>3884</v>
      </c>
      <c r="G1117" s="31" t="s">
        <v>93</v>
      </c>
      <c r="H1117" s="24" t="s">
        <v>798</v>
      </c>
      <c r="I1117" s="31" t="s">
        <v>3885</v>
      </c>
      <c r="J1117" s="24" t="s">
        <v>3886</v>
      </c>
      <c r="K1117" s="53">
        <v>50</v>
      </c>
      <c r="L1117" s="53" t="s">
        <v>31</v>
      </c>
      <c r="M1117" s="31" t="s">
        <v>170</v>
      </c>
      <c r="N1117" s="24" t="s">
        <v>129</v>
      </c>
      <c r="O1117" s="24">
        <v>1</v>
      </c>
      <c r="P1117" s="24"/>
      <c r="Q1117" s="31" t="s">
        <v>34</v>
      </c>
      <c r="R1117" s="24"/>
      <c r="S1117" s="24"/>
      <c r="T1117" s="31" t="s">
        <v>35</v>
      </c>
      <c r="U1117" s="34"/>
      <c r="V1117" s="34"/>
      <c r="W1117" s="34" t="str">
        <f t="shared" si="0"/>
        <v/>
      </c>
      <c r="X1117" s="34" t="str">
        <f t="shared" si="1"/>
        <v/>
      </c>
    </row>
    <row r="1118" spans="1:24" ht="14.25" customHeight="1" x14ac:dyDescent="0.25">
      <c r="A1118" s="36">
        <v>0.185</v>
      </c>
      <c r="B1118" s="24" t="s">
        <v>3887</v>
      </c>
      <c r="C1118" s="24" t="s">
        <v>24</v>
      </c>
      <c r="D1118" s="24"/>
      <c r="E1118" s="36" t="s">
        <v>517</v>
      </c>
      <c r="F1118" s="24" t="s">
        <v>3888</v>
      </c>
      <c r="G1118" s="31" t="s">
        <v>110</v>
      </c>
      <c r="H1118" s="24" t="s">
        <v>28</v>
      </c>
      <c r="I1118" s="31" t="s">
        <v>3889</v>
      </c>
      <c r="J1118" s="24" t="s">
        <v>3890</v>
      </c>
      <c r="K1118" s="30">
        <v>18</v>
      </c>
      <c r="L1118" s="30" t="s">
        <v>31</v>
      </c>
      <c r="M1118" s="31" t="s">
        <v>255</v>
      </c>
      <c r="N1118" s="24" t="s">
        <v>185</v>
      </c>
      <c r="O1118" s="24">
        <v>1</v>
      </c>
      <c r="P1118" s="24"/>
      <c r="Q1118" s="31" t="s">
        <v>66</v>
      </c>
      <c r="R1118" s="24"/>
      <c r="S1118" s="24"/>
      <c r="T1118" s="31" t="s">
        <v>35</v>
      </c>
      <c r="U1118" s="34"/>
      <c r="V1118" s="34"/>
      <c r="W1118" s="34" t="str">
        <f t="shared" si="0"/>
        <v/>
      </c>
      <c r="X1118" s="34" t="str">
        <f t="shared" si="1"/>
        <v/>
      </c>
    </row>
    <row r="1119" spans="1:24" ht="14.25" customHeight="1" x14ac:dyDescent="0.25">
      <c r="A1119" s="36">
        <v>0.185</v>
      </c>
      <c r="B1119" s="24" t="s">
        <v>3891</v>
      </c>
      <c r="C1119" s="24" t="s">
        <v>24</v>
      </c>
      <c r="D1119" s="24"/>
      <c r="E1119" s="24" t="s">
        <v>319</v>
      </c>
      <c r="F1119" s="24" t="s">
        <v>3892</v>
      </c>
      <c r="G1119" s="31" t="s">
        <v>69</v>
      </c>
      <c r="H1119" s="24" t="s">
        <v>28</v>
      </c>
      <c r="I1119" s="31" t="s">
        <v>3889</v>
      </c>
      <c r="J1119" s="24" t="s">
        <v>3890</v>
      </c>
      <c r="K1119" s="35">
        <v>18</v>
      </c>
      <c r="L1119" s="35" t="s">
        <v>47</v>
      </c>
      <c r="M1119" s="31" t="s">
        <v>255</v>
      </c>
      <c r="N1119" s="24" t="s">
        <v>185</v>
      </c>
      <c r="O1119" s="24">
        <v>1</v>
      </c>
      <c r="P1119" s="24"/>
      <c r="Q1119" s="31" t="s">
        <v>66</v>
      </c>
      <c r="R1119" s="24"/>
      <c r="S1119" s="24"/>
      <c r="T1119" s="31" t="s">
        <v>35</v>
      </c>
      <c r="U1119" s="34"/>
      <c r="V1119" s="34"/>
      <c r="W1119" s="34" t="str">
        <f t="shared" si="0"/>
        <v/>
      </c>
      <c r="X1119" s="34" t="str">
        <f t="shared" si="1"/>
        <v/>
      </c>
    </row>
    <row r="1120" spans="1:24" ht="14.25" customHeight="1" x14ac:dyDescent="0.25">
      <c r="A1120" s="40">
        <v>0.37</v>
      </c>
      <c r="B1120" s="40" t="s">
        <v>3893</v>
      </c>
      <c r="C1120" s="24" t="s">
        <v>24</v>
      </c>
      <c r="D1120" s="24"/>
      <c r="E1120" s="24" t="s">
        <v>319</v>
      </c>
      <c r="F1120" s="24" t="s">
        <v>3894</v>
      </c>
      <c r="G1120" s="31" t="s">
        <v>83</v>
      </c>
      <c r="H1120" s="24" t="s">
        <v>84</v>
      </c>
      <c r="I1120" s="31" t="s">
        <v>3895</v>
      </c>
      <c r="J1120" s="24" t="s">
        <v>3896</v>
      </c>
      <c r="K1120" s="30">
        <v>48</v>
      </c>
      <c r="L1120" s="30" t="s">
        <v>31</v>
      </c>
      <c r="M1120" s="31" t="s">
        <v>170</v>
      </c>
      <c r="N1120" s="24" t="s">
        <v>129</v>
      </c>
      <c r="O1120" s="24">
        <v>1</v>
      </c>
      <c r="P1120" s="24"/>
      <c r="Q1120" s="31" t="s">
        <v>34</v>
      </c>
      <c r="R1120" s="24"/>
      <c r="S1120" s="24"/>
      <c r="T1120" s="31" t="s">
        <v>35</v>
      </c>
      <c r="U1120" s="34"/>
      <c r="V1120" s="34"/>
      <c r="W1120" s="34" t="str">
        <f t="shared" si="0"/>
        <v/>
      </c>
      <c r="X1120" s="34" t="str">
        <f t="shared" si="1"/>
        <v/>
      </c>
    </row>
    <row r="1121" spans="1:24" ht="14.25" customHeight="1" x14ac:dyDescent="0.25">
      <c r="A1121" s="40">
        <v>0.37</v>
      </c>
      <c r="B1121" s="40" t="s">
        <v>3897</v>
      </c>
      <c r="C1121" s="24" t="s">
        <v>1935</v>
      </c>
      <c r="D1121" s="24"/>
      <c r="E1121" s="24" t="s">
        <v>940</v>
      </c>
      <c r="F1121" s="24" t="s">
        <v>3898</v>
      </c>
      <c r="G1121" s="31" t="s">
        <v>93</v>
      </c>
      <c r="H1121" s="24" t="s">
        <v>84</v>
      </c>
      <c r="I1121" s="31" t="s">
        <v>3895</v>
      </c>
      <c r="J1121" s="24" t="s">
        <v>3896</v>
      </c>
      <c r="K1121" s="35">
        <v>48</v>
      </c>
      <c r="L1121" s="35" t="s">
        <v>47</v>
      </c>
      <c r="M1121" s="31" t="s">
        <v>170</v>
      </c>
      <c r="N1121" s="24" t="s">
        <v>129</v>
      </c>
      <c r="O1121" s="24">
        <v>1</v>
      </c>
      <c r="P1121" s="24"/>
      <c r="Q1121" s="31" t="s">
        <v>34</v>
      </c>
      <c r="R1121" s="24"/>
      <c r="S1121" s="24"/>
      <c r="T1121" s="31" t="s">
        <v>35</v>
      </c>
      <c r="U1121" s="34"/>
      <c r="V1121" s="34"/>
      <c r="W1121" s="34" t="str">
        <f t="shared" si="0"/>
        <v/>
      </c>
      <c r="X1121" s="34" t="str">
        <f t="shared" si="1"/>
        <v/>
      </c>
    </row>
    <row r="1122" spans="1:24" ht="14.25" customHeight="1" x14ac:dyDescent="0.25">
      <c r="A1122" s="40">
        <v>2.15</v>
      </c>
      <c r="B1122" s="40" t="s">
        <v>3899</v>
      </c>
      <c r="C1122" s="24" t="s">
        <v>155</v>
      </c>
      <c r="D1122" s="24"/>
      <c r="E1122" s="24" t="s">
        <v>3562</v>
      </c>
      <c r="F1122" s="24" t="s">
        <v>3900</v>
      </c>
      <c r="G1122" s="31" t="s">
        <v>83</v>
      </c>
      <c r="H1122" s="24" t="s">
        <v>40</v>
      </c>
      <c r="I1122" s="31" t="s">
        <v>3895</v>
      </c>
      <c r="J1122" s="24" t="s">
        <v>3896</v>
      </c>
      <c r="K1122" s="30">
        <v>49</v>
      </c>
      <c r="L1122" s="30" t="s">
        <v>31</v>
      </c>
      <c r="M1122" s="31" t="s">
        <v>170</v>
      </c>
      <c r="N1122" s="24" t="s">
        <v>129</v>
      </c>
      <c r="O1122" s="24">
        <v>1</v>
      </c>
      <c r="P1122" s="24"/>
      <c r="Q1122" s="31" t="s">
        <v>34</v>
      </c>
      <c r="R1122" s="24"/>
      <c r="S1122" s="24"/>
      <c r="T1122" s="31" t="s">
        <v>35</v>
      </c>
      <c r="U1122" s="34"/>
      <c r="V1122" s="34"/>
      <c r="W1122" s="34" t="str">
        <f t="shared" si="0"/>
        <v/>
      </c>
      <c r="X1122" s="34" t="str">
        <f t="shared" si="1"/>
        <v/>
      </c>
    </row>
    <row r="1123" spans="1:24" ht="14.25" customHeight="1" x14ac:dyDescent="0.25">
      <c r="A1123" s="40">
        <v>2.15</v>
      </c>
      <c r="B1123" s="40" t="s">
        <v>1158</v>
      </c>
      <c r="C1123" s="24" t="s">
        <v>3612</v>
      </c>
      <c r="D1123" s="24"/>
      <c r="E1123" s="24" t="s">
        <v>940</v>
      </c>
      <c r="F1123" s="24" t="s">
        <v>3901</v>
      </c>
      <c r="G1123" s="31" t="s">
        <v>93</v>
      </c>
      <c r="H1123" s="24" t="s">
        <v>40</v>
      </c>
      <c r="I1123" s="31" t="s">
        <v>3895</v>
      </c>
      <c r="J1123" s="24" t="s">
        <v>3896</v>
      </c>
      <c r="K1123" s="35">
        <v>49</v>
      </c>
      <c r="L1123" s="35" t="s">
        <v>47</v>
      </c>
      <c r="M1123" s="31" t="s">
        <v>170</v>
      </c>
      <c r="N1123" s="24" t="s">
        <v>129</v>
      </c>
      <c r="O1123" s="24">
        <v>1</v>
      </c>
      <c r="P1123" s="24"/>
      <c r="Q1123" s="31" t="s">
        <v>34</v>
      </c>
      <c r="R1123" s="24"/>
      <c r="S1123" s="24"/>
      <c r="T1123" s="31" t="s">
        <v>35</v>
      </c>
      <c r="U1123" s="34"/>
      <c r="V1123" s="34"/>
      <c r="W1123" s="34" t="str">
        <f t="shared" si="0"/>
        <v/>
      </c>
      <c r="X1123" s="34" t="str">
        <f t="shared" si="1"/>
        <v/>
      </c>
    </row>
    <row r="1124" spans="1:24" ht="14.25" customHeight="1" x14ac:dyDescent="0.25">
      <c r="A1124" s="51">
        <v>0.9</v>
      </c>
      <c r="B1124" s="51" t="s">
        <v>3902</v>
      </c>
      <c r="C1124" s="51" t="s">
        <v>311</v>
      </c>
      <c r="D1124" s="24"/>
      <c r="E1124" s="126" t="s">
        <v>517</v>
      </c>
      <c r="F1124" s="51" t="s">
        <v>3903</v>
      </c>
      <c r="G1124" s="31" t="s">
        <v>110</v>
      </c>
      <c r="H1124" s="51" t="s">
        <v>2515</v>
      </c>
      <c r="I1124" s="84" t="s">
        <v>3895</v>
      </c>
      <c r="J1124" s="51" t="s">
        <v>3904</v>
      </c>
      <c r="K1124" s="36">
        <v>245</v>
      </c>
      <c r="L1124" s="36" t="s">
        <v>31</v>
      </c>
      <c r="M1124" s="84" t="s">
        <v>249</v>
      </c>
      <c r="N1124" s="51" t="s">
        <v>185</v>
      </c>
      <c r="O1124" s="51">
        <v>3</v>
      </c>
      <c r="P1124" s="51"/>
      <c r="Q1124" s="84" t="s">
        <v>66</v>
      </c>
      <c r="R1124" s="51"/>
      <c r="S1124" s="51"/>
      <c r="T1124" s="84" t="s">
        <v>35</v>
      </c>
      <c r="U1124" s="34"/>
      <c r="V1124" s="34"/>
      <c r="W1124" s="34" t="str">
        <f t="shared" si="0"/>
        <v/>
      </c>
      <c r="X1124" s="34" t="str">
        <f t="shared" si="1"/>
        <v/>
      </c>
    </row>
    <row r="1125" spans="1:24" ht="14.25" customHeight="1" x14ac:dyDescent="0.25">
      <c r="A1125" s="40">
        <v>0.33450000000000002</v>
      </c>
      <c r="B1125" s="40">
        <v>0.75</v>
      </c>
      <c r="C1125" s="24" t="s">
        <v>3001</v>
      </c>
      <c r="D1125" s="131"/>
      <c r="E1125" s="24" t="s">
        <v>1026</v>
      </c>
      <c r="F1125" s="24" t="s">
        <v>3905</v>
      </c>
      <c r="G1125" s="31" t="s">
        <v>27</v>
      </c>
      <c r="H1125" s="24" t="s">
        <v>28</v>
      </c>
      <c r="I1125" s="31" t="s">
        <v>3906</v>
      </c>
      <c r="J1125" s="24" t="s">
        <v>3907</v>
      </c>
      <c r="K1125" s="36">
        <v>724</v>
      </c>
      <c r="L1125" s="36" t="s">
        <v>31</v>
      </c>
      <c r="M1125" s="31" t="s">
        <v>72</v>
      </c>
      <c r="N1125" s="24" t="s">
        <v>33</v>
      </c>
      <c r="O1125" s="24">
        <v>8</v>
      </c>
      <c r="P1125" s="24"/>
      <c r="Q1125" s="31" t="s">
        <v>34</v>
      </c>
      <c r="R1125" s="24"/>
      <c r="S1125" s="24"/>
      <c r="T1125" s="31" t="s">
        <v>35</v>
      </c>
      <c r="U1125" s="34"/>
      <c r="V1125" s="34"/>
      <c r="W1125" s="34" t="str">
        <f t="shared" si="0"/>
        <v/>
      </c>
      <c r="X1125" s="34" t="str">
        <f t="shared" si="1"/>
        <v/>
      </c>
    </row>
    <row r="1126" spans="1:24" ht="14.25" customHeight="1" x14ac:dyDescent="0.25">
      <c r="A1126" s="40">
        <v>0.89</v>
      </c>
      <c r="B1126" s="40">
        <v>1.1200000000000001</v>
      </c>
      <c r="C1126" s="24" t="s">
        <v>2170</v>
      </c>
      <c r="D1126" s="24"/>
      <c r="E1126" s="24" t="s">
        <v>178</v>
      </c>
      <c r="F1126" s="24" t="s">
        <v>3908</v>
      </c>
      <c r="G1126" s="31" t="s">
        <v>180</v>
      </c>
      <c r="H1126" s="24" t="s">
        <v>40</v>
      </c>
      <c r="I1126" s="31" t="s">
        <v>3909</v>
      </c>
      <c r="J1126" s="24" t="s">
        <v>3910</v>
      </c>
      <c r="K1126" s="36">
        <v>738</v>
      </c>
      <c r="L1126" s="36" t="s">
        <v>31</v>
      </c>
      <c r="M1126" s="31" t="s">
        <v>72</v>
      </c>
      <c r="N1126" s="24" t="s">
        <v>33</v>
      </c>
      <c r="O1126" s="24">
        <v>8</v>
      </c>
      <c r="P1126" s="24"/>
      <c r="Q1126" s="31" t="s">
        <v>34</v>
      </c>
      <c r="R1126" s="24"/>
      <c r="S1126" s="24"/>
      <c r="T1126" s="31" t="s">
        <v>35</v>
      </c>
      <c r="U1126" s="34"/>
      <c r="V1126" s="34"/>
      <c r="W1126" s="34" t="str">
        <f t="shared" si="0"/>
        <v/>
      </c>
      <c r="X1126" s="34" t="str">
        <f t="shared" si="1"/>
        <v/>
      </c>
    </row>
    <row r="1127" spans="1:24" ht="14.25" customHeight="1" x14ac:dyDescent="0.25">
      <c r="A1127" s="24">
        <v>4.95</v>
      </c>
      <c r="B1127" s="24" t="s">
        <v>3911</v>
      </c>
      <c r="C1127" s="24" t="s">
        <v>997</v>
      </c>
      <c r="D1127" s="24"/>
      <c r="E1127" s="24" t="s">
        <v>574</v>
      </c>
      <c r="F1127" s="24" t="s">
        <v>3912</v>
      </c>
      <c r="G1127" s="31" t="s">
        <v>69</v>
      </c>
      <c r="H1127" s="24" t="s">
        <v>144</v>
      </c>
      <c r="I1127" s="31" t="s">
        <v>3913</v>
      </c>
      <c r="J1127" s="24" t="s">
        <v>3914</v>
      </c>
      <c r="K1127" s="36">
        <v>181</v>
      </c>
      <c r="L1127" s="36" t="s">
        <v>31</v>
      </c>
      <c r="M1127" s="31" t="s">
        <v>184</v>
      </c>
      <c r="N1127" s="24" t="s">
        <v>185</v>
      </c>
      <c r="O1127" s="24">
        <v>2</v>
      </c>
      <c r="P1127" s="24"/>
      <c r="Q1127" s="31" t="s">
        <v>66</v>
      </c>
      <c r="R1127" s="24"/>
      <c r="S1127" s="24"/>
      <c r="T1127" s="31" t="s">
        <v>35</v>
      </c>
      <c r="U1127" s="34"/>
      <c r="V1127" s="34"/>
      <c r="W1127" s="34" t="str">
        <f t="shared" si="0"/>
        <v/>
      </c>
      <c r="X1127" s="34" t="str">
        <f t="shared" si="1"/>
        <v/>
      </c>
    </row>
    <row r="1128" spans="1:24" ht="14.25" customHeight="1" x14ac:dyDescent="0.25">
      <c r="A1128" s="40">
        <v>50.7</v>
      </c>
      <c r="B1128" s="40" t="s">
        <v>3915</v>
      </c>
      <c r="C1128" s="24" t="s">
        <v>207</v>
      </c>
      <c r="D1128" s="24"/>
      <c r="E1128" s="24" t="s">
        <v>3916</v>
      </c>
      <c r="F1128" s="24" t="s">
        <v>3917</v>
      </c>
      <c r="G1128" s="27" t="s">
        <v>46</v>
      </c>
      <c r="H1128" s="24" t="s">
        <v>3918</v>
      </c>
      <c r="I1128" s="31" t="s">
        <v>3919</v>
      </c>
      <c r="J1128" s="24" t="s">
        <v>3920</v>
      </c>
      <c r="K1128" s="36">
        <v>530</v>
      </c>
      <c r="L1128" s="36" t="s">
        <v>31</v>
      </c>
      <c r="M1128" s="31" t="s">
        <v>234</v>
      </c>
      <c r="N1128" s="24" t="s">
        <v>88</v>
      </c>
      <c r="O1128" s="24">
        <v>5</v>
      </c>
      <c r="P1128" s="24"/>
      <c r="Q1128" s="31" t="s">
        <v>34</v>
      </c>
      <c r="R1128" s="24"/>
      <c r="S1128" s="24"/>
      <c r="T1128" s="31" t="s">
        <v>35</v>
      </c>
      <c r="U1128" s="34"/>
      <c r="V1128" s="34"/>
      <c r="W1128" s="34" t="str">
        <f t="shared" si="0"/>
        <v/>
      </c>
      <c r="X1128" s="34" t="str">
        <f t="shared" si="1"/>
        <v/>
      </c>
    </row>
    <row r="1129" spans="1:24" ht="14.25" customHeight="1" x14ac:dyDescent="0.25">
      <c r="A1129" s="40">
        <v>156.75</v>
      </c>
      <c r="B1129" s="40" t="s">
        <v>283</v>
      </c>
      <c r="C1129" s="24" t="s">
        <v>2796</v>
      </c>
      <c r="D1129" s="24"/>
      <c r="E1129" s="24" t="s">
        <v>769</v>
      </c>
      <c r="F1129" s="24" t="s">
        <v>3921</v>
      </c>
      <c r="G1129" s="31" t="s">
        <v>771</v>
      </c>
      <c r="H1129" s="24" t="s">
        <v>2798</v>
      </c>
      <c r="I1129" s="31" t="s">
        <v>3922</v>
      </c>
      <c r="J1129" s="24" t="s">
        <v>3923</v>
      </c>
      <c r="K1129" s="36">
        <v>110</v>
      </c>
      <c r="L1129" s="36" t="s">
        <v>31</v>
      </c>
      <c r="M1129" s="31" t="s">
        <v>601</v>
      </c>
      <c r="N1129" s="24" t="s">
        <v>78</v>
      </c>
      <c r="O1129" s="24">
        <v>1</v>
      </c>
      <c r="P1129" s="24"/>
      <c r="Q1129" s="31" t="s">
        <v>66</v>
      </c>
      <c r="R1129" s="24"/>
      <c r="S1129" s="24"/>
      <c r="T1129" s="31" t="s">
        <v>35</v>
      </c>
      <c r="U1129" s="34"/>
      <c r="V1129" s="34"/>
      <c r="W1129" s="34" t="str">
        <f t="shared" si="0"/>
        <v/>
      </c>
      <c r="X1129" s="34" t="str">
        <f t="shared" si="1"/>
        <v/>
      </c>
    </row>
    <row r="1130" spans="1:24" ht="14.25" customHeight="1" x14ac:dyDescent="0.25">
      <c r="A1130" s="43">
        <v>19.5</v>
      </c>
      <c r="B1130" s="43" t="s">
        <v>3924</v>
      </c>
      <c r="C1130" s="24" t="s">
        <v>3925</v>
      </c>
      <c r="D1130" s="24"/>
      <c r="E1130" s="24" t="s">
        <v>3926</v>
      </c>
      <c r="F1130" s="24" t="s">
        <v>3927</v>
      </c>
      <c r="G1130" s="31" t="s">
        <v>110</v>
      </c>
      <c r="H1130" s="24" t="s">
        <v>3928</v>
      </c>
      <c r="I1130" s="31" t="s">
        <v>3929</v>
      </c>
      <c r="J1130" s="24" t="s">
        <v>3930</v>
      </c>
      <c r="K1130" s="36">
        <v>458</v>
      </c>
      <c r="L1130" s="36" t="s">
        <v>31</v>
      </c>
      <c r="M1130" s="31" t="s">
        <v>153</v>
      </c>
      <c r="N1130" s="24" t="s">
        <v>88</v>
      </c>
      <c r="O1130" s="24">
        <v>4</v>
      </c>
      <c r="P1130" s="24"/>
      <c r="Q1130" s="31" t="s">
        <v>66</v>
      </c>
      <c r="R1130" s="24"/>
      <c r="S1130" s="24"/>
      <c r="T1130" s="31" t="s">
        <v>35</v>
      </c>
      <c r="U1130" s="34"/>
      <c r="V1130" s="34"/>
      <c r="W1130" s="34" t="str">
        <f t="shared" si="0"/>
        <v/>
      </c>
      <c r="X1130" s="34" t="str">
        <f t="shared" si="1"/>
        <v/>
      </c>
    </row>
    <row r="1131" spans="1:24" ht="14.25" customHeight="1" x14ac:dyDescent="0.25">
      <c r="A1131" s="40">
        <v>127.35000000000001</v>
      </c>
      <c r="B1131" s="40" t="s">
        <v>283</v>
      </c>
      <c r="C1131" s="24" t="s">
        <v>2796</v>
      </c>
      <c r="D1131" s="24"/>
      <c r="E1131" s="24" t="s">
        <v>297</v>
      </c>
      <c r="F1131" s="24" t="s">
        <v>3931</v>
      </c>
      <c r="G1131" s="31" t="s">
        <v>110</v>
      </c>
      <c r="H1131" s="24" t="s">
        <v>2798</v>
      </c>
      <c r="I1131" s="31" t="s">
        <v>3932</v>
      </c>
      <c r="J1131" s="24" t="s">
        <v>3933</v>
      </c>
      <c r="K1131" s="36">
        <v>399</v>
      </c>
      <c r="L1131" s="36" t="s">
        <v>31</v>
      </c>
      <c r="M1131" s="31" t="s">
        <v>752</v>
      </c>
      <c r="N1131" s="24" t="s">
        <v>33</v>
      </c>
      <c r="O1131" s="24">
        <v>4</v>
      </c>
      <c r="P1131" s="24"/>
      <c r="Q1131" s="31" t="s">
        <v>34</v>
      </c>
      <c r="R1131" s="24"/>
      <c r="S1131" s="24"/>
      <c r="T1131" s="31" t="s">
        <v>35</v>
      </c>
      <c r="U1131" s="34"/>
      <c r="V1131" s="34"/>
      <c r="W1131" s="34" t="str">
        <f t="shared" si="0"/>
        <v/>
      </c>
      <c r="X1131" s="34" t="str">
        <f t="shared" si="1"/>
        <v/>
      </c>
    </row>
    <row r="1132" spans="1:24" ht="14.25" customHeight="1" x14ac:dyDescent="0.25">
      <c r="A1132" s="40">
        <v>12.6</v>
      </c>
      <c r="B1132" s="45" t="s">
        <v>3934</v>
      </c>
      <c r="C1132" s="24" t="s">
        <v>585</v>
      </c>
      <c r="D1132" s="24"/>
      <c r="E1132" s="24" t="s">
        <v>122</v>
      </c>
      <c r="F1132" s="24" t="s">
        <v>3935</v>
      </c>
      <c r="G1132" s="31" t="s">
        <v>93</v>
      </c>
      <c r="H1132" s="24" t="s">
        <v>2906</v>
      </c>
      <c r="I1132" s="31" t="s">
        <v>3932</v>
      </c>
      <c r="J1132" s="24" t="s">
        <v>3933</v>
      </c>
      <c r="K1132" s="36">
        <v>457</v>
      </c>
      <c r="L1132" s="36" t="s">
        <v>31</v>
      </c>
      <c r="M1132" s="31" t="s">
        <v>153</v>
      </c>
      <c r="N1132" s="24" t="s">
        <v>88</v>
      </c>
      <c r="O1132" s="24">
        <v>4</v>
      </c>
      <c r="P1132" s="24"/>
      <c r="Q1132" s="31" t="s">
        <v>34</v>
      </c>
      <c r="R1132" s="24"/>
      <c r="S1132" s="24"/>
      <c r="T1132" s="31" t="s">
        <v>35</v>
      </c>
      <c r="U1132" s="34"/>
      <c r="V1132" s="34"/>
      <c r="W1132" s="34" t="str">
        <f t="shared" si="0"/>
        <v/>
      </c>
      <c r="X1132" s="34" t="str">
        <f t="shared" si="1"/>
        <v/>
      </c>
    </row>
    <row r="1133" spans="1:24" ht="14.25" customHeight="1" x14ac:dyDescent="0.25">
      <c r="A1133" s="43">
        <v>11.75</v>
      </c>
      <c r="B1133" s="43" t="s">
        <v>3936</v>
      </c>
      <c r="C1133" s="24" t="s">
        <v>3937</v>
      </c>
      <c r="D1133" s="24"/>
      <c r="E1133" s="24" t="s">
        <v>3938</v>
      </c>
      <c r="F1133" s="24" t="s">
        <v>3939</v>
      </c>
      <c r="G1133" s="31" t="s">
        <v>83</v>
      </c>
      <c r="H1133" s="24" t="s">
        <v>3925</v>
      </c>
      <c r="I1133" s="31" t="s">
        <v>3922</v>
      </c>
      <c r="J1133" s="24" t="s">
        <v>3940</v>
      </c>
      <c r="K1133" s="36">
        <v>454</v>
      </c>
      <c r="L1133" s="36" t="s">
        <v>31</v>
      </c>
      <c r="M1133" s="31" t="s">
        <v>153</v>
      </c>
      <c r="N1133" s="24" t="s">
        <v>88</v>
      </c>
      <c r="O1133" s="24">
        <v>4</v>
      </c>
      <c r="P1133" s="24"/>
      <c r="Q1133" s="31" t="s">
        <v>66</v>
      </c>
      <c r="R1133" s="24"/>
      <c r="S1133" s="24"/>
      <c r="T1133" s="31" t="s">
        <v>35</v>
      </c>
      <c r="U1133" s="34"/>
      <c r="V1133" s="34"/>
      <c r="W1133" s="34" t="str">
        <f t="shared" si="0"/>
        <v/>
      </c>
      <c r="X1133" s="34" t="str">
        <f t="shared" si="1"/>
        <v/>
      </c>
    </row>
    <row r="1134" spans="1:24" ht="14.25" customHeight="1" x14ac:dyDescent="0.25">
      <c r="A1134" s="36">
        <v>6.4</v>
      </c>
      <c r="B1134" s="24" t="s">
        <v>1901</v>
      </c>
      <c r="C1134" s="24" t="s">
        <v>3941</v>
      </c>
      <c r="D1134" s="24"/>
      <c r="E1134" s="24" t="s">
        <v>574</v>
      </c>
      <c r="F1134" s="24" t="s">
        <v>3942</v>
      </c>
      <c r="G1134" s="31" t="s">
        <v>69</v>
      </c>
      <c r="H1134" s="24" t="s">
        <v>585</v>
      </c>
      <c r="I1134" s="31" t="s">
        <v>3943</v>
      </c>
      <c r="J1134" s="24" t="s">
        <v>3944</v>
      </c>
      <c r="K1134" s="36">
        <v>84</v>
      </c>
      <c r="L1134" s="36" t="s">
        <v>31</v>
      </c>
      <c r="M1134" s="31" t="s">
        <v>255</v>
      </c>
      <c r="N1134" s="24" t="s">
        <v>185</v>
      </c>
      <c r="O1134" s="24">
        <v>1</v>
      </c>
      <c r="P1134" s="24"/>
      <c r="Q1134" s="31" t="s">
        <v>66</v>
      </c>
      <c r="R1134" s="24"/>
      <c r="S1134" s="24"/>
      <c r="T1134" s="31" t="s">
        <v>35</v>
      </c>
      <c r="U1134" s="34"/>
      <c r="V1134" s="34"/>
      <c r="W1134" s="34" t="str">
        <f t="shared" si="0"/>
        <v/>
      </c>
      <c r="X1134" s="34" t="str">
        <f t="shared" si="1"/>
        <v/>
      </c>
    </row>
    <row r="1135" spans="1:24" ht="14.25" customHeight="1" x14ac:dyDescent="0.25">
      <c r="A1135" s="40">
        <v>1.67</v>
      </c>
      <c r="B1135" s="40" t="s">
        <v>3945</v>
      </c>
      <c r="C1135" s="31" t="s">
        <v>1088</v>
      </c>
      <c r="D1135" s="24"/>
      <c r="E1135" s="31" t="s">
        <v>3946</v>
      </c>
      <c r="F1135" s="24" t="s">
        <v>3947</v>
      </c>
      <c r="G1135" s="31" t="s">
        <v>110</v>
      </c>
      <c r="H1135" s="24" t="s">
        <v>84</v>
      </c>
      <c r="I1135" s="31" t="s">
        <v>3948</v>
      </c>
      <c r="J1135" s="24" t="s">
        <v>3949</v>
      </c>
      <c r="K1135" s="36">
        <v>433</v>
      </c>
      <c r="L1135" s="36" t="s">
        <v>31</v>
      </c>
      <c r="M1135" s="31" t="s">
        <v>153</v>
      </c>
      <c r="N1135" s="24" t="s">
        <v>88</v>
      </c>
      <c r="O1135" s="24">
        <v>4</v>
      </c>
      <c r="P1135" s="24"/>
      <c r="Q1135" s="31" t="s">
        <v>34</v>
      </c>
      <c r="R1135" s="24"/>
      <c r="S1135" s="24"/>
      <c r="T1135" s="31" t="s">
        <v>35</v>
      </c>
      <c r="U1135" s="34"/>
      <c r="V1135" s="34"/>
      <c r="W1135" s="34" t="str">
        <f t="shared" si="0"/>
        <v/>
      </c>
      <c r="X1135" s="34" t="str">
        <f t="shared" si="1"/>
        <v/>
      </c>
    </row>
    <row r="1136" spans="1:24" ht="14.25" customHeight="1" x14ac:dyDescent="0.25">
      <c r="A1136" s="40">
        <v>8.0249999999999986</v>
      </c>
      <c r="B1136" s="40" t="s">
        <v>283</v>
      </c>
      <c r="C1136" s="24" t="s">
        <v>681</v>
      </c>
      <c r="D1136" s="24"/>
      <c r="E1136" s="24" t="s">
        <v>562</v>
      </c>
      <c r="F1136" s="24" t="s">
        <v>3950</v>
      </c>
      <c r="G1136" s="31" t="s">
        <v>110</v>
      </c>
      <c r="H1136" s="24" t="s">
        <v>681</v>
      </c>
      <c r="I1136" s="31" t="s">
        <v>3951</v>
      </c>
      <c r="J1136" s="24" t="s">
        <v>3952</v>
      </c>
      <c r="K1136" s="36">
        <v>685</v>
      </c>
      <c r="L1136" s="36" t="s">
        <v>31</v>
      </c>
      <c r="M1136" s="31" t="s">
        <v>72</v>
      </c>
      <c r="N1136" s="24" t="s">
        <v>33</v>
      </c>
      <c r="O1136" s="24">
        <v>8</v>
      </c>
      <c r="P1136" s="24"/>
      <c r="Q1136" s="31" t="s">
        <v>34</v>
      </c>
      <c r="R1136" s="24"/>
      <c r="S1136" s="24"/>
      <c r="T1136" s="31" t="s">
        <v>35</v>
      </c>
      <c r="U1136" s="34"/>
      <c r="V1136" s="34"/>
      <c r="W1136" s="34" t="str">
        <f t="shared" si="0"/>
        <v/>
      </c>
      <c r="X1136" s="34" t="str">
        <f t="shared" si="1"/>
        <v/>
      </c>
    </row>
    <row r="1137" spans="1:24" ht="14.25" customHeight="1" x14ac:dyDescent="0.25">
      <c r="A1137" s="40">
        <v>15.5</v>
      </c>
      <c r="B1137" s="40" t="s">
        <v>374</v>
      </c>
      <c r="C1137" s="24" t="s">
        <v>235</v>
      </c>
      <c r="D1137" s="24"/>
      <c r="E1137" s="24" t="s">
        <v>846</v>
      </c>
      <c r="F1137" s="24" t="s">
        <v>3953</v>
      </c>
      <c r="G1137" s="31" t="s">
        <v>93</v>
      </c>
      <c r="H1137" s="24" t="s">
        <v>144</v>
      </c>
      <c r="I1137" s="31" t="s">
        <v>3954</v>
      </c>
      <c r="J1137" s="24" t="s">
        <v>3955</v>
      </c>
      <c r="K1137" s="36">
        <v>434</v>
      </c>
      <c r="L1137" s="36" t="s">
        <v>31</v>
      </c>
      <c r="M1137" s="31" t="s">
        <v>153</v>
      </c>
      <c r="N1137" s="24" t="s">
        <v>88</v>
      </c>
      <c r="O1137" s="24">
        <v>4</v>
      </c>
      <c r="P1137" s="24"/>
      <c r="Q1137" s="31" t="s">
        <v>34</v>
      </c>
      <c r="R1137" s="24"/>
      <c r="S1137" s="24"/>
      <c r="T1137" s="31" t="s">
        <v>35</v>
      </c>
      <c r="U1137" s="34"/>
      <c r="V1137" s="34"/>
      <c r="W1137" s="34" t="str">
        <f t="shared" si="0"/>
        <v/>
      </c>
      <c r="X1137" s="34" t="str">
        <f t="shared" si="1"/>
        <v/>
      </c>
    </row>
    <row r="1138" spans="1:24" ht="14.25" customHeight="1" x14ac:dyDescent="0.25">
      <c r="A1138" s="40">
        <v>9.4</v>
      </c>
      <c r="B1138" s="40" t="s">
        <v>1093</v>
      </c>
      <c r="C1138" s="24" t="s">
        <v>2927</v>
      </c>
      <c r="D1138" s="24"/>
      <c r="E1138" s="24" t="s">
        <v>1544</v>
      </c>
      <c r="F1138" s="24" t="s">
        <v>3956</v>
      </c>
      <c r="G1138" s="31" t="s">
        <v>293</v>
      </c>
      <c r="H1138" s="24" t="s">
        <v>144</v>
      </c>
      <c r="I1138" s="31" t="s">
        <v>3957</v>
      </c>
      <c r="J1138" s="24" t="s">
        <v>3958</v>
      </c>
      <c r="K1138" s="36">
        <v>435</v>
      </c>
      <c r="L1138" s="36" t="s">
        <v>31</v>
      </c>
      <c r="M1138" s="31" t="s">
        <v>153</v>
      </c>
      <c r="N1138" s="24" t="s">
        <v>88</v>
      </c>
      <c r="O1138" s="24">
        <v>4</v>
      </c>
      <c r="P1138" s="24"/>
      <c r="Q1138" s="31" t="s">
        <v>34</v>
      </c>
      <c r="R1138" s="24"/>
      <c r="S1138" s="24"/>
      <c r="T1138" s="31" t="s">
        <v>35</v>
      </c>
      <c r="U1138" s="34"/>
      <c r="V1138" s="34"/>
      <c r="W1138" s="34" t="str">
        <f t="shared" si="0"/>
        <v/>
      </c>
      <c r="X1138" s="34" t="str">
        <f t="shared" si="1"/>
        <v/>
      </c>
    </row>
    <row r="1139" spans="1:24" ht="14.25" customHeight="1" x14ac:dyDescent="0.25">
      <c r="A1139" s="36">
        <v>0.22500000000000001</v>
      </c>
      <c r="B1139" s="24" t="s">
        <v>3959</v>
      </c>
      <c r="C1139" s="24" t="s">
        <v>24</v>
      </c>
      <c r="D1139" s="24"/>
      <c r="E1139" s="24" t="s">
        <v>79</v>
      </c>
      <c r="F1139" s="24" t="s">
        <v>3960</v>
      </c>
      <c r="G1139" s="31" t="s">
        <v>69</v>
      </c>
      <c r="H1139" s="24" t="s">
        <v>28</v>
      </c>
      <c r="I1139" s="31" t="s">
        <v>3961</v>
      </c>
      <c r="J1139" s="24" t="s">
        <v>3962</v>
      </c>
      <c r="K1139" s="30">
        <v>104</v>
      </c>
      <c r="L1139" s="30" t="s">
        <v>31</v>
      </c>
      <c r="M1139" s="31" t="s">
        <v>255</v>
      </c>
      <c r="N1139" s="24" t="s">
        <v>185</v>
      </c>
      <c r="O1139" s="24">
        <v>1</v>
      </c>
      <c r="P1139" s="24"/>
      <c r="Q1139" s="31" t="s">
        <v>66</v>
      </c>
      <c r="R1139" s="24"/>
      <c r="S1139" s="24"/>
      <c r="T1139" s="31" t="s">
        <v>35</v>
      </c>
      <c r="U1139" s="34"/>
      <c r="V1139" s="34"/>
      <c r="W1139" s="34" t="str">
        <f t="shared" si="0"/>
        <v/>
      </c>
      <c r="X1139" s="34" t="str">
        <f t="shared" si="1"/>
        <v/>
      </c>
    </row>
    <row r="1140" spans="1:24" ht="14.25" customHeight="1" x14ac:dyDescent="0.25">
      <c r="A1140" s="36">
        <v>0.22500000000000001</v>
      </c>
      <c r="B1140" s="24" t="s">
        <v>296</v>
      </c>
      <c r="C1140" s="24" t="s">
        <v>24</v>
      </c>
      <c r="D1140" s="24"/>
      <c r="E1140" s="24" t="s">
        <v>1390</v>
      </c>
      <c r="F1140" s="24" t="s">
        <v>3960</v>
      </c>
      <c r="G1140" s="31" t="s">
        <v>69</v>
      </c>
      <c r="H1140" s="24" t="s">
        <v>28</v>
      </c>
      <c r="I1140" s="31" t="s">
        <v>3961</v>
      </c>
      <c r="J1140" s="24" t="s">
        <v>3962</v>
      </c>
      <c r="K1140" s="35">
        <v>104</v>
      </c>
      <c r="L1140" s="35" t="s">
        <v>47</v>
      </c>
      <c r="M1140" s="31" t="s">
        <v>255</v>
      </c>
      <c r="N1140" s="24" t="s">
        <v>185</v>
      </c>
      <c r="O1140" s="24">
        <v>1</v>
      </c>
      <c r="P1140" s="24"/>
      <c r="Q1140" s="31" t="s">
        <v>66</v>
      </c>
      <c r="R1140" s="24"/>
      <c r="S1140" s="24"/>
      <c r="T1140" s="31" t="s">
        <v>35</v>
      </c>
      <c r="U1140" s="34"/>
      <c r="V1140" s="34"/>
      <c r="W1140" s="34" t="str">
        <f t="shared" si="0"/>
        <v/>
      </c>
      <c r="X1140" s="34" t="str">
        <f t="shared" si="1"/>
        <v/>
      </c>
    </row>
    <row r="1141" spans="1:24" ht="14.25" customHeight="1" x14ac:dyDescent="0.25">
      <c r="A1141" s="36">
        <v>0.29770000000000002</v>
      </c>
      <c r="B1141" s="24" t="s">
        <v>535</v>
      </c>
      <c r="C1141" s="24" t="s">
        <v>24</v>
      </c>
      <c r="D1141" s="24"/>
      <c r="E1141" s="24" t="s">
        <v>1725</v>
      </c>
      <c r="F1141" s="24" t="s">
        <v>3963</v>
      </c>
      <c r="G1141" s="31" t="s">
        <v>1727</v>
      </c>
      <c r="H1141" s="24" t="s">
        <v>28</v>
      </c>
      <c r="I1141" s="31" t="s">
        <v>3964</v>
      </c>
      <c r="J1141" s="24" t="s">
        <v>3965</v>
      </c>
      <c r="K1141" s="36">
        <v>103</v>
      </c>
      <c r="L1141" s="36" t="s">
        <v>31</v>
      </c>
      <c r="M1141" s="31" t="s">
        <v>255</v>
      </c>
      <c r="N1141" s="24" t="s">
        <v>185</v>
      </c>
      <c r="O1141" s="24">
        <v>1</v>
      </c>
      <c r="P1141" s="24"/>
      <c r="Q1141" s="31" t="s">
        <v>66</v>
      </c>
      <c r="R1141" s="24"/>
      <c r="S1141" s="24"/>
      <c r="T1141" s="31" t="s">
        <v>35</v>
      </c>
      <c r="U1141" s="34"/>
      <c r="V1141" s="34"/>
      <c r="W1141" s="34" t="str">
        <f t="shared" si="0"/>
        <v/>
      </c>
      <c r="X1141" s="34" t="str">
        <f t="shared" si="1"/>
        <v/>
      </c>
    </row>
    <row r="1142" spans="1:24" ht="14.25" customHeight="1" x14ac:dyDescent="0.25">
      <c r="A1142" s="40">
        <v>0.61799999999999999</v>
      </c>
      <c r="B1142" s="40">
        <v>4.2</v>
      </c>
      <c r="C1142" s="24" t="s">
        <v>195</v>
      </c>
      <c r="D1142" s="24"/>
      <c r="E1142" s="24" t="s">
        <v>1990</v>
      </c>
      <c r="F1142" s="24" t="s">
        <v>3966</v>
      </c>
      <c r="G1142" s="31" t="s">
        <v>46</v>
      </c>
      <c r="H1142" s="24" t="s">
        <v>28</v>
      </c>
      <c r="I1142" s="31" t="s">
        <v>3967</v>
      </c>
      <c r="J1142" s="24" t="s">
        <v>3968</v>
      </c>
      <c r="K1142" s="36">
        <v>104</v>
      </c>
      <c r="L1142" s="36" t="s">
        <v>31</v>
      </c>
      <c r="M1142" s="31" t="s">
        <v>622</v>
      </c>
      <c r="N1142" s="24" t="s">
        <v>33</v>
      </c>
      <c r="O1142" s="24">
        <v>6</v>
      </c>
      <c r="P1142" s="31" t="s">
        <v>623</v>
      </c>
      <c r="Q1142" s="31" t="s">
        <v>34</v>
      </c>
      <c r="R1142" s="24"/>
      <c r="S1142" s="24"/>
      <c r="T1142" s="31" t="s">
        <v>35</v>
      </c>
      <c r="U1142" s="34"/>
      <c r="V1142" s="34"/>
      <c r="W1142" s="34" t="str">
        <f t="shared" si="0"/>
        <v/>
      </c>
      <c r="X1142" s="34" t="str">
        <f t="shared" si="1"/>
        <v/>
      </c>
    </row>
    <row r="1143" spans="1:24" ht="14.25" customHeight="1" x14ac:dyDescent="0.25">
      <c r="A1143" s="24">
        <v>0.7</v>
      </c>
      <c r="B1143" s="24" t="s">
        <v>3969</v>
      </c>
      <c r="C1143" s="24" t="s">
        <v>195</v>
      </c>
      <c r="D1143" s="24"/>
      <c r="E1143" s="24" t="s">
        <v>2408</v>
      </c>
      <c r="F1143" s="24" t="s">
        <v>3970</v>
      </c>
      <c r="G1143" s="27" t="s">
        <v>39</v>
      </c>
      <c r="H1143" s="24" t="s">
        <v>84</v>
      </c>
      <c r="I1143" s="31" t="s">
        <v>3971</v>
      </c>
      <c r="J1143" s="24" t="s">
        <v>3972</v>
      </c>
      <c r="K1143" s="36">
        <v>210</v>
      </c>
      <c r="L1143" s="36" t="s">
        <v>31</v>
      </c>
      <c r="M1143" s="31" t="s">
        <v>184</v>
      </c>
      <c r="N1143" s="24" t="s">
        <v>185</v>
      </c>
      <c r="O1143" s="24">
        <v>2</v>
      </c>
      <c r="P1143" s="24"/>
      <c r="Q1143" s="31" t="s">
        <v>66</v>
      </c>
      <c r="R1143" s="24"/>
      <c r="S1143" s="24"/>
      <c r="T1143" s="31" t="s">
        <v>35</v>
      </c>
      <c r="U1143" s="34"/>
      <c r="V1143" s="34"/>
      <c r="W1143" s="34" t="str">
        <f t="shared" si="0"/>
        <v/>
      </c>
      <c r="X1143" s="34" t="str">
        <f t="shared" si="1"/>
        <v/>
      </c>
    </row>
    <row r="1144" spans="1:24" ht="14.25" customHeight="1" x14ac:dyDescent="0.25">
      <c r="A1144" s="24">
        <v>0.42399999999999999</v>
      </c>
      <c r="B1144" s="24" t="s">
        <v>3973</v>
      </c>
      <c r="C1144" s="24" t="s">
        <v>195</v>
      </c>
      <c r="D1144" s="24"/>
      <c r="E1144" s="24" t="s">
        <v>1990</v>
      </c>
      <c r="F1144" s="24" t="s">
        <v>3974</v>
      </c>
      <c r="G1144" s="31" t="s">
        <v>110</v>
      </c>
      <c r="H1144" s="24" t="s">
        <v>84</v>
      </c>
      <c r="I1144" s="31" t="s">
        <v>3975</v>
      </c>
      <c r="J1144" s="24" t="s">
        <v>3976</v>
      </c>
      <c r="K1144" s="36">
        <v>209</v>
      </c>
      <c r="L1144" s="36" t="s">
        <v>31</v>
      </c>
      <c r="M1144" s="31" t="s">
        <v>184</v>
      </c>
      <c r="N1144" s="24" t="s">
        <v>185</v>
      </c>
      <c r="O1144" s="24">
        <v>2</v>
      </c>
      <c r="P1144" s="24"/>
      <c r="Q1144" s="31" t="s">
        <v>66</v>
      </c>
      <c r="R1144" s="24"/>
      <c r="S1144" s="24"/>
      <c r="T1144" s="31" t="s">
        <v>35</v>
      </c>
      <c r="U1144" s="34"/>
      <c r="V1144" s="34"/>
      <c r="W1144" s="34" t="str">
        <f t="shared" si="0"/>
        <v/>
      </c>
      <c r="X1144" s="34" t="str">
        <f t="shared" si="1"/>
        <v/>
      </c>
    </row>
    <row r="1145" spans="1:24" ht="14.25" customHeight="1" x14ac:dyDescent="0.25">
      <c r="A1145" s="40">
        <v>0.59850000000000003</v>
      </c>
      <c r="B1145" s="41">
        <v>2.4375</v>
      </c>
      <c r="C1145" s="24" t="s">
        <v>195</v>
      </c>
      <c r="D1145" s="24"/>
      <c r="E1145" s="24" t="s">
        <v>3977</v>
      </c>
      <c r="F1145" s="24" t="s">
        <v>3978</v>
      </c>
      <c r="G1145" s="27" t="s">
        <v>39</v>
      </c>
      <c r="H1145" s="24" t="s">
        <v>28</v>
      </c>
      <c r="I1145" s="31" t="s">
        <v>3979</v>
      </c>
      <c r="J1145" s="24" t="s">
        <v>3980</v>
      </c>
      <c r="K1145" s="36">
        <v>105</v>
      </c>
      <c r="L1145" s="36" t="s">
        <v>31</v>
      </c>
      <c r="M1145" s="31" t="s">
        <v>622</v>
      </c>
      <c r="N1145" s="24" t="s">
        <v>33</v>
      </c>
      <c r="O1145" s="24">
        <v>6</v>
      </c>
      <c r="P1145" s="31" t="s">
        <v>623</v>
      </c>
      <c r="Q1145" s="31" t="s">
        <v>34</v>
      </c>
      <c r="R1145" s="24"/>
      <c r="S1145" s="24"/>
      <c r="T1145" s="31" t="s">
        <v>35</v>
      </c>
      <c r="U1145" s="34"/>
      <c r="V1145" s="34"/>
      <c r="W1145" s="34" t="str">
        <f t="shared" si="0"/>
        <v/>
      </c>
      <c r="X1145" s="34" t="str">
        <f t="shared" si="1"/>
        <v/>
      </c>
    </row>
    <row r="1146" spans="1:24" ht="14.25" customHeight="1" x14ac:dyDescent="0.25">
      <c r="A1146" s="40">
        <v>4.8499999999999996</v>
      </c>
      <c r="B1146" s="41" t="s">
        <v>3981</v>
      </c>
      <c r="C1146" s="24" t="s">
        <v>144</v>
      </c>
      <c r="D1146" s="24"/>
      <c r="E1146" s="24" t="s">
        <v>122</v>
      </c>
      <c r="F1146" s="24" t="s">
        <v>3982</v>
      </c>
      <c r="G1146" s="31" t="s">
        <v>110</v>
      </c>
      <c r="H1146" s="24" t="s">
        <v>144</v>
      </c>
      <c r="I1146" s="31" t="s">
        <v>3983</v>
      </c>
      <c r="J1146" s="24" t="s">
        <v>3984</v>
      </c>
      <c r="K1146" s="36">
        <v>810</v>
      </c>
      <c r="L1146" s="36" t="s">
        <v>31</v>
      </c>
      <c r="M1146" s="31" t="s">
        <v>306</v>
      </c>
      <c r="N1146" s="24" t="s">
        <v>88</v>
      </c>
      <c r="O1146" s="24">
        <v>7</v>
      </c>
      <c r="P1146" s="24"/>
      <c r="Q1146" s="31" t="s">
        <v>34</v>
      </c>
      <c r="R1146" s="24"/>
      <c r="S1146" s="24"/>
      <c r="T1146" s="31" t="s">
        <v>35</v>
      </c>
      <c r="U1146" s="34"/>
      <c r="V1146" s="34"/>
      <c r="W1146" s="34" t="str">
        <f t="shared" si="0"/>
        <v/>
      </c>
      <c r="X1146" s="34" t="str">
        <f t="shared" si="1"/>
        <v/>
      </c>
    </row>
    <row r="1147" spans="1:24" ht="14.25" customHeight="1" x14ac:dyDescent="0.25">
      <c r="A1147" s="40">
        <v>6</v>
      </c>
      <c r="B1147" s="41" t="s">
        <v>3985</v>
      </c>
      <c r="C1147" s="24" t="s">
        <v>754</v>
      </c>
      <c r="D1147" s="24"/>
      <c r="E1147" s="24" t="s">
        <v>940</v>
      </c>
      <c r="F1147" s="24" t="s">
        <v>3986</v>
      </c>
      <c r="G1147" s="31" t="s">
        <v>110</v>
      </c>
      <c r="H1147" s="24" t="s">
        <v>3987</v>
      </c>
      <c r="I1147" s="31" t="s">
        <v>3988</v>
      </c>
      <c r="J1147" s="24" t="s">
        <v>3989</v>
      </c>
      <c r="K1147" s="36">
        <v>846</v>
      </c>
      <c r="L1147" s="36" t="s">
        <v>31</v>
      </c>
      <c r="M1147" s="31" t="s">
        <v>306</v>
      </c>
      <c r="N1147" s="24" t="s">
        <v>88</v>
      </c>
      <c r="O1147" s="24">
        <v>7</v>
      </c>
      <c r="P1147" s="24"/>
      <c r="Q1147" s="31" t="s">
        <v>34</v>
      </c>
      <c r="R1147" s="24"/>
      <c r="S1147" s="24"/>
      <c r="T1147" s="31" t="s">
        <v>35</v>
      </c>
      <c r="U1147" s="34"/>
      <c r="V1147" s="34"/>
      <c r="W1147" s="34" t="str">
        <f t="shared" si="0"/>
        <v/>
      </c>
      <c r="X1147" s="34" t="str">
        <f t="shared" si="1"/>
        <v/>
      </c>
    </row>
    <row r="1148" spans="1:24" ht="14.25" customHeight="1" x14ac:dyDescent="0.25">
      <c r="A1148" s="40">
        <v>0.85799999999999998</v>
      </c>
      <c r="B1148" s="41" t="s">
        <v>3990</v>
      </c>
      <c r="C1148" s="24" t="s">
        <v>311</v>
      </c>
      <c r="D1148" s="24"/>
      <c r="E1148" s="24" t="s">
        <v>940</v>
      </c>
      <c r="F1148" s="24" t="s">
        <v>3991</v>
      </c>
      <c r="G1148" s="31" t="s">
        <v>110</v>
      </c>
      <c r="H1148" s="24" t="s">
        <v>311</v>
      </c>
      <c r="I1148" s="31" t="s">
        <v>3992</v>
      </c>
      <c r="J1148" s="24" t="s">
        <v>3993</v>
      </c>
      <c r="K1148" s="30">
        <v>847</v>
      </c>
      <c r="L1148" s="30" t="s">
        <v>31</v>
      </c>
      <c r="M1148" s="31" t="s">
        <v>306</v>
      </c>
      <c r="N1148" s="24" t="s">
        <v>88</v>
      </c>
      <c r="O1148" s="24">
        <v>7</v>
      </c>
      <c r="P1148" s="24"/>
      <c r="Q1148" s="31" t="s">
        <v>34</v>
      </c>
      <c r="R1148" s="24"/>
      <c r="S1148" s="24"/>
      <c r="T1148" s="31" t="s">
        <v>35</v>
      </c>
      <c r="U1148" s="34"/>
      <c r="V1148" s="34"/>
      <c r="W1148" s="34" t="str">
        <f t="shared" si="0"/>
        <v/>
      </c>
      <c r="X1148" s="34" t="str">
        <f t="shared" si="1"/>
        <v/>
      </c>
    </row>
    <row r="1149" spans="1:24" ht="14.25" customHeight="1" x14ac:dyDescent="0.25">
      <c r="A1149" s="40">
        <v>0.85799999999999998</v>
      </c>
      <c r="B1149" s="41" t="s">
        <v>3994</v>
      </c>
      <c r="C1149" s="24" t="s">
        <v>2519</v>
      </c>
      <c r="D1149" s="24"/>
      <c r="E1149" s="36" t="s">
        <v>291</v>
      </c>
      <c r="F1149" s="24" t="s">
        <v>3995</v>
      </c>
      <c r="G1149" s="31" t="s">
        <v>110</v>
      </c>
      <c r="H1149" s="24" t="s">
        <v>311</v>
      </c>
      <c r="I1149" s="31" t="s">
        <v>3992</v>
      </c>
      <c r="J1149" s="24" t="s">
        <v>3993</v>
      </c>
      <c r="K1149" s="35">
        <v>847</v>
      </c>
      <c r="L1149" s="35" t="s">
        <v>47</v>
      </c>
      <c r="M1149" s="31" t="s">
        <v>306</v>
      </c>
      <c r="N1149" s="24" t="s">
        <v>88</v>
      </c>
      <c r="O1149" s="24">
        <v>7</v>
      </c>
      <c r="P1149" s="24"/>
      <c r="Q1149" s="31" t="s">
        <v>34</v>
      </c>
      <c r="R1149" s="24"/>
      <c r="S1149" s="24"/>
      <c r="T1149" s="31" t="s">
        <v>35</v>
      </c>
      <c r="U1149" s="34"/>
      <c r="V1149" s="34"/>
      <c r="W1149" s="34" t="str">
        <f t="shared" si="0"/>
        <v/>
      </c>
      <c r="X1149" s="34" t="str">
        <f t="shared" si="1"/>
        <v/>
      </c>
    </row>
    <row r="1150" spans="1:24" ht="14.25" customHeight="1" x14ac:dyDescent="0.25">
      <c r="A1150" s="40">
        <v>0.70005000000000006</v>
      </c>
      <c r="B1150" s="41">
        <v>1.25</v>
      </c>
      <c r="C1150" s="24" t="s">
        <v>311</v>
      </c>
      <c r="D1150" s="24"/>
      <c r="E1150" s="24" t="s">
        <v>1390</v>
      </c>
      <c r="F1150" s="24" t="s">
        <v>3996</v>
      </c>
      <c r="G1150" s="31" t="s">
        <v>69</v>
      </c>
      <c r="H1150" s="24" t="s">
        <v>311</v>
      </c>
      <c r="I1150" s="31" t="s">
        <v>3997</v>
      </c>
      <c r="J1150" s="24" t="s">
        <v>3998</v>
      </c>
      <c r="K1150" s="36">
        <v>680</v>
      </c>
      <c r="L1150" s="36" t="s">
        <v>31</v>
      </c>
      <c r="M1150" s="31" t="s">
        <v>103</v>
      </c>
      <c r="N1150" s="24" t="s">
        <v>33</v>
      </c>
      <c r="O1150" s="24">
        <v>7</v>
      </c>
      <c r="P1150" s="24"/>
      <c r="Q1150" s="31" t="s">
        <v>34</v>
      </c>
      <c r="R1150" s="24"/>
      <c r="S1150" s="24"/>
      <c r="T1150" s="31" t="s">
        <v>35</v>
      </c>
      <c r="U1150" s="34"/>
      <c r="V1150" s="34"/>
      <c r="W1150" s="34" t="str">
        <f t="shared" si="0"/>
        <v/>
      </c>
      <c r="X1150" s="34" t="str">
        <f t="shared" si="1"/>
        <v/>
      </c>
    </row>
    <row r="1151" spans="1:24" ht="14.25" customHeight="1" x14ac:dyDescent="0.25">
      <c r="A1151" s="40">
        <v>7.8</v>
      </c>
      <c r="B1151" s="41" t="s">
        <v>3999</v>
      </c>
      <c r="C1151" s="24" t="s">
        <v>669</v>
      </c>
      <c r="D1151" s="24"/>
      <c r="E1151" s="24" t="s">
        <v>808</v>
      </c>
      <c r="F1151" s="24" t="s">
        <v>4000</v>
      </c>
      <c r="G1151" s="31" t="s">
        <v>110</v>
      </c>
      <c r="H1151" s="24" t="s">
        <v>40</v>
      </c>
      <c r="I1151" s="31" t="s">
        <v>4001</v>
      </c>
      <c r="J1151" s="24" t="s">
        <v>4002</v>
      </c>
      <c r="K1151" s="36">
        <v>580</v>
      </c>
      <c r="L1151" s="36" t="s">
        <v>31</v>
      </c>
      <c r="M1151" s="31" t="s">
        <v>234</v>
      </c>
      <c r="N1151" s="24" t="s">
        <v>88</v>
      </c>
      <c r="O1151" s="24">
        <v>5</v>
      </c>
      <c r="P1151" s="24"/>
      <c r="Q1151" s="31" t="s">
        <v>34</v>
      </c>
      <c r="R1151" s="24"/>
      <c r="S1151" s="24"/>
      <c r="T1151" s="31" t="s">
        <v>35</v>
      </c>
      <c r="U1151" s="34"/>
      <c r="V1151" s="34"/>
      <c r="W1151" s="34" t="str">
        <f t="shared" si="0"/>
        <v/>
      </c>
      <c r="X1151" s="34" t="str">
        <f t="shared" si="1"/>
        <v/>
      </c>
    </row>
    <row r="1152" spans="1:24" ht="14.25" customHeight="1" x14ac:dyDescent="0.25">
      <c r="A1152" s="24">
        <v>3.39</v>
      </c>
      <c r="B1152" s="24"/>
      <c r="C1152" s="24" t="s">
        <v>4003</v>
      </c>
      <c r="D1152" s="24"/>
      <c r="E1152" s="24" t="s">
        <v>808</v>
      </c>
      <c r="F1152" s="24" t="s">
        <v>4004</v>
      </c>
      <c r="G1152" s="27" t="s">
        <v>39</v>
      </c>
      <c r="H1152" s="24" t="s">
        <v>4005</v>
      </c>
      <c r="I1152" s="31" t="s">
        <v>4006</v>
      </c>
      <c r="J1152" s="24" t="s">
        <v>4007</v>
      </c>
      <c r="K1152" s="36">
        <v>327</v>
      </c>
      <c r="L1152" s="36" t="s">
        <v>31</v>
      </c>
      <c r="M1152" s="31" t="s">
        <v>249</v>
      </c>
      <c r="N1152" s="24" t="s">
        <v>185</v>
      </c>
      <c r="O1152" s="24">
        <v>3</v>
      </c>
      <c r="P1152" s="24"/>
      <c r="Q1152" s="31" t="s">
        <v>66</v>
      </c>
      <c r="R1152" s="24"/>
      <c r="S1152" s="24"/>
      <c r="T1152" s="31" t="s">
        <v>35</v>
      </c>
      <c r="U1152" s="34"/>
      <c r="V1152" s="34"/>
      <c r="W1152" s="34" t="str">
        <f t="shared" si="0"/>
        <v/>
      </c>
      <c r="X1152" s="34" t="str">
        <f t="shared" si="1"/>
        <v/>
      </c>
    </row>
    <row r="1153" spans="1:24" ht="14.25" customHeight="1" x14ac:dyDescent="0.25">
      <c r="A1153" s="40">
        <v>1.256</v>
      </c>
      <c r="B1153" s="41" t="s">
        <v>1221</v>
      </c>
      <c r="C1153" s="24" t="s">
        <v>4008</v>
      </c>
      <c r="D1153" s="24"/>
      <c r="E1153" s="24" t="s">
        <v>4009</v>
      </c>
      <c r="F1153" s="24" t="s">
        <v>4010</v>
      </c>
      <c r="G1153" s="31" t="s">
        <v>46</v>
      </c>
      <c r="H1153" s="24" t="s">
        <v>84</v>
      </c>
      <c r="I1153" s="31" t="s">
        <v>4011</v>
      </c>
      <c r="J1153" s="24" t="s">
        <v>4012</v>
      </c>
      <c r="K1153" s="36">
        <v>310</v>
      </c>
      <c r="L1153" s="36" t="s">
        <v>31</v>
      </c>
      <c r="M1153" s="31" t="s">
        <v>87</v>
      </c>
      <c r="N1153" s="24" t="s">
        <v>88</v>
      </c>
      <c r="O1153" s="24">
        <v>3</v>
      </c>
      <c r="P1153" s="24"/>
      <c r="Q1153" s="31" t="s">
        <v>34</v>
      </c>
      <c r="R1153" s="49"/>
      <c r="S1153" s="49"/>
      <c r="T1153" s="31" t="s">
        <v>35</v>
      </c>
      <c r="U1153" s="34"/>
      <c r="V1153" s="34"/>
      <c r="W1153" s="34" t="str">
        <f t="shared" si="0"/>
        <v/>
      </c>
      <c r="X1153" s="34" t="str">
        <f t="shared" si="1"/>
        <v/>
      </c>
    </row>
    <row r="1154" spans="1:24" ht="14.25" customHeight="1" x14ac:dyDescent="0.25">
      <c r="A1154" s="40">
        <v>18</v>
      </c>
      <c r="B1154" s="40">
        <v>30</v>
      </c>
      <c r="C1154" s="24" t="s">
        <v>36</v>
      </c>
      <c r="D1154" s="31" t="s">
        <v>818</v>
      </c>
      <c r="E1154" s="24" t="s">
        <v>4013</v>
      </c>
      <c r="F1154" s="24" t="s">
        <v>4014</v>
      </c>
      <c r="G1154" s="31" t="s">
        <v>69</v>
      </c>
      <c r="H1154" s="24" t="s">
        <v>36</v>
      </c>
      <c r="I1154" s="31" t="s">
        <v>4015</v>
      </c>
      <c r="J1154" s="24" t="s">
        <v>4016</v>
      </c>
      <c r="K1154" s="30">
        <v>5</v>
      </c>
      <c r="L1154" s="30" t="s">
        <v>31</v>
      </c>
      <c r="M1154" s="31" t="s">
        <v>175</v>
      </c>
      <c r="N1154" s="24" t="s">
        <v>33</v>
      </c>
      <c r="O1154" s="24">
        <v>1</v>
      </c>
      <c r="P1154" s="24"/>
      <c r="Q1154" s="31" t="s">
        <v>34</v>
      </c>
      <c r="R1154" s="24" t="s">
        <v>45</v>
      </c>
      <c r="S1154" s="24"/>
      <c r="T1154" s="31" t="s">
        <v>35</v>
      </c>
      <c r="U1154" s="34"/>
      <c r="V1154" s="34"/>
      <c r="W1154" s="34" t="str">
        <f t="shared" si="0"/>
        <v/>
      </c>
      <c r="X1154" s="34" t="str">
        <f t="shared" si="1"/>
        <v/>
      </c>
    </row>
    <row r="1155" spans="1:24" ht="14.25" customHeight="1" x14ac:dyDescent="0.25">
      <c r="A1155" s="40">
        <v>18</v>
      </c>
      <c r="B1155" s="40">
        <v>32</v>
      </c>
      <c r="C1155" s="24" t="s">
        <v>36</v>
      </c>
      <c r="D1155" s="31" t="s">
        <v>818</v>
      </c>
      <c r="E1155" s="24" t="s">
        <v>278</v>
      </c>
      <c r="F1155" s="24" t="s">
        <v>4017</v>
      </c>
      <c r="G1155" s="31" t="s">
        <v>69</v>
      </c>
      <c r="H1155" s="24" t="s">
        <v>36</v>
      </c>
      <c r="I1155" s="31" t="s">
        <v>4015</v>
      </c>
      <c r="J1155" s="24" t="s">
        <v>4016</v>
      </c>
      <c r="K1155" s="35">
        <v>5</v>
      </c>
      <c r="L1155" s="35" t="s">
        <v>47</v>
      </c>
      <c r="M1155" s="31" t="s">
        <v>175</v>
      </c>
      <c r="N1155" s="24" t="s">
        <v>33</v>
      </c>
      <c r="O1155" s="24">
        <v>1</v>
      </c>
      <c r="P1155" s="24"/>
      <c r="Q1155" s="31" t="s">
        <v>34</v>
      </c>
      <c r="R1155" s="24" t="s">
        <v>45</v>
      </c>
      <c r="S1155" s="24"/>
      <c r="T1155" s="31" t="s">
        <v>35</v>
      </c>
      <c r="U1155" s="34"/>
      <c r="V1155" s="34"/>
      <c r="W1155" s="34" t="str">
        <f t="shared" si="0"/>
        <v/>
      </c>
      <c r="X1155" s="34" t="str">
        <f t="shared" si="1"/>
        <v/>
      </c>
    </row>
    <row r="1156" spans="1:24" ht="14.25" customHeight="1" x14ac:dyDescent="0.25">
      <c r="A1156" s="40">
        <v>18</v>
      </c>
      <c r="B1156" s="40">
        <v>32</v>
      </c>
      <c r="C1156" s="24" t="s">
        <v>36</v>
      </c>
      <c r="D1156" s="31" t="s">
        <v>818</v>
      </c>
      <c r="E1156" s="24" t="s">
        <v>278</v>
      </c>
      <c r="F1156" s="24" t="s">
        <v>4018</v>
      </c>
      <c r="G1156" s="31" t="s">
        <v>69</v>
      </c>
      <c r="H1156" s="24" t="s">
        <v>36</v>
      </c>
      <c r="I1156" s="31" t="s">
        <v>4015</v>
      </c>
      <c r="J1156" s="24" t="s">
        <v>4016</v>
      </c>
      <c r="K1156" s="35">
        <v>5</v>
      </c>
      <c r="L1156" s="35" t="s">
        <v>48</v>
      </c>
      <c r="M1156" s="31" t="s">
        <v>175</v>
      </c>
      <c r="N1156" s="24" t="s">
        <v>33</v>
      </c>
      <c r="O1156" s="24">
        <v>1</v>
      </c>
      <c r="P1156" s="24"/>
      <c r="Q1156" s="31" t="s">
        <v>34</v>
      </c>
      <c r="R1156" s="24" t="s">
        <v>45</v>
      </c>
      <c r="S1156" s="24"/>
      <c r="T1156" s="31" t="s">
        <v>35</v>
      </c>
      <c r="U1156" s="34"/>
      <c r="V1156" s="34"/>
      <c r="W1156" s="34" t="str">
        <f t="shared" si="0"/>
        <v/>
      </c>
      <c r="X1156" s="34" t="str">
        <f t="shared" si="1"/>
        <v/>
      </c>
    </row>
    <row r="1157" spans="1:24" ht="14.25" customHeight="1" x14ac:dyDescent="0.25">
      <c r="A1157" s="40">
        <v>18</v>
      </c>
      <c r="B1157" s="40">
        <v>28</v>
      </c>
      <c r="C1157" s="24" t="s">
        <v>36</v>
      </c>
      <c r="D1157" s="31" t="s">
        <v>818</v>
      </c>
      <c r="E1157" s="24" t="s">
        <v>4019</v>
      </c>
      <c r="F1157" s="24" t="s">
        <v>4020</v>
      </c>
      <c r="G1157" s="31" t="s">
        <v>321</v>
      </c>
      <c r="H1157" s="24" t="s">
        <v>36</v>
      </c>
      <c r="I1157" s="31" t="s">
        <v>4015</v>
      </c>
      <c r="J1157" s="24" t="s">
        <v>4016</v>
      </c>
      <c r="K1157" s="35">
        <v>5</v>
      </c>
      <c r="L1157" s="35" t="s">
        <v>425</v>
      </c>
      <c r="M1157" s="31" t="s">
        <v>175</v>
      </c>
      <c r="N1157" s="24" t="s">
        <v>33</v>
      </c>
      <c r="O1157" s="24">
        <v>1</v>
      </c>
      <c r="P1157" s="24"/>
      <c r="Q1157" s="31" t="s">
        <v>34</v>
      </c>
      <c r="R1157" s="24" t="s">
        <v>45</v>
      </c>
      <c r="S1157" s="24"/>
      <c r="T1157" s="31" t="s">
        <v>35</v>
      </c>
      <c r="U1157" s="34"/>
      <c r="V1157" s="34"/>
      <c r="W1157" s="34" t="str">
        <f t="shared" si="0"/>
        <v/>
      </c>
      <c r="X1157" s="34" t="str">
        <f t="shared" si="1"/>
        <v/>
      </c>
    </row>
    <row r="1158" spans="1:24" ht="14.25" customHeight="1" x14ac:dyDescent="0.25">
      <c r="A1158" s="40">
        <v>0.09</v>
      </c>
      <c r="B1158" s="45" t="s">
        <v>4021</v>
      </c>
      <c r="C1158" s="24" t="s">
        <v>24</v>
      </c>
      <c r="D1158" s="24"/>
      <c r="E1158" s="24" t="s">
        <v>178</v>
      </c>
      <c r="F1158" s="24" t="s">
        <v>4022</v>
      </c>
      <c r="G1158" s="31" t="s">
        <v>180</v>
      </c>
      <c r="H1158" s="24" t="s">
        <v>84</v>
      </c>
      <c r="I1158" s="31" t="s">
        <v>4023</v>
      </c>
      <c r="J1158" s="24" t="s">
        <v>4024</v>
      </c>
      <c r="K1158" s="36">
        <v>286</v>
      </c>
      <c r="L1158" s="36" t="s">
        <v>31</v>
      </c>
      <c r="M1158" s="31" t="s">
        <v>87</v>
      </c>
      <c r="N1158" s="24" t="s">
        <v>88</v>
      </c>
      <c r="O1158" s="24">
        <v>3</v>
      </c>
      <c r="P1158" s="24"/>
      <c r="Q1158" s="31" t="s">
        <v>34</v>
      </c>
      <c r="R1158" s="49"/>
      <c r="S1158" s="49"/>
      <c r="T1158" s="31" t="s">
        <v>35</v>
      </c>
      <c r="U1158" s="34"/>
      <c r="V1158" s="34"/>
      <c r="W1158" s="34" t="str">
        <f t="shared" si="0"/>
        <v/>
      </c>
      <c r="X1158" s="34" t="str">
        <f t="shared" si="1"/>
        <v/>
      </c>
    </row>
    <row r="1159" spans="1:24" ht="14.25" customHeight="1" x14ac:dyDescent="0.25">
      <c r="A1159" s="40">
        <v>0.18</v>
      </c>
      <c r="B1159" s="41" t="s">
        <v>4025</v>
      </c>
      <c r="C1159" s="24" t="s">
        <v>24</v>
      </c>
      <c r="D1159" s="24"/>
      <c r="E1159" s="24" t="s">
        <v>267</v>
      </c>
      <c r="F1159" s="24" t="s">
        <v>4026</v>
      </c>
      <c r="G1159" s="27" t="s">
        <v>83</v>
      </c>
      <c r="H1159" s="24" t="s">
        <v>84</v>
      </c>
      <c r="I1159" s="31" t="s">
        <v>4027</v>
      </c>
      <c r="J1159" s="24" t="s">
        <v>4028</v>
      </c>
      <c r="K1159" s="36">
        <v>287</v>
      </c>
      <c r="L1159" s="36" t="s">
        <v>31</v>
      </c>
      <c r="M1159" s="31" t="s">
        <v>87</v>
      </c>
      <c r="N1159" s="24" t="s">
        <v>88</v>
      </c>
      <c r="O1159" s="24">
        <v>3</v>
      </c>
      <c r="P1159" s="24"/>
      <c r="Q1159" s="31" t="s">
        <v>34</v>
      </c>
      <c r="R1159" s="49"/>
      <c r="S1159" s="49"/>
      <c r="T1159" s="31" t="s">
        <v>35</v>
      </c>
      <c r="U1159" s="34"/>
      <c r="V1159" s="34"/>
      <c r="W1159" s="34" t="str">
        <f t="shared" si="0"/>
        <v/>
      </c>
      <c r="X1159" s="34" t="str">
        <f t="shared" si="1"/>
        <v/>
      </c>
    </row>
    <row r="1160" spans="1:24" ht="14.25" customHeight="1" x14ac:dyDescent="0.25">
      <c r="A1160" s="40">
        <v>3.95</v>
      </c>
      <c r="B1160" s="41" t="s">
        <v>4029</v>
      </c>
      <c r="C1160" s="24" t="s">
        <v>669</v>
      </c>
      <c r="D1160" s="24"/>
      <c r="E1160" s="31" t="s">
        <v>670</v>
      </c>
      <c r="F1160" s="24" t="s">
        <v>4030</v>
      </c>
      <c r="G1160" s="31" t="s">
        <v>93</v>
      </c>
      <c r="H1160" s="24" t="s">
        <v>40</v>
      </c>
      <c r="I1160" s="31" t="s">
        <v>4031</v>
      </c>
      <c r="J1160" s="24" t="s">
        <v>4032</v>
      </c>
      <c r="K1160" s="36">
        <v>288</v>
      </c>
      <c r="L1160" s="36" t="s">
        <v>31</v>
      </c>
      <c r="M1160" s="31" t="s">
        <v>87</v>
      </c>
      <c r="N1160" s="24" t="s">
        <v>88</v>
      </c>
      <c r="O1160" s="24">
        <v>3</v>
      </c>
      <c r="P1160" s="24"/>
      <c r="Q1160" s="31" t="s">
        <v>34</v>
      </c>
      <c r="R1160" s="49" t="s">
        <v>45</v>
      </c>
      <c r="S1160" s="49"/>
      <c r="T1160" s="31" t="s">
        <v>35</v>
      </c>
      <c r="U1160" s="34"/>
      <c r="V1160" s="34"/>
      <c r="W1160" s="34" t="str">
        <f t="shared" si="0"/>
        <v/>
      </c>
      <c r="X1160" s="34" t="str">
        <f t="shared" si="1"/>
        <v/>
      </c>
    </row>
    <row r="1161" spans="1:24" ht="14.25" customHeight="1" x14ac:dyDescent="0.25">
      <c r="A1161" s="40">
        <v>0.65384615384615374</v>
      </c>
      <c r="B1161" s="24">
        <v>0.85</v>
      </c>
      <c r="C1161" s="24" t="s">
        <v>24</v>
      </c>
      <c r="D1161" s="24"/>
      <c r="E1161" s="24" t="s">
        <v>25</v>
      </c>
      <c r="F1161" s="24" t="s">
        <v>4033</v>
      </c>
      <c r="G1161" s="31" t="s">
        <v>27</v>
      </c>
      <c r="H1161" s="24" t="s">
        <v>28</v>
      </c>
      <c r="I1161" s="31" t="s">
        <v>4034</v>
      </c>
      <c r="J1161" s="24" t="s">
        <v>4035</v>
      </c>
      <c r="K1161" s="36">
        <v>538</v>
      </c>
      <c r="L1161" s="36" t="s">
        <v>31</v>
      </c>
      <c r="M1161" s="31" t="s">
        <v>1730</v>
      </c>
      <c r="N1161" s="24" t="s">
        <v>78</v>
      </c>
      <c r="O1161" s="24">
        <v>5</v>
      </c>
      <c r="P1161" s="24"/>
      <c r="Q1161" s="31" t="s">
        <v>34</v>
      </c>
      <c r="R1161" s="24"/>
      <c r="S1161" s="24"/>
      <c r="T1161" s="31" t="s">
        <v>35</v>
      </c>
      <c r="U1161" s="34"/>
      <c r="V1161" s="34"/>
      <c r="W1161" s="34" t="str">
        <f t="shared" si="0"/>
        <v/>
      </c>
      <c r="X1161" s="34" t="str">
        <f t="shared" si="1"/>
        <v/>
      </c>
    </row>
    <row r="1162" spans="1:24" ht="14.25" customHeight="1" x14ac:dyDescent="0.25">
      <c r="A1162" s="40">
        <v>35.04</v>
      </c>
      <c r="B1162" s="40">
        <v>56</v>
      </c>
      <c r="C1162" s="24" t="s">
        <v>1776</v>
      </c>
      <c r="D1162" s="24"/>
      <c r="E1162" s="24" t="s">
        <v>562</v>
      </c>
      <c r="F1162" s="24" t="s">
        <v>4036</v>
      </c>
      <c r="G1162" s="31" t="s">
        <v>46</v>
      </c>
      <c r="H1162" s="24" t="s">
        <v>1776</v>
      </c>
      <c r="I1162" s="31" t="s">
        <v>4037</v>
      </c>
      <c r="J1162" s="24" t="s">
        <v>4038</v>
      </c>
      <c r="K1162" s="36">
        <v>718</v>
      </c>
      <c r="L1162" s="36" t="s">
        <v>31</v>
      </c>
      <c r="M1162" s="31" t="s">
        <v>72</v>
      </c>
      <c r="N1162" s="24" t="s">
        <v>33</v>
      </c>
      <c r="O1162" s="24">
        <v>8</v>
      </c>
      <c r="P1162" s="24"/>
      <c r="Q1162" s="31" t="s">
        <v>34</v>
      </c>
      <c r="R1162" s="24"/>
      <c r="S1162" s="24"/>
      <c r="T1162" s="31" t="s">
        <v>35</v>
      </c>
      <c r="U1162" s="34"/>
      <c r="V1162" s="34"/>
      <c r="W1162" s="34" t="str">
        <f t="shared" si="0"/>
        <v/>
      </c>
      <c r="X1162" s="34" t="str">
        <f t="shared" si="1"/>
        <v/>
      </c>
    </row>
    <row r="1163" spans="1:24" ht="14.25" customHeight="1" x14ac:dyDescent="0.25">
      <c r="A1163" s="40">
        <v>11.9</v>
      </c>
      <c r="B1163" s="52" t="s">
        <v>4039</v>
      </c>
      <c r="C1163" s="24" t="s">
        <v>2170</v>
      </c>
      <c r="D1163" s="24"/>
      <c r="E1163" s="24" t="s">
        <v>2873</v>
      </c>
      <c r="F1163" s="24" t="s">
        <v>4040</v>
      </c>
      <c r="G1163" s="31" t="s">
        <v>180</v>
      </c>
      <c r="H1163" s="24" t="s">
        <v>40</v>
      </c>
      <c r="I1163" s="31" t="s">
        <v>4041</v>
      </c>
      <c r="J1163" s="24" t="s">
        <v>4042</v>
      </c>
      <c r="K1163" s="36">
        <v>365</v>
      </c>
      <c r="L1163" s="36" t="s">
        <v>31</v>
      </c>
      <c r="M1163" s="31" t="s">
        <v>87</v>
      </c>
      <c r="N1163" s="24" t="s">
        <v>88</v>
      </c>
      <c r="O1163" s="24">
        <v>3</v>
      </c>
      <c r="P1163" s="24"/>
      <c r="Q1163" s="31" t="s">
        <v>34</v>
      </c>
      <c r="R1163" s="49"/>
      <c r="S1163" s="49"/>
      <c r="T1163" s="31" t="s">
        <v>35</v>
      </c>
      <c r="U1163" s="34"/>
      <c r="V1163" s="34"/>
      <c r="W1163" s="34" t="str">
        <f t="shared" si="0"/>
        <v/>
      </c>
      <c r="X1163" s="34" t="str">
        <f t="shared" si="1"/>
        <v/>
      </c>
    </row>
    <row r="1164" spans="1:24" ht="14.25" customHeight="1" x14ac:dyDescent="0.25">
      <c r="A1164" s="40">
        <v>0.70799999999999996</v>
      </c>
      <c r="B1164" s="41">
        <v>2.2800000000000002</v>
      </c>
      <c r="C1164" s="24" t="s">
        <v>24</v>
      </c>
      <c r="D1164" s="24"/>
      <c r="E1164" s="24" t="s">
        <v>297</v>
      </c>
      <c r="F1164" s="24" t="s">
        <v>4043</v>
      </c>
      <c r="G1164" s="31" t="s">
        <v>321</v>
      </c>
      <c r="H1164" s="24" t="s">
        <v>28</v>
      </c>
      <c r="I1164" s="31" t="s">
        <v>4044</v>
      </c>
      <c r="J1164" s="24" t="s">
        <v>4045</v>
      </c>
      <c r="K1164" s="36">
        <v>106</v>
      </c>
      <c r="L1164" s="36" t="s">
        <v>31</v>
      </c>
      <c r="M1164" s="31" t="s">
        <v>622</v>
      </c>
      <c r="N1164" s="24" t="s">
        <v>33</v>
      </c>
      <c r="O1164" s="24">
        <v>6</v>
      </c>
      <c r="P1164" s="31" t="s">
        <v>623</v>
      </c>
      <c r="Q1164" s="31" t="s">
        <v>34</v>
      </c>
      <c r="R1164" s="24"/>
      <c r="S1164" s="24" t="s">
        <v>329</v>
      </c>
      <c r="T1164" s="31" t="s">
        <v>35</v>
      </c>
      <c r="U1164" s="34"/>
      <c r="V1164" s="34"/>
      <c r="W1164" s="34" t="str">
        <f t="shared" si="0"/>
        <v/>
      </c>
      <c r="X1164" s="34" t="str">
        <f t="shared" si="1"/>
        <v/>
      </c>
    </row>
    <row r="1165" spans="1:24" ht="14.25" customHeight="1" x14ac:dyDescent="0.25">
      <c r="A1165" s="40">
        <v>0.77500000000000002</v>
      </c>
      <c r="B1165" s="41" t="s">
        <v>256</v>
      </c>
      <c r="C1165" s="24" t="s">
        <v>1183</v>
      </c>
      <c r="D1165" s="24"/>
      <c r="E1165" s="24" t="s">
        <v>122</v>
      </c>
      <c r="F1165" s="24" t="s">
        <v>4046</v>
      </c>
      <c r="G1165" s="31" t="s">
        <v>110</v>
      </c>
      <c r="H1165" s="24" t="s">
        <v>84</v>
      </c>
      <c r="I1165" s="31" t="s">
        <v>4047</v>
      </c>
      <c r="J1165" s="24" t="s">
        <v>4048</v>
      </c>
      <c r="K1165" s="36">
        <v>819</v>
      </c>
      <c r="L1165" s="36" t="s">
        <v>31</v>
      </c>
      <c r="M1165" s="31" t="s">
        <v>4049</v>
      </c>
      <c r="N1165" s="24" t="s">
        <v>88</v>
      </c>
      <c r="O1165" s="24">
        <v>7</v>
      </c>
      <c r="P1165" s="24"/>
      <c r="Q1165" s="31" t="s">
        <v>34</v>
      </c>
      <c r="R1165" s="24"/>
      <c r="S1165" s="24"/>
      <c r="T1165" s="31" t="s">
        <v>35</v>
      </c>
      <c r="U1165" s="34"/>
      <c r="V1165" s="34"/>
      <c r="W1165" s="34" t="str">
        <f t="shared" si="0"/>
        <v/>
      </c>
      <c r="X1165" s="34" t="str">
        <f t="shared" si="1"/>
        <v/>
      </c>
    </row>
    <row r="1166" spans="1:24" ht="14.25" customHeight="1" x14ac:dyDescent="0.25">
      <c r="A1166" s="24">
        <v>0.3</v>
      </c>
      <c r="B1166" s="24" t="s">
        <v>4050</v>
      </c>
      <c r="C1166" s="24" t="s">
        <v>24</v>
      </c>
      <c r="D1166" s="24"/>
      <c r="E1166" s="24" t="s">
        <v>1362</v>
      </c>
      <c r="F1166" s="24" t="s">
        <v>4051</v>
      </c>
      <c r="G1166" s="31" t="s">
        <v>69</v>
      </c>
      <c r="H1166" s="24" t="s">
        <v>84</v>
      </c>
      <c r="I1166" s="31" t="s">
        <v>4052</v>
      </c>
      <c r="J1166" s="24" t="s">
        <v>4053</v>
      </c>
      <c r="K1166" s="36">
        <v>307</v>
      </c>
      <c r="L1166" s="36" t="s">
        <v>31</v>
      </c>
      <c r="M1166" s="31" t="s">
        <v>249</v>
      </c>
      <c r="N1166" s="24" t="s">
        <v>185</v>
      </c>
      <c r="O1166" s="24">
        <v>3</v>
      </c>
      <c r="P1166" s="24"/>
      <c r="Q1166" s="31" t="s">
        <v>66</v>
      </c>
      <c r="R1166" s="24"/>
      <c r="S1166" s="24" t="s">
        <v>2161</v>
      </c>
      <c r="T1166" s="31" t="s">
        <v>35</v>
      </c>
      <c r="U1166" s="34"/>
      <c r="V1166" s="34"/>
      <c r="W1166" s="34" t="str">
        <f t="shared" si="0"/>
        <v/>
      </c>
      <c r="X1166" s="34" t="str">
        <f t="shared" si="1"/>
        <v/>
      </c>
    </row>
    <row r="1167" spans="1:24" ht="14.25" customHeight="1" x14ac:dyDescent="0.25">
      <c r="A1167" s="43">
        <v>0.99597000000000002</v>
      </c>
      <c r="B1167" s="43" t="s">
        <v>4054</v>
      </c>
      <c r="C1167" s="44" t="s">
        <v>24</v>
      </c>
      <c r="D1167" s="44"/>
      <c r="E1167" s="44" t="s">
        <v>1057</v>
      </c>
      <c r="F1167" s="44" t="s">
        <v>4055</v>
      </c>
      <c r="G1167" s="62" t="s">
        <v>83</v>
      </c>
      <c r="H1167" s="44" t="s">
        <v>84</v>
      </c>
      <c r="I1167" s="62" t="s">
        <v>4056</v>
      </c>
      <c r="J1167" s="44" t="s">
        <v>4057</v>
      </c>
      <c r="K1167" s="53">
        <v>32</v>
      </c>
      <c r="L1167" s="53" t="s">
        <v>31</v>
      </c>
      <c r="M1167" s="62" t="s">
        <v>170</v>
      </c>
      <c r="N1167" s="44" t="s">
        <v>129</v>
      </c>
      <c r="O1167" s="44">
        <v>1</v>
      </c>
      <c r="P1167" s="44"/>
      <c r="Q1167" s="62" t="s">
        <v>34</v>
      </c>
      <c r="R1167" s="44"/>
      <c r="S1167" s="44"/>
      <c r="T1167" s="62" t="s">
        <v>35</v>
      </c>
      <c r="U1167" s="34"/>
      <c r="V1167" s="34"/>
      <c r="W1167" s="34" t="str">
        <f t="shared" si="0"/>
        <v/>
      </c>
      <c r="X1167" s="34" t="str">
        <f t="shared" si="1"/>
        <v/>
      </c>
    </row>
    <row r="1168" spans="1:24" ht="14.25" customHeight="1" x14ac:dyDescent="0.25">
      <c r="A1168" s="40">
        <v>0.71999999999999975</v>
      </c>
      <c r="B1168" s="40">
        <v>3.5</v>
      </c>
      <c r="C1168" s="24" t="s">
        <v>24</v>
      </c>
      <c r="D1168" s="24"/>
      <c r="E1168" s="24" t="s">
        <v>591</v>
      </c>
      <c r="F1168" s="24" t="s">
        <v>4058</v>
      </c>
      <c r="G1168" s="27" t="s">
        <v>39</v>
      </c>
      <c r="H1168" s="24" t="s">
        <v>28</v>
      </c>
      <c r="I1168" s="31" t="s">
        <v>4059</v>
      </c>
      <c r="J1168" s="24" t="s">
        <v>4060</v>
      </c>
      <c r="K1168" s="36">
        <v>107</v>
      </c>
      <c r="L1168" s="36" t="s">
        <v>31</v>
      </c>
      <c r="M1168" s="31" t="s">
        <v>622</v>
      </c>
      <c r="N1168" s="24" t="s">
        <v>33</v>
      </c>
      <c r="O1168" s="24">
        <v>6</v>
      </c>
      <c r="P1168" s="31" t="s">
        <v>623</v>
      </c>
      <c r="Q1168" s="31" t="s">
        <v>34</v>
      </c>
      <c r="R1168" s="24"/>
      <c r="S1168" s="24" t="s">
        <v>329</v>
      </c>
      <c r="T1168" s="31" t="s">
        <v>35</v>
      </c>
      <c r="U1168" s="34"/>
      <c r="V1168" s="34"/>
      <c r="W1168" s="34" t="str">
        <f t="shared" si="0"/>
        <v/>
      </c>
      <c r="X1168" s="34" t="str">
        <f t="shared" si="1"/>
        <v/>
      </c>
    </row>
    <row r="1169" spans="1:24" ht="14.25" customHeight="1" x14ac:dyDescent="0.25">
      <c r="A1169" s="40">
        <v>2</v>
      </c>
      <c r="B1169" s="40">
        <v>6</v>
      </c>
      <c r="C1169" s="24" t="s">
        <v>24</v>
      </c>
      <c r="D1169" s="24"/>
      <c r="E1169" s="24" t="s">
        <v>161</v>
      </c>
      <c r="F1169" s="24" t="s">
        <v>4061</v>
      </c>
      <c r="G1169" s="31" t="s">
        <v>69</v>
      </c>
      <c r="H1169" s="24" t="s">
        <v>28</v>
      </c>
      <c r="I1169" s="31" t="s">
        <v>4062</v>
      </c>
      <c r="J1169" s="24" t="s">
        <v>4063</v>
      </c>
      <c r="K1169" s="36">
        <v>108</v>
      </c>
      <c r="L1169" s="36" t="s">
        <v>31</v>
      </c>
      <c r="M1169" s="31" t="s">
        <v>622</v>
      </c>
      <c r="N1169" s="24" t="s">
        <v>33</v>
      </c>
      <c r="O1169" s="24">
        <v>6</v>
      </c>
      <c r="P1169" s="31" t="s">
        <v>623</v>
      </c>
      <c r="Q1169" s="31" t="s">
        <v>34</v>
      </c>
      <c r="R1169" s="24"/>
      <c r="S1169" s="24" t="s">
        <v>329</v>
      </c>
      <c r="T1169" s="31" t="s">
        <v>35</v>
      </c>
      <c r="U1169" s="34"/>
      <c r="V1169" s="34"/>
      <c r="W1169" s="34" t="str">
        <f t="shared" si="0"/>
        <v/>
      </c>
      <c r="X1169" s="34" t="str">
        <f t="shared" si="1"/>
        <v/>
      </c>
    </row>
    <row r="1170" spans="1:24" ht="14.25" customHeight="1" x14ac:dyDescent="0.25">
      <c r="A1170" s="40">
        <v>0.66</v>
      </c>
      <c r="B1170" s="41">
        <v>1.44</v>
      </c>
      <c r="C1170" s="24" t="s">
        <v>24</v>
      </c>
      <c r="D1170" s="24"/>
      <c r="E1170" s="24" t="s">
        <v>161</v>
      </c>
      <c r="F1170" s="24" t="s">
        <v>4061</v>
      </c>
      <c r="G1170" s="31" t="s">
        <v>69</v>
      </c>
      <c r="H1170" s="24" t="s">
        <v>28</v>
      </c>
      <c r="I1170" s="31" t="s">
        <v>4064</v>
      </c>
      <c r="J1170" s="24" t="s">
        <v>4065</v>
      </c>
      <c r="K1170" s="36">
        <v>109</v>
      </c>
      <c r="L1170" s="36" t="s">
        <v>31</v>
      </c>
      <c r="M1170" s="31" t="s">
        <v>622</v>
      </c>
      <c r="N1170" s="24" t="s">
        <v>33</v>
      </c>
      <c r="O1170" s="24">
        <v>6</v>
      </c>
      <c r="P1170" s="31" t="s">
        <v>623</v>
      </c>
      <c r="Q1170" s="31" t="s">
        <v>34</v>
      </c>
      <c r="R1170" s="24"/>
      <c r="S1170" s="24" t="s">
        <v>329</v>
      </c>
      <c r="T1170" s="31" t="s">
        <v>35</v>
      </c>
      <c r="U1170" s="34"/>
      <c r="V1170" s="34"/>
      <c r="W1170" s="34" t="str">
        <f t="shared" si="0"/>
        <v/>
      </c>
      <c r="X1170" s="34" t="str">
        <f t="shared" si="1"/>
        <v/>
      </c>
    </row>
    <row r="1171" spans="1:24" ht="14.25" customHeight="1" x14ac:dyDescent="0.25">
      <c r="A1171" s="24">
        <v>0.89900000000000002</v>
      </c>
      <c r="B1171" s="24"/>
      <c r="C1171" s="24" t="s">
        <v>24</v>
      </c>
      <c r="D1171" s="24"/>
      <c r="E1171" s="24" t="s">
        <v>618</v>
      </c>
      <c r="F1171" s="24" t="s">
        <v>4066</v>
      </c>
      <c r="G1171" s="27" t="s">
        <v>39</v>
      </c>
      <c r="H1171" s="24" t="s">
        <v>84</v>
      </c>
      <c r="I1171" s="31" t="s">
        <v>4067</v>
      </c>
      <c r="J1171" s="24" t="s">
        <v>4068</v>
      </c>
      <c r="K1171" s="36">
        <v>257</v>
      </c>
      <c r="L1171" s="36" t="s">
        <v>31</v>
      </c>
      <c r="M1171" s="31" t="s">
        <v>249</v>
      </c>
      <c r="N1171" s="24" t="s">
        <v>185</v>
      </c>
      <c r="O1171" s="24">
        <v>3</v>
      </c>
      <c r="P1171" s="24"/>
      <c r="Q1171" s="31" t="s">
        <v>66</v>
      </c>
      <c r="R1171" s="24"/>
      <c r="S1171" s="24"/>
      <c r="T1171" s="31" t="s">
        <v>35</v>
      </c>
      <c r="U1171" s="34"/>
      <c r="V1171" s="34"/>
      <c r="W1171" s="34" t="str">
        <f t="shared" si="0"/>
        <v/>
      </c>
      <c r="X1171" s="34" t="str">
        <f t="shared" si="1"/>
        <v/>
      </c>
    </row>
    <row r="1172" spans="1:24" ht="14.25" customHeight="1" x14ac:dyDescent="0.25">
      <c r="A1172" s="24">
        <v>0.95</v>
      </c>
      <c r="B1172" s="24" t="s">
        <v>4069</v>
      </c>
      <c r="C1172" s="24" t="s">
        <v>24</v>
      </c>
      <c r="D1172" s="24"/>
      <c r="E1172" s="24" t="s">
        <v>297</v>
      </c>
      <c r="F1172" s="24" t="s">
        <v>4070</v>
      </c>
      <c r="G1172" s="31" t="s">
        <v>110</v>
      </c>
      <c r="H1172" s="24" t="s">
        <v>84</v>
      </c>
      <c r="I1172" s="31" t="s">
        <v>4071</v>
      </c>
      <c r="J1172" s="24" t="s">
        <v>4072</v>
      </c>
      <c r="K1172" s="36">
        <v>256</v>
      </c>
      <c r="L1172" s="36" t="s">
        <v>31</v>
      </c>
      <c r="M1172" s="31" t="s">
        <v>249</v>
      </c>
      <c r="N1172" s="24" t="s">
        <v>185</v>
      </c>
      <c r="O1172" s="24">
        <v>3</v>
      </c>
      <c r="P1172" s="24"/>
      <c r="Q1172" s="31" t="s">
        <v>66</v>
      </c>
      <c r="R1172" s="24"/>
      <c r="S1172" s="24"/>
      <c r="T1172" s="31" t="s">
        <v>35</v>
      </c>
      <c r="U1172" s="34"/>
      <c r="V1172" s="34"/>
      <c r="W1172" s="34" t="str">
        <f t="shared" si="0"/>
        <v/>
      </c>
      <c r="X1172" s="34" t="str">
        <f t="shared" si="1"/>
        <v/>
      </c>
    </row>
    <row r="1173" spans="1:24" ht="14.25" customHeight="1" x14ac:dyDescent="0.25">
      <c r="A1173" s="24">
        <v>2.8639999999999999</v>
      </c>
      <c r="B1173" s="24" t="s">
        <v>124</v>
      </c>
      <c r="C1173" s="24" t="s">
        <v>24</v>
      </c>
      <c r="D1173" s="24"/>
      <c r="E1173" s="24" t="s">
        <v>1725</v>
      </c>
      <c r="F1173" s="24" t="s">
        <v>4073</v>
      </c>
      <c r="G1173" s="31" t="s">
        <v>1727</v>
      </c>
      <c r="H1173" s="24" t="s">
        <v>84</v>
      </c>
      <c r="I1173" s="31" t="s">
        <v>4074</v>
      </c>
      <c r="J1173" s="24" t="s">
        <v>4075</v>
      </c>
      <c r="K1173" s="36">
        <v>255</v>
      </c>
      <c r="L1173" s="36" t="s">
        <v>31</v>
      </c>
      <c r="M1173" s="31" t="s">
        <v>249</v>
      </c>
      <c r="N1173" s="24" t="s">
        <v>185</v>
      </c>
      <c r="O1173" s="24">
        <v>3</v>
      </c>
      <c r="P1173" s="24"/>
      <c r="Q1173" s="31" t="s">
        <v>66</v>
      </c>
      <c r="R1173" s="24"/>
      <c r="S1173" s="24"/>
      <c r="T1173" s="31" t="s">
        <v>35</v>
      </c>
      <c r="U1173" s="34"/>
      <c r="V1173" s="34"/>
      <c r="W1173" s="34" t="str">
        <f t="shared" si="0"/>
        <v/>
      </c>
      <c r="X1173" s="34" t="str">
        <f t="shared" si="1"/>
        <v/>
      </c>
    </row>
    <row r="1174" spans="1:24" ht="14.25" customHeight="1" x14ac:dyDescent="0.25">
      <c r="A1174" s="24">
        <v>1.1990000000000001</v>
      </c>
      <c r="B1174" s="24"/>
      <c r="C1174" s="24" t="s">
        <v>24</v>
      </c>
      <c r="D1174" s="24"/>
      <c r="E1174" s="24" t="s">
        <v>618</v>
      </c>
      <c r="F1174" s="24" t="s">
        <v>4076</v>
      </c>
      <c r="G1174" s="27" t="s">
        <v>39</v>
      </c>
      <c r="H1174" s="24" t="s">
        <v>84</v>
      </c>
      <c r="I1174" s="31" t="s">
        <v>4077</v>
      </c>
      <c r="J1174" s="24" t="s">
        <v>4078</v>
      </c>
      <c r="K1174" s="36">
        <v>254</v>
      </c>
      <c r="L1174" s="36" t="s">
        <v>31</v>
      </c>
      <c r="M1174" s="31" t="s">
        <v>249</v>
      </c>
      <c r="N1174" s="24" t="s">
        <v>185</v>
      </c>
      <c r="O1174" s="24">
        <v>3</v>
      </c>
      <c r="P1174" s="24"/>
      <c r="Q1174" s="31" t="s">
        <v>66</v>
      </c>
      <c r="R1174" s="24"/>
      <c r="S1174" s="24"/>
      <c r="T1174" s="31" t="s">
        <v>35</v>
      </c>
      <c r="U1174" s="34"/>
      <c r="V1174" s="34"/>
      <c r="W1174" s="34" t="str">
        <f t="shared" si="0"/>
        <v/>
      </c>
      <c r="X1174" s="34" t="str">
        <f t="shared" si="1"/>
        <v/>
      </c>
    </row>
    <row r="1175" spans="1:24" ht="14.25" customHeight="1" x14ac:dyDescent="0.25">
      <c r="A1175" s="24">
        <v>2775</v>
      </c>
      <c r="B1175" s="31" t="s">
        <v>4079</v>
      </c>
      <c r="C1175" s="24" t="s">
        <v>49</v>
      </c>
      <c r="D1175" s="24"/>
      <c r="E1175" s="24" t="s">
        <v>1083</v>
      </c>
      <c r="F1175" s="24" t="s">
        <v>4080</v>
      </c>
      <c r="G1175" s="31" t="s">
        <v>110</v>
      </c>
      <c r="H1175" s="24" t="s">
        <v>40</v>
      </c>
      <c r="I1175" s="31" t="s">
        <v>4081</v>
      </c>
      <c r="J1175" s="24" t="s">
        <v>4082</v>
      </c>
      <c r="K1175" s="36">
        <v>258</v>
      </c>
      <c r="L1175" s="36" t="s">
        <v>31</v>
      </c>
      <c r="M1175" s="31" t="s">
        <v>249</v>
      </c>
      <c r="N1175" s="24" t="s">
        <v>185</v>
      </c>
      <c r="O1175" s="24">
        <v>3</v>
      </c>
      <c r="P1175" s="24"/>
      <c r="Q1175" s="31" t="s">
        <v>66</v>
      </c>
      <c r="R1175" s="24"/>
      <c r="S1175" s="24"/>
      <c r="T1175" s="31" t="s">
        <v>35</v>
      </c>
      <c r="U1175" s="34"/>
      <c r="V1175" s="34"/>
      <c r="W1175" s="34" t="str">
        <f t="shared" si="0"/>
        <v/>
      </c>
      <c r="X1175" s="34" t="str">
        <f t="shared" si="1"/>
        <v/>
      </c>
    </row>
    <row r="1176" spans="1:24" ht="14.25" customHeight="1" x14ac:dyDescent="0.25">
      <c r="A1176" s="24">
        <v>0.19800000000000001</v>
      </c>
      <c r="B1176" s="24" t="s">
        <v>4083</v>
      </c>
      <c r="C1176" s="24" t="s">
        <v>348</v>
      </c>
      <c r="D1176" s="24"/>
      <c r="E1176" s="24" t="s">
        <v>846</v>
      </c>
      <c r="F1176" s="24" t="s">
        <v>4084</v>
      </c>
      <c r="G1176" s="31" t="s">
        <v>83</v>
      </c>
      <c r="H1176" s="24" t="s">
        <v>84</v>
      </c>
      <c r="I1176" s="31" t="s">
        <v>4085</v>
      </c>
      <c r="J1176" s="24" t="s">
        <v>4086</v>
      </c>
      <c r="K1176" s="36">
        <v>476</v>
      </c>
      <c r="L1176" s="36" t="s">
        <v>31</v>
      </c>
      <c r="M1176" s="31" t="s">
        <v>234</v>
      </c>
      <c r="N1176" s="24" t="s">
        <v>88</v>
      </c>
      <c r="O1176" s="24">
        <v>5</v>
      </c>
      <c r="P1176" s="24"/>
      <c r="Q1176" s="31" t="s">
        <v>34</v>
      </c>
      <c r="R1176" s="24"/>
      <c r="S1176" s="24"/>
      <c r="T1176" s="31" t="s">
        <v>35</v>
      </c>
      <c r="U1176" s="34"/>
      <c r="V1176" s="34"/>
      <c r="W1176" s="34" t="str">
        <f t="shared" si="0"/>
        <v/>
      </c>
      <c r="X1176" s="34" t="str">
        <f t="shared" si="1"/>
        <v/>
      </c>
    </row>
    <row r="1177" spans="1:24" ht="14.25" customHeight="1" x14ac:dyDescent="0.25">
      <c r="A1177" s="24">
        <v>0.69899999999999995</v>
      </c>
      <c r="B1177" s="24" t="s">
        <v>4087</v>
      </c>
      <c r="C1177" s="24" t="s">
        <v>4088</v>
      </c>
      <c r="D1177" s="24"/>
      <c r="E1177" s="24" t="s">
        <v>230</v>
      </c>
      <c r="F1177" s="24" t="s">
        <v>4089</v>
      </c>
      <c r="G1177" s="31" t="s">
        <v>100</v>
      </c>
      <c r="H1177" s="24" t="s">
        <v>4090</v>
      </c>
      <c r="I1177" s="31" t="s">
        <v>4085</v>
      </c>
      <c r="J1177" s="24" t="s">
        <v>4091</v>
      </c>
      <c r="K1177" s="30">
        <v>477</v>
      </c>
      <c r="L1177" s="30" t="s">
        <v>31</v>
      </c>
      <c r="M1177" s="31" t="s">
        <v>234</v>
      </c>
      <c r="N1177" s="24" t="s">
        <v>88</v>
      </c>
      <c r="O1177" s="24">
        <v>5</v>
      </c>
      <c r="P1177" s="24"/>
      <c r="Q1177" s="31" t="s">
        <v>34</v>
      </c>
      <c r="R1177" s="24"/>
      <c r="S1177" s="24"/>
      <c r="T1177" s="31" t="s">
        <v>35</v>
      </c>
      <c r="U1177" s="34"/>
      <c r="V1177" s="34"/>
      <c r="W1177" s="34" t="str">
        <f t="shared" si="0"/>
        <v/>
      </c>
      <c r="X1177" s="34" t="str">
        <f t="shared" si="1"/>
        <v/>
      </c>
    </row>
    <row r="1178" spans="1:24" ht="14.25" customHeight="1" x14ac:dyDescent="0.25">
      <c r="A1178" s="24">
        <v>0.69899999999999995</v>
      </c>
      <c r="B1178" s="24" t="s">
        <v>550</v>
      </c>
      <c r="C1178" s="24" t="s">
        <v>4092</v>
      </c>
      <c r="D1178" s="24"/>
      <c r="E1178" s="24" t="s">
        <v>552</v>
      </c>
      <c r="F1178" s="24" t="s">
        <v>4093</v>
      </c>
      <c r="G1178" s="31" t="s">
        <v>110</v>
      </c>
      <c r="H1178" s="24" t="s">
        <v>4090</v>
      </c>
      <c r="I1178" s="31" t="s">
        <v>4085</v>
      </c>
      <c r="J1178" s="24" t="s">
        <v>4091</v>
      </c>
      <c r="K1178" s="35">
        <v>477</v>
      </c>
      <c r="L1178" s="35" t="s">
        <v>47</v>
      </c>
      <c r="M1178" s="31" t="s">
        <v>234</v>
      </c>
      <c r="N1178" s="24" t="s">
        <v>88</v>
      </c>
      <c r="O1178" s="24">
        <v>5</v>
      </c>
      <c r="P1178" s="24"/>
      <c r="Q1178" s="31" t="s">
        <v>34</v>
      </c>
      <c r="R1178" s="24"/>
      <c r="S1178" s="24"/>
      <c r="T1178" s="31" t="s">
        <v>35</v>
      </c>
      <c r="U1178" s="34"/>
      <c r="V1178" s="34"/>
      <c r="W1178" s="34" t="str">
        <f t="shared" si="0"/>
        <v/>
      </c>
      <c r="X1178" s="34" t="str">
        <f t="shared" si="1"/>
        <v/>
      </c>
    </row>
    <row r="1179" spans="1:24" ht="14.25" customHeight="1" x14ac:dyDescent="0.25">
      <c r="A1179" s="24">
        <v>0.85709999999999997</v>
      </c>
      <c r="B1179" s="24" t="s">
        <v>4094</v>
      </c>
      <c r="C1179" s="24" t="s">
        <v>24</v>
      </c>
      <c r="D1179" s="24"/>
      <c r="E1179" s="24" t="s">
        <v>3666</v>
      </c>
      <c r="F1179" s="24" t="s">
        <v>4095</v>
      </c>
      <c r="G1179" s="31" t="s">
        <v>110</v>
      </c>
      <c r="H1179" s="24" t="s">
        <v>84</v>
      </c>
      <c r="I1179" s="31" t="s">
        <v>4096</v>
      </c>
      <c r="J1179" s="24" t="s">
        <v>4097</v>
      </c>
      <c r="K1179" s="36">
        <v>478</v>
      </c>
      <c r="L1179" s="36" t="s">
        <v>31</v>
      </c>
      <c r="M1179" s="31" t="s">
        <v>234</v>
      </c>
      <c r="N1179" s="24" t="s">
        <v>88</v>
      </c>
      <c r="O1179" s="24">
        <v>5</v>
      </c>
      <c r="P1179" s="24"/>
      <c r="Q1179" s="31" t="s">
        <v>34</v>
      </c>
      <c r="R1179" s="24"/>
      <c r="S1179" s="24"/>
      <c r="T1179" s="31" t="s">
        <v>35</v>
      </c>
      <c r="U1179" s="34"/>
      <c r="V1179" s="34"/>
      <c r="W1179" s="34" t="str">
        <f t="shared" si="0"/>
        <v/>
      </c>
      <c r="X1179" s="34" t="str">
        <f t="shared" si="1"/>
        <v/>
      </c>
    </row>
    <row r="1180" spans="1:24" ht="14.25" customHeight="1" x14ac:dyDescent="0.25">
      <c r="A1180" s="24">
        <v>1.57</v>
      </c>
      <c r="B1180" s="24" t="s">
        <v>4098</v>
      </c>
      <c r="C1180" s="24" t="s">
        <v>4099</v>
      </c>
      <c r="D1180" s="24"/>
      <c r="E1180" s="24" t="s">
        <v>230</v>
      </c>
      <c r="F1180" s="24" t="s">
        <v>4089</v>
      </c>
      <c r="G1180" s="31" t="s">
        <v>100</v>
      </c>
      <c r="H1180" s="24" t="s">
        <v>40</v>
      </c>
      <c r="I1180" s="31" t="s">
        <v>4100</v>
      </c>
      <c r="J1180" s="24" t="s">
        <v>4101</v>
      </c>
      <c r="K1180" s="30">
        <v>479</v>
      </c>
      <c r="L1180" s="30" t="s">
        <v>31</v>
      </c>
      <c r="M1180" s="31" t="s">
        <v>234</v>
      </c>
      <c r="N1180" s="24" t="s">
        <v>88</v>
      </c>
      <c r="O1180" s="24">
        <v>5</v>
      </c>
      <c r="P1180" s="24"/>
      <c r="Q1180" s="31" t="s">
        <v>34</v>
      </c>
      <c r="R1180" s="24"/>
      <c r="S1180" s="24"/>
      <c r="T1180" s="31" t="s">
        <v>35</v>
      </c>
      <c r="U1180" s="34"/>
      <c r="V1180" s="34"/>
      <c r="W1180" s="34" t="str">
        <f t="shared" si="0"/>
        <v/>
      </c>
      <c r="X1180" s="34" t="str">
        <f t="shared" si="1"/>
        <v/>
      </c>
    </row>
    <row r="1181" spans="1:24" ht="14.25" customHeight="1" x14ac:dyDescent="0.25">
      <c r="A1181" s="24">
        <v>1.57</v>
      </c>
      <c r="B1181" s="24" t="s">
        <v>2603</v>
      </c>
      <c r="C1181" s="24" t="s">
        <v>2660</v>
      </c>
      <c r="D1181" s="24"/>
      <c r="E1181" s="24" t="s">
        <v>552</v>
      </c>
      <c r="F1181" s="24" t="s">
        <v>4102</v>
      </c>
      <c r="G1181" s="31" t="s">
        <v>110</v>
      </c>
      <c r="H1181" s="24" t="s">
        <v>40</v>
      </c>
      <c r="I1181" s="31" t="s">
        <v>4100</v>
      </c>
      <c r="J1181" s="24" t="s">
        <v>4101</v>
      </c>
      <c r="K1181" s="35">
        <v>479</v>
      </c>
      <c r="L1181" s="35" t="s">
        <v>47</v>
      </c>
      <c r="M1181" s="31" t="s">
        <v>234</v>
      </c>
      <c r="N1181" s="24" t="s">
        <v>88</v>
      </c>
      <c r="O1181" s="24">
        <v>5</v>
      </c>
      <c r="P1181" s="24"/>
      <c r="Q1181" s="31" t="s">
        <v>34</v>
      </c>
      <c r="R1181" s="24" t="s">
        <v>45</v>
      </c>
      <c r="S1181" s="24"/>
      <c r="T1181" s="31" t="s">
        <v>35</v>
      </c>
      <c r="U1181" s="34"/>
      <c r="V1181" s="34"/>
      <c r="W1181" s="34" t="str">
        <f t="shared" si="0"/>
        <v/>
      </c>
      <c r="X1181" s="34" t="str">
        <f t="shared" si="1"/>
        <v/>
      </c>
    </row>
    <row r="1182" spans="1:24" ht="14.25" customHeight="1" x14ac:dyDescent="0.25">
      <c r="A1182" s="40">
        <v>1.57</v>
      </c>
      <c r="B1182" s="40" t="s">
        <v>4103</v>
      </c>
      <c r="C1182" s="24" t="s">
        <v>2444</v>
      </c>
      <c r="D1182" s="24"/>
      <c r="E1182" s="36" t="s">
        <v>178</v>
      </c>
      <c r="F1182" s="24" t="s">
        <v>4104</v>
      </c>
      <c r="G1182" s="31" t="s">
        <v>180</v>
      </c>
      <c r="H1182" s="24" t="s">
        <v>40</v>
      </c>
      <c r="I1182" s="31" t="s">
        <v>4100</v>
      </c>
      <c r="J1182" s="24" t="s">
        <v>4101</v>
      </c>
      <c r="K1182" s="35">
        <v>479</v>
      </c>
      <c r="L1182" s="35" t="s">
        <v>48</v>
      </c>
      <c r="M1182" s="31" t="s">
        <v>234</v>
      </c>
      <c r="N1182" s="24" t="s">
        <v>88</v>
      </c>
      <c r="O1182" s="24">
        <v>5</v>
      </c>
      <c r="P1182" s="24"/>
      <c r="Q1182" s="31" t="s">
        <v>34</v>
      </c>
      <c r="R1182" s="24" t="s">
        <v>45</v>
      </c>
      <c r="S1182" s="24"/>
      <c r="T1182" s="31" t="s">
        <v>35</v>
      </c>
      <c r="U1182" s="34"/>
      <c r="V1182" s="34"/>
      <c r="W1182" s="34" t="str">
        <f t="shared" si="0"/>
        <v/>
      </c>
      <c r="X1182" s="34" t="str">
        <f t="shared" si="1"/>
        <v/>
      </c>
    </row>
    <row r="1183" spans="1:24" ht="14.25" customHeight="1" x14ac:dyDescent="0.25">
      <c r="A1183" s="40">
        <v>1.57</v>
      </c>
      <c r="B1183" s="40" t="s">
        <v>4105</v>
      </c>
      <c r="C1183" s="24" t="s">
        <v>2218</v>
      </c>
      <c r="D1183" s="24"/>
      <c r="E1183" s="24" t="s">
        <v>514</v>
      </c>
      <c r="F1183" s="24" t="s">
        <v>4106</v>
      </c>
      <c r="G1183" s="31" t="s">
        <v>93</v>
      </c>
      <c r="H1183" s="24" t="s">
        <v>40</v>
      </c>
      <c r="I1183" s="31" t="s">
        <v>4100</v>
      </c>
      <c r="J1183" s="24" t="s">
        <v>4101</v>
      </c>
      <c r="K1183" s="35">
        <v>479</v>
      </c>
      <c r="L1183" s="35" t="s">
        <v>425</v>
      </c>
      <c r="M1183" s="31" t="s">
        <v>234</v>
      </c>
      <c r="N1183" s="24" t="s">
        <v>88</v>
      </c>
      <c r="O1183" s="24">
        <v>5</v>
      </c>
      <c r="P1183" s="24"/>
      <c r="Q1183" s="31" t="s">
        <v>34</v>
      </c>
      <c r="R1183" s="24" t="s">
        <v>45</v>
      </c>
      <c r="S1183" s="24"/>
      <c r="T1183" s="31" t="s">
        <v>35</v>
      </c>
      <c r="U1183" s="34"/>
      <c r="V1183" s="34"/>
      <c r="W1183" s="34" t="str">
        <f t="shared" si="0"/>
        <v/>
      </c>
      <c r="X1183" s="34" t="str">
        <f t="shared" si="1"/>
        <v/>
      </c>
    </row>
    <row r="1184" spans="1:24" ht="14.25" customHeight="1" x14ac:dyDescent="0.25">
      <c r="A1184" s="40">
        <v>1.57</v>
      </c>
      <c r="B1184" s="40" t="s">
        <v>4107</v>
      </c>
      <c r="C1184" s="24" t="s">
        <v>2218</v>
      </c>
      <c r="D1184" s="24"/>
      <c r="E1184" s="24" t="s">
        <v>122</v>
      </c>
      <c r="F1184" s="24" t="s">
        <v>4108</v>
      </c>
      <c r="G1184" s="31" t="s">
        <v>93</v>
      </c>
      <c r="H1184" s="24" t="s">
        <v>40</v>
      </c>
      <c r="I1184" s="31" t="s">
        <v>4100</v>
      </c>
      <c r="J1184" s="24" t="s">
        <v>4101</v>
      </c>
      <c r="K1184" s="35">
        <v>479</v>
      </c>
      <c r="L1184" s="35" t="s">
        <v>430</v>
      </c>
      <c r="M1184" s="31" t="s">
        <v>234</v>
      </c>
      <c r="N1184" s="24" t="s">
        <v>88</v>
      </c>
      <c r="O1184" s="24">
        <v>5</v>
      </c>
      <c r="P1184" s="24"/>
      <c r="Q1184" s="31" t="s">
        <v>34</v>
      </c>
      <c r="R1184" s="24" t="s">
        <v>45</v>
      </c>
      <c r="S1184" s="24"/>
      <c r="T1184" s="31" t="s">
        <v>35</v>
      </c>
      <c r="U1184" s="34"/>
      <c r="V1184" s="34"/>
      <c r="W1184" s="34" t="str">
        <f t="shared" si="0"/>
        <v/>
      </c>
      <c r="X1184" s="34" t="str">
        <f t="shared" si="1"/>
        <v/>
      </c>
    </row>
    <row r="1185" spans="1:24" ht="14.25" customHeight="1" x14ac:dyDescent="0.25">
      <c r="A1185" s="40">
        <v>1.57</v>
      </c>
      <c r="B1185" s="40" t="s">
        <v>550</v>
      </c>
      <c r="C1185" s="24" t="s">
        <v>2218</v>
      </c>
      <c r="D1185" s="24"/>
      <c r="E1185" s="24" t="s">
        <v>4109</v>
      </c>
      <c r="F1185" s="24" t="s">
        <v>4110</v>
      </c>
      <c r="G1185" s="31" t="s">
        <v>93</v>
      </c>
      <c r="H1185" s="24" t="s">
        <v>40</v>
      </c>
      <c r="I1185" s="31" t="s">
        <v>4100</v>
      </c>
      <c r="J1185" s="24" t="s">
        <v>4101</v>
      </c>
      <c r="K1185" s="35">
        <v>479</v>
      </c>
      <c r="L1185" s="35" t="s">
        <v>1220</v>
      </c>
      <c r="M1185" s="31" t="s">
        <v>234</v>
      </c>
      <c r="N1185" s="24" t="s">
        <v>88</v>
      </c>
      <c r="O1185" s="24">
        <v>5</v>
      </c>
      <c r="P1185" s="24"/>
      <c r="Q1185" s="31" t="s">
        <v>34</v>
      </c>
      <c r="R1185" s="24" t="s">
        <v>45</v>
      </c>
      <c r="S1185" s="24"/>
      <c r="T1185" s="31" t="s">
        <v>35</v>
      </c>
      <c r="U1185" s="34"/>
      <c r="V1185" s="34"/>
      <c r="W1185" s="34" t="str">
        <f t="shared" si="0"/>
        <v/>
      </c>
      <c r="X1185" s="34" t="str">
        <f t="shared" si="1"/>
        <v/>
      </c>
    </row>
    <row r="1186" spans="1:24" ht="14.25" customHeight="1" x14ac:dyDescent="0.25">
      <c r="A1186" s="40">
        <v>7.8</v>
      </c>
      <c r="B1186" s="40" t="s">
        <v>301</v>
      </c>
      <c r="C1186" s="24" t="s">
        <v>585</v>
      </c>
      <c r="D1186" s="24"/>
      <c r="E1186" s="24" t="s">
        <v>108</v>
      </c>
      <c r="F1186" s="24" t="s">
        <v>4111</v>
      </c>
      <c r="G1186" s="31" t="s">
        <v>93</v>
      </c>
      <c r="H1186" s="24" t="s">
        <v>4112</v>
      </c>
      <c r="I1186" s="31" t="s">
        <v>4113</v>
      </c>
      <c r="J1186" s="24" t="s">
        <v>4114</v>
      </c>
      <c r="K1186" s="36">
        <v>480</v>
      </c>
      <c r="L1186" s="36" t="s">
        <v>31</v>
      </c>
      <c r="M1186" s="31" t="s">
        <v>234</v>
      </c>
      <c r="N1186" s="24" t="s">
        <v>88</v>
      </c>
      <c r="O1186" s="24">
        <v>5</v>
      </c>
      <c r="P1186" s="24"/>
      <c r="Q1186" s="31" t="s">
        <v>34</v>
      </c>
      <c r="R1186" s="24"/>
      <c r="S1186" s="24"/>
      <c r="T1186" s="31" t="s">
        <v>35</v>
      </c>
      <c r="U1186" s="34"/>
      <c r="V1186" s="34"/>
      <c r="W1186" s="34" t="str">
        <f t="shared" si="0"/>
        <v/>
      </c>
      <c r="X1186" s="34" t="str">
        <f t="shared" si="1"/>
        <v/>
      </c>
    </row>
    <row r="1187" spans="1:24" ht="14.25" customHeight="1" x14ac:dyDescent="0.25">
      <c r="A1187" s="40">
        <v>1.53</v>
      </c>
      <c r="B1187" s="41" t="s">
        <v>342</v>
      </c>
      <c r="C1187" s="84" t="s">
        <v>4115</v>
      </c>
      <c r="D1187" s="24"/>
      <c r="E1187" s="31" t="s">
        <v>272</v>
      </c>
      <c r="F1187" s="24" t="s">
        <v>4116</v>
      </c>
      <c r="G1187" s="31" t="s">
        <v>4117</v>
      </c>
      <c r="H1187" s="24" t="s">
        <v>84</v>
      </c>
      <c r="I1187" s="31" t="s">
        <v>4118</v>
      </c>
      <c r="J1187" s="24" t="s">
        <v>4119</v>
      </c>
      <c r="K1187" s="36">
        <v>485</v>
      </c>
      <c r="L1187" s="36" t="s">
        <v>31</v>
      </c>
      <c r="M1187" s="31" t="s">
        <v>234</v>
      </c>
      <c r="N1187" s="24" t="s">
        <v>88</v>
      </c>
      <c r="O1187" s="24">
        <v>5</v>
      </c>
      <c r="P1187" s="24"/>
      <c r="Q1187" s="31" t="s">
        <v>34</v>
      </c>
      <c r="R1187" s="24"/>
      <c r="S1187" s="24"/>
      <c r="T1187" s="31" t="s">
        <v>35</v>
      </c>
      <c r="U1187" s="34"/>
      <c r="V1187" s="34"/>
      <c r="W1187" s="34" t="str">
        <f t="shared" si="0"/>
        <v/>
      </c>
      <c r="X1187" s="34" t="str">
        <f t="shared" si="1"/>
        <v/>
      </c>
    </row>
    <row r="1188" spans="1:24" ht="14.25" customHeight="1" x14ac:dyDescent="0.25">
      <c r="A1188" s="125">
        <v>0.26533333333333331</v>
      </c>
      <c r="B1188" s="142">
        <v>0.26666666666666666</v>
      </c>
      <c r="C1188" s="103" t="s">
        <v>24</v>
      </c>
      <c r="D1188" s="103"/>
      <c r="E1188" s="103" t="s">
        <v>104</v>
      </c>
      <c r="F1188" s="103" t="s">
        <v>4120</v>
      </c>
      <c r="G1188" s="107" t="s">
        <v>106</v>
      </c>
      <c r="H1188" s="103" t="s">
        <v>28</v>
      </c>
      <c r="I1188" s="107" t="s">
        <v>4121</v>
      </c>
      <c r="J1188" s="103" t="s">
        <v>4122</v>
      </c>
      <c r="K1188" s="106">
        <v>110</v>
      </c>
      <c r="L1188" s="106" t="s">
        <v>31</v>
      </c>
      <c r="M1188" s="107" t="s">
        <v>622</v>
      </c>
      <c r="N1188" s="103" t="s">
        <v>33</v>
      </c>
      <c r="O1188" s="103">
        <v>6</v>
      </c>
      <c r="P1188" s="107" t="s">
        <v>623</v>
      </c>
      <c r="Q1188" s="107" t="s">
        <v>34</v>
      </c>
      <c r="R1188" s="103"/>
      <c r="S1188" s="103"/>
      <c r="T1188" s="103"/>
      <c r="U1188" s="34"/>
      <c r="V1188" s="34"/>
      <c r="W1188" s="34" t="str">
        <f t="shared" si="0"/>
        <v/>
      </c>
      <c r="X1188" s="34" t="str">
        <f t="shared" si="1"/>
        <v/>
      </c>
    </row>
    <row r="1189" spans="1:24" ht="14.25" customHeight="1" x14ac:dyDescent="0.25">
      <c r="A1189" s="24">
        <v>5.9</v>
      </c>
      <c r="B1189" s="24"/>
      <c r="C1189" s="24" t="s">
        <v>4123</v>
      </c>
      <c r="D1189" s="24"/>
      <c r="E1189" s="24" t="s">
        <v>808</v>
      </c>
      <c r="F1189" s="24" t="s">
        <v>4124</v>
      </c>
      <c r="G1189" s="27" t="s">
        <v>39</v>
      </c>
      <c r="H1189" s="24" t="s">
        <v>899</v>
      </c>
      <c r="I1189" s="31" t="s">
        <v>4125</v>
      </c>
      <c r="J1189" s="24" t="s">
        <v>4126</v>
      </c>
      <c r="K1189" s="36">
        <v>321</v>
      </c>
      <c r="L1189" s="36" t="s">
        <v>31</v>
      </c>
      <c r="M1189" s="31" t="s">
        <v>249</v>
      </c>
      <c r="N1189" s="24" t="s">
        <v>185</v>
      </c>
      <c r="O1189" s="24">
        <v>3</v>
      </c>
      <c r="P1189" s="24"/>
      <c r="Q1189" s="31" t="s">
        <v>66</v>
      </c>
      <c r="R1189" s="24"/>
      <c r="S1189" s="24"/>
      <c r="T1189" s="31" t="s">
        <v>35</v>
      </c>
      <c r="U1189" s="34"/>
      <c r="V1189" s="34"/>
      <c r="W1189" s="34" t="str">
        <f t="shared" si="0"/>
        <v/>
      </c>
      <c r="X1189" s="34" t="str">
        <f t="shared" si="1"/>
        <v/>
      </c>
    </row>
    <row r="1190" spans="1:24" ht="14.25" customHeight="1" x14ac:dyDescent="0.25">
      <c r="A1190" s="49">
        <v>0.56999999999999995</v>
      </c>
      <c r="B1190" s="24" t="s">
        <v>4127</v>
      </c>
      <c r="C1190" s="24"/>
      <c r="D1190" s="24"/>
      <c r="E1190" s="24" t="s">
        <v>108</v>
      </c>
      <c r="F1190" s="24"/>
      <c r="G1190" s="31" t="s">
        <v>110</v>
      </c>
      <c r="H1190" s="24" t="s">
        <v>84</v>
      </c>
      <c r="I1190" s="31" t="s">
        <v>4128</v>
      </c>
      <c r="J1190" s="24" t="s">
        <v>4129</v>
      </c>
      <c r="K1190" s="30">
        <v>1</v>
      </c>
      <c r="L1190" s="30" t="s">
        <v>31</v>
      </c>
      <c r="M1190" s="31" t="s">
        <v>4130</v>
      </c>
      <c r="N1190" s="24" t="s">
        <v>4131</v>
      </c>
      <c r="O1190" s="24"/>
      <c r="P1190" s="24" t="s">
        <v>4132</v>
      </c>
      <c r="Q1190" s="31" t="s">
        <v>1607</v>
      </c>
      <c r="R1190" s="24"/>
      <c r="S1190" s="24"/>
      <c r="T1190" s="31" t="s">
        <v>35</v>
      </c>
      <c r="U1190" s="34"/>
      <c r="V1190" s="34"/>
      <c r="W1190" s="34" t="str">
        <f t="shared" si="0"/>
        <v/>
      </c>
      <c r="X1190" s="34" t="str">
        <f t="shared" si="1"/>
        <v/>
      </c>
    </row>
    <row r="1191" spans="1:24" ht="14.25" customHeight="1" x14ac:dyDescent="0.25">
      <c r="A1191" s="49">
        <v>0.56999999999999995</v>
      </c>
      <c r="B1191" s="24" t="s">
        <v>4133</v>
      </c>
      <c r="C1191" s="24"/>
      <c r="D1191" s="24"/>
      <c r="E1191" s="24" t="s">
        <v>217</v>
      </c>
      <c r="F1191" s="24"/>
      <c r="G1191" s="31" t="s">
        <v>69</v>
      </c>
      <c r="H1191" s="24" t="s">
        <v>84</v>
      </c>
      <c r="I1191" s="31" t="s">
        <v>4128</v>
      </c>
      <c r="J1191" s="24" t="s">
        <v>4129</v>
      </c>
      <c r="K1191" s="35">
        <v>1</v>
      </c>
      <c r="L1191" s="35" t="s">
        <v>47</v>
      </c>
      <c r="M1191" s="31" t="s">
        <v>4130</v>
      </c>
      <c r="N1191" s="24" t="s">
        <v>4131</v>
      </c>
      <c r="O1191" s="24"/>
      <c r="P1191" s="24" t="s">
        <v>4132</v>
      </c>
      <c r="Q1191" s="31" t="s">
        <v>1607</v>
      </c>
      <c r="R1191" s="24"/>
      <c r="S1191" s="24"/>
      <c r="T1191" s="31" t="s">
        <v>35</v>
      </c>
      <c r="U1191" s="34"/>
      <c r="V1191" s="34"/>
      <c r="W1191" s="34" t="str">
        <f t="shared" si="0"/>
        <v/>
      </c>
      <c r="X1191" s="34" t="str">
        <f t="shared" si="1"/>
        <v/>
      </c>
    </row>
    <row r="1192" spans="1:24" ht="14.25" customHeight="1" x14ac:dyDescent="0.25">
      <c r="A1192" s="49">
        <v>0.56999999999999995</v>
      </c>
      <c r="B1192" s="24" t="s">
        <v>4134</v>
      </c>
      <c r="C1192" s="24"/>
      <c r="D1192" s="24"/>
      <c r="E1192" s="24" t="s">
        <v>291</v>
      </c>
      <c r="F1192" s="24"/>
      <c r="G1192" s="31" t="s">
        <v>106</v>
      </c>
      <c r="H1192" s="24" t="s">
        <v>84</v>
      </c>
      <c r="I1192" s="31" t="s">
        <v>4128</v>
      </c>
      <c r="J1192" s="24" t="s">
        <v>4129</v>
      </c>
      <c r="K1192" s="35">
        <v>1</v>
      </c>
      <c r="L1192" s="35" t="s">
        <v>48</v>
      </c>
      <c r="M1192" s="31" t="s">
        <v>4130</v>
      </c>
      <c r="N1192" s="24" t="s">
        <v>4131</v>
      </c>
      <c r="O1192" s="24"/>
      <c r="P1192" s="24" t="s">
        <v>4132</v>
      </c>
      <c r="Q1192" s="31" t="s">
        <v>1607</v>
      </c>
      <c r="R1192" s="24"/>
      <c r="S1192" s="24"/>
      <c r="T1192" s="31" t="s">
        <v>35</v>
      </c>
      <c r="U1192" s="34"/>
      <c r="V1192" s="34"/>
      <c r="W1192" s="34" t="str">
        <f t="shared" si="0"/>
        <v/>
      </c>
      <c r="X1192" s="34" t="str">
        <f t="shared" si="1"/>
        <v/>
      </c>
    </row>
    <row r="1193" spans="1:24" ht="14.25" customHeight="1" x14ac:dyDescent="0.25">
      <c r="A1193" s="36">
        <v>0.65549999999999997</v>
      </c>
      <c r="B1193" s="24" t="s">
        <v>4135</v>
      </c>
      <c r="C1193" s="24"/>
      <c r="D1193" s="24"/>
      <c r="E1193" s="24" t="s">
        <v>190</v>
      </c>
      <c r="F1193" s="24"/>
      <c r="G1193" s="31" t="s">
        <v>192</v>
      </c>
      <c r="H1193" s="24" t="s">
        <v>84</v>
      </c>
      <c r="I1193" s="31" t="s">
        <v>4128</v>
      </c>
      <c r="J1193" s="24" t="s">
        <v>4129</v>
      </c>
      <c r="K1193" s="35">
        <v>1</v>
      </c>
      <c r="L1193" s="35" t="s">
        <v>425</v>
      </c>
      <c r="M1193" s="31" t="s">
        <v>4130</v>
      </c>
      <c r="N1193" s="24" t="s">
        <v>4131</v>
      </c>
      <c r="O1193" s="24"/>
      <c r="P1193" s="24" t="s">
        <v>4132</v>
      </c>
      <c r="Q1193" s="31" t="s">
        <v>1607</v>
      </c>
      <c r="R1193" s="24"/>
      <c r="S1193" s="24"/>
      <c r="T1193" s="31" t="s">
        <v>35</v>
      </c>
      <c r="U1193" s="34"/>
      <c r="V1193" s="34"/>
      <c r="W1193" s="34" t="str">
        <f t="shared" si="0"/>
        <v/>
      </c>
      <c r="X1193" s="34" t="str">
        <f t="shared" si="1"/>
        <v/>
      </c>
    </row>
    <row r="1194" spans="1:24" ht="14.25" customHeight="1" x14ac:dyDescent="0.25">
      <c r="A1194" s="43">
        <v>0.36239212513484359</v>
      </c>
      <c r="B1194" s="60">
        <v>0.80625000000000002</v>
      </c>
      <c r="C1194" s="24" t="s">
        <v>195</v>
      </c>
      <c r="D1194" s="24"/>
      <c r="E1194" s="24" t="s">
        <v>495</v>
      </c>
      <c r="F1194" s="24" t="s">
        <v>4136</v>
      </c>
      <c r="G1194" s="31" t="s">
        <v>69</v>
      </c>
      <c r="H1194" s="24" t="s">
        <v>28</v>
      </c>
      <c r="I1194" s="31" t="s">
        <v>4137</v>
      </c>
      <c r="J1194" s="24" t="s">
        <v>4138</v>
      </c>
      <c r="K1194" s="36">
        <v>121</v>
      </c>
      <c r="L1194" s="36" t="s">
        <v>31</v>
      </c>
      <c r="M1194" s="31" t="s">
        <v>133</v>
      </c>
      <c r="N1194" s="24" t="s">
        <v>134</v>
      </c>
      <c r="O1194" s="24">
        <v>4</v>
      </c>
      <c r="P1194" s="24"/>
      <c r="Q1194" s="31" t="s">
        <v>66</v>
      </c>
      <c r="R1194" s="24"/>
      <c r="S1194" s="24" t="s">
        <v>2161</v>
      </c>
      <c r="T1194" s="31" t="s">
        <v>35</v>
      </c>
      <c r="U1194" s="34"/>
      <c r="V1194" s="34"/>
      <c r="W1194" s="34" t="str">
        <f t="shared" si="0"/>
        <v/>
      </c>
      <c r="X1194" s="34" t="str">
        <f t="shared" si="1"/>
        <v/>
      </c>
    </row>
    <row r="1195" spans="1:24" ht="14.25" customHeight="1" x14ac:dyDescent="0.25">
      <c r="A1195" s="24">
        <v>6.7</v>
      </c>
      <c r="B1195" s="24" t="s">
        <v>4139</v>
      </c>
      <c r="C1195" s="24" t="s">
        <v>538</v>
      </c>
      <c r="D1195" s="24"/>
      <c r="E1195" s="36" t="s">
        <v>517</v>
      </c>
      <c r="F1195" s="24" t="s">
        <v>4140</v>
      </c>
      <c r="G1195" s="31" t="s">
        <v>110</v>
      </c>
      <c r="H1195" s="24" t="s">
        <v>4141</v>
      </c>
      <c r="I1195" s="31" t="s">
        <v>4142</v>
      </c>
      <c r="J1195" s="24" t="s">
        <v>4143</v>
      </c>
      <c r="K1195" s="36">
        <v>305</v>
      </c>
      <c r="L1195" s="36" t="s">
        <v>31</v>
      </c>
      <c r="M1195" s="31" t="s">
        <v>249</v>
      </c>
      <c r="N1195" s="24" t="s">
        <v>185</v>
      </c>
      <c r="O1195" s="24">
        <v>3</v>
      </c>
      <c r="P1195" s="24"/>
      <c r="Q1195" s="31" t="s">
        <v>66</v>
      </c>
      <c r="R1195" s="24"/>
      <c r="S1195" s="24" t="s">
        <v>2161</v>
      </c>
      <c r="T1195" s="31" t="s">
        <v>35</v>
      </c>
      <c r="U1195" s="34"/>
      <c r="V1195" s="34"/>
      <c r="W1195" s="34" t="str">
        <f t="shared" si="0"/>
        <v/>
      </c>
      <c r="X1195" s="34" t="str">
        <f t="shared" si="1"/>
        <v/>
      </c>
    </row>
    <row r="1196" spans="1:24" ht="14.25" customHeight="1" x14ac:dyDescent="0.25">
      <c r="A1196" s="24">
        <v>0.97</v>
      </c>
      <c r="B1196" s="24" t="s">
        <v>1093</v>
      </c>
      <c r="C1196" s="24" t="s">
        <v>195</v>
      </c>
      <c r="D1196" s="24"/>
      <c r="E1196" s="31" t="s">
        <v>603</v>
      </c>
      <c r="F1196" s="24" t="s">
        <v>4144</v>
      </c>
      <c r="G1196" s="31" t="s">
        <v>110</v>
      </c>
      <c r="H1196" s="24" t="s">
        <v>84</v>
      </c>
      <c r="I1196" s="31" t="s">
        <v>4145</v>
      </c>
      <c r="J1196" s="24" t="s">
        <v>4146</v>
      </c>
      <c r="K1196" s="30">
        <v>304</v>
      </c>
      <c r="L1196" s="30" t="s">
        <v>31</v>
      </c>
      <c r="M1196" s="31" t="s">
        <v>249</v>
      </c>
      <c r="N1196" s="24" t="s">
        <v>185</v>
      </c>
      <c r="O1196" s="24">
        <v>3</v>
      </c>
      <c r="P1196" s="24"/>
      <c r="Q1196" s="31" t="s">
        <v>66</v>
      </c>
      <c r="R1196" s="24"/>
      <c r="S1196" s="24" t="s">
        <v>2161</v>
      </c>
      <c r="T1196" s="31" t="s">
        <v>35</v>
      </c>
      <c r="U1196" s="34"/>
      <c r="V1196" s="34"/>
      <c r="W1196" s="34" t="str">
        <f t="shared" si="0"/>
        <v/>
      </c>
      <c r="X1196" s="34" t="str">
        <f t="shared" si="1"/>
        <v/>
      </c>
    </row>
    <row r="1197" spans="1:24" ht="14.25" customHeight="1" x14ac:dyDescent="0.25">
      <c r="A1197" s="24">
        <v>0.97</v>
      </c>
      <c r="B1197" s="24" t="s">
        <v>4147</v>
      </c>
      <c r="C1197" s="24" t="s">
        <v>195</v>
      </c>
      <c r="D1197" s="24"/>
      <c r="E1197" s="36" t="s">
        <v>517</v>
      </c>
      <c r="F1197" s="24" t="s">
        <v>4148</v>
      </c>
      <c r="G1197" s="31" t="s">
        <v>110</v>
      </c>
      <c r="H1197" s="24" t="s">
        <v>84</v>
      </c>
      <c r="I1197" s="31" t="s">
        <v>4145</v>
      </c>
      <c r="J1197" s="24" t="s">
        <v>4146</v>
      </c>
      <c r="K1197" s="35">
        <v>304</v>
      </c>
      <c r="L1197" s="35" t="s">
        <v>47</v>
      </c>
      <c r="M1197" s="31" t="s">
        <v>249</v>
      </c>
      <c r="N1197" s="24" t="s">
        <v>185</v>
      </c>
      <c r="O1197" s="24">
        <v>3</v>
      </c>
      <c r="P1197" s="24"/>
      <c r="Q1197" s="31" t="s">
        <v>66</v>
      </c>
      <c r="R1197" s="24"/>
      <c r="S1197" s="24" t="s">
        <v>2161</v>
      </c>
      <c r="T1197" s="31" t="s">
        <v>35</v>
      </c>
      <c r="U1197" s="34"/>
      <c r="V1197" s="34"/>
      <c r="W1197" s="34" t="str">
        <f t="shared" si="0"/>
        <v/>
      </c>
      <c r="X1197" s="34" t="str">
        <f t="shared" si="1"/>
        <v/>
      </c>
    </row>
    <row r="1198" spans="1:24" ht="14.25" customHeight="1" x14ac:dyDescent="0.25">
      <c r="A1198" s="24">
        <v>0.95</v>
      </c>
      <c r="B1198" s="24" t="s">
        <v>4149</v>
      </c>
      <c r="C1198" s="24" t="s">
        <v>195</v>
      </c>
      <c r="D1198" s="24"/>
      <c r="E1198" s="36" t="s">
        <v>517</v>
      </c>
      <c r="F1198" s="24" t="s">
        <v>4150</v>
      </c>
      <c r="G1198" s="31" t="s">
        <v>110</v>
      </c>
      <c r="H1198" s="24" t="s">
        <v>84</v>
      </c>
      <c r="I1198" s="31" t="s">
        <v>4151</v>
      </c>
      <c r="J1198" s="24" t="s">
        <v>4152</v>
      </c>
      <c r="K1198" s="36">
        <v>306</v>
      </c>
      <c r="L1198" s="36" t="s">
        <v>31</v>
      </c>
      <c r="M1198" s="31" t="s">
        <v>249</v>
      </c>
      <c r="N1198" s="24" t="s">
        <v>185</v>
      </c>
      <c r="O1198" s="24">
        <v>3</v>
      </c>
      <c r="P1198" s="24"/>
      <c r="Q1198" s="31" t="s">
        <v>66</v>
      </c>
      <c r="R1198" s="24"/>
      <c r="S1198" s="24" t="s">
        <v>2161</v>
      </c>
      <c r="T1198" s="31" t="s">
        <v>35</v>
      </c>
      <c r="U1198" s="34"/>
      <c r="V1198" s="34"/>
      <c r="W1198" s="34" t="str">
        <f t="shared" si="0"/>
        <v/>
      </c>
      <c r="X1198" s="34" t="str">
        <f t="shared" si="1"/>
        <v/>
      </c>
    </row>
    <row r="1199" spans="1:24" ht="14.25" customHeight="1" x14ac:dyDescent="0.25">
      <c r="A1199" s="24">
        <v>1.39</v>
      </c>
      <c r="B1199" s="24" t="s">
        <v>4153</v>
      </c>
      <c r="C1199" s="24" t="s">
        <v>115</v>
      </c>
      <c r="D1199" s="24"/>
      <c r="E1199" s="36" t="s">
        <v>4154</v>
      </c>
      <c r="F1199" s="24" t="s">
        <v>4155</v>
      </c>
      <c r="G1199" s="31" t="s">
        <v>46</v>
      </c>
      <c r="H1199" s="24" t="s">
        <v>84</v>
      </c>
      <c r="I1199" s="31" t="s">
        <v>4156</v>
      </c>
      <c r="J1199" s="24" t="s">
        <v>4157</v>
      </c>
      <c r="K1199" s="36">
        <v>193</v>
      </c>
      <c r="L1199" s="36" t="s">
        <v>31</v>
      </c>
      <c r="M1199" s="31" t="s">
        <v>128</v>
      </c>
      <c r="N1199" s="24" t="s">
        <v>129</v>
      </c>
      <c r="O1199" s="24">
        <v>2</v>
      </c>
      <c r="P1199" s="24"/>
      <c r="Q1199" s="31" t="s">
        <v>34</v>
      </c>
      <c r="R1199" s="24"/>
      <c r="S1199" s="24"/>
      <c r="T1199" s="31" t="s">
        <v>35</v>
      </c>
      <c r="U1199" s="34"/>
      <c r="V1199" s="34"/>
      <c r="W1199" s="34" t="str">
        <f t="shared" si="0"/>
        <v/>
      </c>
      <c r="X1199" s="34" t="str">
        <f t="shared" si="1"/>
        <v/>
      </c>
    </row>
    <row r="1200" spans="1:24" ht="14.25" customHeight="1" x14ac:dyDescent="0.25">
      <c r="A1200" s="24">
        <v>4.7927</v>
      </c>
      <c r="B1200" s="24" t="s">
        <v>4158</v>
      </c>
      <c r="C1200" s="24" t="s">
        <v>24</v>
      </c>
      <c r="D1200" s="24"/>
      <c r="E1200" s="36" t="s">
        <v>4159</v>
      </c>
      <c r="F1200" s="24" t="s">
        <v>4160</v>
      </c>
      <c r="G1200" s="31" t="s">
        <v>46</v>
      </c>
      <c r="H1200" s="24" t="s">
        <v>84</v>
      </c>
      <c r="I1200" s="31" t="s">
        <v>4161</v>
      </c>
      <c r="J1200" s="24" t="s">
        <v>4162</v>
      </c>
      <c r="K1200" s="36">
        <v>194</v>
      </c>
      <c r="L1200" s="36" t="s">
        <v>31</v>
      </c>
      <c r="M1200" s="31" t="s">
        <v>128</v>
      </c>
      <c r="N1200" s="24" t="s">
        <v>129</v>
      </c>
      <c r="O1200" s="24">
        <v>2</v>
      </c>
      <c r="P1200" s="24"/>
      <c r="Q1200" s="31" t="s">
        <v>34</v>
      </c>
      <c r="R1200" s="24"/>
      <c r="S1200" s="24"/>
      <c r="T1200" s="31" t="s">
        <v>35</v>
      </c>
      <c r="U1200" s="34"/>
      <c r="V1200" s="34"/>
      <c r="W1200" s="34" t="str">
        <f t="shared" si="0"/>
        <v/>
      </c>
      <c r="X1200" s="34" t="str">
        <f t="shared" si="1"/>
        <v/>
      </c>
    </row>
    <row r="1201" spans="1:24" ht="14.25" customHeight="1" x14ac:dyDescent="0.25">
      <c r="A1201" s="40">
        <v>7.875</v>
      </c>
      <c r="B1201" s="40">
        <v>10.5</v>
      </c>
      <c r="C1201" s="24" t="s">
        <v>2671</v>
      </c>
      <c r="D1201" s="24"/>
      <c r="E1201" s="24" t="s">
        <v>495</v>
      </c>
      <c r="F1201" s="24" t="s">
        <v>4163</v>
      </c>
      <c r="G1201" s="31" t="s">
        <v>69</v>
      </c>
      <c r="H1201" s="24" t="s">
        <v>275</v>
      </c>
      <c r="I1201" s="31" t="s">
        <v>4164</v>
      </c>
      <c r="J1201" s="24" t="s">
        <v>4165</v>
      </c>
      <c r="K1201" s="30">
        <v>734</v>
      </c>
      <c r="L1201" s="30" t="s">
        <v>31</v>
      </c>
      <c r="M1201" s="31" t="s">
        <v>72</v>
      </c>
      <c r="N1201" s="24" t="s">
        <v>33</v>
      </c>
      <c r="O1201" s="24">
        <v>8</v>
      </c>
      <c r="P1201" s="24"/>
      <c r="Q1201" s="31" t="s">
        <v>34</v>
      </c>
      <c r="R1201" s="24" t="s">
        <v>45</v>
      </c>
      <c r="S1201" s="24"/>
      <c r="T1201" s="31" t="s">
        <v>35</v>
      </c>
      <c r="U1201" s="34"/>
      <c r="V1201" s="34"/>
      <c r="W1201" s="34" t="str">
        <f t="shared" si="0"/>
        <v/>
      </c>
      <c r="X1201" s="34" t="str">
        <f t="shared" si="1"/>
        <v/>
      </c>
    </row>
    <row r="1202" spans="1:24" ht="14.25" customHeight="1" x14ac:dyDescent="0.25">
      <c r="A1202" s="40">
        <v>7.875</v>
      </c>
      <c r="B1202" s="40">
        <v>11</v>
      </c>
      <c r="C1202" s="24" t="s">
        <v>2671</v>
      </c>
      <c r="D1202" s="24"/>
      <c r="E1202" s="31" t="s">
        <v>272</v>
      </c>
      <c r="F1202" s="31" t="s">
        <v>4166</v>
      </c>
      <c r="G1202" s="31" t="s">
        <v>274</v>
      </c>
      <c r="H1202" s="24" t="s">
        <v>275</v>
      </c>
      <c r="I1202" s="31" t="s">
        <v>4164</v>
      </c>
      <c r="J1202" s="24" t="s">
        <v>4165</v>
      </c>
      <c r="K1202" s="35">
        <v>734</v>
      </c>
      <c r="L1202" s="35" t="s">
        <v>47</v>
      </c>
      <c r="M1202" s="31" t="s">
        <v>72</v>
      </c>
      <c r="N1202" s="24" t="s">
        <v>33</v>
      </c>
      <c r="O1202" s="24">
        <v>8</v>
      </c>
      <c r="P1202" s="24"/>
      <c r="Q1202" s="31" t="s">
        <v>34</v>
      </c>
      <c r="R1202" s="24" t="s">
        <v>45</v>
      </c>
      <c r="S1202" s="24"/>
      <c r="T1202" s="31" t="s">
        <v>35</v>
      </c>
      <c r="U1202" s="34"/>
      <c r="V1202" s="34"/>
      <c r="W1202" s="34" t="str">
        <f t="shared" si="0"/>
        <v/>
      </c>
      <c r="X1202" s="34" t="str">
        <f t="shared" si="1"/>
        <v/>
      </c>
    </row>
    <row r="1203" spans="1:24" ht="14.25" customHeight="1" x14ac:dyDescent="0.25">
      <c r="A1203" s="40">
        <v>6.9125000000000005</v>
      </c>
      <c r="B1203" s="40">
        <v>10.5</v>
      </c>
      <c r="C1203" s="24" t="s">
        <v>2671</v>
      </c>
      <c r="D1203" s="24"/>
      <c r="E1203" s="24" t="s">
        <v>495</v>
      </c>
      <c r="F1203" s="24" t="s">
        <v>4167</v>
      </c>
      <c r="G1203" s="31" t="s">
        <v>69</v>
      </c>
      <c r="H1203" s="24" t="s">
        <v>275</v>
      </c>
      <c r="I1203" s="31" t="s">
        <v>4168</v>
      </c>
      <c r="J1203" s="24" t="s">
        <v>4169</v>
      </c>
      <c r="K1203" s="30">
        <v>736</v>
      </c>
      <c r="L1203" s="30" t="s">
        <v>31</v>
      </c>
      <c r="M1203" s="31" t="s">
        <v>72</v>
      </c>
      <c r="N1203" s="24" t="s">
        <v>33</v>
      </c>
      <c r="O1203" s="24">
        <v>8</v>
      </c>
      <c r="P1203" s="24"/>
      <c r="Q1203" s="31" t="s">
        <v>34</v>
      </c>
      <c r="R1203" s="24" t="s">
        <v>45</v>
      </c>
      <c r="S1203" s="24"/>
      <c r="T1203" s="31" t="s">
        <v>35</v>
      </c>
      <c r="U1203" s="34"/>
      <c r="V1203" s="34"/>
      <c r="W1203" s="34" t="str">
        <f t="shared" si="0"/>
        <v/>
      </c>
      <c r="X1203" s="34" t="str">
        <f t="shared" si="1"/>
        <v/>
      </c>
    </row>
    <row r="1204" spans="1:24" ht="14.25" customHeight="1" x14ac:dyDescent="0.25">
      <c r="A1204" s="40">
        <v>6.9125000000000005</v>
      </c>
      <c r="B1204" s="40" t="s">
        <v>283</v>
      </c>
      <c r="C1204" s="24" t="s">
        <v>2671</v>
      </c>
      <c r="D1204" s="24"/>
      <c r="E1204" s="24" t="s">
        <v>574</v>
      </c>
      <c r="F1204" s="24" t="s">
        <v>4170</v>
      </c>
      <c r="G1204" s="31" t="s">
        <v>69</v>
      </c>
      <c r="H1204" s="24" t="s">
        <v>275</v>
      </c>
      <c r="I1204" s="31" t="s">
        <v>4168</v>
      </c>
      <c r="J1204" s="24" t="s">
        <v>4169</v>
      </c>
      <c r="K1204" s="35">
        <v>736</v>
      </c>
      <c r="L1204" s="35" t="s">
        <v>47</v>
      </c>
      <c r="M1204" s="31" t="s">
        <v>72</v>
      </c>
      <c r="N1204" s="24" t="s">
        <v>33</v>
      </c>
      <c r="O1204" s="24">
        <v>8</v>
      </c>
      <c r="P1204" s="24"/>
      <c r="Q1204" s="31" t="s">
        <v>34</v>
      </c>
      <c r="R1204" s="24" t="s">
        <v>45</v>
      </c>
      <c r="S1204" s="24"/>
      <c r="T1204" s="31" t="s">
        <v>35</v>
      </c>
      <c r="U1204" s="34"/>
      <c r="V1204" s="34"/>
      <c r="W1204" s="34" t="str">
        <f t="shared" si="0"/>
        <v/>
      </c>
      <c r="X1204" s="34" t="str">
        <f t="shared" si="1"/>
        <v/>
      </c>
    </row>
    <row r="1205" spans="1:24" ht="14.25" customHeight="1" x14ac:dyDescent="0.25">
      <c r="A1205" s="40">
        <v>6.9125000000000005</v>
      </c>
      <c r="B1205" s="40">
        <v>11.25</v>
      </c>
      <c r="C1205" s="24" t="s">
        <v>2671</v>
      </c>
      <c r="D1205" s="24"/>
      <c r="E1205" s="24" t="s">
        <v>2488</v>
      </c>
      <c r="F1205" s="31" t="s">
        <v>4171</v>
      </c>
      <c r="G1205" s="31" t="s">
        <v>2490</v>
      </c>
      <c r="H1205" s="24" t="s">
        <v>275</v>
      </c>
      <c r="I1205" s="31" t="s">
        <v>4168</v>
      </c>
      <c r="J1205" s="24" t="s">
        <v>4169</v>
      </c>
      <c r="K1205" s="35">
        <v>736</v>
      </c>
      <c r="L1205" s="35" t="s">
        <v>48</v>
      </c>
      <c r="M1205" s="31" t="s">
        <v>72</v>
      </c>
      <c r="N1205" s="24" t="s">
        <v>33</v>
      </c>
      <c r="O1205" s="24">
        <v>8</v>
      </c>
      <c r="P1205" s="24"/>
      <c r="Q1205" s="31" t="s">
        <v>34</v>
      </c>
      <c r="R1205" s="24" t="s">
        <v>45</v>
      </c>
      <c r="S1205" s="24"/>
      <c r="T1205" s="31" t="s">
        <v>35</v>
      </c>
      <c r="U1205" s="34"/>
      <c r="V1205" s="34"/>
      <c r="W1205" s="34" t="str">
        <f t="shared" si="0"/>
        <v/>
      </c>
      <c r="X1205" s="34" t="str">
        <f t="shared" si="1"/>
        <v/>
      </c>
    </row>
    <row r="1206" spans="1:24" ht="14.25" customHeight="1" x14ac:dyDescent="0.25">
      <c r="A1206" s="40">
        <v>6.9125000000000005</v>
      </c>
      <c r="B1206" s="40">
        <v>11.25</v>
      </c>
      <c r="C1206" s="24" t="s">
        <v>2671</v>
      </c>
      <c r="D1206" s="24"/>
      <c r="E1206" s="31" t="s">
        <v>272</v>
      </c>
      <c r="F1206" s="31" t="s">
        <v>4171</v>
      </c>
      <c r="G1206" s="31" t="s">
        <v>274</v>
      </c>
      <c r="H1206" s="24" t="s">
        <v>275</v>
      </c>
      <c r="I1206" s="31" t="s">
        <v>4168</v>
      </c>
      <c r="J1206" s="24" t="s">
        <v>4169</v>
      </c>
      <c r="K1206" s="35">
        <v>736</v>
      </c>
      <c r="L1206" s="35" t="s">
        <v>425</v>
      </c>
      <c r="M1206" s="31" t="s">
        <v>72</v>
      </c>
      <c r="N1206" s="24" t="s">
        <v>33</v>
      </c>
      <c r="O1206" s="24">
        <v>8</v>
      </c>
      <c r="P1206" s="24"/>
      <c r="Q1206" s="31" t="s">
        <v>34</v>
      </c>
      <c r="R1206" s="24" t="s">
        <v>45</v>
      </c>
      <c r="S1206" s="24"/>
      <c r="T1206" s="31" t="s">
        <v>35</v>
      </c>
      <c r="U1206" s="34"/>
      <c r="V1206" s="34"/>
      <c r="W1206" s="34" t="str">
        <f t="shared" si="0"/>
        <v/>
      </c>
      <c r="X1206" s="34" t="str">
        <f t="shared" si="1"/>
        <v/>
      </c>
    </row>
    <row r="1207" spans="1:24" ht="14.25" customHeight="1" x14ac:dyDescent="0.25">
      <c r="A1207" s="40">
        <v>6.9125000000000005</v>
      </c>
      <c r="B1207" s="40">
        <v>9</v>
      </c>
      <c r="C1207" s="24" t="s">
        <v>271</v>
      </c>
      <c r="D1207" s="24"/>
      <c r="E1207" s="24" t="s">
        <v>2500</v>
      </c>
      <c r="F1207" s="24" t="s">
        <v>4172</v>
      </c>
      <c r="G1207" s="24" t="s">
        <v>2502</v>
      </c>
      <c r="H1207" s="24" t="s">
        <v>275</v>
      </c>
      <c r="I1207" s="31" t="s">
        <v>4173</v>
      </c>
      <c r="J1207" s="24" t="s">
        <v>4174</v>
      </c>
      <c r="K1207" s="30">
        <v>735</v>
      </c>
      <c r="L1207" s="30" t="s">
        <v>31</v>
      </c>
      <c r="M1207" s="31" t="s">
        <v>72</v>
      </c>
      <c r="N1207" s="24" t="s">
        <v>33</v>
      </c>
      <c r="O1207" s="24">
        <v>8</v>
      </c>
      <c r="P1207" s="24"/>
      <c r="Q1207" s="31" t="s">
        <v>34</v>
      </c>
      <c r="R1207" s="24" t="s">
        <v>45</v>
      </c>
      <c r="S1207" s="24"/>
      <c r="T1207" s="31" t="s">
        <v>35</v>
      </c>
      <c r="U1207" s="34"/>
      <c r="V1207" s="34"/>
      <c r="W1207" s="34" t="str">
        <f t="shared" si="0"/>
        <v/>
      </c>
      <c r="X1207" s="34" t="str">
        <f t="shared" si="1"/>
        <v/>
      </c>
    </row>
    <row r="1208" spans="1:24" ht="14.25" customHeight="1" x14ac:dyDescent="0.25">
      <c r="A1208" s="40">
        <v>6.9125000000000005</v>
      </c>
      <c r="B1208" s="40">
        <v>11.25</v>
      </c>
      <c r="C1208" s="24" t="s">
        <v>271</v>
      </c>
      <c r="D1208" s="24"/>
      <c r="E1208" s="24" t="s">
        <v>574</v>
      </c>
      <c r="F1208" s="24" t="s">
        <v>4175</v>
      </c>
      <c r="G1208" s="31" t="s">
        <v>69</v>
      </c>
      <c r="H1208" s="24" t="s">
        <v>275</v>
      </c>
      <c r="I1208" s="31" t="s">
        <v>4173</v>
      </c>
      <c r="J1208" s="24" t="s">
        <v>4174</v>
      </c>
      <c r="K1208" s="35">
        <v>735</v>
      </c>
      <c r="L1208" s="35" t="s">
        <v>47</v>
      </c>
      <c r="M1208" s="31" t="s">
        <v>72</v>
      </c>
      <c r="N1208" s="24" t="s">
        <v>33</v>
      </c>
      <c r="O1208" s="24">
        <v>8</v>
      </c>
      <c r="P1208" s="24"/>
      <c r="Q1208" s="31" t="s">
        <v>34</v>
      </c>
      <c r="R1208" s="24" t="s">
        <v>45</v>
      </c>
      <c r="S1208" s="24"/>
      <c r="T1208" s="31" t="s">
        <v>35</v>
      </c>
      <c r="U1208" s="34"/>
      <c r="V1208" s="34"/>
      <c r="W1208" s="34" t="str">
        <f t="shared" si="0"/>
        <v/>
      </c>
      <c r="X1208" s="34" t="str">
        <f t="shared" si="1"/>
        <v/>
      </c>
    </row>
    <row r="1209" spans="1:24" ht="14.25" customHeight="1" x14ac:dyDescent="0.25">
      <c r="A1209" s="40">
        <v>6.9125000000000005</v>
      </c>
      <c r="B1209" s="40">
        <v>11.25</v>
      </c>
      <c r="C1209" s="24" t="s">
        <v>271</v>
      </c>
      <c r="D1209" s="24"/>
      <c r="E1209" s="24" t="s">
        <v>495</v>
      </c>
      <c r="F1209" s="24" t="s">
        <v>4175</v>
      </c>
      <c r="G1209" s="31" t="s">
        <v>69</v>
      </c>
      <c r="H1209" s="24" t="s">
        <v>275</v>
      </c>
      <c r="I1209" s="31" t="s">
        <v>4173</v>
      </c>
      <c r="J1209" s="24" t="s">
        <v>4174</v>
      </c>
      <c r="K1209" s="35">
        <v>735</v>
      </c>
      <c r="L1209" s="35" t="s">
        <v>48</v>
      </c>
      <c r="M1209" s="31" t="s">
        <v>72</v>
      </c>
      <c r="N1209" s="24" t="s">
        <v>33</v>
      </c>
      <c r="O1209" s="24">
        <v>8</v>
      </c>
      <c r="P1209" s="24"/>
      <c r="Q1209" s="31" t="s">
        <v>34</v>
      </c>
      <c r="R1209" s="24" t="s">
        <v>45</v>
      </c>
      <c r="S1209" s="24"/>
      <c r="T1209" s="31" t="s">
        <v>35</v>
      </c>
      <c r="U1209" s="34"/>
      <c r="V1209" s="34"/>
      <c r="W1209" s="34" t="str">
        <f t="shared" si="0"/>
        <v/>
      </c>
      <c r="X1209" s="34" t="str">
        <f t="shared" si="1"/>
        <v/>
      </c>
    </row>
    <row r="1210" spans="1:24" ht="14.25" customHeight="1" x14ac:dyDescent="0.25">
      <c r="A1210" s="40">
        <v>0.36</v>
      </c>
      <c r="B1210" s="41">
        <v>2.1</v>
      </c>
      <c r="C1210" s="24" t="s">
        <v>24</v>
      </c>
      <c r="D1210" s="24"/>
      <c r="E1210" s="24" t="s">
        <v>477</v>
      </c>
      <c r="F1210" s="24" t="s">
        <v>4176</v>
      </c>
      <c r="G1210" s="31" t="s">
        <v>110</v>
      </c>
      <c r="H1210" s="24" t="s">
        <v>28</v>
      </c>
      <c r="I1210" s="31" t="s">
        <v>4177</v>
      </c>
      <c r="J1210" s="24" t="s">
        <v>4178</v>
      </c>
      <c r="K1210" s="36">
        <v>111</v>
      </c>
      <c r="L1210" s="36" t="s">
        <v>31</v>
      </c>
      <c r="M1210" s="31" t="s">
        <v>622</v>
      </c>
      <c r="N1210" s="24" t="s">
        <v>33</v>
      </c>
      <c r="O1210" s="24">
        <v>6</v>
      </c>
      <c r="P1210" s="31" t="s">
        <v>623</v>
      </c>
      <c r="Q1210" s="31" t="s">
        <v>34</v>
      </c>
      <c r="R1210" s="24"/>
      <c r="S1210" s="24"/>
      <c r="T1210" s="31" t="s">
        <v>35</v>
      </c>
      <c r="U1210" s="34"/>
      <c r="V1210" s="34"/>
      <c r="W1210" s="34" t="str">
        <f t="shared" si="0"/>
        <v/>
      </c>
      <c r="X1210" s="34" t="str">
        <f t="shared" si="1"/>
        <v/>
      </c>
    </row>
    <row r="1211" spans="1:24" ht="14.25" customHeight="1" x14ac:dyDescent="0.25">
      <c r="A1211" s="40">
        <v>8.44</v>
      </c>
      <c r="B1211" s="41">
        <v>39.75</v>
      </c>
      <c r="C1211" s="24" t="s">
        <v>791</v>
      </c>
      <c r="D1211" s="24"/>
      <c r="E1211" s="24" t="s">
        <v>477</v>
      </c>
      <c r="F1211" s="24" t="s">
        <v>4179</v>
      </c>
      <c r="G1211" s="31" t="s">
        <v>110</v>
      </c>
      <c r="H1211" s="24" t="s">
        <v>791</v>
      </c>
      <c r="I1211" s="31" t="s">
        <v>4180</v>
      </c>
      <c r="J1211" s="24" t="s">
        <v>4181</v>
      </c>
      <c r="K1211" s="30">
        <v>112</v>
      </c>
      <c r="L1211" s="30" t="s">
        <v>31</v>
      </c>
      <c r="M1211" s="31" t="s">
        <v>622</v>
      </c>
      <c r="N1211" s="24" t="s">
        <v>33</v>
      </c>
      <c r="O1211" s="24">
        <v>6</v>
      </c>
      <c r="P1211" s="31" t="s">
        <v>623</v>
      </c>
      <c r="Q1211" s="31" t="s">
        <v>34</v>
      </c>
      <c r="R1211" s="24"/>
      <c r="S1211" s="24"/>
      <c r="T1211" s="31" t="s">
        <v>35</v>
      </c>
      <c r="U1211" s="34"/>
      <c r="V1211" s="34"/>
      <c r="W1211" s="34" t="str">
        <f t="shared" si="0"/>
        <v/>
      </c>
      <c r="X1211" s="34" t="str">
        <f t="shared" si="1"/>
        <v/>
      </c>
    </row>
    <row r="1212" spans="1:24" ht="14.25" customHeight="1" x14ac:dyDescent="0.25">
      <c r="A1212" s="40">
        <v>8.44</v>
      </c>
      <c r="B1212" s="40">
        <v>65</v>
      </c>
      <c r="C1212" s="24" t="s">
        <v>791</v>
      </c>
      <c r="D1212" s="24"/>
      <c r="E1212" s="24" t="s">
        <v>808</v>
      </c>
      <c r="F1212" s="24" t="s">
        <v>4182</v>
      </c>
      <c r="G1212" s="27" t="s">
        <v>39</v>
      </c>
      <c r="H1212" s="24" t="s">
        <v>791</v>
      </c>
      <c r="I1212" s="31" t="s">
        <v>4180</v>
      </c>
      <c r="J1212" s="24" t="s">
        <v>4181</v>
      </c>
      <c r="K1212" s="35">
        <v>112</v>
      </c>
      <c r="L1212" s="35" t="s">
        <v>47</v>
      </c>
      <c r="M1212" s="31" t="s">
        <v>622</v>
      </c>
      <c r="N1212" s="24" t="s">
        <v>33</v>
      </c>
      <c r="O1212" s="24">
        <v>6</v>
      </c>
      <c r="P1212" s="31" t="s">
        <v>623</v>
      </c>
      <c r="Q1212" s="31" t="s">
        <v>34</v>
      </c>
      <c r="R1212" s="24"/>
      <c r="S1212" s="24"/>
      <c r="T1212" s="31" t="s">
        <v>35</v>
      </c>
      <c r="U1212" s="34"/>
      <c r="V1212" s="34"/>
      <c r="W1212" s="34" t="str">
        <f t="shared" si="0"/>
        <v/>
      </c>
      <c r="X1212" s="34" t="str">
        <f t="shared" si="1"/>
        <v/>
      </c>
    </row>
    <row r="1213" spans="1:24" ht="14.25" customHeight="1" x14ac:dyDescent="0.25">
      <c r="A1213" s="40">
        <v>0.27773076923076939</v>
      </c>
      <c r="B1213" s="41">
        <v>2.9</v>
      </c>
      <c r="C1213" s="24" t="s">
        <v>24</v>
      </c>
      <c r="D1213" s="24"/>
      <c r="E1213" s="24" t="s">
        <v>178</v>
      </c>
      <c r="F1213" s="24" t="s">
        <v>4183</v>
      </c>
      <c r="G1213" s="31" t="s">
        <v>180</v>
      </c>
      <c r="H1213" s="24" t="s">
        <v>28</v>
      </c>
      <c r="I1213" s="31" t="s">
        <v>4184</v>
      </c>
      <c r="J1213" s="24" t="s">
        <v>4185</v>
      </c>
      <c r="K1213" s="30">
        <v>113</v>
      </c>
      <c r="L1213" s="30" t="s">
        <v>31</v>
      </c>
      <c r="M1213" s="31" t="s">
        <v>622</v>
      </c>
      <c r="N1213" s="24" t="s">
        <v>33</v>
      </c>
      <c r="O1213" s="24">
        <v>6</v>
      </c>
      <c r="P1213" s="31" t="s">
        <v>623</v>
      </c>
      <c r="Q1213" s="31" t="s">
        <v>34</v>
      </c>
      <c r="R1213" s="24"/>
      <c r="S1213" s="24"/>
      <c r="T1213" s="31" t="s">
        <v>35</v>
      </c>
      <c r="U1213" s="34"/>
      <c r="V1213" s="34"/>
      <c r="W1213" s="34" t="str">
        <f t="shared" si="0"/>
        <v/>
      </c>
      <c r="X1213" s="34" t="str">
        <f t="shared" si="1"/>
        <v/>
      </c>
    </row>
    <row r="1214" spans="1:24" ht="14.25" customHeight="1" x14ac:dyDescent="0.25">
      <c r="A1214" s="40">
        <v>0.27773076923076939</v>
      </c>
      <c r="B1214" s="41">
        <v>1.86</v>
      </c>
      <c r="C1214" s="24" t="s">
        <v>24</v>
      </c>
      <c r="D1214" s="24"/>
      <c r="E1214" s="24" t="s">
        <v>297</v>
      </c>
      <c r="F1214" s="24" t="s">
        <v>4186</v>
      </c>
      <c r="G1214" s="31" t="s">
        <v>321</v>
      </c>
      <c r="H1214" s="24" t="s">
        <v>28</v>
      </c>
      <c r="I1214" s="31" t="s">
        <v>4184</v>
      </c>
      <c r="J1214" s="24" t="s">
        <v>4185</v>
      </c>
      <c r="K1214" s="35">
        <v>113</v>
      </c>
      <c r="L1214" s="35" t="s">
        <v>47</v>
      </c>
      <c r="M1214" s="31" t="s">
        <v>622</v>
      </c>
      <c r="N1214" s="24" t="s">
        <v>33</v>
      </c>
      <c r="O1214" s="24">
        <v>6</v>
      </c>
      <c r="P1214" s="31" t="s">
        <v>623</v>
      </c>
      <c r="Q1214" s="31" t="s">
        <v>34</v>
      </c>
      <c r="R1214" s="24"/>
      <c r="S1214" s="24"/>
      <c r="T1214" s="31" t="s">
        <v>35</v>
      </c>
      <c r="U1214" s="34"/>
      <c r="V1214" s="34"/>
      <c r="W1214" s="34" t="str">
        <f t="shared" si="0"/>
        <v/>
      </c>
      <c r="X1214" s="34" t="str">
        <f t="shared" si="1"/>
        <v/>
      </c>
    </row>
    <row r="1215" spans="1:24" ht="14.25" customHeight="1" x14ac:dyDescent="0.25">
      <c r="A1215" s="40">
        <v>0.3173333333333333</v>
      </c>
      <c r="B1215" s="41">
        <v>1.7</v>
      </c>
      <c r="C1215" s="24" t="s">
        <v>24</v>
      </c>
      <c r="D1215" s="24"/>
      <c r="E1215" s="24" t="s">
        <v>808</v>
      </c>
      <c r="F1215" s="24" t="s">
        <v>4187</v>
      </c>
      <c r="G1215" s="27" t="s">
        <v>39</v>
      </c>
      <c r="H1215" s="24" t="s">
        <v>28</v>
      </c>
      <c r="I1215" s="31" t="s">
        <v>4188</v>
      </c>
      <c r="J1215" s="24" t="s">
        <v>4189</v>
      </c>
      <c r="K1215" s="36">
        <v>114</v>
      </c>
      <c r="L1215" s="36" t="s">
        <v>31</v>
      </c>
      <c r="M1215" s="31" t="s">
        <v>622</v>
      </c>
      <c r="N1215" s="24" t="s">
        <v>33</v>
      </c>
      <c r="O1215" s="24">
        <v>6</v>
      </c>
      <c r="P1215" s="31" t="s">
        <v>623</v>
      </c>
      <c r="Q1215" s="31" t="s">
        <v>34</v>
      </c>
      <c r="R1215" s="24"/>
      <c r="S1215" s="24"/>
      <c r="T1215" s="31" t="s">
        <v>35</v>
      </c>
      <c r="U1215" s="34"/>
      <c r="V1215" s="34"/>
      <c r="W1215" s="34" t="str">
        <f t="shared" si="0"/>
        <v/>
      </c>
      <c r="X1215" s="34" t="str">
        <f t="shared" si="1"/>
        <v/>
      </c>
    </row>
    <row r="1216" spans="1:24" ht="14.25" customHeight="1" x14ac:dyDescent="0.25">
      <c r="A1216" s="40">
        <v>0.75681818181818206</v>
      </c>
      <c r="B1216" s="41">
        <v>4.625</v>
      </c>
      <c r="C1216" s="24" t="s">
        <v>24</v>
      </c>
      <c r="D1216" s="24"/>
      <c r="E1216" s="24" t="s">
        <v>477</v>
      </c>
      <c r="F1216" s="24" t="s">
        <v>4190</v>
      </c>
      <c r="G1216" s="31" t="s">
        <v>110</v>
      </c>
      <c r="H1216" s="24" t="s">
        <v>28</v>
      </c>
      <c r="I1216" s="31" t="s">
        <v>4191</v>
      </c>
      <c r="J1216" s="24" t="s">
        <v>4192</v>
      </c>
      <c r="K1216" s="36">
        <v>115</v>
      </c>
      <c r="L1216" s="36" t="s">
        <v>31</v>
      </c>
      <c r="M1216" s="31" t="s">
        <v>622</v>
      </c>
      <c r="N1216" s="24" t="s">
        <v>33</v>
      </c>
      <c r="O1216" s="24">
        <v>6</v>
      </c>
      <c r="P1216" s="31" t="s">
        <v>623</v>
      </c>
      <c r="Q1216" s="31" t="s">
        <v>34</v>
      </c>
      <c r="R1216" s="24"/>
      <c r="S1216" s="24"/>
      <c r="T1216" s="31" t="s">
        <v>35</v>
      </c>
      <c r="U1216" s="34"/>
      <c r="V1216" s="34"/>
      <c r="W1216" s="34" t="str">
        <f t="shared" si="0"/>
        <v/>
      </c>
      <c r="X1216" s="34" t="str">
        <f t="shared" si="1"/>
        <v/>
      </c>
    </row>
    <row r="1217" spans="1:24" ht="14.25" customHeight="1" x14ac:dyDescent="0.25">
      <c r="A1217" s="24">
        <v>31268</v>
      </c>
      <c r="B1217" s="24" t="s">
        <v>4193</v>
      </c>
      <c r="C1217" s="24" t="s">
        <v>3605</v>
      </c>
      <c r="D1217" s="24"/>
      <c r="E1217" s="24" t="s">
        <v>3606</v>
      </c>
      <c r="F1217" s="24" t="s">
        <v>4194</v>
      </c>
      <c r="G1217" s="27" t="s">
        <v>83</v>
      </c>
      <c r="H1217" s="24" t="s">
        <v>4195</v>
      </c>
      <c r="I1217" s="31" t="s">
        <v>4196</v>
      </c>
      <c r="J1217" s="24" t="s">
        <v>4197</v>
      </c>
      <c r="K1217" s="30">
        <v>2</v>
      </c>
      <c r="L1217" s="30" t="s">
        <v>31</v>
      </c>
      <c r="M1217" s="31" t="s">
        <v>3610</v>
      </c>
      <c r="N1217" s="24"/>
      <c r="O1217" s="24"/>
      <c r="P1217" s="24"/>
      <c r="Q1217" s="31" t="s">
        <v>34</v>
      </c>
      <c r="R1217" s="24"/>
      <c r="S1217" s="24"/>
      <c r="T1217" s="31" t="s">
        <v>35</v>
      </c>
      <c r="U1217" s="34"/>
      <c r="V1217" s="34"/>
      <c r="W1217" s="34" t="str">
        <f t="shared" si="0"/>
        <v/>
      </c>
      <c r="X1217" s="34" t="str">
        <f t="shared" si="1"/>
        <v/>
      </c>
    </row>
    <row r="1218" spans="1:24" ht="14.25" customHeight="1" x14ac:dyDescent="0.25">
      <c r="A1218" s="24">
        <v>31268</v>
      </c>
      <c r="B1218" s="24" t="s">
        <v>4193</v>
      </c>
      <c r="C1218" s="24" t="s">
        <v>3605</v>
      </c>
      <c r="D1218" s="24"/>
      <c r="E1218" s="24" t="s">
        <v>3606</v>
      </c>
      <c r="F1218" s="24" t="s">
        <v>4194</v>
      </c>
      <c r="G1218" s="27" t="s">
        <v>93</v>
      </c>
      <c r="H1218" s="24" t="s">
        <v>4195</v>
      </c>
      <c r="I1218" s="31" t="s">
        <v>4196</v>
      </c>
      <c r="J1218" s="24" t="s">
        <v>4197</v>
      </c>
      <c r="K1218" s="35">
        <v>2</v>
      </c>
      <c r="L1218" s="35" t="s">
        <v>47</v>
      </c>
      <c r="M1218" s="31" t="s">
        <v>3610</v>
      </c>
      <c r="N1218" s="24"/>
      <c r="O1218" s="24"/>
      <c r="P1218" s="24"/>
      <c r="Q1218" s="31" t="s">
        <v>34</v>
      </c>
      <c r="R1218" s="24"/>
      <c r="S1218" s="24"/>
      <c r="T1218" s="31" t="s">
        <v>35</v>
      </c>
      <c r="U1218" s="34"/>
      <c r="V1218" s="34"/>
      <c r="W1218" s="34" t="str">
        <f t="shared" si="0"/>
        <v/>
      </c>
      <c r="X1218" s="34" t="str">
        <f t="shared" si="1"/>
        <v/>
      </c>
    </row>
    <row r="1219" spans="1:24" ht="14.25" customHeight="1" x14ac:dyDescent="0.25">
      <c r="A1219" s="22">
        <v>1955</v>
      </c>
      <c r="B1219" s="23">
        <f t="shared" ref="B1219:B1220" si="7">4360/2</f>
        <v>2180</v>
      </c>
      <c r="C1219" s="24" t="s">
        <v>49</v>
      </c>
      <c r="D1219" s="31" t="s">
        <v>818</v>
      </c>
      <c r="E1219" s="25" t="s">
        <v>813</v>
      </c>
      <c r="F1219" s="25" t="s">
        <v>4198</v>
      </c>
      <c r="G1219" s="31" t="s">
        <v>69</v>
      </c>
      <c r="H1219" s="25" t="s">
        <v>40</v>
      </c>
      <c r="I1219" s="31" t="s">
        <v>4199</v>
      </c>
      <c r="J1219" s="25" t="s">
        <v>4200</v>
      </c>
      <c r="K1219" s="30">
        <v>48</v>
      </c>
      <c r="L1219" s="30" t="s">
        <v>31</v>
      </c>
      <c r="M1219" s="31" t="s">
        <v>43</v>
      </c>
      <c r="N1219" s="24">
        <v>2018</v>
      </c>
      <c r="O1219" s="24">
        <v>51</v>
      </c>
      <c r="P1219" s="24" t="s">
        <v>44</v>
      </c>
      <c r="Q1219" s="31" t="s">
        <v>34</v>
      </c>
      <c r="R1219" s="24" t="s">
        <v>45</v>
      </c>
      <c r="S1219" s="24" t="s">
        <v>44</v>
      </c>
      <c r="T1219" s="31" t="s">
        <v>35</v>
      </c>
      <c r="U1219" s="34"/>
      <c r="V1219" s="34"/>
      <c r="W1219" s="34" t="str">
        <f t="shared" si="0"/>
        <v/>
      </c>
      <c r="X1219" s="34" t="str">
        <f t="shared" si="1"/>
        <v/>
      </c>
    </row>
    <row r="1220" spans="1:24" ht="14.25" customHeight="1" x14ac:dyDescent="0.25">
      <c r="A1220" s="22">
        <v>1955</v>
      </c>
      <c r="B1220" s="23">
        <f t="shared" si="7"/>
        <v>2180</v>
      </c>
      <c r="C1220" s="24" t="s">
        <v>49</v>
      </c>
      <c r="D1220" s="31" t="s">
        <v>818</v>
      </c>
      <c r="E1220" s="25" t="s">
        <v>813</v>
      </c>
      <c r="F1220" s="25" t="s">
        <v>4198</v>
      </c>
      <c r="G1220" s="27" t="s">
        <v>39</v>
      </c>
      <c r="H1220" s="25" t="s">
        <v>40</v>
      </c>
      <c r="I1220" s="31" t="s">
        <v>4199</v>
      </c>
      <c r="J1220" s="25" t="s">
        <v>4200</v>
      </c>
      <c r="K1220" s="35">
        <v>48</v>
      </c>
      <c r="L1220" s="35" t="s">
        <v>47</v>
      </c>
      <c r="M1220" s="31" t="s">
        <v>43</v>
      </c>
      <c r="N1220" s="24">
        <v>2018</v>
      </c>
      <c r="O1220" s="24">
        <v>51</v>
      </c>
      <c r="P1220" s="24" t="s">
        <v>44</v>
      </c>
      <c r="Q1220" s="31" t="s">
        <v>34</v>
      </c>
      <c r="R1220" s="24" t="s">
        <v>45</v>
      </c>
      <c r="S1220" s="24" t="s">
        <v>44</v>
      </c>
      <c r="T1220" s="31" t="s">
        <v>35</v>
      </c>
      <c r="U1220" s="34"/>
      <c r="V1220" s="34"/>
      <c r="W1220" s="34" t="str">
        <f t="shared" si="0"/>
        <v/>
      </c>
      <c r="X1220" s="34" t="str">
        <f t="shared" si="1"/>
        <v/>
      </c>
    </row>
    <row r="1221" spans="1:24" ht="14.25" customHeight="1" x14ac:dyDescent="0.25">
      <c r="A1221" s="22">
        <v>0.35</v>
      </c>
      <c r="B1221" s="23" t="s">
        <v>4201</v>
      </c>
      <c r="C1221" s="24" t="s">
        <v>115</v>
      </c>
      <c r="D1221" s="24"/>
      <c r="E1221" s="25" t="s">
        <v>808</v>
      </c>
      <c r="F1221" s="25" t="s">
        <v>4202</v>
      </c>
      <c r="G1221" s="27" t="s">
        <v>110</v>
      </c>
      <c r="H1221" s="25" t="s">
        <v>84</v>
      </c>
      <c r="I1221" s="31" t="s">
        <v>4203</v>
      </c>
      <c r="J1221" s="25" t="s">
        <v>4204</v>
      </c>
      <c r="K1221" s="53">
        <v>335</v>
      </c>
      <c r="L1221" s="53" t="s">
        <v>31</v>
      </c>
      <c r="M1221" s="31" t="s">
        <v>87</v>
      </c>
      <c r="N1221" s="24" t="s">
        <v>88</v>
      </c>
      <c r="O1221" s="24">
        <v>3</v>
      </c>
      <c r="P1221" s="24"/>
      <c r="Q1221" s="31" t="s">
        <v>34</v>
      </c>
      <c r="R1221" s="24"/>
      <c r="S1221" s="24"/>
      <c r="T1221" s="31" t="s">
        <v>35</v>
      </c>
      <c r="U1221" s="34"/>
      <c r="V1221" s="34"/>
      <c r="W1221" s="34" t="str">
        <f t="shared" si="0"/>
        <v/>
      </c>
      <c r="X1221" s="34" t="str">
        <f t="shared" si="1"/>
        <v/>
      </c>
    </row>
    <row r="1222" spans="1:24" ht="14.25" customHeight="1" x14ac:dyDescent="0.25">
      <c r="A1222" s="22">
        <v>0.49</v>
      </c>
      <c r="B1222" s="23" t="s">
        <v>4205</v>
      </c>
      <c r="C1222" s="24" t="s">
        <v>115</v>
      </c>
      <c r="D1222" s="24"/>
      <c r="E1222" s="25" t="s">
        <v>808</v>
      </c>
      <c r="F1222" s="25" t="s">
        <v>4206</v>
      </c>
      <c r="G1222" s="27" t="s">
        <v>110</v>
      </c>
      <c r="H1222" s="25" t="s">
        <v>84</v>
      </c>
      <c r="I1222" s="31" t="s">
        <v>4207</v>
      </c>
      <c r="J1222" s="25" t="s">
        <v>4208</v>
      </c>
      <c r="K1222" s="53">
        <v>336</v>
      </c>
      <c r="L1222" s="53" t="s">
        <v>31</v>
      </c>
      <c r="M1222" s="31" t="s">
        <v>87</v>
      </c>
      <c r="N1222" s="24" t="s">
        <v>88</v>
      </c>
      <c r="O1222" s="24">
        <v>3</v>
      </c>
      <c r="P1222" s="24"/>
      <c r="Q1222" s="31" t="s">
        <v>34</v>
      </c>
      <c r="R1222" s="24"/>
      <c r="S1222" s="24"/>
      <c r="T1222" s="31" t="s">
        <v>35</v>
      </c>
      <c r="U1222" s="34"/>
      <c r="V1222" s="34"/>
      <c r="W1222" s="34" t="str">
        <f t="shared" si="0"/>
        <v/>
      </c>
      <c r="X1222" s="34" t="str">
        <f t="shared" si="1"/>
        <v/>
      </c>
    </row>
    <row r="1223" spans="1:24" ht="14.25" customHeight="1" x14ac:dyDescent="0.25">
      <c r="A1223" s="40">
        <v>25</v>
      </c>
      <c r="B1223" s="41" t="s">
        <v>4209</v>
      </c>
      <c r="C1223" s="24" t="s">
        <v>728</v>
      </c>
      <c r="D1223" s="24"/>
      <c r="E1223" s="36" t="s">
        <v>79</v>
      </c>
      <c r="F1223" s="24" t="s">
        <v>4210</v>
      </c>
      <c r="G1223" s="31" t="s">
        <v>83</v>
      </c>
      <c r="H1223" s="24" t="s">
        <v>4211</v>
      </c>
      <c r="I1223" s="31" t="s">
        <v>4212</v>
      </c>
      <c r="J1223" s="24" t="s">
        <v>4213</v>
      </c>
      <c r="K1223" s="36">
        <v>776</v>
      </c>
      <c r="L1223" s="36" t="s">
        <v>31</v>
      </c>
      <c r="M1223" s="31" t="s">
        <v>306</v>
      </c>
      <c r="N1223" s="24" t="s">
        <v>88</v>
      </c>
      <c r="O1223" s="24">
        <v>7</v>
      </c>
      <c r="P1223" s="24"/>
      <c r="Q1223" s="31" t="s">
        <v>34</v>
      </c>
      <c r="R1223" s="24"/>
      <c r="S1223" s="24"/>
      <c r="T1223" s="31" t="s">
        <v>35</v>
      </c>
      <c r="U1223" s="34"/>
      <c r="V1223" s="34"/>
      <c r="W1223" s="34" t="str">
        <f t="shared" si="0"/>
        <v/>
      </c>
      <c r="X1223" s="34" t="str">
        <f t="shared" si="1"/>
        <v/>
      </c>
    </row>
    <row r="1224" spans="1:24" ht="14.25" customHeight="1" x14ac:dyDescent="0.25">
      <c r="A1224" s="40">
        <v>7.8E-2</v>
      </c>
      <c r="B1224" s="41">
        <v>0.23749999999999999</v>
      </c>
      <c r="C1224" s="24" t="s">
        <v>24</v>
      </c>
      <c r="D1224" s="24"/>
      <c r="E1224" s="36" t="s">
        <v>79</v>
      </c>
      <c r="F1224" s="24" t="s">
        <v>4214</v>
      </c>
      <c r="G1224" s="31" t="s">
        <v>69</v>
      </c>
      <c r="H1224" s="24" t="s">
        <v>28</v>
      </c>
      <c r="I1224" s="31" t="s">
        <v>4215</v>
      </c>
      <c r="J1224" s="24" t="s">
        <v>4216</v>
      </c>
      <c r="K1224" s="30">
        <v>616</v>
      </c>
      <c r="L1224" s="30" t="s">
        <v>31</v>
      </c>
      <c r="M1224" s="31" t="s">
        <v>103</v>
      </c>
      <c r="N1224" s="24" t="s">
        <v>33</v>
      </c>
      <c r="O1224" s="24">
        <v>7</v>
      </c>
      <c r="P1224" s="24"/>
      <c r="Q1224" s="31" t="s">
        <v>34</v>
      </c>
      <c r="R1224" s="24"/>
      <c r="S1224" s="24"/>
      <c r="T1224" s="31" t="s">
        <v>35</v>
      </c>
      <c r="U1224" s="34"/>
      <c r="V1224" s="34"/>
      <c r="W1224" s="34" t="str">
        <f t="shared" si="0"/>
        <v/>
      </c>
      <c r="X1224" s="34" t="str">
        <f t="shared" si="1"/>
        <v/>
      </c>
    </row>
    <row r="1225" spans="1:24" ht="14.25" customHeight="1" x14ac:dyDescent="0.25">
      <c r="A1225" s="40">
        <v>7.8E-2</v>
      </c>
      <c r="B1225" s="41">
        <v>0.26666666666666666</v>
      </c>
      <c r="C1225" s="24" t="s">
        <v>24</v>
      </c>
      <c r="D1225" s="24"/>
      <c r="E1225" s="24" t="s">
        <v>73</v>
      </c>
      <c r="F1225" s="24" t="s">
        <v>4217</v>
      </c>
      <c r="G1225" s="31" t="s">
        <v>69</v>
      </c>
      <c r="H1225" s="24" t="s">
        <v>28</v>
      </c>
      <c r="I1225" s="31" t="s">
        <v>4215</v>
      </c>
      <c r="J1225" s="24" t="s">
        <v>4216</v>
      </c>
      <c r="K1225" s="35">
        <v>616</v>
      </c>
      <c r="L1225" s="35" t="s">
        <v>47</v>
      </c>
      <c r="M1225" s="31" t="s">
        <v>103</v>
      </c>
      <c r="N1225" s="24" t="s">
        <v>33</v>
      </c>
      <c r="O1225" s="24">
        <v>7</v>
      </c>
      <c r="P1225" s="24"/>
      <c r="Q1225" s="31" t="s">
        <v>34</v>
      </c>
      <c r="R1225" s="24"/>
      <c r="S1225" s="24"/>
      <c r="T1225" s="31" t="s">
        <v>35</v>
      </c>
      <c r="U1225" s="34"/>
      <c r="V1225" s="34"/>
      <c r="W1225" s="34" t="str">
        <f t="shared" si="0"/>
        <v/>
      </c>
      <c r="X1225" s="34" t="str">
        <f t="shared" si="1"/>
        <v/>
      </c>
    </row>
    <row r="1226" spans="1:24" ht="14.25" customHeight="1" x14ac:dyDescent="0.25">
      <c r="A1226" s="40">
        <v>0.55000000000000004</v>
      </c>
      <c r="B1226" s="41" t="s">
        <v>4218</v>
      </c>
      <c r="C1226" s="24" t="s">
        <v>1102</v>
      </c>
      <c r="D1226" s="24"/>
      <c r="E1226" s="36" t="s">
        <v>940</v>
      </c>
      <c r="F1226" s="24" t="s">
        <v>4219</v>
      </c>
      <c r="G1226" s="31" t="s">
        <v>110</v>
      </c>
      <c r="H1226" s="24" t="s">
        <v>84</v>
      </c>
      <c r="I1226" s="31" t="s">
        <v>4220</v>
      </c>
      <c r="J1226" s="24" t="s">
        <v>4221</v>
      </c>
      <c r="K1226" s="36">
        <v>772</v>
      </c>
      <c r="L1226" s="36" t="s">
        <v>31</v>
      </c>
      <c r="M1226" s="62" t="s">
        <v>306</v>
      </c>
      <c r="N1226" s="44" t="s">
        <v>88</v>
      </c>
      <c r="O1226" s="44">
        <v>7</v>
      </c>
      <c r="P1226" s="24"/>
      <c r="Q1226" s="31" t="s">
        <v>34</v>
      </c>
      <c r="R1226" s="24"/>
      <c r="S1226" s="24"/>
      <c r="T1226" s="31" t="s">
        <v>35</v>
      </c>
      <c r="U1226" s="34"/>
      <c r="V1226" s="34"/>
      <c r="W1226" s="34" t="str">
        <f t="shared" si="0"/>
        <v/>
      </c>
      <c r="X1226" s="34" t="str">
        <f t="shared" si="1"/>
        <v/>
      </c>
    </row>
    <row r="1227" spans="1:24" ht="14.25" customHeight="1" x14ac:dyDescent="0.25">
      <c r="A1227" s="40">
        <v>3.5</v>
      </c>
      <c r="B1227" s="41" t="s">
        <v>1879</v>
      </c>
      <c r="C1227" s="24" t="s">
        <v>4222</v>
      </c>
      <c r="D1227" s="24"/>
      <c r="E1227" s="24" t="s">
        <v>122</v>
      </c>
      <c r="F1227" s="24" t="s">
        <v>4223</v>
      </c>
      <c r="G1227" s="31" t="s">
        <v>110</v>
      </c>
      <c r="H1227" s="24" t="s">
        <v>2906</v>
      </c>
      <c r="I1227" s="31" t="s">
        <v>4224</v>
      </c>
      <c r="J1227" s="24" t="s">
        <v>4225</v>
      </c>
      <c r="K1227" s="36">
        <v>773</v>
      </c>
      <c r="L1227" s="36" t="s">
        <v>31</v>
      </c>
      <c r="M1227" s="62" t="s">
        <v>306</v>
      </c>
      <c r="N1227" s="44" t="s">
        <v>88</v>
      </c>
      <c r="O1227" s="44">
        <v>7</v>
      </c>
      <c r="P1227" s="24"/>
      <c r="Q1227" s="31" t="s">
        <v>34</v>
      </c>
      <c r="R1227" s="24"/>
      <c r="S1227" s="24"/>
      <c r="T1227" s="31" t="s">
        <v>35</v>
      </c>
      <c r="U1227" s="34"/>
      <c r="V1227" s="34"/>
      <c r="W1227" s="34" t="str">
        <f t="shared" si="0"/>
        <v/>
      </c>
      <c r="X1227" s="34" t="str">
        <f t="shared" si="1"/>
        <v/>
      </c>
    </row>
    <row r="1228" spans="1:24" ht="14.25" customHeight="1" x14ac:dyDescent="0.25">
      <c r="A1228" s="40">
        <v>10.85</v>
      </c>
      <c r="B1228" s="41" t="s">
        <v>2030</v>
      </c>
      <c r="C1228" s="24" t="s">
        <v>4226</v>
      </c>
      <c r="D1228" s="24"/>
      <c r="E1228" s="24" t="s">
        <v>1446</v>
      </c>
      <c r="F1228" s="24" t="s">
        <v>4227</v>
      </c>
      <c r="G1228" s="31" t="s">
        <v>93</v>
      </c>
      <c r="H1228" s="24" t="s">
        <v>4211</v>
      </c>
      <c r="I1228" s="31" t="s">
        <v>4228</v>
      </c>
      <c r="J1228" s="24" t="s">
        <v>4229</v>
      </c>
      <c r="K1228" s="36">
        <v>774</v>
      </c>
      <c r="L1228" s="36" t="s">
        <v>31</v>
      </c>
      <c r="M1228" s="62" t="s">
        <v>306</v>
      </c>
      <c r="N1228" s="44" t="s">
        <v>88</v>
      </c>
      <c r="O1228" s="44">
        <v>7</v>
      </c>
      <c r="P1228" s="24"/>
      <c r="Q1228" s="31" t="s">
        <v>34</v>
      </c>
      <c r="R1228" s="24"/>
      <c r="S1228" s="24"/>
      <c r="T1228" s="31" t="s">
        <v>35</v>
      </c>
      <c r="U1228" s="34"/>
      <c r="V1228" s="34"/>
      <c r="W1228" s="34" t="str">
        <f t="shared" si="0"/>
        <v/>
      </c>
      <c r="X1228" s="34" t="str">
        <f t="shared" si="1"/>
        <v/>
      </c>
    </row>
    <row r="1229" spans="1:24" ht="14.25" customHeight="1" x14ac:dyDescent="0.25">
      <c r="A1229" s="40">
        <v>4.97</v>
      </c>
      <c r="B1229" s="41" t="s">
        <v>2030</v>
      </c>
      <c r="C1229" s="24" t="s">
        <v>4230</v>
      </c>
      <c r="D1229" s="24"/>
      <c r="E1229" s="24" t="s">
        <v>552</v>
      </c>
      <c r="F1229" s="24" t="s">
        <v>4231</v>
      </c>
      <c r="G1229" s="31" t="s">
        <v>110</v>
      </c>
      <c r="H1229" s="24" t="s">
        <v>4232</v>
      </c>
      <c r="I1229" s="31" t="s">
        <v>4233</v>
      </c>
      <c r="J1229" s="24" t="s">
        <v>4234</v>
      </c>
      <c r="K1229" s="30">
        <v>775</v>
      </c>
      <c r="L1229" s="30" t="s">
        <v>31</v>
      </c>
      <c r="M1229" s="62" t="s">
        <v>306</v>
      </c>
      <c r="N1229" s="44" t="s">
        <v>88</v>
      </c>
      <c r="O1229" s="44">
        <v>7</v>
      </c>
      <c r="P1229" s="24"/>
      <c r="Q1229" s="31" t="s">
        <v>34</v>
      </c>
      <c r="R1229" s="24"/>
      <c r="S1229" s="24"/>
      <c r="T1229" s="31" t="s">
        <v>35</v>
      </c>
      <c r="U1229" s="34"/>
      <c r="V1229" s="34"/>
      <c r="W1229" s="34" t="str">
        <f t="shared" si="0"/>
        <v/>
      </c>
      <c r="X1229" s="34" t="str">
        <f t="shared" si="1"/>
        <v/>
      </c>
    </row>
    <row r="1230" spans="1:24" ht="14.25" customHeight="1" x14ac:dyDescent="0.25">
      <c r="A1230" s="40">
        <v>4.97</v>
      </c>
      <c r="B1230" s="41" t="s">
        <v>4235</v>
      </c>
      <c r="C1230" s="24" t="s">
        <v>997</v>
      </c>
      <c r="D1230" s="24"/>
      <c r="E1230" s="36" t="s">
        <v>4236</v>
      </c>
      <c r="F1230" s="24" t="s">
        <v>4237</v>
      </c>
      <c r="G1230" s="31" t="s">
        <v>83</v>
      </c>
      <c r="H1230" s="24" t="s">
        <v>4232</v>
      </c>
      <c r="I1230" s="31" t="s">
        <v>4233</v>
      </c>
      <c r="J1230" s="24" t="s">
        <v>4234</v>
      </c>
      <c r="K1230" s="35">
        <v>775</v>
      </c>
      <c r="L1230" s="35" t="s">
        <v>47</v>
      </c>
      <c r="M1230" s="62" t="s">
        <v>306</v>
      </c>
      <c r="N1230" s="44" t="s">
        <v>88</v>
      </c>
      <c r="O1230" s="44">
        <v>7</v>
      </c>
      <c r="P1230" s="24"/>
      <c r="Q1230" s="31" t="s">
        <v>34</v>
      </c>
      <c r="R1230" s="24"/>
      <c r="S1230" s="24"/>
      <c r="T1230" s="31" t="s">
        <v>35</v>
      </c>
      <c r="U1230" s="34"/>
      <c r="V1230" s="34"/>
      <c r="W1230" s="34" t="str">
        <f t="shared" si="0"/>
        <v/>
      </c>
      <c r="X1230" s="34" t="str">
        <f t="shared" si="1"/>
        <v/>
      </c>
    </row>
    <row r="1231" spans="1:24" ht="14.25" customHeight="1" x14ac:dyDescent="0.25">
      <c r="A1231" s="40">
        <v>5.5354838709677434</v>
      </c>
      <c r="B1231" s="40">
        <v>9.75</v>
      </c>
      <c r="C1231" s="24" t="s">
        <v>49</v>
      </c>
      <c r="D1231" s="24"/>
      <c r="E1231" s="24" t="s">
        <v>994</v>
      </c>
      <c r="F1231" s="24" t="s">
        <v>4238</v>
      </c>
      <c r="G1231" s="31" t="s">
        <v>46</v>
      </c>
      <c r="H1231" s="24" t="s">
        <v>573</v>
      </c>
      <c r="I1231" s="31" t="s">
        <v>4239</v>
      </c>
      <c r="J1231" s="24" t="s">
        <v>4240</v>
      </c>
      <c r="K1231" s="36">
        <v>359</v>
      </c>
      <c r="L1231" s="36" t="s">
        <v>31</v>
      </c>
      <c r="M1231" s="31" t="s">
        <v>752</v>
      </c>
      <c r="N1231" s="24" t="s">
        <v>33</v>
      </c>
      <c r="O1231" s="24">
        <v>4</v>
      </c>
      <c r="P1231" s="24"/>
      <c r="Q1231" s="31" t="s">
        <v>34</v>
      </c>
      <c r="R1231" s="24"/>
      <c r="S1231" s="24"/>
      <c r="T1231" s="31" t="s">
        <v>35</v>
      </c>
      <c r="U1231" s="34"/>
      <c r="V1231" s="34"/>
      <c r="W1231" s="34" t="str">
        <f t="shared" si="0"/>
        <v/>
      </c>
      <c r="X1231" s="34" t="str">
        <f t="shared" si="1"/>
        <v/>
      </c>
    </row>
    <row r="1232" spans="1:24" ht="14.25" customHeight="1" x14ac:dyDescent="0.25">
      <c r="A1232" s="40">
        <v>0.249</v>
      </c>
      <c r="B1232" s="40" t="s">
        <v>4241</v>
      </c>
      <c r="C1232" s="24" t="s">
        <v>453</v>
      </c>
      <c r="D1232" s="24"/>
      <c r="E1232" s="24" t="s">
        <v>217</v>
      </c>
      <c r="F1232" s="24" t="s">
        <v>4242</v>
      </c>
      <c r="G1232" s="31" t="s">
        <v>83</v>
      </c>
      <c r="H1232" s="24" t="s">
        <v>84</v>
      </c>
      <c r="I1232" s="31" t="s">
        <v>4243</v>
      </c>
      <c r="J1232" s="24" t="s">
        <v>4244</v>
      </c>
      <c r="K1232" s="36">
        <v>506</v>
      </c>
      <c r="L1232" s="36" t="s">
        <v>31</v>
      </c>
      <c r="M1232" s="31" t="s">
        <v>234</v>
      </c>
      <c r="N1232" s="24" t="s">
        <v>88</v>
      </c>
      <c r="O1232" s="24">
        <v>5</v>
      </c>
      <c r="P1232" s="24"/>
      <c r="Q1232" s="31" t="s">
        <v>34</v>
      </c>
      <c r="R1232" s="24"/>
      <c r="S1232" s="24"/>
      <c r="T1232" s="31" t="s">
        <v>35</v>
      </c>
      <c r="U1232" s="34"/>
      <c r="V1232" s="34"/>
      <c r="W1232" s="34" t="str">
        <f t="shared" si="0"/>
        <v/>
      </c>
      <c r="X1232" s="34" t="str">
        <f t="shared" si="1"/>
        <v/>
      </c>
    </row>
    <row r="1233" spans="1:24" ht="14.25" customHeight="1" x14ac:dyDescent="0.25">
      <c r="A1233" s="40">
        <v>0.249</v>
      </c>
      <c r="B1233" s="40" t="s">
        <v>4245</v>
      </c>
      <c r="C1233" s="24" t="s">
        <v>453</v>
      </c>
      <c r="D1233" s="24"/>
      <c r="E1233" s="24" t="s">
        <v>505</v>
      </c>
      <c r="F1233" s="24" t="s">
        <v>4246</v>
      </c>
      <c r="G1233" s="31" t="s">
        <v>83</v>
      </c>
      <c r="H1233" s="24" t="s">
        <v>84</v>
      </c>
      <c r="I1233" s="31" t="s">
        <v>4243</v>
      </c>
      <c r="J1233" s="24" t="s">
        <v>4244</v>
      </c>
      <c r="K1233" s="36">
        <v>506</v>
      </c>
      <c r="L1233" s="36" t="s">
        <v>31</v>
      </c>
      <c r="M1233" s="31" t="s">
        <v>234</v>
      </c>
      <c r="N1233" s="24" t="s">
        <v>88</v>
      </c>
      <c r="O1233" s="24">
        <v>5</v>
      </c>
      <c r="P1233" s="24"/>
      <c r="Q1233" s="31" t="s">
        <v>34</v>
      </c>
      <c r="R1233" s="24"/>
      <c r="S1233" s="24"/>
      <c r="T1233" s="31" t="s">
        <v>35</v>
      </c>
      <c r="U1233" s="34"/>
      <c r="V1233" s="34"/>
      <c r="W1233" s="34" t="str">
        <f t="shared" si="0"/>
        <v/>
      </c>
      <c r="X1233" s="34" t="str">
        <f t="shared" si="1"/>
        <v/>
      </c>
    </row>
    <row r="1234" spans="1:24" ht="14.25" customHeight="1" x14ac:dyDescent="0.25">
      <c r="A1234" s="24">
        <v>0.77</v>
      </c>
      <c r="B1234" s="24" t="s">
        <v>4247</v>
      </c>
      <c r="C1234" s="24" t="s">
        <v>24</v>
      </c>
      <c r="D1234" s="24"/>
      <c r="E1234" s="24" t="s">
        <v>702</v>
      </c>
      <c r="F1234" s="24" t="s">
        <v>4248</v>
      </c>
      <c r="G1234" s="27" t="s">
        <v>39</v>
      </c>
      <c r="H1234" s="24" t="s">
        <v>84</v>
      </c>
      <c r="I1234" s="31" t="s">
        <v>4249</v>
      </c>
      <c r="J1234" s="24" t="s">
        <v>4250</v>
      </c>
      <c r="K1234" s="36">
        <v>212</v>
      </c>
      <c r="L1234" s="36" t="s">
        <v>31</v>
      </c>
      <c r="M1234" s="31" t="s">
        <v>184</v>
      </c>
      <c r="N1234" s="24" t="s">
        <v>185</v>
      </c>
      <c r="O1234" s="24">
        <v>2</v>
      </c>
      <c r="P1234" s="24"/>
      <c r="Q1234" s="31" t="s">
        <v>66</v>
      </c>
      <c r="R1234" s="24"/>
      <c r="S1234" s="24" t="s">
        <v>329</v>
      </c>
      <c r="T1234" s="31" t="s">
        <v>35</v>
      </c>
      <c r="U1234" s="34"/>
      <c r="V1234" s="34"/>
      <c r="W1234" s="34" t="str">
        <f t="shared" si="0"/>
        <v/>
      </c>
      <c r="X1234" s="34" t="str">
        <f t="shared" si="1"/>
        <v/>
      </c>
    </row>
    <row r="1235" spans="1:24" ht="14.25" customHeight="1" x14ac:dyDescent="0.25">
      <c r="A1235" s="40">
        <v>0.3322222222222222</v>
      </c>
      <c r="B1235" s="41">
        <v>2</v>
      </c>
      <c r="C1235" s="24" t="s">
        <v>24</v>
      </c>
      <c r="D1235" s="24"/>
      <c r="E1235" s="24" t="s">
        <v>618</v>
      </c>
      <c r="F1235" s="24" t="s">
        <v>4251</v>
      </c>
      <c r="G1235" s="27" t="s">
        <v>39</v>
      </c>
      <c r="H1235" s="24" t="s">
        <v>28</v>
      </c>
      <c r="I1235" s="31" t="s">
        <v>4252</v>
      </c>
      <c r="J1235" s="24" t="s">
        <v>4253</v>
      </c>
      <c r="K1235" s="36">
        <v>116</v>
      </c>
      <c r="L1235" s="36" t="s">
        <v>31</v>
      </c>
      <c r="M1235" s="31" t="s">
        <v>622</v>
      </c>
      <c r="N1235" s="24" t="s">
        <v>33</v>
      </c>
      <c r="O1235" s="24">
        <v>6</v>
      </c>
      <c r="P1235" s="31" t="s">
        <v>623</v>
      </c>
      <c r="Q1235" s="31" t="s">
        <v>34</v>
      </c>
      <c r="R1235" s="24"/>
      <c r="S1235" s="24" t="s">
        <v>329</v>
      </c>
      <c r="T1235" s="31" t="s">
        <v>35</v>
      </c>
      <c r="U1235" s="34"/>
      <c r="V1235" s="34"/>
      <c r="W1235" s="34" t="str">
        <f t="shared" si="0"/>
        <v/>
      </c>
      <c r="X1235" s="34" t="str">
        <f t="shared" si="1"/>
        <v/>
      </c>
    </row>
    <row r="1236" spans="1:24" ht="14.25" customHeight="1" x14ac:dyDescent="0.25">
      <c r="A1236" s="41">
        <v>1260</v>
      </c>
      <c r="B1236" s="89" t="s">
        <v>491</v>
      </c>
      <c r="C1236" s="24" t="s">
        <v>4254</v>
      </c>
      <c r="D1236" s="24"/>
      <c r="E1236" s="24" t="s">
        <v>4255</v>
      </c>
      <c r="F1236" s="89" t="s">
        <v>4256</v>
      </c>
      <c r="G1236" s="31" t="s">
        <v>1784</v>
      </c>
      <c r="H1236" s="89" t="s">
        <v>207</v>
      </c>
      <c r="I1236" s="82" t="s">
        <v>4257</v>
      </c>
      <c r="J1236" s="89" t="s">
        <v>4258</v>
      </c>
      <c r="K1236" s="36">
        <v>4</v>
      </c>
      <c r="L1236" s="36" t="s">
        <v>31</v>
      </c>
      <c r="M1236" s="82" t="s">
        <v>170</v>
      </c>
      <c r="N1236" s="24" t="s">
        <v>129</v>
      </c>
      <c r="O1236" s="24">
        <v>1</v>
      </c>
      <c r="P1236" s="24"/>
      <c r="Q1236" s="31" t="s">
        <v>34</v>
      </c>
      <c r="R1236" s="24"/>
      <c r="S1236" s="24"/>
      <c r="T1236" s="31" t="s">
        <v>35</v>
      </c>
      <c r="U1236" s="34"/>
      <c r="V1236" s="34"/>
      <c r="W1236" s="34" t="str">
        <f t="shared" si="0"/>
        <v/>
      </c>
      <c r="X1236" s="34" t="str">
        <f t="shared" si="1"/>
        <v/>
      </c>
    </row>
    <row r="1237" spans="1:24" ht="14.25" customHeight="1" x14ac:dyDescent="0.25">
      <c r="A1237" s="23">
        <v>21.6</v>
      </c>
      <c r="B1237" s="24">
        <v>28.2</v>
      </c>
      <c r="C1237" s="24" t="s">
        <v>2788</v>
      </c>
      <c r="D1237" s="24"/>
      <c r="E1237" s="24" t="s">
        <v>2484</v>
      </c>
      <c r="F1237" s="24" t="s">
        <v>4259</v>
      </c>
      <c r="G1237" s="31" t="s">
        <v>110</v>
      </c>
      <c r="H1237" s="31" t="s">
        <v>2791</v>
      </c>
      <c r="I1237" s="31" t="s">
        <v>4260</v>
      </c>
      <c r="J1237" s="24" t="s">
        <v>4261</v>
      </c>
      <c r="K1237" s="36">
        <v>3</v>
      </c>
      <c r="L1237" s="36" t="s">
        <v>31</v>
      </c>
      <c r="M1237" s="31" t="s">
        <v>2794</v>
      </c>
      <c r="N1237" s="24" t="s">
        <v>839</v>
      </c>
      <c r="O1237" s="24"/>
      <c r="P1237" s="24" t="s">
        <v>2795</v>
      </c>
      <c r="Q1237" s="31" t="s">
        <v>1607</v>
      </c>
      <c r="R1237" s="24"/>
      <c r="S1237" s="24" t="s">
        <v>2625</v>
      </c>
      <c r="T1237" s="31" t="s">
        <v>35</v>
      </c>
      <c r="U1237" s="34"/>
      <c r="V1237" s="34"/>
      <c r="W1237" s="34" t="str">
        <f t="shared" si="0"/>
        <v/>
      </c>
      <c r="X1237" s="34" t="str">
        <f t="shared" si="1"/>
        <v/>
      </c>
    </row>
    <row r="1238" spans="1:24" ht="14.25" customHeight="1" x14ac:dyDescent="0.25">
      <c r="A1238" s="23">
        <v>1.49</v>
      </c>
      <c r="B1238" s="24" t="s">
        <v>4262</v>
      </c>
      <c r="C1238" s="24" t="s">
        <v>348</v>
      </c>
      <c r="D1238" s="24"/>
      <c r="E1238" s="31" t="s">
        <v>4263</v>
      </c>
      <c r="F1238" s="24" t="s">
        <v>4264</v>
      </c>
      <c r="G1238" s="31" t="s">
        <v>110</v>
      </c>
      <c r="H1238" s="24" t="s">
        <v>84</v>
      </c>
      <c r="I1238" s="31" t="s">
        <v>4265</v>
      </c>
      <c r="J1238" s="24" t="s">
        <v>4266</v>
      </c>
      <c r="K1238" s="36">
        <v>309</v>
      </c>
      <c r="L1238" s="36" t="s">
        <v>31</v>
      </c>
      <c r="M1238" s="31" t="s">
        <v>87</v>
      </c>
      <c r="N1238" s="24" t="s">
        <v>88</v>
      </c>
      <c r="O1238" s="24">
        <v>3</v>
      </c>
      <c r="P1238" s="24"/>
      <c r="Q1238" s="31" t="s">
        <v>34</v>
      </c>
      <c r="R1238" s="24"/>
      <c r="S1238" s="24"/>
      <c r="T1238" s="31" t="s">
        <v>35</v>
      </c>
      <c r="U1238" s="34"/>
      <c r="V1238" s="34"/>
      <c r="W1238" s="34" t="str">
        <f t="shared" si="0"/>
        <v/>
      </c>
      <c r="X1238" s="34" t="str">
        <f t="shared" si="1"/>
        <v/>
      </c>
    </row>
    <row r="1239" spans="1:24" ht="14.25" customHeight="1" x14ac:dyDescent="0.25">
      <c r="A1239" s="43">
        <v>4.75</v>
      </c>
      <c r="B1239" s="43" t="s">
        <v>4267</v>
      </c>
      <c r="C1239" s="44" t="s">
        <v>4268</v>
      </c>
      <c r="D1239" s="44"/>
      <c r="E1239" s="44" t="s">
        <v>846</v>
      </c>
      <c r="F1239" s="44" t="s">
        <v>4269</v>
      </c>
      <c r="G1239" s="62" t="s">
        <v>110</v>
      </c>
      <c r="H1239" s="44" t="s">
        <v>692</v>
      </c>
      <c r="I1239" s="62" t="s">
        <v>4270</v>
      </c>
      <c r="J1239" s="44" t="s">
        <v>4271</v>
      </c>
      <c r="K1239" s="53">
        <v>388</v>
      </c>
      <c r="L1239" s="53" t="s">
        <v>31</v>
      </c>
      <c r="M1239" s="62" t="s">
        <v>153</v>
      </c>
      <c r="N1239" s="44" t="s">
        <v>88</v>
      </c>
      <c r="O1239" s="44">
        <v>4</v>
      </c>
      <c r="P1239" s="24"/>
      <c r="Q1239" s="31" t="s">
        <v>34</v>
      </c>
      <c r="R1239" s="24"/>
      <c r="S1239" s="24"/>
      <c r="T1239" s="31" t="s">
        <v>35</v>
      </c>
      <c r="U1239" s="34"/>
      <c r="V1239" s="34"/>
      <c r="W1239" s="34" t="str">
        <f t="shared" si="0"/>
        <v/>
      </c>
      <c r="X1239" s="34" t="str">
        <f t="shared" si="1"/>
        <v/>
      </c>
    </row>
    <row r="1240" spans="1:24" ht="14.25" customHeight="1" x14ac:dyDescent="0.25">
      <c r="A1240" s="24">
        <v>0.745</v>
      </c>
      <c r="B1240" s="24" t="s">
        <v>550</v>
      </c>
      <c r="C1240" s="24" t="s">
        <v>97</v>
      </c>
      <c r="D1240" s="24"/>
      <c r="E1240" s="24" t="s">
        <v>122</v>
      </c>
      <c r="F1240" s="24" t="s">
        <v>4272</v>
      </c>
      <c r="G1240" s="27" t="s">
        <v>110</v>
      </c>
      <c r="H1240" s="24" t="s">
        <v>97</v>
      </c>
      <c r="I1240" s="31" t="s">
        <v>4273</v>
      </c>
      <c r="J1240" s="24" t="s">
        <v>4274</v>
      </c>
      <c r="K1240" s="30">
        <v>225</v>
      </c>
      <c r="L1240" s="30" t="s">
        <v>31</v>
      </c>
      <c r="M1240" s="31" t="s">
        <v>128</v>
      </c>
      <c r="N1240" s="24" t="s">
        <v>129</v>
      </c>
      <c r="O1240" s="24">
        <v>2</v>
      </c>
      <c r="P1240" s="24"/>
      <c r="Q1240" s="31" t="s">
        <v>34</v>
      </c>
      <c r="R1240" s="24"/>
      <c r="S1240" s="24"/>
      <c r="T1240" s="31" t="s">
        <v>35</v>
      </c>
      <c r="U1240" s="34"/>
      <c r="V1240" s="34"/>
      <c r="W1240" s="34" t="str">
        <f t="shared" si="0"/>
        <v/>
      </c>
      <c r="X1240" s="34" t="str">
        <f t="shared" si="1"/>
        <v/>
      </c>
    </row>
    <row r="1241" spans="1:24" ht="14.25" customHeight="1" x14ac:dyDescent="0.25">
      <c r="A1241" s="24">
        <v>0.745</v>
      </c>
      <c r="B1241" s="24" t="s">
        <v>1093</v>
      </c>
      <c r="C1241" s="24" t="s">
        <v>97</v>
      </c>
      <c r="D1241" s="24"/>
      <c r="E1241" s="31" t="s">
        <v>603</v>
      </c>
      <c r="F1241" s="24" t="s">
        <v>4275</v>
      </c>
      <c r="G1241" s="27" t="s">
        <v>110</v>
      </c>
      <c r="H1241" s="24" t="s">
        <v>97</v>
      </c>
      <c r="I1241" s="31" t="s">
        <v>4273</v>
      </c>
      <c r="J1241" s="24" t="s">
        <v>4274</v>
      </c>
      <c r="K1241" s="35">
        <v>225</v>
      </c>
      <c r="L1241" s="35" t="s">
        <v>47</v>
      </c>
      <c r="M1241" s="31" t="s">
        <v>128</v>
      </c>
      <c r="N1241" s="24" t="s">
        <v>129</v>
      </c>
      <c r="O1241" s="24">
        <v>2</v>
      </c>
      <c r="P1241" s="24"/>
      <c r="Q1241" s="31" t="s">
        <v>34</v>
      </c>
      <c r="R1241" s="24"/>
      <c r="S1241" s="24"/>
      <c r="T1241" s="31" t="s">
        <v>35</v>
      </c>
      <c r="U1241" s="34"/>
      <c r="V1241" s="34"/>
      <c r="W1241" s="34" t="str">
        <f t="shared" si="0"/>
        <v/>
      </c>
      <c r="X1241" s="34" t="str">
        <f t="shared" si="1"/>
        <v/>
      </c>
    </row>
    <row r="1242" spans="1:24" ht="14.25" customHeight="1" x14ac:dyDescent="0.25">
      <c r="A1242" s="24">
        <v>0.29499999999999998</v>
      </c>
      <c r="B1242" s="24" t="s">
        <v>4276</v>
      </c>
      <c r="C1242" s="24" t="s">
        <v>24</v>
      </c>
      <c r="D1242" s="24"/>
      <c r="E1242" s="31" t="s">
        <v>887</v>
      </c>
      <c r="F1242" s="24" t="s">
        <v>4277</v>
      </c>
      <c r="G1242" s="31" t="s">
        <v>110</v>
      </c>
      <c r="H1242" s="24" t="s">
        <v>84</v>
      </c>
      <c r="I1242" s="31" t="s">
        <v>4273</v>
      </c>
      <c r="J1242" s="24" t="s">
        <v>4278</v>
      </c>
      <c r="K1242" s="36">
        <v>331</v>
      </c>
      <c r="L1242" s="36" t="s">
        <v>31</v>
      </c>
      <c r="M1242" s="31" t="s">
        <v>249</v>
      </c>
      <c r="N1242" s="24" t="s">
        <v>185</v>
      </c>
      <c r="O1242" s="24">
        <v>3</v>
      </c>
      <c r="P1242" s="24"/>
      <c r="Q1242" s="31" t="s">
        <v>66</v>
      </c>
      <c r="R1242" s="24"/>
      <c r="S1242" s="24"/>
      <c r="T1242" s="31" t="s">
        <v>35</v>
      </c>
      <c r="U1242" s="34"/>
      <c r="V1242" s="34"/>
      <c r="W1242" s="34" t="str">
        <f t="shared" si="0"/>
        <v/>
      </c>
      <c r="X1242" s="34" t="str">
        <f t="shared" si="1"/>
        <v/>
      </c>
    </row>
    <row r="1243" spans="1:24" ht="14.25" customHeight="1" x14ac:dyDescent="0.25">
      <c r="A1243" s="109">
        <v>2.7143090476968301</v>
      </c>
      <c r="B1243" s="40">
        <v>4.2857142857142856</v>
      </c>
      <c r="C1243" s="24" t="s">
        <v>24</v>
      </c>
      <c r="D1243" s="24"/>
      <c r="E1243" s="24" t="s">
        <v>4279</v>
      </c>
      <c r="F1243" s="24" t="s">
        <v>4280</v>
      </c>
      <c r="G1243" s="31" t="s">
        <v>61</v>
      </c>
      <c r="H1243" s="24" t="s">
        <v>28</v>
      </c>
      <c r="I1243" s="31" t="s">
        <v>4281</v>
      </c>
      <c r="J1243" s="24" t="s">
        <v>4282</v>
      </c>
      <c r="K1243" s="36">
        <v>74</v>
      </c>
      <c r="L1243" s="36" t="s">
        <v>31</v>
      </c>
      <c r="M1243" s="31" t="s">
        <v>601</v>
      </c>
      <c r="N1243" s="24" t="s">
        <v>78</v>
      </c>
      <c r="O1243" s="24">
        <v>1</v>
      </c>
      <c r="P1243" s="24"/>
      <c r="Q1243" s="31" t="s">
        <v>66</v>
      </c>
      <c r="R1243" s="24"/>
      <c r="S1243" s="24"/>
      <c r="T1243" s="31" t="s">
        <v>35</v>
      </c>
      <c r="U1243" s="34"/>
      <c r="V1243" s="34"/>
      <c r="W1243" s="34" t="str">
        <f t="shared" si="0"/>
        <v/>
      </c>
      <c r="X1243" s="34" t="str">
        <f t="shared" si="1"/>
        <v/>
      </c>
    </row>
    <row r="1244" spans="1:24" ht="14.25" customHeight="1" x14ac:dyDescent="0.25">
      <c r="A1244" s="36">
        <v>2.8</v>
      </c>
      <c r="B1244" s="24" t="s">
        <v>4283</v>
      </c>
      <c r="C1244" s="24" t="s">
        <v>24</v>
      </c>
      <c r="D1244" s="24"/>
      <c r="E1244" s="24" t="s">
        <v>291</v>
      </c>
      <c r="F1244" s="24" t="s">
        <v>4284</v>
      </c>
      <c r="G1244" s="31" t="s">
        <v>293</v>
      </c>
      <c r="H1244" s="24" t="s">
        <v>28</v>
      </c>
      <c r="I1244" s="31" t="s">
        <v>4285</v>
      </c>
      <c r="J1244" s="24" t="s">
        <v>4286</v>
      </c>
      <c r="K1244" s="36">
        <v>69</v>
      </c>
      <c r="L1244" s="36" t="s">
        <v>31</v>
      </c>
      <c r="M1244" s="31" t="s">
        <v>255</v>
      </c>
      <c r="N1244" s="24" t="s">
        <v>185</v>
      </c>
      <c r="O1244" s="24">
        <v>1</v>
      </c>
      <c r="P1244" s="24"/>
      <c r="Q1244" s="31" t="s">
        <v>66</v>
      </c>
      <c r="R1244" s="24"/>
      <c r="S1244" s="24"/>
      <c r="T1244" s="31" t="s">
        <v>35</v>
      </c>
      <c r="U1244" s="34"/>
      <c r="V1244" s="34"/>
      <c r="W1244" s="34" t="str">
        <f t="shared" si="0"/>
        <v/>
      </c>
      <c r="X1244" s="34" t="str">
        <f t="shared" si="1"/>
        <v/>
      </c>
    </row>
    <row r="1245" spans="1:24" ht="14.25" customHeight="1" x14ac:dyDescent="0.25">
      <c r="A1245" s="36">
        <v>11.95</v>
      </c>
      <c r="B1245" s="24" t="s">
        <v>4287</v>
      </c>
      <c r="C1245" s="24" t="s">
        <v>4288</v>
      </c>
      <c r="D1245" s="24"/>
      <c r="E1245" s="31" t="s">
        <v>603</v>
      </c>
      <c r="F1245" s="24" t="s">
        <v>4289</v>
      </c>
      <c r="G1245" s="31" t="s">
        <v>46</v>
      </c>
      <c r="H1245" s="24" t="s">
        <v>207</v>
      </c>
      <c r="I1245" s="31" t="s">
        <v>4290</v>
      </c>
      <c r="J1245" s="24" t="s">
        <v>4291</v>
      </c>
      <c r="K1245" s="36">
        <v>484</v>
      </c>
      <c r="L1245" s="36" t="s">
        <v>31</v>
      </c>
      <c r="M1245" s="31" t="s">
        <v>234</v>
      </c>
      <c r="N1245" s="24" t="s">
        <v>88</v>
      </c>
      <c r="O1245" s="24">
        <v>5</v>
      </c>
      <c r="P1245" s="24"/>
      <c r="Q1245" s="31" t="s">
        <v>34</v>
      </c>
      <c r="R1245" s="24"/>
      <c r="S1245" s="24"/>
      <c r="T1245" s="31" t="s">
        <v>35</v>
      </c>
      <c r="U1245" s="34"/>
      <c r="V1245" s="34"/>
      <c r="W1245" s="34" t="str">
        <f t="shared" si="0"/>
        <v/>
      </c>
      <c r="X1245" s="34" t="str">
        <f t="shared" si="1"/>
        <v/>
      </c>
    </row>
    <row r="1246" spans="1:24" ht="14.25" customHeight="1" x14ac:dyDescent="0.25">
      <c r="A1246" s="40">
        <v>4.4250000000000007</v>
      </c>
      <c r="B1246" s="40">
        <v>7.5</v>
      </c>
      <c r="C1246" s="24" t="s">
        <v>4292</v>
      </c>
      <c r="D1246" s="24"/>
      <c r="E1246" s="31" t="s">
        <v>272</v>
      </c>
      <c r="F1246" s="31" t="s">
        <v>4293</v>
      </c>
      <c r="G1246" s="31" t="s">
        <v>274</v>
      </c>
      <c r="H1246" s="24" t="s">
        <v>40</v>
      </c>
      <c r="I1246" s="31" t="s">
        <v>4294</v>
      </c>
      <c r="J1246" s="24" t="s">
        <v>4295</v>
      </c>
      <c r="K1246" s="36">
        <v>733</v>
      </c>
      <c r="L1246" s="36" t="s">
        <v>31</v>
      </c>
      <c r="M1246" s="31" t="s">
        <v>72</v>
      </c>
      <c r="N1246" s="24" t="s">
        <v>33</v>
      </c>
      <c r="O1246" s="24">
        <v>8</v>
      </c>
      <c r="P1246" s="24"/>
      <c r="Q1246" s="31" t="s">
        <v>34</v>
      </c>
      <c r="R1246" s="24" t="s">
        <v>45</v>
      </c>
      <c r="S1246" s="24"/>
      <c r="T1246" s="31" t="s">
        <v>35</v>
      </c>
      <c r="U1246" s="34"/>
      <c r="V1246" s="34"/>
      <c r="W1246" s="34" t="str">
        <f t="shared" si="0"/>
        <v/>
      </c>
      <c r="X1246" s="34" t="str">
        <f t="shared" si="1"/>
        <v/>
      </c>
    </row>
    <row r="1247" spans="1:24" ht="14.25" customHeight="1" x14ac:dyDescent="0.25">
      <c r="A1247" s="40">
        <v>0.6</v>
      </c>
      <c r="B1247" s="41" t="s">
        <v>4296</v>
      </c>
      <c r="C1247" s="24" t="s">
        <v>4297</v>
      </c>
      <c r="D1247" s="24"/>
      <c r="E1247" s="31" t="s">
        <v>4298</v>
      </c>
      <c r="F1247" s="24" t="s">
        <v>4299</v>
      </c>
      <c r="G1247" s="31" t="s">
        <v>110</v>
      </c>
      <c r="H1247" s="24" t="s">
        <v>111</v>
      </c>
      <c r="I1247" s="31" t="s">
        <v>4300</v>
      </c>
      <c r="J1247" s="24" t="s">
        <v>4301</v>
      </c>
      <c r="K1247" s="36">
        <v>824</v>
      </c>
      <c r="L1247" s="36" t="s">
        <v>31</v>
      </c>
      <c r="M1247" s="31" t="s">
        <v>306</v>
      </c>
      <c r="N1247" s="24" t="s">
        <v>88</v>
      </c>
      <c r="O1247" s="24">
        <v>7</v>
      </c>
      <c r="P1247" s="24"/>
      <c r="Q1247" s="31" t="s">
        <v>34</v>
      </c>
      <c r="R1247" s="24"/>
      <c r="S1247" s="24"/>
      <c r="T1247" s="31" t="s">
        <v>35</v>
      </c>
      <c r="U1247" s="34"/>
      <c r="V1247" s="34"/>
      <c r="W1247" s="34" t="str">
        <f t="shared" si="0"/>
        <v/>
      </c>
      <c r="X1247" s="34" t="str">
        <f t="shared" si="1"/>
        <v/>
      </c>
    </row>
    <row r="1248" spans="1:24" ht="14.25" customHeight="1" x14ac:dyDescent="0.25">
      <c r="A1248" s="43">
        <v>5.0750000000000002</v>
      </c>
      <c r="B1248" s="125">
        <v>11.25</v>
      </c>
      <c r="C1248" s="24" t="s">
        <v>4302</v>
      </c>
      <c r="D1248" s="24"/>
      <c r="E1248" s="31" t="s">
        <v>4303</v>
      </c>
      <c r="F1248" s="24" t="s">
        <v>4304</v>
      </c>
      <c r="G1248" s="27" t="s">
        <v>39</v>
      </c>
      <c r="H1248" s="24" t="s">
        <v>2671</v>
      </c>
      <c r="I1248" s="31" t="s">
        <v>4305</v>
      </c>
      <c r="J1248" s="24" t="s">
        <v>4304</v>
      </c>
      <c r="K1248" s="36">
        <v>177</v>
      </c>
      <c r="L1248" s="36" t="s">
        <v>31</v>
      </c>
      <c r="M1248" s="31" t="s">
        <v>133</v>
      </c>
      <c r="N1248" s="24" t="s">
        <v>134</v>
      </c>
      <c r="O1248" s="24">
        <v>4</v>
      </c>
      <c r="P1248" s="24"/>
      <c r="Q1248" s="31" t="s">
        <v>66</v>
      </c>
      <c r="R1248" s="24"/>
      <c r="S1248" s="24"/>
      <c r="T1248" s="31" t="s">
        <v>35</v>
      </c>
      <c r="U1248" s="34"/>
      <c r="V1248" s="34"/>
      <c r="W1248" s="34" t="str">
        <f t="shared" si="0"/>
        <v/>
      </c>
      <c r="X1248" s="34" t="str">
        <f t="shared" si="1"/>
        <v/>
      </c>
    </row>
    <row r="1249" spans="1:24" ht="14.25" customHeight="1" x14ac:dyDescent="0.25">
      <c r="A1249" s="40">
        <v>4.95</v>
      </c>
      <c r="B1249" s="24" t="s">
        <v>4306</v>
      </c>
      <c r="C1249" s="24" t="s">
        <v>1870</v>
      </c>
      <c r="D1249" s="24"/>
      <c r="E1249" s="24" t="s">
        <v>3511</v>
      </c>
      <c r="F1249" s="24" t="s">
        <v>4307</v>
      </c>
      <c r="G1249" s="31" t="s">
        <v>83</v>
      </c>
      <c r="H1249" s="24" t="s">
        <v>4308</v>
      </c>
      <c r="I1249" s="31" t="s">
        <v>4309</v>
      </c>
      <c r="J1249" s="24" t="s">
        <v>4310</v>
      </c>
      <c r="K1249" s="53">
        <v>518</v>
      </c>
      <c r="L1249" s="53" t="s">
        <v>31</v>
      </c>
      <c r="M1249" s="31" t="s">
        <v>234</v>
      </c>
      <c r="N1249" s="24" t="s">
        <v>88</v>
      </c>
      <c r="O1249" s="24">
        <v>5</v>
      </c>
      <c r="P1249" s="24"/>
      <c r="Q1249" s="31" t="s">
        <v>34</v>
      </c>
      <c r="R1249" s="24"/>
      <c r="S1249" s="24"/>
      <c r="T1249" s="31" t="s">
        <v>35</v>
      </c>
      <c r="U1249" s="34"/>
      <c r="V1249" s="34"/>
      <c r="W1249" s="34" t="str">
        <f t="shared" si="0"/>
        <v/>
      </c>
      <c r="X1249" s="34" t="str">
        <f t="shared" si="1"/>
        <v/>
      </c>
    </row>
    <row r="1250" spans="1:24" ht="14.25" customHeight="1" x14ac:dyDescent="0.25">
      <c r="A1250" s="40">
        <v>3.7</v>
      </c>
      <c r="B1250" s="24" t="s">
        <v>4311</v>
      </c>
      <c r="C1250" s="24" t="s">
        <v>244</v>
      </c>
      <c r="D1250" s="24"/>
      <c r="E1250" s="24" t="s">
        <v>122</v>
      </c>
      <c r="F1250" s="24" t="s">
        <v>4312</v>
      </c>
      <c r="G1250" s="31" t="s">
        <v>93</v>
      </c>
      <c r="H1250" s="24" t="s">
        <v>246</v>
      </c>
      <c r="I1250" s="31" t="s">
        <v>4313</v>
      </c>
      <c r="J1250" s="24" t="s">
        <v>4314</v>
      </c>
      <c r="K1250" s="53">
        <v>519</v>
      </c>
      <c r="L1250" s="53" t="s">
        <v>31</v>
      </c>
      <c r="M1250" s="31" t="s">
        <v>234</v>
      </c>
      <c r="N1250" s="24" t="s">
        <v>88</v>
      </c>
      <c r="O1250" s="24">
        <v>5</v>
      </c>
      <c r="P1250" s="24"/>
      <c r="Q1250" s="31" t="s">
        <v>34</v>
      </c>
      <c r="R1250" s="24"/>
      <c r="S1250" s="24"/>
      <c r="T1250" s="31" t="s">
        <v>35</v>
      </c>
      <c r="U1250" s="34"/>
      <c r="V1250" s="34"/>
      <c r="W1250" s="34" t="str">
        <f t="shared" si="0"/>
        <v/>
      </c>
      <c r="X1250" s="34" t="str">
        <f t="shared" si="1"/>
        <v/>
      </c>
    </row>
    <row r="1251" spans="1:24" ht="14.25" customHeight="1" x14ac:dyDescent="0.25">
      <c r="A1251" s="40">
        <v>0.55000000000000004</v>
      </c>
      <c r="B1251" s="41">
        <v>1.1000000000000001</v>
      </c>
      <c r="C1251" s="24" t="s">
        <v>24</v>
      </c>
      <c r="D1251" s="24"/>
      <c r="E1251" s="24" t="s">
        <v>1167</v>
      </c>
      <c r="F1251" s="24" t="s">
        <v>4315</v>
      </c>
      <c r="G1251" s="31" t="s">
        <v>934</v>
      </c>
      <c r="H1251" s="24" t="s">
        <v>4316</v>
      </c>
      <c r="I1251" s="31" t="s">
        <v>4317</v>
      </c>
      <c r="J1251" s="24" t="s">
        <v>4318</v>
      </c>
      <c r="K1251" s="36">
        <v>118</v>
      </c>
      <c r="L1251" s="36" t="s">
        <v>31</v>
      </c>
      <c r="M1251" s="31" t="s">
        <v>622</v>
      </c>
      <c r="N1251" s="24" t="s">
        <v>33</v>
      </c>
      <c r="O1251" s="24">
        <v>6</v>
      </c>
      <c r="P1251" s="31" t="s">
        <v>623</v>
      </c>
      <c r="Q1251" s="31" t="s">
        <v>34</v>
      </c>
      <c r="R1251" s="24"/>
      <c r="S1251" s="24"/>
      <c r="T1251" s="31" t="s">
        <v>35</v>
      </c>
      <c r="U1251" s="34"/>
      <c r="V1251" s="34"/>
      <c r="W1251" s="34" t="str">
        <f t="shared" si="0"/>
        <v/>
      </c>
      <c r="X1251" s="34" t="str">
        <f t="shared" si="1"/>
        <v/>
      </c>
    </row>
    <row r="1252" spans="1:24" ht="14.25" customHeight="1" x14ac:dyDescent="0.25">
      <c r="A1252" s="40">
        <v>7.7880000000000003</v>
      </c>
      <c r="B1252" s="41">
        <v>12</v>
      </c>
      <c r="C1252" s="24" t="s">
        <v>4319</v>
      </c>
      <c r="D1252" s="24"/>
      <c r="E1252" s="24" t="s">
        <v>477</v>
      </c>
      <c r="F1252" s="24" t="s">
        <v>4320</v>
      </c>
      <c r="G1252" s="27" t="s">
        <v>39</v>
      </c>
      <c r="H1252" s="24" t="s">
        <v>4319</v>
      </c>
      <c r="I1252" s="31" t="s">
        <v>4321</v>
      </c>
      <c r="J1252" s="24" t="s">
        <v>4322</v>
      </c>
      <c r="K1252" s="36">
        <v>119</v>
      </c>
      <c r="L1252" s="36" t="s">
        <v>31</v>
      </c>
      <c r="M1252" s="31" t="s">
        <v>622</v>
      </c>
      <c r="N1252" s="24" t="s">
        <v>33</v>
      </c>
      <c r="O1252" s="24">
        <v>6</v>
      </c>
      <c r="P1252" s="31" t="s">
        <v>623</v>
      </c>
      <c r="Q1252" s="31" t="s">
        <v>34</v>
      </c>
      <c r="R1252" s="24"/>
      <c r="S1252" s="24"/>
      <c r="T1252" s="31" t="s">
        <v>35</v>
      </c>
      <c r="U1252" s="34"/>
      <c r="V1252" s="34"/>
      <c r="W1252" s="34" t="str">
        <f t="shared" si="0"/>
        <v/>
      </c>
      <c r="X1252" s="34" t="str">
        <f t="shared" si="1"/>
        <v/>
      </c>
    </row>
    <row r="1253" spans="1:24" ht="14.25" customHeight="1" x14ac:dyDescent="0.25">
      <c r="A1253" s="113">
        <v>430</v>
      </c>
      <c r="B1253" s="83"/>
      <c r="C1253" s="24" t="s">
        <v>24</v>
      </c>
      <c r="D1253" s="24"/>
      <c r="E1253" s="83" t="s">
        <v>4323</v>
      </c>
      <c r="F1253" s="83" t="s">
        <v>4324</v>
      </c>
      <c r="G1253" s="83" t="s">
        <v>4323</v>
      </c>
      <c r="H1253" s="83" t="s">
        <v>4325</v>
      </c>
      <c r="I1253" s="116" t="s">
        <v>4326</v>
      </c>
      <c r="J1253" s="83" t="s">
        <v>4327</v>
      </c>
      <c r="K1253" s="120">
        <v>1</v>
      </c>
      <c r="L1253" s="37" t="s">
        <v>31</v>
      </c>
      <c r="M1253" s="31" t="s">
        <v>4328</v>
      </c>
      <c r="N1253" s="24" t="s">
        <v>839</v>
      </c>
      <c r="O1253" s="24"/>
      <c r="P1253" s="24" t="s">
        <v>4329</v>
      </c>
      <c r="Q1253" s="31" t="s">
        <v>1607</v>
      </c>
      <c r="R1253" s="24"/>
      <c r="S1253" s="24"/>
      <c r="T1253" s="31" t="s">
        <v>35</v>
      </c>
      <c r="U1253" s="34"/>
      <c r="V1253" s="34"/>
      <c r="W1253" s="34" t="str">
        <f t="shared" si="0"/>
        <v/>
      </c>
      <c r="X1253" s="34" t="str">
        <f t="shared" si="1"/>
        <v/>
      </c>
    </row>
    <row r="1254" spans="1:24" ht="14.25" customHeight="1" x14ac:dyDescent="0.25">
      <c r="A1254" s="113">
        <v>430</v>
      </c>
      <c r="B1254" s="83"/>
      <c r="C1254" s="24" t="s">
        <v>24</v>
      </c>
      <c r="D1254" s="24"/>
      <c r="E1254" s="83" t="s">
        <v>4330</v>
      </c>
      <c r="F1254" s="83" t="s">
        <v>4331</v>
      </c>
      <c r="G1254" s="83" t="s">
        <v>4332</v>
      </c>
      <c r="H1254" s="83" t="s">
        <v>4325</v>
      </c>
      <c r="I1254" s="116" t="s">
        <v>4326</v>
      </c>
      <c r="J1254" s="83" t="s">
        <v>4327</v>
      </c>
      <c r="K1254" s="121">
        <v>1</v>
      </c>
      <c r="L1254" s="42" t="s">
        <v>47</v>
      </c>
      <c r="M1254" s="31" t="s">
        <v>4328</v>
      </c>
      <c r="N1254" s="24" t="s">
        <v>839</v>
      </c>
      <c r="O1254" s="24"/>
      <c r="P1254" s="24" t="s">
        <v>4329</v>
      </c>
      <c r="Q1254" s="31" t="s">
        <v>1607</v>
      </c>
      <c r="R1254" s="24"/>
      <c r="S1254" s="24"/>
      <c r="T1254" s="31" t="s">
        <v>35</v>
      </c>
      <c r="U1254" s="34"/>
      <c r="V1254" s="34"/>
      <c r="W1254" s="34" t="str">
        <f t="shared" si="0"/>
        <v/>
      </c>
      <c r="X1254" s="34" t="str">
        <f t="shared" si="1"/>
        <v/>
      </c>
    </row>
    <row r="1255" spans="1:24" ht="14.25" customHeight="1" x14ac:dyDescent="0.25">
      <c r="A1255" s="113">
        <v>430</v>
      </c>
      <c r="B1255" s="83"/>
      <c r="C1255" s="24" t="s">
        <v>24</v>
      </c>
      <c r="D1255" s="24"/>
      <c r="E1255" s="116" t="s">
        <v>4333</v>
      </c>
      <c r="F1255" s="83" t="s">
        <v>4334</v>
      </c>
      <c r="G1255" s="31" t="s">
        <v>110</v>
      </c>
      <c r="H1255" s="83" t="s">
        <v>4325</v>
      </c>
      <c r="I1255" s="116" t="s">
        <v>4326</v>
      </c>
      <c r="J1255" s="83" t="s">
        <v>4327</v>
      </c>
      <c r="K1255" s="121">
        <v>1</v>
      </c>
      <c r="L1255" s="42" t="s">
        <v>48</v>
      </c>
      <c r="M1255" s="31" t="s">
        <v>4328</v>
      </c>
      <c r="N1255" s="24" t="s">
        <v>839</v>
      </c>
      <c r="O1255" s="24"/>
      <c r="P1255" s="24" t="s">
        <v>4329</v>
      </c>
      <c r="Q1255" s="31" t="s">
        <v>1607</v>
      </c>
      <c r="R1255" s="24"/>
      <c r="S1255" s="24"/>
      <c r="T1255" s="31" t="s">
        <v>35</v>
      </c>
      <c r="U1255" s="34"/>
      <c r="V1255" s="34"/>
      <c r="W1255" s="34" t="str">
        <f t="shared" si="0"/>
        <v/>
      </c>
      <c r="X1255" s="34" t="str">
        <f t="shared" si="1"/>
        <v/>
      </c>
    </row>
    <row r="1256" spans="1:24" ht="14.25" customHeight="1" x14ac:dyDescent="0.25">
      <c r="A1256" s="113">
        <v>430</v>
      </c>
      <c r="B1256" s="83" t="s">
        <v>4335</v>
      </c>
      <c r="C1256" s="24" t="s">
        <v>24</v>
      </c>
      <c r="D1256" s="24"/>
      <c r="E1256" s="116" t="s">
        <v>3946</v>
      </c>
      <c r="F1256" s="83" t="s">
        <v>4336</v>
      </c>
      <c r="G1256" s="116" t="s">
        <v>3946</v>
      </c>
      <c r="H1256" s="83" t="s">
        <v>4325</v>
      </c>
      <c r="I1256" s="116" t="s">
        <v>4326</v>
      </c>
      <c r="J1256" s="83" t="s">
        <v>4327</v>
      </c>
      <c r="K1256" s="121">
        <v>1</v>
      </c>
      <c r="L1256" s="42" t="s">
        <v>425</v>
      </c>
      <c r="M1256" s="31" t="s">
        <v>4328</v>
      </c>
      <c r="N1256" s="24" t="s">
        <v>839</v>
      </c>
      <c r="O1256" s="24"/>
      <c r="P1256" s="24" t="s">
        <v>4329</v>
      </c>
      <c r="Q1256" s="31" t="s">
        <v>1607</v>
      </c>
      <c r="R1256" s="24"/>
      <c r="S1256" s="24"/>
      <c r="T1256" s="31" t="s">
        <v>35</v>
      </c>
      <c r="U1256" s="34"/>
      <c r="V1256" s="34"/>
      <c r="W1256" s="34" t="str">
        <f t="shared" si="0"/>
        <v/>
      </c>
      <c r="X1256" s="34" t="str">
        <f t="shared" si="1"/>
        <v/>
      </c>
    </row>
    <row r="1257" spans="1:24" ht="14.25" customHeight="1" x14ac:dyDescent="0.25">
      <c r="A1257" s="113">
        <v>430</v>
      </c>
      <c r="B1257" s="83" t="s">
        <v>4335</v>
      </c>
      <c r="C1257" s="24" t="s">
        <v>24</v>
      </c>
      <c r="D1257" s="24"/>
      <c r="E1257" s="24" t="s">
        <v>1544</v>
      </c>
      <c r="F1257" s="83" t="s">
        <v>4337</v>
      </c>
      <c r="G1257" s="31" t="s">
        <v>1289</v>
      </c>
      <c r="H1257" s="83" t="s">
        <v>4325</v>
      </c>
      <c r="I1257" s="116" t="s">
        <v>4326</v>
      </c>
      <c r="J1257" s="83" t="s">
        <v>4327</v>
      </c>
      <c r="K1257" s="121">
        <v>1</v>
      </c>
      <c r="L1257" s="42" t="s">
        <v>430</v>
      </c>
      <c r="M1257" s="31" t="s">
        <v>4328</v>
      </c>
      <c r="N1257" s="24" t="s">
        <v>839</v>
      </c>
      <c r="O1257" s="24"/>
      <c r="P1257" s="24" t="s">
        <v>4329</v>
      </c>
      <c r="Q1257" s="31" t="s">
        <v>1607</v>
      </c>
      <c r="R1257" s="24"/>
      <c r="S1257" s="24"/>
      <c r="T1257" s="31" t="s">
        <v>35</v>
      </c>
      <c r="U1257" s="34"/>
      <c r="V1257" s="34"/>
      <c r="W1257" s="34" t="str">
        <f t="shared" si="0"/>
        <v/>
      </c>
      <c r="X1257" s="34" t="str">
        <f t="shared" si="1"/>
        <v/>
      </c>
    </row>
    <row r="1258" spans="1:24" ht="14.25" customHeight="1" x14ac:dyDescent="0.25">
      <c r="A1258" s="113">
        <v>430</v>
      </c>
      <c r="B1258" s="83"/>
      <c r="C1258" s="24" t="s">
        <v>24</v>
      </c>
      <c r="D1258" s="24"/>
      <c r="E1258" s="83" t="s">
        <v>4338</v>
      </c>
      <c r="F1258" s="83" t="s">
        <v>4339</v>
      </c>
      <c r="G1258" s="31" t="s">
        <v>69</v>
      </c>
      <c r="H1258" s="83" t="s">
        <v>4325</v>
      </c>
      <c r="I1258" s="116" t="s">
        <v>4326</v>
      </c>
      <c r="J1258" s="83" t="s">
        <v>4327</v>
      </c>
      <c r="K1258" s="121">
        <v>1</v>
      </c>
      <c r="L1258" s="42" t="s">
        <v>1220</v>
      </c>
      <c r="M1258" s="31" t="s">
        <v>4328</v>
      </c>
      <c r="N1258" s="24" t="s">
        <v>839</v>
      </c>
      <c r="O1258" s="24"/>
      <c r="P1258" s="24" t="s">
        <v>4329</v>
      </c>
      <c r="Q1258" s="31" t="s">
        <v>1607</v>
      </c>
      <c r="R1258" s="24"/>
      <c r="S1258" s="24"/>
      <c r="T1258" s="31" t="s">
        <v>35</v>
      </c>
      <c r="U1258" s="34"/>
      <c r="V1258" s="34"/>
      <c r="W1258" s="34" t="str">
        <f t="shared" si="0"/>
        <v/>
      </c>
      <c r="X1258" s="34" t="str">
        <f t="shared" si="1"/>
        <v/>
      </c>
    </row>
    <row r="1259" spans="1:24" ht="14.25" customHeight="1" x14ac:dyDescent="0.25">
      <c r="A1259" s="113">
        <v>430</v>
      </c>
      <c r="B1259" s="83"/>
      <c r="C1259" s="24" t="s">
        <v>195</v>
      </c>
      <c r="D1259" s="24"/>
      <c r="E1259" s="24" t="s">
        <v>808</v>
      </c>
      <c r="F1259" s="83" t="s">
        <v>4340</v>
      </c>
      <c r="G1259" s="116" t="s">
        <v>46</v>
      </c>
      <c r="H1259" s="83" t="s">
        <v>4325</v>
      </c>
      <c r="I1259" s="116" t="s">
        <v>4326</v>
      </c>
      <c r="J1259" s="83" t="s">
        <v>4327</v>
      </c>
      <c r="K1259" s="121">
        <v>1</v>
      </c>
      <c r="L1259" s="42" t="s">
        <v>1721</v>
      </c>
      <c r="M1259" s="31" t="s">
        <v>4328</v>
      </c>
      <c r="N1259" s="24" t="s">
        <v>839</v>
      </c>
      <c r="O1259" s="24"/>
      <c r="P1259" s="24" t="s">
        <v>4329</v>
      </c>
      <c r="Q1259" s="31" t="s">
        <v>1607</v>
      </c>
      <c r="R1259" s="24"/>
      <c r="S1259" s="24"/>
      <c r="T1259" s="31" t="s">
        <v>35</v>
      </c>
      <c r="U1259" s="34"/>
      <c r="V1259" s="34"/>
      <c r="W1259" s="34" t="str">
        <f t="shared" si="0"/>
        <v/>
      </c>
      <c r="X1259" s="34" t="str">
        <f t="shared" si="1"/>
        <v/>
      </c>
    </row>
    <row r="1260" spans="1:24" ht="14.25" customHeight="1" x14ac:dyDescent="0.25">
      <c r="A1260" s="113">
        <v>430</v>
      </c>
      <c r="B1260" s="83"/>
      <c r="C1260" s="24" t="s">
        <v>24</v>
      </c>
      <c r="D1260" s="24"/>
      <c r="E1260" s="83" t="s">
        <v>130</v>
      </c>
      <c r="F1260" s="83" t="s">
        <v>4341</v>
      </c>
      <c r="G1260" s="116" t="s">
        <v>46</v>
      </c>
      <c r="H1260" s="83" t="s">
        <v>4325</v>
      </c>
      <c r="I1260" s="116" t="s">
        <v>4326</v>
      </c>
      <c r="J1260" s="83" t="s">
        <v>4327</v>
      </c>
      <c r="K1260" s="121">
        <v>1</v>
      </c>
      <c r="L1260" s="42" t="s">
        <v>1724</v>
      </c>
      <c r="M1260" s="31" t="s">
        <v>4328</v>
      </c>
      <c r="N1260" s="24" t="s">
        <v>839</v>
      </c>
      <c r="O1260" s="24"/>
      <c r="P1260" s="24" t="s">
        <v>4329</v>
      </c>
      <c r="Q1260" s="31" t="s">
        <v>1607</v>
      </c>
      <c r="R1260" s="24"/>
      <c r="S1260" s="24"/>
      <c r="T1260" s="31" t="s">
        <v>35</v>
      </c>
      <c r="U1260" s="34"/>
      <c r="V1260" s="34"/>
      <c r="W1260" s="34" t="str">
        <f t="shared" si="0"/>
        <v/>
      </c>
      <c r="X1260" s="34" t="str">
        <f t="shared" si="1"/>
        <v/>
      </c>
    </row>
    <row r="1261" spans="1:24" ht="14.25" customHeight="1" x14ac:dyDescent="0.25">
      <c r="A1261" s="113">
        <v>430</v>
      </c>
      <c r="B1261" s="83"/>
      <c r="C1261" s="24" t="s">
        <v>28</v>
      </c>
      <c r="D1261" s="24"/>
      <c r="E1261" s="24" t="s">
        <v>786</v>
      </c>
      <c r="F1261" s="83" t="s">
        <v>4342</v>
      </c>
      <c r="G1261" s="116" t="s">
        <v>4343</v>
      </c>
      <c r="H1261" s="83" t="s">
        <v>4325</v>
      </c>
      <c r="I1261" s="116" t="s">
        <v>4326</v>
      </c>
      <c r="J1261" s="83" t="s">
        <v>4327</v>
      </c>
      <c r="K1261" s="121">
        <v>1</v>
      </c>
      <c r="L1261" s="42" t="s">
        <v>4344</v>
      </c>
      <c r="M1261" s="31" t="s">
        <v>4328</v>
      </c>
      <c r="N1261" s="24" t="s">
        <v>839</v>
      </c>
      <c r="O1261" s="24"/>
      <c r="P1261" s="24" t="s">
        <v>4329</v>
      </c>
      <c r="Q1261" s="31" t="s">
        <v>1607</v>
      </c>
      <c r="R1261" s="24"/>
      <c r="S1261" s="24"/>
      <c r="T1261" s="31" t="s">
        <v>35</v>
      </c>
      <c r="U1261" s="34"/>
      <c r="V1261" s="34"/>
      <c r="W1261" s="34" t="str">
        <f t="shared" si="0"/>
        <v/>
      </c>
      <c r="X1261" s="34" t="str">
        <f t="shared" si="1"/>
        <v/>
      </c>
    </row>
    <row r="1262" spans="1:24" ht="14.25" customHeight="1" x14ac:dyDescent="0.25">
      <c r="A1262" s="113">
        <v>430</v>
      </c>
      <c r="B1262" s="83"/>
      <c r="C1262" s="24" t="s">
        <v>24</v>
      </c>
      <c r="D1262" s="24"/>
      <c r="E1262" s="83" t="s">
        <v>4345</v>
      </c>
      <c r="F1262" s="83" t="s">
        <v>4346</v>
      </c>
      <c r="G1262" s="116" t="s">
        <v>180</v>
      </c>
      <c r="H1262" s="83" t="s">
        <v>4325</v>
      </c>
      <c r="I1262" s="116" t="s">
        <v>4326</v>
      </c>
      <c r="J1262" s="83" t="s">
        <v>4327</v>
      </c>
      <c r="K1262" s="121">
        <v>1</v>
      </c>
      <c r="L1262" s="42" t="s">
        <v>4347</v>
      </c>
      <c r="M1262" s="31" t="s">
        <v>4328</v>
      </c>
      <c r="N1262" s="24" t="s">
        <v>839</v>
      </c>
      <c r="O1262" s="24"/>
      <c r="P1262" s="24" t="s">
        <v>4329</v>
      </c>
      <c r="Q1262" s="31" t="s">
        <v>1607</v>
      </c>
      <c r="R1262" s="24"/>
      <c r="S1262" s="24"/>
      <c r="T1262" s="31" t="s">
        <v>35</v>
      </c>
      <c r="U1262" s="34"/>
      <c r="V1262" s="34"/>
      <c r="W1262" s="34" t="str">
        <f t="shared" si="0"/>
        <v/>
      </c>
      <c r="X1262" s="34" t="str">
        <f t="shared" si="1"/>
        <v/>
      </c>
    </row>
    <row r="1263" spans="1:24" ht="14.25" customHeight="1" x14ac:dyDescent="0.25">
      <c r="A1263" s="113">
        <v>430</v>
      </c>
      <c r="B1263" s="83" t="s">
        <v>4348</v>
      </c>
      <c r="C1263" s="24" t="s">
        <v>24</v>
      </c>
      <c r="D1263" s="24"/>
      <c r="E1263" s="24" t="s">
        <v>1640</v>
      </c>
      <c r="F1263" s="83" t="s">
        <v>4349</v>
      </c>
      <c r="G1263" s="116" t="s">
        <v>1714</v>
      </c>
      <c r="H1263" s="83" t="s">
        <v>4325</v>
      </c>
      <c r="I1263" s="116" t="s">
        <v>4326</v>
      </c>
      <c r="J1263" s="83" t="s">
        <v>4327</v>
      </c>
      <c r="K1263" s="121">
        <v>1</v>
      </c>
      <c r="L1263" s="42" t="s">
        <v>4350</v>
      </c>
      <c r="M1263" s="31" t="s">
        <v>4328</v>
      </c>
      <c r="N1263" s="24" t="s">
        <v>839</v>
      </c>
      <c r="O1263" s="24"/>
      <c r="P1263" s="24" t="s">
        <v>4329</v>
      </c>
      <c r="Q1263" s="31" t="s">
        <v>1607</v>
      </c>
      <c r="R1263" s="24"/>
      <c r="S1263" s="24"/>
      <c r="T1263" s="31" t="s">
        <v>35</v>
      </c>
      <c r="U1263" s="34"/>
      <c r="V1263" s="34"/>
      <c r="W1263" s="34" t="str">
        <f t="shared" si="0"/>
        <v/>
      </c>
      <c r="X1263" s="34" t="str">
        <f t="shared" si="1"/>
        <v/>
      </c>
    </row>
    <row r="1264" spans="1:24" ht="14.25" customHeight="1" x14ac:dyDescent="0.25">
      <c r="A1264" s="113">
        <v>430</v>
      </c>
      <c r="B1264" s="83"/>
      <c r="C1264" s="24" t="s">
        <v>24</v>
      </c>
      <c r="D1264" s="24"/>
      <c r="E1264" s="24" t="s">
        <v>2981</v>
      </c>
      <c r="F1264" s="83" t="s">
        <v>4351</v>
      </c>
      <c r="G1264" s="31" t="s">
        <v>27</v>
      </c>
      <c r="H1264" s="83" t="s">
        <v>4325</v>
      </c>
      <c r="I1264" s="116" t="s">
        <v>4326</v>
      </c>
      <c r="J1264" s="83" t="s">
        <v>4327</v>
      </c>
      <c r="K1264" s="121">
        <v>1</v>
      </c>
      <c r="L1264" s="42" t="s">
        <v>4352</v>
      </c>
      <c r="M1264" s="31" t="s">
        <v>4328</v>
      </c>
      <c r="N1264" s="24" t="s">
        <v>839</v>
      </c>
      <c r="O1264" s="24"/>
      <c r="P1264" s="24" t="s">
        <v>4329</v>
      </c>
      <c r="Q1264" s="31" t="s">
        <v>1607</v>
      </c>
      <c r="R1264" s="24"/>
      <c r="S1264" s="24"/>
      <c r="T1264" s="31" t="s">
        <v>35</v>
      </c>
      <c r="U1264" s="34"/>
      <c r="V1264" s="34"/>
      <c r="W1264" s="34" t="str">
        <f t="shared" si="0"/>
        <v/>
      </c>
      <c r="X1264" s="34" t="str">
        <f t="shared" si="1"/>
        <v/>
      </c>
    </row>
    <row r="1265" spans="1:24" ht="14.25" customHeight="1" x14ac:dyDescent="0.25">
      <c r="A1265" s="113">
        <v>430</v>
      </c>
      <c r="B1265" s="83"/>
      <c r="C1265" s="24" t="s">
        <v>24</v>
      </c>
      <c r="D1265" s="24"/>
      <c r="E1265" s="116" t="s">
        <v>1719</v>
      </c>
      <c r="F1265" s="83" t="s">
        <v>4353</v>
      </c>
      <c r="G1265" s="116" t="s">
        <v>1719</v>
      </c>
      <c r="H1265" s="83" t="s">
        <v>4325</v>
      </c>
      <c r="I1265" s="116" t="s">
        <v>4326</v>
      </c>
      <c r="J1265" s="83" t="s">
        <v>4327</v>
      </c>
      <c r="K1265" s="121">
        <v>1</v>
      </c>
      <c r="L1265" s="42" t="s">
        <v>4354</v>
      </c>
      <c r="M1265" s="31" t="s">
        <v>4328</v>
      </c>
      <c r="N1265" s="24" t="s">
        <v>839</v>
      </c>
      <c r="O1265" s="24"/>
      <c r="P1265" s="24" t="s">
        <v>4329</v>
      </c>
      <c r="Q1265" s="31" t="s">
        <v>1607</v>
      </c>
      <c r="R1265" s="24"/>
      <c r="S1265" s="24"/>
      <c r="T1265" s="31" t="s">
        <v>35</v>
      </c>
      <c r="U1265" s="34"/>
      <c r="V1265" s="34"/>
      <c r="W1265" s="34" t="str">
        <f t="shared" si="0"/>
        <v/>
      </c>
      <c r="X1265" s="34" t="str">
        <f t="shared" si="1"/>
        <v/>
      </c>
    </row>
    <row r="1266" spans="1:24" ht="14.25" customHeight="1" x14ac:dyDescent="0.25">
      <c r="A1266" s="113">
        <v>430</v>
      </c>
      <c r="B1266" s="83" t="s">
        <v>4335</v>
      </c>
      <c r="C1266" s="24" t="s">
        <v>24</v>
      </c>
      <c r="D1266" s="24"/>
      <c r="E1266" s="83" t="s">
        <v>4355</v>
      </c>
      <c r="F1266" s="83" t="s">
        <v>4356</v>
      </c>
      <c r="G1266" s="116" t="s">
        <v>4357</v>
      </c>
      <c r="H1266" s="83" t="s">
        <v>4325</v>
      </c>
      <c r="I1266" s="116" t="s">
        <v>4326</v>
      </c>
      <c r="J1266" s="83" t="s">
        <v>4327</v>
      </c>
      <c r="K1266" s="121">
        <v>1</v>
      </c>
      <c r="L1266" s="42" t="s">
        <v>4358</v>
      </c>
      <c r="M1266" s="31" t="s">
        <v>4328</v>
      </c>
      <c r="N1266" s="24" t="s">
        <v>839</v>
      </c>
      <c r="O1266" s="24"/>
      <c r="P1266" s="24" t="s">
        <v>4329</v>
      </c>
      <c r="Q1266" s="31" t="s">
        <v>1607</v>
      </c>
      <c r="R1266" s="24"/>
      <c r="S1266" s="24"/>
      <c r="T1266" s="31" t="s">
        <v>35</v>
      </c>
      <c r="U1266" s="34"/>
      <c r="V1266" s="34"/>
      <c r="W1266" s="34" t="str">
        <f t="shared" si="0"/>
        <v/>
      </c>
      <c r="X1266" s="34" t="str">
        <f t="shared" si="1"/>
        <v/>
      </c>
    </row>
    <row r="1267" spans="1:24" ht="14.25" customHeight="1" x14ac:dyDescent="0.25">
      <c r="A1267" s="113">
        <v>430</v>
      </c>
      <c r="B1267" s="83"/>
      <c r="C1267" s="24" t="s">
        <v>24</v>
      </c>
      <c r="D1267" s="24"/>
      <c r="E1267" s="83" t="s">
        <v>1138</v>
      </c>
      <c r="F1267" s="83" t="s">
        <v>4359</v>
      </c>
      <c r="G1267" s="31" t="s">
        <v>934</v>
      </c>
      <c r="H1267" s="83" t="s">
        <v>4325</v>
      </c>
      <c r="I1267" s="116" t="s">
        <v>4326</v>
      </c>
      <c r="J1267" s="83" t="s">
        <v>4327</v>
      </c>
      <c r="K1267" s="121">
        <v>1</v>
      </c>
      <c r="L1267" s="42" t="s">
        <v>4360</v>
      </c>
      <c r="M1267" s="31" t="s">
        <v>4328</v>
      </c>
      <c r="N1267" s="24" t="s">
        <v>839</v>
      </c>
      <c r="O1267" s="24"/>
      <c r="P1267" s="24" t="s">
        <v>4329</v>
      </c>
      <c r="Q1267" s="31" t="s">
        <v>1607</v>
      </c>
      <c r="R1267" s="24"/>
      <c r="S1267" s="24"/>
      <c r="T1267" s="31" t="s">
        <v>35</v>
      </c>
      <c r="U1267" s="34"/>
      <c r="V1267" s="34"/>
      <c r="W1267" s="34" t="str">
        <f t="shared" si="0"/>
        <v/>
      </c>
      <c r="X1267" s="34" t="str">
        <f t="shared" si="1"/>
        <v/>
      </c>
    </row>
    <row r="1268" spans="1:24" ht="14.25" customHeight="1" x14ac:dyDescent="0.25">
      <c r="A1268" s="113">
        <v>430</v>
      </c>
      <c r="B1268" s="83" t="s">
        <v>4361</v>
      </c>
      <c r="C1268" s="24" t="s">
        <v>24</v>
      </c>
      <c r="D1268" s="24"/>
      <c r="E1268" s="83" t="s">
        <v>104</v>
      </c>
      <c r="F1268" s="83" t="s">
        <v>4362</v>
      </c>
      <c r="G1268" s="116" t="s">
        <v>106</v>
      </c>
      <c r="H1268" s="83" t="s">
        <v>4325</v>
      </c>
      <c r="I1268" s="116" t="s">
        <v>4326</v>
      </c>
      <c r="J1268" s="83" t="s">
        <v>4327</v>
      </c>
      <c r="K1268" s="121">
        <v>1</v>
      </c>
      <c r="L1268" s="42" t="s">
        <v>4363</v>
      </c>
      <c r="M1268" s="31" t="s">
        <v>4328</v>
      </c>
      <c r="N1268" s="24" t="s">
        <v>839</v>
      </c>
      <c r="O1268" s="24"/>
      <c r="P1268" s="24" t="s">
        <v>4329</v>
      </c>
      <c r="Q1268" s="31" t="s">
        <v>1607</v>
      </c>
      <c r="R1268" s="24"/>
      <c r="S1268" s="24"/>
      <c r="T1268" s="31" t="s">
        <v>35</v>
      </c>
      <c r="U1268" s="34"/>
      <c r="V1268" s="34"/>
      <c r="W1268" s="34" t="str">
        <f t="shared" si="0"/>
        <v/>
      </c>
      <c r="X1268" s="34" t="str">
        <f t="shared" si="1"/>
        <v/>
      </c>
    </row>
    <row r="1269" spans="1:24" ht="14.25" customHeight="1" x14ac:dyDescent="0.25">
      <c r="A1269" s="113">
        <v>430</v>
      </c>
      <c r="B1269" s="83" t="s">
        <v>4335</v>
      </c>
      <c r="C1269" s="24" t="s">
        <v>24</v>
      </c>
      <c r="D1269" s="24"/>
      <c r="E1269" s="24" t="s">
        <v>4364</v>
      </c>
      <c r="F1269" s="83" t="s">
        <v>4365</v>
      </c>
      <c r="G1269" s="27" t="s">
        <v>39</v>
      </c>
      <c r="H1269" s="83" t="s">
        <v>4325</v>
      </c>
      <c r="I1269" s="116" t="s">
        <v>4326</v>
      </c>
      <c r="J1269" s="83" t="s">
        <v>4327</v>
      </c>
      <c r="K1269" s="121">
        <v>1</v>
      </c>
      <c r="L1269" s="42" t="s">
        <v>4366</v>
      </c>
      <c r="M1269" s="31" t="s">
        <v>4328</v>
      </c>
      <c r="N1269" s="24" t="s">
        <v>839</v>
      </c>
      <c r="O1269" s="24"/>
      <c r="P1269" s="24" t="s">
        <v>4329</v>
      </c>
      <c r="Q1269" s="31" t="s">
        <v>1607</v>
      </c>
      <c r="R1269" s="24"/>
      <c r="S1269" s="24"/>
      <c r="T1269" s="31" t="s">
        <v>35</v>
      </c>
      <c r="U1269" s="34"/>
      <c r="V1269" s="34"/>
      <c r="W1269" s="34" t="str">
        <f t="shared" si="0"/>
        <v/>
      </c>
      <c r="X1269" s="34" t="str">
        <f t="shared" si="1"/>
        <v/>
      </c>
    </row>
    <row r="1270" spans="1:24" ht="14.25" customHeight="1" x14ac:dyDescent="0.25">
      <c r="A1270" s="113">
        <v>430</v>
      </c>
      <c r="B1270" s="83" t="s">
        <v>4335</v>
      </c>
      <c r="C1270" s="24" t="s">
        <v>24</v>
      </c>
      <c r="D1270" s="24"/>
      <c r="E1270" s="31" t="s">
        <v>603</v>
      </c>
      <c r="F1270" s="83" t="s">
        <v>4367</v>
      </c>
      <c r="G1270" s="27" t="s">
        <v>39</v>
      </c>
      <c r="H1270" s="83" t="s">
        <v>4325</v>
      </c>
      <c r="I1270" s="116" t="s">
        <v>4326</v>
      </c>
      <c r="J1270" s="83" t="s">
        <v>4327</v>
      </c>
      <c r="K1270" s="121">
        <v>1</v>
      </c>
      <c r="L1270" s="42" t="s">
        <v>4368</v>
      </c>
      <c r="M1270" s="31" t="s">
        <v>4328</v>
      </c>
      <c r="N1270" s="24" t="s">
        <v>839</v>
      </c>
      <c r="O1270" s="24"/>
      <c r="P1270" s="24" t="s">
        <v>4329</v>
      </c>
      <c r="Q1270" s="31" t="s">
        <v>1607</v>
      </c>
      <c r="R1270" s="24"/>
      <c r="S1270" s="24"/>
      <c r="T1270" s="31" t="s">
        <v>35</v>
      </c>
      <c r="U1270" s="34"/>
      <c r="V1270" s="34"/>
      <c r="W1270" s="34" t="str">
        <f t="shared" si="0"/>
        <v/>
      </c>
      <c r="X1270" s="34" t="str">
        <f t="shared" si="1"/>
        <v/>
      </c>
    </row>
    <row r="1271" spans="1:24" ht="14.25" customHeight="1" x14ac:dyDescent="0.25">
      <c r="A1271" s="113">
        <v>430</v>
      </c>
      <c r="B1271" s="83" t="s">
        <v>4335</v>
      </c>
      <c r="C1271" s="24" t="s">
        <v>24</v>
      </c>
      <c r="D1271" s="24"/>
      <c r="E1271" s="83" t="s">
        <v>1132</v>
      </c>
      <c r="F1271" s="83" t="s">
        <v>4369</v>
      </c>
      <c r="G1271" s="27" t="s">
        <v>39</v>
      </c>
      <c r="H1271" s="83" t="s">
        <v>4325</v>
      </c>
      <c r="I1271" s="116" t="s">
        <v>4326</v>
      </c>
      <c r="J1271" s="83" t="s">
        <v>4327</v>
      </c>
      <c r="K1271" s="121">
        <v>1</v>
      </c>
      <c r="L1271" s="42" t="s">
        <v>4370</v>
      </c>
      <c r="M1271" s="31" t="s">
        <v>4328</v>
      </c>
      <c r="N1271" s="24" t="s">
        <v>839</v>
      </c>
      <c r="O1271" s="24"/>
      <c r="P1271" s="24" t="s">
        <v>4329</v>
      </c>
      <c r="Q1271" s="31" t="s">
        <v>1607</v>
      </c>
      <c r="R1271" s="24"/>
      <c r="S1271" s="24"/>
      <c r="T1271" s="31" t="s">
        <v>35</v>
      </c>
      <c r="U1271" s="34"/>
      <c r="V1271" s="34"/>
      <c r="W1271" s="34" t="str">
        <f t="shared" si="0"/>
        <v/>
      </c>
      <c r="X1271" s="34" t="str">
        <f t="shared" si="1"/>
        <v/>
      </c>
    </row>
    <row r="1272" spans="1:24" ht="14.25" customHeight="1" x14ac:dyDescent="0.25">
      <c r="A1272" s="113">
        <v>430</v>
      </c>
      <c r="B1272" s="83" t="s">
        <v>4335</v>
      </c>
      <c r="C1272" s="24" t="s">
        <v>24</v>
      </c>
      <c r="D1272" s="24"/>
      <c r="E1272" s="83" t="s">
        <v>1701</v>
      </c>
      <c r="F1272" s="83" t="s">
        <v>4371</v>
      </c>
      <c r="G1272" s="27" t="s">
        <v>39</v>
      </c>
      <c r="H1272" s="83" t="s">
        <v>4325</v>
      </c>
      <c r="I1272" s="116" t="s">
        <v>4326</v>
      </c>
      <c r="J1272" s="83" t="s">
        <v>4327</v>
      </c>
      <c r="K1272" s="121">
        <v>1</v>
      </c>
      <c r="L1272" s="42" t="s">
        <v>4372</v>
      </c>
      <c r="M1272" s="31" t="s">
        <v>4328</v>
      </c>
      <c r="N1272" s="24" t="s">
        <v>839</v>
      </c>
      <c r="O1272" s="24"/>
      <c r="P1272" s="24" t="s">
        <v>4329</v>
      </c>
      <c r="Q1272" s="31" t="s">
        <v>1607</v>
      </c>
      <c r="R1272" s="24"/>
      <c r="S1272" s="24"/>
      <c r="T1272" s="31" t="s">
        <v>35</v>
      </c>
      <c r="U1272" s="34"/>
      <c r="V1272" s="34"/>
      <c r="W1272" s="34" t="str">
        <f t="shared" si="0"/>
        <v/>
      </c>
      <c r="X1272" s="34" t="str">
        <f t="shared" si="1"/>
        <v/>
      </c>
    </row>
    <row r="1273" spans="1:24" ht="14.25" customHeight="1" x14ac:dyDescent="0.25">
      <c r="A1273" s="113">
        <v>430</v>
      </c>
      <c r="B1273" s="83" t="s">
        <v>4335</v>
      </c>
      <c r="C1273" s="24" t="s">
        <v>24</v>
      </c>
      <c r="D1273" s="24"/>
      <c r="E1273" s="116" t="s">
        <v>4373</v>
      </c>
      <c r="F1273" s="83" t="s">
        <v>4374</v>
      </c>
      <c r="G1273" s="116" t="s">
        <v>4375</v>
      </c>
      <c r="H1273" s="83" t="s">
        <v>4325</v>
      </c>
      <c r="I1273" s="116" t="s">
        <v>4326</v>
      </c>
      <c r="J1273" s="83" t="s">
        <v>4327</v>
      </c>
      <c r="K1273" s="121">
        <v>1</v>
      </c>
      <c r="L1273" s="42" t="s">
        <v>4376</v>
      </c>
      <c r="M1273" s="31" t="s">
        <v>4328</v>
      </c>
      <c r="N1273" s="24" t="s">
        <v>839</v>
      </c>
      <c r="O1273" s="24"/>
      <c r="P1273" s="24" t="s">
        <v>4329</v>
      </c>
      <c r="Q1273" s="31" t="s">
        <v>1607</v>
      </c>
      <c r="R1273" s="24"/>
      <c r="S1273" s="24"/>
      <c r="T1273" s="31" t="s">
        <v>35</v>
      </c>
      <c r="U1273" s="34"/>
      <c r="V1273" s="34"/>
      <c r="W1273" s="34" t="str">
        <f t="shared" si="0"/>
        <v/>
      </c>
      <c r="X1273" s="34" t="str">
        <f t="shared" si="1"/>
        <v/>
      </c>
    </row>
    <row r="1274" spans="1:24" ht="14.25" customHeight="1" x14ac:dyDescent="0.25">
      <c r="A1274" s="113">
        <v>430</v>
      </c>
      <c r="B1274" s="83"/>
      <c r="C1274" s="24" t="s">
        <v>24</v>
      </c>
      <c r="D1274" s="24"/>
      <c r="E1274" s="24" t="s">
        <v>108</v>
      </c>
      <c r="F1274" s="83" t="s">
        <v>4377</v>
      </c>
      <c r="G1274" s="116" t="s">
        <v>460</v>
      </c>
      <c r="H1274" s="83" t="s">
        <v>4325</v>
      </c>
      <c r="I1274" s="116" t="s">
        <v>4326</v>
      </c>
      <c r="J1274" s="83" t="s">
        <v>4327</v>
      </c>
      <c r="K1274" s="121">
        <v>1</v>
      </c>
      <c r="L1274" s="42" t="s">
        <v>4378</v>
      </c>
      <c r="M1274" s="31" t="s">
        <v>4328</v>
      </c>
      <c r="N1274" s="24" t="s">
        <v>839</v>
      </c>
      <c r="O1274" s="24"/>
      <c r="P1274" s="24" t="s">
        <v>4329</v>
      </c>
      <c r="Q1274" s="31" t="s">
        <v>1607</v>
      </c>
      <c r="R1274" s="24"/>
      <c r="S1274" s="24"/>
      <c r="T1274" s="31" t="s">
        <v>35</v>
      </c>
      <c r="U1274" s="34"/>
      <c r="V1274" s="34"/>
      <c r="W1274" s="34" t="str">
        <f t="shared" si="0"/>
        <v/>
      </c>
      <c r="X1274" s="34" t="str">
        <f t="shared" si="1"/>
        <v/>
      </c>
    </row>
    <row r="1275" spans="1:24" ht="14.25" customHeight="1" x14ac:dyDescent="0.25">
      <c r="A1275" s="113">
        <v>1.385</v>
      </c>
      <c r="B1275" s="83" t="s">
        <v>4379</v>
      </c>
      <c r="C1275" s="24" t="s">
        <v>1183</v>
      </c>
      <c r="D1275" s="24"/>
      <c r="E1275" s="24" t="s">
        <v>808</v>
      </c>
      <c r="F1275" s="83" t="s">
        <v>4380</v>
      </c>
      <c r="G1275" s="116" t="s">
        <v>110</v>
      </c>
      <c r="H1275" s="83" t="s">
        <v>84</v>
      </c>
      <c r="I1275" s="116" t="s">
        <v>4381</v>
      </c>
      <c r="J1275" s="83" t="s">
        <v>4382</v>
      </c>
      <c r="K1275" s="144">
        <v>544</v>
      </c>
      <c r="L1275" s="44" t="s">
        <v>31</v>
      </c>
      <c r="M1275" s="31" t="s">
        <v>234</v>
      </c>
      <c r="N1275" s="24" t="s">
        <v>88</v>
      </c>
      <c r="O1275" s="24">
        <v>5</v>
      </c>
      <c r="P1275" s="24"/>
      <c r="Q1275" s="31" t="s">
        <v>34</v>
      </c>
      <c r="R1275" s="24"/>
      <c r="S1275" s="24"/>
      <c r="T1275" s="31" t="s">
        <v>35</v>
      </c>
      <c r="U1275" s="34"/>
      <c r="V1275" s="34"/>
      <c r="W1275" s="34" t="str">
        <f t="shared" si="0"/>
        <v/>
      </c>
      <c r="X1275" s="34" t="str">
        <f t="shared" si="1"/>
        <v/>
      </c>
    </row>
    <row r="1276" spans="1:24" ht="14.25" customHeight="1" x14ac:dyDescent="0.25">
      <c r="A1276" s="43">
        <v>0.83399999999999985</v>
      </c>
      <c r="B1276" s="43">
        <v>1.45</v>
      </c>
      <c r="C1276" s="24" t="s">
        <v>24</v>
      </c>
      <c r="D1276" s="24"/>
      <c r="E1276" s="24" t="s">
        <v>702</v>
      </c>
      <c r="F1276" s="24" t="s">
        <v>4383</v>
      </c>
      <c r="G1276" s="31" t="s">
        <v>110</v>
      </c>
      <c r="H1276" s="24" t="s">
        <v>28</v>
      </c>
      <c r="I1276" s="31" t="s">
        <v>4384</v>
      </c>
      <c r="J1276" s="24" t="s">
        <v>4385</v>
      </c>
      <c r="K1276" s="30">
        <v>158</v>
      </c>
      <c r="L1276" s="30" t="s">
        <v>31</v>
      </c>
      <c r="M1276" s="31" t="s">
        <v>119</v>
      </c>
      <c r="N1276" s="24" t="s">
        <v>33</v>
      </c>
      <c r="O1276" s="24">
        <v>2</v>
      </c>
      <c r="P1276" s="24"/>
      <c r="Q1276" s="31" t="s">
        <v>34</v>
      </c>
      <c r="R1276" s="24"/>
      <c r="S1276" s="24"/>
      <c r="T1276" s="31" t="s">
        <v>35</v>
      </c>
      <c r="U1276" s="34"/>
      <c r="V1276" s="34"/>
      <c r="W1276" s="34" t="str">
        <f t="shared" si="0"/>
        <v/>
      </c>
      <c r="X1276" s="34" t="str">
        <f t="shared" si="1"/>
        <v/>
      </c>
    </row>
    <row r="1277" spans="1:24" ht="14.25" customHeight="1" x14ac:dyDescent="0.25">
      <c r="A1277" s="43">
        <v>0.83399999999999985</v>
      </c>
      <c r="B1277" s="60">
        <v>0.97499999999999998</v>
      </c>
      <c r="C1277" s="24" t="s">
        <v>24</v>
      </c>
      <c r="D1277" s="24"/>
      <c r="E1277" s="36" t="s">
        <v>517</v>
      </c>
      <c r="F1277" s="24" t="s">
        <v>4386</v>
      </c>
      <c r="G1277" s="27" t="s">
        <v>39</v>
      </c>
      <c r="H1277" s="24" t="s">
        <v>28</v>
      </c>
      <c r="I1277" s="31" t="s">
        <v>4384</v>
      </c>
      <c r="J1277" s="24" t="s">
        <v>4385</v>
      </c>
      <c r="K1277" s="35">
        <v>158</v>
      </c>
      <c r="L1277" s="35" t="s">
        <v>47</v>
      </c>
      <c r="M1277" s="31" t="s">
        <v>119</v>
      </c>
      <c r="N1277" s="24" t="s">
        <v>33</v>
      </c>
      <c r="O1277" s="24">
        <v>2</v>
      </c>
      <c r="P1277" s="24"/>
      <c r="Q1277" s="31" t="s">
        <v>34</v>
      </c>
      <c r="R1277" s="24"/>
      <c r="S1277" s="24"/>
      <c r="T1277" s="31" t="s">
        <v>35</v>
      </c>
      <c r="U1277" s="34"/>
      <c r="V1277" s="34"/>
      <c r="W1277" s="34" t="str">
        <f t="shared" si="0"/>
        <v/>
      </c>
      <c r="X1277" s="34" t="str">
        <f t="shared" si="1"/>
        <v/>
      </c>
    </row>
    <row r="1278" spans="1:24" ht="14.25" customHeight="1" x14ac:dyDescent="0.25">
      <c r="A1278" s="43">
        <v>1.68</v>
      </c>
      <c r="B1278" s="43">
        <v>2.9</v>
      </c>
      <c r="C1278" s="24" t="s">
        <v>24</v>
      </c>
      <c r="D1278" s="24"/>
      <c r="E1278" s="24" t="s">
        <v>477</v>
      </c>
      <c r="F1278" s="24" t="s">
        <v>4387</v>
      </c>
      <c r="G1278" s="31" t="s">
        <v>110</v>
      </c>
      <c r="H1278" s="24" t="s">
        <v>28</v>
      </c>
      <c r="I1278" s="31" t="s">
        <v>4388</v>
      </c>
      <c r="J1278" s="24" t="s">
        <v>4389</v>
      </c>
      <c r="K1278" s="30">
        <v>159</v>
      </c>
      <c r="L1278" s="30" t="s">
        <v>31</v>
      </c>
      <c r="M1278" s="31" t="s">
        <v>119</v>
      </c>
      <c r="N1278" s="24" t="s">
        <v>33</v>
      </c>
      <c r="O1278" s="24">
        <v>2</v>
      </c>
      <c r="P1278" s="24"/>
      <c r="Q1278" s="31" t="s">
        <v>34</v>
      </c>
      <c r="R1278" s="24"/>
      <c r="S1278" s="24"/>
      <c r="T1278" s="31" t="s">
        <v>35</v>
      </c>
      <c r="U1278" s="34"/>
      <c r="V1278" s="34"/>
      <c r="W1278" s="34" t="str">
        <f t="shared" si="0"/>
        <v/>
      </c>
      <c r="X1278" s="34" t="str">
        <f t="shared" si="1"/>
        <v/>
      </c>
    </row>
    <row r="1279" spans="1:24" ht="14.25" customHeight="1" x14ac:dyDescent="0.25">
      <c r="A1279" s="43">
        <v>1.68</v>
      </c>
      <c r="B1279" s="43">
        <v>2.9</v>
      </c>
      <c r="C1279" s="24" t="s">
        <v>24</v>
      </c>
      <c r="D1279" s="24"/>
      <c r="E1279" s="24" t="s">
        <v>702</v>
      </c>
      <c r="F1279" s="24" t="s">
        <v>4390</v>
      </c>
      <c r="G1279" s="31" t="s">
        <v>110</v>
      </c>
      <c r="H1279" s="24" t="s">
        <v>28</v>
      </c>
      <c r="I1279" s="31" t="s">
        <v>4388</v>
      </c>
      <c r="J1279" s="24" t="s">
        <v>4389</v>
      </c>
      <c r="K1279" s="35">
        <v>159</v>
      </c>
      <c r="L1279" s="35" t="s">
        <v>47</v>
      </c>
      <c r="M1279" s="31" t="s">
        <v>119</v>
      </c>
      <c r="N1279" s="24" t="s">
        <v>33</v>
      </c>
      <c r="O1279" s="24">
        <v>2</v>
      </c>
      <c r="P1279" s="24"/>
      <c r="Q1279" s="31" t="s">
        <v>34</v>
      </c>
      <c r="R1279" s="24"/>
      <c r="S1279" s="24"/>
      <c r="T1279" s="31" t="s">
        <v>35</v>
      </c>
      <c r="U1279" s="34"/>
      <c r="V1279" s="34"/>
      <c r="W1279" s="34" t="str">
        <f t="shared" si="0"/>
        <v/>
      </c>
      <c r="X1279" s="34" t="str">
        <f t="shared" si="1"/>
        <v/>
      </c>
    </row>
    <row r="1280" spans="1:24" ht="14.25" customHeight="1" x14ac:dyDescent="0.25">
      <c r="A1280" s="43">
        <v>1.68</v>
      </c>
      <c r="B1280" s="60">
        <v>2.04</v>
      </c>
      <c r="C1280" s="24" t="s">
        <v>24</v>
      </c>
      <c r="D1280" s="24"/>
      <c r="E1280" s="24" t="s">
        <v>297</v>
      </c>
      <c r="F1280" s="24" t="s">
        <v>4391</v>
      </c>
      <c r="G1280" s="31" t="s">
        <v>321</v>
      </c>
      <c r="H1280" s="24" t="s">
        <v>28</v>
      </c>
      <c r="I1280" s="31" t="s">
        <v>4388</v>
      </c>
      <c r="J1280" s="24" t="s">
        <v>4389</v>
      </c>
      <c r="K1280" s="35">
        <v>159</v>
      </c>
      <c r="L1280" s="35" t="s">
        <v>48</v>
      </c>
      <c r="M1280" s="31" t="s">
        <v>119</v>
      </c>
      <c r="N1280" s="24" t="s">
        <v>33</v>
      </c>
      <c r="O1280" s="24">
        <v>2</v>
      </c>
      <c r="P1280" s="24"/>
      <c r="Q1280" s="31" t="s">
        <v>34</v>
      </c>
      <c r="R1280" s="24"/>
      <c r="S1280" s="24"/>
      <c r="T1280" s="31" t="s">
        <v>35</v>
      </c>
      <c r="U1280" s="34"/>
      <c r="V1280" s="34"/>
      <c r="W1280" s="34" t="str">
        <f t="shared" si="0"/>
        <v/>
      </c>
      <c r="X1280" s="34" t="str">
        <f t="shared" si="1"/>
        <v/>
      </c>
    </row>
    <row r="1281" spans="1:24" ht="14.25" customHeight="1" x14ac:dyDescent="0.25">
      <c r="A1281" s="43">
        <v>1.68</v>
      </c>
      <c r="B1281" s="60">
        <v>2.04</v>
      </c>
      <c r="C1281" s="24" t="s">
        <v>24</v>
      </c>
      <c r="D1281" s="24"/>
      <c r="E1281" s="36" t="s">
        <v>517</v>
      </c>
      <c r="F1281" s="24" t="s">
        <v>4392</v>
      </c>
      <c r="G1281" s="27" t="s">
        <v>39</v>
      </c>
      <c r="H1281" s="24" t="s">
        <v>28</v>
      </c>
      <c r="I1281" s="31" t="s">
        <v>4388</v>
      </c>
      <c r="J1281" s="24" t="s">
        <v>4389</v>
      </c>
      <c r="K1281" s="35">
        <v>159</v>
      </c>
      <c r="L1281" s="35" t="s">
        <v>425</v>
      </c>
      <c r="M1281" s="31" t="s">
        <v>119</v>
      </c>
      <c r="N1281" s="24" t="s">
        <v>33</v>
      </c>
      <c r="O1281" s="24">
        <v>2</v>
      </c>
      <c r="P1281" s="24"/>
      <c r="Q1281" s="31" t="s">
        <v>34</v>
      </c>
      <c r="R1281" s="24"/>
      <c r="S1281" s="24"/>
      <c r="T1281" s="31" t="s">
        <v>35</v>
      </c>
      <c r="U1281" s="34"/>
      <c r="V1281" s="34"/>
      <c r="W1281" s="34" t="str">
        <f t="shared" si="0"/>
        <v/>
      </c>
      <c r="X1281" s="34" t="str">
        <f t="shared" si="1"/>
        <v/>
      </c>
    </row>
    <row r="1282" spans="1:24" ht="14.25" customHeight="1" x14ac:dyDescent="0.25">
      <c r="A1282" s="40">
        <v>0.3</v>
      </c>
      <c r="B1282" s="41" t="s">
        <v>4393</v>
      </c>
      <c r="C1282" s="24" t="s">
        <v>24</v>
      </c>
      <c r="D1282" s="24"/>
      <c r="E1282" s="24" t="s">
        <v>267</v>
      </c>
      <c r="F1282" s="24" t="s">
        <v>4394</v>
      </c>
      <c r="G1282" s="27" t="s">
        <v>83</v>
      </c>
      <c r="H1282" s="24" t="s">
        <v>84</v>
      </c>
      <c r="I1282" s="31" t="s">
        <v>4395</v>
      </c>
      <c r="J1282" s="24" t="s">
        <v>4396</v>
      </c>
      <c r="K1282" s="36">
        <v>317</v>
      </c>
      <c r="L1282" s="36" t="s">
        <v>31</v>
      </c>
      <c r="M1282" s="31" t="s">
        <v>87</v>
      </c>
      <c r="N1282" s="24" t="s">
        <v>88</v>
      </c>
      <c r="O1282" s="24">
        <v>3</v>
      </c>
      <c r="P1282" s="24"/>
      <c r="Q1282" s="31" t="s">
        <v>34</v>
      </c>
      <c r="R1282" s="49"/>
      <c r="S1282" s="49"/>
      <c r="T1282" s="31" t="s">
        <v>35</v>
      </c>
      <c r="U1282" s="34"/>
      <c r="V1282" s="34"/>
      <c r="W1282" s="34" t="str">
        <f t="shared" si="0"/>
        <v/>
      </c>
      <c r="X1282" s="34" t="str">
        <f t="shared" si="1"/>
        <v/>
      </c>
    </row>
    <row r="1283" spans="1:24" ht="14.25" customHeight="1" x14ac:dyDescent="0.25">
      <c r="A1283" s="40">
        <v>0.82499999999999996</v>
      </c>
      <c r="B1283" s="41" t="s">
        <v>4397</v>
      </c>
      <c r="C1283" s="24" t="s">
        <v>24</v>
      </c>
      <c r="D1283" s="24"/>
      <c r="E1283" s="24" t="s">
        <v>267</v>
      </c>
      <c r="F1283" s="24" t="s">
        <v>4394</v>
      </c>
      <c r="G1283" s="27" t="s">
        <v>83</v>
      </c>
      <c r="H1283" s="24" t="s">
        <v>84</v>
      </c>
      <c r="I1283" s="31" t="s">
        <v>4398</v>
      </c>
      <c r="J1283" s="24" t="s">
        <v>4399</v>
      </c>
      <c r="K1283" s="36">
        <v>318</v>
      </c>
      <c r="L1283" s="36" t="s">
        <v>31</v>
      </c>
      <c r="M1283" s="31" t="s">
        <v>87</v>
      </c>
      <c r="N1283" s="24" t="s">
        <v>88</v>
      </c>
      <c r="O1283" s="24">
        <v>3</v>
      </c>
      <c r="P1283" s="24"/>
      <c r="Q1283" s="31" t="s">
        <v>34</v>
      </c>
      <c r="R1283" s="49"/>
      <c r="S1283" s="49"/>
      <c r="T1283" s="31" t="s">
        <v>35</v>
      </c>
      <c r="U1283" s="34"/>
      <c r="V1283" s="34"/>
      <c r="W1283" s="34" t="str">
        <f t="shared" si="0"/>
        <v/>
      </c>
      <c r="X1283" s="34" t="str">
        <f t="shared" si="1"/>
        <v/>
      </c>
    </row>
    <row r="1284" spans="1:24" ht="14.25" customHeight="1" x14ac:dyDescent="0.25">
      <c r="A1284" s="36">
        <v>370</v>
      </c>
      <c r="B1284" s="24" t="s">
        <v>4400</v>
      </c>
      <c r="C1284" s="24" t="s">
        <v>90</v>
      </c>
      <c r="D1284" s="24"/>
      <c r="E1284" s="24" t="s">
        <v>98</v>
      </c>
      <c r="F1284" s="24" t="s">
        <v>4401</v>
      </c>
      <c r="G1284" s="31" t="s">
        <v>100</v>
      </c>
      <c r="H1284" s="24" t="s">
        <v>40</v>
      </c>
      <c r="I1284" s="31" t="s">
        <v>4402</v>
      </c>
      <c r="J1284" s="24" t="s">
        <v>4403</v>
      </c>
      <c r="K1284" s="36">
        <v>1</v>
      </c>
      <c r="L1284" s="36" t="s">
        <v>31</v>
      </c>
      <c r="M1284" s="31" t="s">
        <v>4404</v>
      </c>
      <c r="N1284" s="24" t="s">
        <v>185</v>
      </c>
      <c r="O1284" s="24"/>
      <c r="P1284" s="24" t="s">
        <v>4405</v>
      </c>
      <c r="Q1284" s="31" t="s">
        <v>34</v>
      </c>
      <c r="R1284" s="24" t="s">
        <v>45</v>
      </c>
      <c r="S1284" s="24" t="s">
        <v>229</v>
      </c>
      <c r="T1284" s="31" t="s">
        <v>35</v>
      </c>
      <c r="U1284" s="34"/>
      <c r="V1284" s="34"/>
      <c r="W1284" s="34" t="str">
        <f t="shared" si="0"/>
        <v/>
      </c>
      <c r="X1284" s="34" t="str">
        <f t="shared" si="1"/>
        <v/>
      </c>
    </row>
    <row r="1285" spans="1:24" ht="14.25" customHeight="1" x14ac:dyDescent="0.25">
      <c r="A1285" s="40">
        <v>4.4850000000000003</v>
      </c>
      <c r="B1285" s="41">
        <v>5</v>
      </c>
      <c r="C1285" s="24" t="s">
        <v>393</v>
      </c>
      <c r="D1285" s="24"/>
      <c r="E1285" s="24" t="s">
        <v>574</v>
      </c>
      <c r="F1285" s="24" t="s">
        <v>4406</v>
      </c>
      <c r="G1285" s="31" t="s">
        <v>69</v>
      </c>
      <c r="H1285" s="24" t="s">
        <v>393</v>
      </c>
      <c r="I1285" s="31" t="s">
        <v>4407</v>
      </c>
      <c r="J1285" s="24" t="s">
        <v>4408</v>
      </c>
      <c r="K1285" s="36">
        <v>206</v>
      </c>
      <c r="L1285" s="36" t="s">
        <v>31</v>
      </c>
      <c r="M1285" s="31" t="s">
        <v>119</v>
      </c>
      <c r="N1285" s="24" t="s">
        <v>33</v>
      </c>
      <c r="O1285" s="24">
        <v>2</v>
      </c>
      <c r="P1285" s="24"/>
      <c r="Q1285" s="31" t="s">
        <v>34</v>
      </c>
      <c r="R1285" s="24"/>
      <c r="S1285" s="24" t="s">
        <v>2161</v>
      </c>
      <c r="T1285" s="31" t="s">
        <v>35</v>
      </c>
      <c r="U1285" s="34"/>
      <c r="V1285" s="34"/>
      <c r="W1285" s="34" t="str">
        <f t="shared" si="0"/>
        <v/>
      </c>
      <c r="X1285" s="34" t="str">
        <f t="shared" si="1"/>
        <v/>
      </c>
    </row>
    <row r="1286" spans="1:24" ht="14.25" customHeight="1" x14ac:dyDescent="0.25">
      <c r="A1286" s="24">
        <v>4.8</v>
      </c>
      <c r="B1286" s="24" t="s">
        <v>4409</v>
      </c>
      <c r="C1286" s="24" t="s">
        <v>585</v>
      </c>
      <c r="D1286" s="24"/>
      <c r="E1286" s="36" t="s">
        <v>517</v>
      </c>
      <c r="F1286" s="24" t="s">
        <v>4410</v>
      </c>
      <c r="G1286" s="31" t="s">
        <v>110</v>
      </c>
      <c r="H1286" s="24" t="s">
        <v>2906</v>
      </c>
      <c r="I1286" s="31" t="s">
        <v>4411</v>
      </c>
      <c r="J1286" s="24" t="s">
        <v>4412</v>
      </c>
      <c r="K1286" s="36">
        <v>300</v>
      </c>
      <c r="L1286" s="36" t="s">
        <v>31</v>
      </c>
      <c r="M1286" s="31" t="s">
        <v>249</v>
      </c>
      <c r="N1286" s="24" t="s">
        <v>185</v>
      </c>
      <c r="O1286" s="24">
        <v>3</v>
      </c>
      <c r="P1286" s="24"/>
      <c r="Q1286" s="31" t="s">
        <v>66</v>
      </c>
      <c r="R1286" s="24"/>
      <c r="S1286" s="24"/>
      <c r="T1286" s="31" t="s">
        <v>35</v>
      </c>
      <c r="U1286" s="34"/>
      <c r="V1286" s="34"/>
      <c r="W1286" s="34" t="str">
        <f t="shared" si="0"/>
        <v/>
      </c>
      <c r="X1286" s="34" t="str">
        <f t="shared" si="1"/>
        <v/>
      </c>
    </row>
    <row r="1287" spans="1:24" ht="14.25" customHeight="1" x14ac:dyDescent="0.25">
      <c r="A1287" s="24">
        <v>0.189</v>
      </c>
      <c r="B1287" s="24"/>
      <c r="C1287" s="24" t="s">
        <v>24</v>
      </c>
      <c r="D1287" s="24"/>
      <c r="E1287" s="24" t="s">
        <v>297</v>
      </c>
      <c r="F1287" s="24" t="s">
        <v>4413</v>
      </c>
      <c r="G1287" s="27" t="s">
        <v>39</v>
      </c>
      <c r="H1287" s="24" t="s">
        <v>84</v>
      </c>
      <c r="I1287" s="31" t="s">
        <v>4414</v>
      </c>
      <c r="J1287" s="24" t="s">
        <v>4415</v>
      </c>
      <c r="K1287" s="36">
        <v>301</v>
      </c>
      <c r="L1287" s="36" t="s">
        <v>31</v>
      </c>
      <c r="M1287" s="31" t="s">
        <v>249</v>
      </c>
      <c r="N1287" s="24" t="s">
        <v>185</v>
      </c>
      <c r="O1287" s="24">
        <v>3</v>
      </c>
      <c r="P1287" s="24"/>
      <c r="Q1287" s="31" t="s">
        <v>66</v>
      </c>
      <c r="R1287" s="24"/>
      <c r="S1287" s="24"/>
      <c r="T1287" s="31" t="s">
        <v>35</v>
      </c>
      <c r="U1287" s="34"/>
      <c r="V1287" s="34"/>
      <c r="W1287" s="34" t="str">
        <f t="shared" si="0"/>
        <v/>
      </c>
      <c r="X1287" s="34" t="str">
        <f t="shared" si="1"/>
        <v/>
      </c>
    </row>
    <row r="1288" spans="1:24" ht="14.25" customHeight="1" x14ac:dyDescent="0.25">
      <c r="A1288" s="40">
        <v>0.3158653846153846</v>
      </c>
      <c r="B1288" s="41">
        <v>0.6</v>
      </c>
      <c r="C1288" s="24" t="s">
        <v>24</v>
      </c>
      <c r="D1288" s="24"/>
      <c r="E1288" s="24" t="s">
        <v>495</v>
      </c>
      <c r="F1288" s="24" t="s">
        <v>4416</v>
      </c>
      <c r="G1288" s="31" t="s">
        <v>69</v>
      </c>
      <c r="H1288" s="24" t="s">
        <v>28</v>
      </c>
      <c r="I1288" s="31" t="s">
        <v>4417</v>
      </c>
      <c r="J1288" s="24" t="s">
        <v>4418</v>
      </c>
      <c r="K1288" s="36">
        <v>179</v>
      </c>
      <c r="L1288" s="36" t="s">
        <v>31</v>
      </c>
      <c r="M1288" s="31" t="s">
        <v>119</v>
      </c>
      <c r="N1288" s="24" t="s">
        <v>33</v>
      </c>
      <c r="O1288" s="24">
        <v>2</v>
      </c>
      <c r="P1288" s="24"/>
      <c r="Q1288" s="31" t="s">
        <v>34</v>
      </c>
      <c r="R1288" s="24"/>
      <c r="S1288" s="24"/>
      <c r="T1288" s="31" t="s">
        <v>35</v>
      </c>
      <c r="U1288" s="34"/>
      <c r="V1288" s="34"/>
      <c r="W1288" s="34" t="str">
        <f t="shared" si="0"/>
        <v/>
      </c>
      <c r="X1288" s="34" t="str">
        <f t="shared" si="1"/>
        <v/>
      </c>
    </row>
    <row r="1289" spans="1:24" ht="14.25" customHeight="1" x14ac:dyDescent="0.25">
      <c r="A1289" s="40">
        <v>0.94</v>
      </c>
      <c r="B1289" s="40" t="s">
        <v>4419</v>
      </c>
      <c r="C1289" s="24" t="s">
        <v>24</v>
      </c>
      <c r="D1289" s="24"/>
      <c r="E1289" s="24" t="s">
        <v>4420</v>
      </c>
      <c r="F1289" s="24" t="s">
        <v>4421</v>
      </c>
      <c r="G1289" s="31" t="s">
        <v>46</v>
      </c>
      <c r="H1289" s="24" t="s">
        <v>84</v>
      </c>
      <c r="I1289" s="31" t="s">
        <v>4422</v>
      </c>
      <c r="J1289" s="24" t="s">
        <v>4423</v>
      </c>
      <c r="K1289" s="36">
        <v>502</v>
      </c>
      <c r="L1289" s="36" t="s">
        <v>31</v>
      </c>
      <c r="M1289" s="31" t="s">
        <v>234</v>
      </c>
      <c r="N1289" s="24" t="s">
        <v>88</v>
      </c>
      <c r="O1289" s="24">
        <v>5</v>
      </c>
      <c r="P1289" s="24"/>
      <c r="Q1289" s="31" t="s">
        <v>34</v>
      </c>
      <c r="R1289" s="24"/>
      <c r="S1289" s="24"/>
      <c r="T1289" s="31" t="s">
        <v>35</v>
      </c>
      <c r="U1289" s="34"/>
      <c r="V1289" s="34"/>
      <c r="W1289" s="34" t="str">
        <f t="shared" si="0"/>
        <v/>
      </c>
      <c r="X1289" s="34" t="str">
        <f t="shared" si="1"/>
        <v/>
      </c>
    </row>
    <row r="1290" spans="1:24" ht="14.25" customHeight="1" x14ac:dyDescent="0.25">
      <c r="A1290" s="40">
        <v>0.54666666666666675</v>
      </c>
      <c r="B1290" s="41">
        <v>0.8</v>
      </c>
      <c r="C1290" s="24" t="s">
        <v>24</v>
      </c>
      <c r="D1290" s="24"/>
      <c r="E1290" s="24" t="s">
        <v>477</v>
      </c>
      <c r="F1290" s="24" t="s">
        <v>4424</v>
      </c>
      <c r="G1290" s="31" t="s">
        <v>110</v>
      </c>
      <c r="H1290" s="24" t="s">
        <v>28</v>
      </c>
      <c r="I1290" s="31" t="s">
        <v>4425</v>
      </c>
      <c r="J1290" s="24" t="s">
        <v>4426</v>
      </c>
      <c r="K1290" s="36">
        <v>120</v>
      </c>
      <c r="L1290" s="36" t="s">
        <v>31</v>
      </c>
      <c r="M1290" s="31" t="s">
        <v>622</v>
      </c>
      <c r="N1290" s="24" t="s">
        <v>33</v>
      </c>
      <c r="O1290" s="24">
        <v>6</v>
      </c>
      <c r="P1290" s="31" t="s">
        <v>623</v>
      </c>
      <c r="Q1290" s="31" t="s">
        <v>34</v>
      </c>
      <c r="R1290" s="24"/>
      <c r="S1290" s="24" t="s">
        <v>329</v>
      </c>
      <c r="T1290" s="31" t="s">
        <v>35</v>
      </c>
      <c r="U1290" s="34"/>
      <c r="V1290" s="34"/>
      <c r="W1290" s="34" t="str">
        <f t="shared" si="0"/>
        <v/>
      </c>
      <c r="X1290" s="34" t="str">
        <f t="shared" si="1"/>
        <v/>
      </c>
    </row>
    <row r="1291" spans="1:24" ht="14.25" customHeight="1" x14ac:dyDescent="0.25">
      <c r="A1291" s="40">
        <v>0.2</v>
      </c>
      <c r="B1291" s="41">
        <v>0.26666666666666666</v>
      </c>
      <c r="C1291" s="24" t="s">
        <v>24</v>
      </c>
      <c r="D1291" s="24"/>
      <c r="E1291" s="24" t="s">
        <v>477</v>
      </c>
      <c r="F1291" s="24" t="s">
        <v>4427</v>
      </c>
      <c r="G1291" s="31" t="s">
        <v>110</v>
      </c>
      <c r="H1291" s="24" t="s">
        <v>28</v>
      </c>
      <c r="I1291" s="31" t="s">
        <v>4428</v>
      </c>
      <c r="J1291" s="24" t="s">
        <v>4429</v>
      </c>
      <c r="K1291" s="36">
        <v>121</v>
      </c>
      <c r="L1291" s="36" t="s">
        <v>31</v>
      </c>
      <c r="M1291" s="31" t="s">
        <v>622</v>
      </c>
      <c r="N1291" s="24" t="s">
        <v>33</v>
      </c>
      <c r="O1291" s="24">
        <v>6</v>
      </c>
      <c r="P1291" s="31" t="s">
        <v>623</v>
      </c>
      <c r="Q1291" s="31" t="s">
        <v>34</v>
      </c>
      <c r="R1291" s="24"/>
      <c r="S1291" s="24" t="s">
        <v>329</v>
      </c>
      <c r="T1291" s="31" t="s">
        <v>35</v>
      </c>
      <c r="U1291" s="34"/>
      <c r="V1291" s="34"/>
      <c r="W1291" s="34" t="str">
        <f t="shared" si="0"/>
        <v/>
      </c>
      <c r="X1291" s="34" t="str">
        <f t="shared" si="1"/>
        <v/>
      </c>
    </row>
    <row r="1292" spans="1:24" ht="14.25" customHeight="1" x14ac:dyDescent="0.25">
      <c r="A1292" s="40">
        <v>0.47</v>
      </c>
      <c r="B1292" s="41" t="s">
        <v>4430</v>
      </c>
      <c r="C1292" s="24" t="s">
        <v>115</v>
      </c>
      <c r="D1292" s="24"/>
      <c r="E1292" s="24" t="s">
        <v>1212</v>
      </c>
      <c r="F1292" s="24" t="s">
        <v>4431</v>
      </c>
      <c r="G1292" s="31" t="s">
        <v>110</v>
      </c>
      <c r="H1292" s="24" t="s">
        <v>84</v>
      </c>
      <c r="I1292" s="31" t="s">
        <v>4432</v>
      </c>
      <c r="J1292" s="24" t="s">
        <v>4433</v>
      </c>
      <c r="K1292" s="30">
        <v>510</v>
      </c>
      <c r="L1292" s="30" t="s">
        <v>31</v>
      </c>
      <c r="M1292" s="31" t="s">
        <v>234</v>
      </c>
      <c r="N1292" s="24" t="s">
        <v>88</v>
      </c>
      <c r="O1292" s="24">
        <v>5</v>
      </c>
      <c r="P1292" s="24"/>
      <c r="Q1292" s="31" t="s">
        <v>34</v>
      </c>
      <c r="R1292" s="24"/>
      <c r="S1292" s="24"/>
      <c r="T1292" s="31" t="s">
        <v>35</v>
      </c>
      <c r="U1292" s="34"/>
      <c r="V1292" s="34"/>
      <c r="W1292" s="34" t="str">
        <f t="shared" si="0"/>
        <v/>
      </c>
      <c r="X1292" s="34" t="str">
        <f t="shared" si="1"/>
        <v/>
      </c>
    </row>
    <row r="1293" spans="1:24" ht="14.25" customHeight="1" x14ac:dyDescent="0.25">
      <c r="A1293" s="40">
        <v>0.47</v>
      </c>
      <c r="B1293" s="41" t="s">
        <v>4434</v>
      </c>
      <c r="C1293" s="24" t="s">
        <v>24</v>
      </c>
      <c r="D1293" s="24"/>
      <c r="E1293" s="24" t="s">
        <v>4435</v>
      </c>
      <c r="F1293" s="24"/>
      <c r="G1293" s="31" t="s">
        <v>93</v>
      </c>
      <c r="H1293" s="24" t="s">
        <v>84</v>
      </c>
      <c r="I1293" s="31" t="s">
        <v>4432</v>
      </c>
      <c r="J1293" s="24" t="s">
        <v>4433</v>
      </c>
      <c r="K1293" s="35">
        <v>510</v>
      </c>
      <c r="L1293" s="35" t="s">
        <v>47</v>
      </c>
      <c r="M1293" s="31" t="s">
        <v>234</v>
      </c>
      <c r="N1293" s="24" t="s">
        <v>88</v>
      </c>
      <c r="O1293" s="24">
        <v>5</v>
      </c>
      <c r="P1293" s="24"/>
      <c r="Q1293" s="31" t="s">
        <v>34</v>
      </c>
      <c r="R1293" s="24"/>
      <c r="S1293" s="24"/>
      <c r="T1293" s="31" t="s">
        <v>35</v>
      </c>
      <c r="U1293" s="34"/>
      <c r="V1293" s="34"/>
      <c r="W1293" s="34" t="str">
        <f t="shared" si="0"/>
        <v/>
      </c>
      <c r="X1293" s="34" t="str">
        <f t="shared" si="1"/>
        <v/>
      </c>
    </row>
    <row r="1294" spans="1:24" ht="14.25" customHeight="1" x14ac:dyDescent="0.25">
      <c r="A1294" s="36">
        <v>7.2</v>
      </c>
      <c r="B1294" s="24" t="s">
        <v>4436</v>
      </c>
      <c r="C1294" s="24" t="s">
        <v>24</v>
      </c>
      <c r="D1294" s="24"/>
      <c r="E1294" s="24" t="s">
        <v>792</v>
      </c>
      <c r="F1294" s="24" t="s">
        <v>4437</v>
      </c>
      <c r="G1294" s="31" t="s">
        <v>110</v>
      </c>
      <c r="H1294" s="24" t="s">
        <v>28</v>
      </c>
      <c r="I1294" s="31" t="s">
        <v>4438</v>
      </c>
      <c r="J1294" s="24" t="s">
        <v>4439</v>
      </c>
      <c r="K1294" s="36">
        <v>25</v>
      </c>
      <c r="L1294" s="36" t="s">
        <v>31</v>
      </c>
      <c r="M1294" s="31" t="s">
        <v>255</v>
      </c>
      <c r="N1294" s="24" t="s">
        <v>185</v>
      </c>
      <c r="O1294" s="24">
        <v>1</v>
      </c>
      <c r="P1294" s="24"/>
      <c r="Q1294" s="31" t="s">
        <v>66</v>
      </c>
      <c r="R1294" s="24"/>
      <c r="S1294" s="24"/>
      <c r="T1294" s="31" t="s">
        <v>35</v>
      </c>
      <c r="U1294" s="34"/>
      <c r="V1294" s="34"/>
      <c r="W1294" s="34" t="str">
        <f t="shared" si="0"/>
        <v/>
      </c>
      <c r="X1294" s="34" t="str">
        <f t="shared" si="1"/>
        <v/>
      </c>
    </row>
    <row r="1295" spans="1:24" ht="14.25" customHeight="1" x14ac:dyDescent="0.25">
      <c r="A1295" s="36">
        <v>3.2250000000000001</v>
      </c>
      <c r="B1295" s="24" t="s">
        <v>4440</v>
      </c>
      <c r="C1295" s="24" t="s">
        <v>115</v>
      </c>
      <c r="D1295" s="24"/>
      <c r="E1295" s="24" t="s">
        <v>4154</v>
      </c>
      <c r="F1295" s="24" t="s">
        <v>4441</v>
      </c>
      <c r="G1295" s="31" t="s">
        <v>46</v>
      </c>
      <c r="H1295" s="24" t="s">
        <v>84</v>
      </c>
      <c r="I1295" s="31" t="s">
        <v>4442</v>
      </c>
      <c r="J1295" s="24" t="s">
        <v>4443</v>
      </c>
      <c r="K1295" s="36">
        <v>36</v>
      </c>
      <c r="L1295" s="36" t="s">
        <v>31</v>
      </c>
      <c r="M1295" s="31" t="s">
        <v>170</v>
      </c>
      <c r="N1295" s="24" t="s">
        <v>129</v>
      </c>
      <c r="O1295" s="24">
        <v>1</v>
      </c>
      <c r="P1295" s="24"/>
      <c r="Q1295" s="31" t="s">
        <v>34</v>
      </c>
      <c r="R1295" s="24"/>
      <c r="S1295" s="24"/>
      <c r="T1295" s="31" t="s">
        <v>35</v>
      </c>
      <c r="U1295" s="34"/>
      <c r="V1295" s="34"/>
      <c r="W1295" s="34" t="str">
        <f t="shared" si="0"/>
        <v/>
      </c>
      <c r="X1295" s="34" t="str">
        <f t="shared" si="1"/>
        <v/>
      </c>
    </row>
    <row r="1296" spans="1:24" ht="14.25" customHeight="1" x14ac:dyDescent="0.25">
      <c r="A1296" s="22">
        <v>72.36</v>
      </c>
      <c r="B1296" s="24">
        <f>5750/28</f>
        <v>205.35714285714286</v>
      </c>
      <c r="C1296" s="24" t="s">
        <v>24</v>
      </c>
      <c r="D1296" s="24"/>
      <c r="E1296" s="24" t="s">
        <v>608</v>
      </c>
      <c r="F1296" s="24" t="s">
        <v>4444</v>
      </c>
      <c r="G1296" s="31" t="s">
        <v>610</v>
      </c>
      <c r="H1296" s="24" t="s">
        <v>84</v>
      </c>
      <c r="I1296" s="24"/>
      <c r="J1296" s="24" t="s">
        <v>4445</v>
      </c>
      <c r="K1296" s="36">
        <v>41</v>
      </c>
      <c r="L1296" s="36" t="s">
        <v>31</v>
      </c>
      <c r="M1296" s="31" t="s">
        <v>859</v>
      </c>
      <c r="N1296" s="24">
        <v>2018</v>
      </c>
      <c r="O1296" s="24">
        <v>50</v>
      </c>
      <c r="P1296" s="24" t="s">
        <v>44</v>
      </c>
      <c r="Q1296" s="31" t="s">
        <v>34</v>
      </c>
      <c r="R1296" s="24" t="s">
        <v>45</v>
      </c>
      <c r="S1296" s="24" t="s">
        <v>44</v>
      </c>
      <c r="T1296" s="31" t="s">
        <v>35</v>
      </c>
      <c r="U1296" s="34"/>
      <c r="V1296" s="34"/>
      <c r="W1296" s="34" t="str">
        <f t="shared" si="0"/>
        <v/>
      </c>
      <c r="X1296" s="34" t="str">
        <f t="shared" si="1"/>
        <v/>
      </c>
    </row>
    <row r="1297" spans="1:24" ht="14.25" customHeight="1" x14ac:dyDescent="0.25">
      <c r="A1297" s="22">
        <v>289.43</v>
      </c>
      <c r="B1297" s="24">
        <f>20400/28</f>
        <v>728.57142857142856</v>
      </c>
      <c r="C1297" s="24" t="s">
        <v>24</v>
      </c>
      <c r="D1297" s="24"/>
      <c r="E1297" s="24" t="s">
        <v>608</v>
      </c>
      <c r="F1297" s="24" t="s">
        <v>4446</v>
      </c>
      <c r="G1297" s="31" t="s">
        <v>610</v>
      </c>
      <c r="H1297" s="24" t="s">
        <v>84</v>
      </c>
      <c r="I1297" s="24"/>
      <c r="J1297" s="24" t="s">
        <v>4447</v>
      </c>
      <c r="K1297" s="36">
        <v>42</v>
      </c>
      <c r="L1297" s="36" t="s">
        <v>31</v>
      </c>
      <c r="M1297" s="31" t="s">
        <v>859</v>
      </c>
      <c r="N1297" s="24">
        <v>2018</v>
      </c>
      <c r="O1297" s="24">
        <v>50</v>
      </c>
      <c r="P1297" s="24" t="s">
        <v>44</v>
      </c>
      <c r="Q1297" s="31" t="s">
        <v>34</v>
      </c>
      <c r="R1297" s="24" t="s">
        <v>45</v>
      </c>
      <c r="S1297" s="24" t="s">
        <v>44</v>
      </c>
      <c r="T1297" s="31" t="s">
        <v>35</v>
      </c>
      <c r="U1297" s="34"/>
      <c r="V1297" s="34"/>
      <c r="W1297" s="34" t="str">
        <f t="shared" si="0"/>
        <v/>
      </c>
      <c r="X1297" s="34" t="str">
        <f t="shared" si="1"/>
        <v/>
      </c>
    </row>
    <row r="1298" spans="1:24" ht="14.25" customHeight="1" x14ac:dyDescent="0.25">
      <c r="A1298" s="24">
        <v>6.75</v>
      </c>
      <c r="B1298" s="24" t="s">
        <v>4448</v>
      </c>
      <c r="C1298" s="24" t="s">
        <v>3612</v>
      </c>
      <c r="D1298" s="24"/>
      <c r="E1298" s="24" t="s">
        <v>1715</v>
      </c>
      <c r="F1298" s="24" t="s">
        <v>4449</v>
      </c>
      <c r="G1298" s="31" t="s">
        <v>27</v>
      </c>
      <c r="H1298" s="24" t="s">
        <v>40</v>
      </c>
      <c r="I1298" s="31" t="s">
        <v>4450</v>
      </c>
      <c r="J1298" s="24" t="s">
        <v>4451</v>
      </c>
      <c r="K1298" s="36">
        <v>141</v>
      </c>
      <c r="L1298" s="36" t="s">
        <v>31</v>
      </c>
      <c r="M1298" s="31" t="s">
        <v>184</v>
      </c>
      <c r="N1298" s="24" t="s">
        <v>185</v>
      </c>
      <c r="O1298" s="24">
        <v>2</v>
      </c>
      <c r="P1298" s="24"/>
      <c r="Q1298" s="31" t="s">
        <v>66</v>
      </c>
      <c r="R1298" s="24"/>
      <c r="S1298" s="24"/>
      <c r="T1298" s="31" t="s">
        <v>35</v>
      </c>
      <c r="U1298" s="34"/>
      <c r="V1298" s="34"/>
      <c r="W1298" s="34" t="str">
        <f t="shared" si="0"/>
        <v/>
      </c>
      <c r="X1298" s="34" t="str">
        <f t="shared" si="1"/>
        <v/>
      </c>
    </row>
    <row r="1299" spans="1:24" ht="14.25" customHeight="1" x14ac:dyDescent="0.25">
      <c r="A1299" s="24">
        <v>5.6269999999999998</v>
      </c>
      <c r="B1299" s="24" t="s">
        <v>4452</v>
      </c>
      <c r="C1299" s="24" t="s">
        <v>3612</v>
      </c>
      <c r="D1299" s="24"/>
      <c r="E1299" s="24" t="s">
        <v>1715</v>
      </c>
      <c r="F1299" s="24" t="s">
        <v>4453</v>
      </c>
      <c r="G1299" s="31" t="s">
        <v>27</v>
      </c>
      <c r="H1299" s="24" t="s">
        <v>40</v>
      </c>
      <c r="I1299" s="31" t="s">
        <v>4454</v>
      </c>
      <c r="J1299" s="24" t="s">
        <v>4455</v>
      </c>
      <c r="K1299" s="36">
        <v>142</v>
      </c>
      <c r="L1299" s="36" t="s">
        <v>31</v>
      </c>
      <c r="M1299" s="31" t="s">
        <v>184</v>
      </c>
      <c r="N1299" s="24" t="s">
        <v>185</v>
      </c>
      <c r="O1299" s="24">
        <v>2</v>
      </c>
      <c r="P1299" s="24"/>
      <c r="Q1299" s="31" t="s">
        <v>66</v>
      </c>
      <c r="R1299" s="24"/>
      <c r="S1299" s="24"/>
      <c r="T1299" s="31" t="s">
        <v>35</v>
      </c>
      <c r="U1299" s="34"/>
      <c r="V1299" s="34"/>
      <c r="W1299" s="34" t="str">
        <f t="shared" si="0"/>
        <v/>
      </c>
      <c r="X1299" s="34" t="str">
        <f t="shared" si="1"/>
        <v/>
      </c>
    </row>
    <row r="1300" spans="1:24" ht="14.25" customHeight="1" x14ac:dyDescent="0.25">
      <c r="A1300" s="36">
        <v>4.5999999999999996</v>
      </c>
      <c r="B1300" s="24" t="s">
        <v>4456</v>
      </c>
      <c r="C1300" s="24" t="s">
        <v>36</v>
      </c>
      <c r="D1300" s="24"/>
      <c r="E1300" s="24" t="s">
        <v>1390</v>
      </c>
      <c r="F1300" s="24" t="s">
        <v>4457</v>
      </c>
      <c r="G1300" s="31" t="s">
        <v>69</v>
      </c>
      <c r="H1300" s="24" t="s">
        <v>40</v>
      </c>
      <c r="I1300" s="31" t="s">
        <v>4458</v>
      </c>
      <c r="J1300" s="24" t="s">
        <v>4459</v>
      </c>
      <c r="K1300" s="36">
        <v>8</v>
      </c>
      <c r="L1300" s="36" t="s">
        <v>31</v>
      </c>
      <c r="M1300" s="31" t="s">
        <v>255</v>
      </c>
      <c r="N1300" s="24" t="s">
        <v>185</v>
      </c>
      <c r="O1300" s="24">
        <v>1</v>
      </c>
      <c r="P1300" s="24"/>
      <c r="Q1300" s="31" t="s">
        <v>66</v>
      </c>
      <c r="R1300" s="24"/>
      <c r="S1300" s="24"/>
      <c r="T1300" s="31" t="s">
        <v>35</v>
      </c>
      <c r="U1300" s="34"/>
      <c r="V1300" s="34"/>
      <c r="W1300" s="34" t="str">
        <f t="shared" si="0"/>
        <v/>
      </c>
      <c r="X1300" s="34" t="str">
        <f t="shared" si="1"/>
        <v/>
      </c>
    </row>
    <row r="1301" spans="1:24" ht="14.25" customHeight="1" x14ac:dyDescent="0.25">
      <c r="A1301" s="24">
        <v>5.7</v>
      </c>
      <c r="B1301" s="24"/>
      <c r="C1301" s="24" t="s">
        <v>4460</v>
      </c>
      <c r="D1301" s="24"/>
      <c r="E1301" s="24" t="s">
        <v>297</v>
      </c>
      <c r="F1301" s="24" t="s">
        <v>4461</v>
      </c>
      <c r="G1301" s="27" t="s">
        <v>39</v>
      </c>
      <c r="H1301" s="24" t="s">
        <v>144</v>
      </c>
      <c r="I1301" s="31" t="s">
        <v>4462</v>
      </c>
      <c r="J1301" s="24" t="s">
        <v>4463</v>
      </c>
      <c r="K1301" s="36">
        <v>343</v>
      </c>
      <c r="L1301" s="36" t="s">
        <v>31</v>
      </c>
      <c r="M1301" s="31" t="s">
        <v>249</v>
      </c>
      <c r="N1301" s="24" t="s">
        <v>185</v>
      </c>
      <c r="O1301" s="24">
        <v>3</v>
      </c>
      <c r="P1301" s="24"/>
      <c r="Q1301" s="31" t="s">
        <v>66</v>
      </c>
      <c r="R1301" s="24"/>
      <c r="S1301" s="24"/>
      <c r="T1301" s="31" t="s">
        <v>35</v>
      </c>
      <c r="U1301" s="34"/>
      <c r="V1301" s="34"/>
      <c r="W1301" s="34" t="str">
        <f t="shared" si="0"/>
        <v/>
      </c>
      <c r="X1301" s="34" t="str">
        <f t="shared" si="1"/>
        <v/>
      </c>
    </row>
    <row r="1302" spans="1:24" ht="14.25" customHeight="1" x14ac:dyDescent="0.25">
      <c r="A1302" s="36">
        <v>10.34</v>
      </c>
      <c r="B1302" s="24" t="s">
        <v>1158</v>
      </c>
      <c r="C1302" s="24" t="s">
        <v>235</v>
      </c>
      <c r="D1302" s="24"/>
      <c r="E1302" s="24" t="s">
        <v>1725</v>
      </c>
      <c r="F1302" s="24" t="s">
        <v>4464</v>
      </c>
      <c r="G1302" s="31" t="s">
        <v>1727</v>
      </c>
      <c r="H1302" s="24" t="s">
        <v>235</v>
      </c>
      <c r="I1302" s="31" t="s">
        <v>4465</v>
      </c>
      <c r="J1302" s="24" t="s">
        <v>4466</v>
      </c>
      <c r="K1302" s="36">
        <v>26</v>
      </c>
      <c r="L1302" s="36" t="s">
        <v>31</v>
      </c>
      <c r="M1302" s="31" t="s">
        <v>255</v>
      </c>
      <c r="N1302" s="24" t="s">
        <v>185</v>
      </c>
      <c r="O1302" s="24">
        <v>1</v>
      </c>
      <c r="P1302" s="24"/>
      <c r="Q1302" s="31" t="s">
        <v>66</v>
      </c>
      <c r="R1302" s="24"/>
      <c r="S1302" s="24"/>
      <c r="T1302" s="31" t="s">
        <v>35</v>
      </c>
      <c r="U1302" s="34"/>
      <c r="V1302" s="34"/>
      <c r="W1302" s="34" t="str">
        <f t="shared" si="0"/>
        <v/>
      </c>
      <c r="X1302" s="34" t="str">
        <f t="shared" si="1"/>
        <v/>
      </c>
    </row>
    <row r="1303" spans="1:24" ht="14.25" customHeight="1" x14ac:dyDescent="0.25">
      <c r="A1303" s="24">
        <v>4.95</v>
      </c>
      <c r="B1303" s="24" t="s">
        <v>4467</v>
      </c>
      <c r="C1303" s="24" t="s">
        <v>141</v>
      </c>
      <c r="D1303" s="24"/>
      <c r="E1303" s="36" t="s">
        <v>517</v>
      </c>
      <c r="F1303" s="24" t="s">
        <v>4468</v>
      </c>
      <c r="G1303" s="31" t="s">
        <v>110</v>
      </c>
      <c r="H1303" s="24" t="s">
        <v>144</v>
      </c>
      <c r="I1303" s="31" t="s">
        <v>4469</v>
      </c>
      <c r="J1303" s="24" t="s">
        <v>4470</v>
      </c>
      <c r="K1303" s="36">
        <v>345</v>
      </c>
      <c r="L1303" s="36" t="s">
        <v>31</v>
      </c>
      <c r="M1303" s="31" t="s">
        <v>249</v>
      </c>
      <c r="N1303" s="24" t="s">
        <v>185</v>
      </c>
      <c r="O1303" s="24">
        <v>3</v>
      </c>
      <c r="P1303" s="24"/>
      <c r="Q1303" s="31" t="s">
        <v>66</v>
      </c>
      <c r="R1303" s="24"/>
      <c r="S1303" s="24"/>
      <c r="T1303" s="31" t="s">
        <v>35</v>
      </c>
      <c r="U1303" s="34"/>
      <c r="V1303" s="34"/>
      <c r="W1303" s="34" t="str">
        <f t="shared" si="0"/>
        <v/>
      </c>
      <c r="X1303" s="34" t="str">
        <f t="shared" si="1"/>
        <v/>
      </c>
    </row>
    <row r="1304" spans="1:24" ht="14.25" customHeight="1" x14ac:dyDescent="0.25">
      <c r="A1304" s="40">
        <v>5.97</v>
      </c>
      <c r="B1304" s="40" t="s">
        <v>442</v>
      </c>
      <c r="C1304" s="24" t="s">
        <v>235</v>
      </c>
      <c r="D1304" s="24"/>
      <c r="E1304" s="24" t="s">
        <v>122</v>
      </c>
      <c r="F1304" s="24" t="s">
        <v>4471</v>
      </c>
      <c r="G1304" s="31" t="s">
        <v>93</v>
      </c>
      <c r="H1304" s="24" t="s">
        <v>144</v>
      </c>
      <c r="I1304" s="31" t="s">
        <v>4472</v>
      </c>
      <c r="J1304" s="24" t="s">
        <v>4473</v>
      </c>
      <c r="K1304" s="36">
        <v>822</v>
      </c>
      <c r="L1304" s="36" t="s">
        <v>31</v>
      </c>
      <c r="M1304" s="31" t="s">
        <v>306</v>
      </c>
      <c r="N1304" s="24" t="s">
        <v>88</v>
      </c>
      <c r="O1304" s="24">
        <v>7</v>
      </c>
      <c r="P1304" s="24"/>
      <c r="Q1304" s="31" t="s">
        <v>34</v>
      </c>
      <c r="R1304" s="24"/>
      <c r="S1304" s="24"/>
      <c r="T1304" s="31" t="s">
        <v>35</v>
      </c>
      <c r="U1304" s="34"/>
      <c r="V1304" s="34"/>
      <c r="W1304" s="34" t="str">
        <f t="shared" si="0"/>
        <v/>
      </c>
      <c r="X1304" s="34" t="str">
        <f t="shared" si="1"/>
        <v/>
      </c>
    </row>
    <row r="1305" spans="1:24" ht="14.25" customHeight="1" x14ac:dyDescent="0.25">
      <c r="A1305" s="40">
        <v>4.403225806451613</v>
      </c>
      <c r="B1305" s="40">
        <v>9.75</v>
      </c>
      <c r="C1305" s="24" t="s">
        <v>235</v>
      </c>
      <c r="D1305" s="24"/>
      <c r="E1305" s="24" t="s">
        <v>1167</v>
      </c>
      <c r="F1305" s="24" t="s">
        <v>4474</v>
      </c>
      <c r="G1305" s="31" t="s">
        <v>934</v>
      </c>
      <c r="H1305" s="24" t="s">
        <v>235</v>
      </c>
      <c r="I1305" s="31" t="s">
        <v>4475</v>
      </c>
      <c r="J1305" s="24" t="s">
        <v>4476</v>
      </c>
      <c r="K1305" s="36">
        <v>755</v>
      </c>
      <c r="L1305" s="36" t="s">
        <v>31</v>
      </c>
      <c r="M1305" s="31" t="s">
        <v>72</v>
      </c>
      <c r="N1305" s="24" t="s">
        <v>33</v>
      </c>
      <c r="O1305" s="24">
        <v>8</v>
      </c>
      <c r="P1305" s="24"/>
      <c r="Q1305" s="31" t="s">
        <v>34</v>
      </c>
      <c r="R1305" s="24"/>
      <c r="S1305" s="24"/>
      <c r="T1305" s="31" t="s">
        <v>35</v>
      </c>
      <c r="U1305" s="34"/>
      <c r="V1305" s="34"/>
      <c r="W1305" s="34" t="str">
        <f t="shared" si="0"/>
        <v/>
      </c>
      <c r="X1305" s="34" t="str">
        <f t="shared" si="1"/>
        <v/>
      </c>
    </row>
    <row r="1306" spans="1:24" ht="14.25" customHeight="1" x14ac:dyDescent="0.25">
      <c r="A1306" s="40">
        <v>0.3</v>
      </c>
      <c r="B1306" s="45" t="s">
        <v>4477</v>
      </c>
      <c r="C1306" s="24" t="s">
        <v>115</v>
      </c>
      <c r="D1306" s="24"/>
      <c r="E1306" s="24" t="s">
        <v>98</v>
      </c>
      <c r="F1306" s="24" t="s">
        <v>4478</v>
      </c>
      <c r="G1306" s="31" t="s">
        <v>100</v>
      </c>
      <c r="H1306" s="24" t="s">
        <v>84</v>
      </c>
      <c r="I1306" s="31" t="s">
        <v>4479</v>
      </c>
      <c r="J1306" s="24" t="s">
        <v>4480</v>
      </c>
      <c r="K1306" s="36">
        <v>804</v>
      </c>
      <c r="L1306" s="36" t="s">
        <v>31</v>
      </c>
      <c r="M1306" s="31" t="s">
        <v>306</v>
      </c>
      <c r="N1306" s="24" t="s">
        <v>88</v>
      </c>
      <c r="O1306" s="24">
        <v>7</v>
      </c>
      <c r="P1306" s="24"/>
      <c r="Q1306" s="31" t="s">
        <v>34</v>
      </c>
      <c r="R1306" s="24"/>
      <c r="S1306" s="24"/>
      <c r="T1306" s="31" t="s">
        <v>35</v>
      </c>
      <c r="U1306" s="34"/>
      <c r="V1306" s="34"/>
      <c r="W1306" s="34" t="str">
        <f t="shared" si="0"/>
        <v/>
      </c>
      <c r="X1306" s="34" t="str">
        <f t="shared" si="1"/>
        <v/>
      </c>
    </row>
    <row r="1307" spans="1:24" ht="14.25" customHeight="1" x14ac:dyDescent="0.25">
      <c r="A1307" s="40">
        <v>0.5</v>
      </c>
      <c r="B1307" s="40" t="s">
        <v>4481</v>
      </c>
      <c r="C1307" s="24"/>
      <c r="D1307" s="24"/>
      <c r="E1307" s="36" t="s">
        <v>505</v>
      </c>
      <c r="F1307" s="24" t="s">
        <v>4482</v>
      </c>
      <c r="G1307" s="31" t="s">
        <v>83</v>
      </c>
      <c r="H1307" s="24" t="s">
        <v>84</v>
      </c>
      <c r="I1307" s="31" t="s">
        <v>4483</v>
      </c>
      <c r="J1307" s="24" t="s">
        <v>4484</v>
      </c>
      <c r="K1307" s="30">
        <v>35</v>
      </c>
      <c r="L1307" s="30" t="s">
        <v>31</v>
      </c>
      <c r="M1307" s="31" t="s">
        <v>170</v>
      </c>
      <c r="N1307" s="24" t="s">
        <v>129</v>
      </c>
      <c r="O1307" s="24">
        <v>1</v>
      </c>
      <c r="P1307" s="24"/>
      <c r="Q1307" s="31" t="s">
        <v>34</v>
      </c>
      <c r="R1307" s="24"/>
      <c r="S1307" s="24"/>
      <c r="T1307" s="31" t="s">
        <v>35</v>
      </c>
      <c r="U1307" s="34"/>
      <c r="V1307" s="34"/>
      <c r="W1307" s="34" t="str">
        <f t="shared" si="0"/>
        <v/>
      </c>
      <c r="X1307" s="34" t="str">
        <f t="shared" si="1"/>
        <v/>
      </c>
    </row>
    <row r="1308" spans="1:24" ht="14.25" customHeight="1" x14ac:dyDescent="0.25">
      <c r="A1308" s="40">
        <v>0.5</v>
      </c>
      <c r="B1308" s="40" t="s">
        <v>4485</v>
      </c>
      <c r="C1308" s="24" t="s">
        <v>24</v>
      </c>
      <c r="D1308" s="24"/>
      <c r="E1308" s="36" t="s">
        <v>79</v>
      </c>
      <c r="F1308" s="24" t="s">
        <v>4486</v>
      </c>
      <c r="G1308" s="31" t="s">
        <v>83</v>
      </c>
      <c r="H1308" s="24" t="s">
        <v>84</v>
      </c>
      <c r="I1308" s="31" t="s">
        <v>4483</v>
      </c>
      <c r="J1308" s="24" t="s">
        <v>4484</v>
      </c>
      <c r="K1308" s="35">
        <v>35</v>
      </c>
      <c r="L1308" s="35" t="s">
        <v>47</v>
      </c>
      <c r="M1308" s="31" t="s">
        <v>170</v>
      </c>
      <c r="N1308" s="24" t="s">
        <v>129</v>
      </c>
      <c r="O1308" s="24">
        <v>1</v>
      </c>
      <c r="P1308" s="24"/>
      <c r="Q1308" s="31" t="s">
        <v>34</v>
      </c>
      <c r="R1308" s="24"/>
      <c r="S1308" s="24"/>
      <c r="T1308" s="31" t="s">
        <v>35</v>
      </c>
      <c r="U1308" s="34"/>
      <c r="V1308" s="34"/>
      <c r="W1308" s="34" t="str">
        <f t="shared" si="0"/>
        <v/>
      </c>
      <c r="X1308" s="34" t="str">
        <f t="shared" si="1"/>
        <v/>
      </c>
    </row>
    <row r="1309" spans="1:24" ht="14.25" customHeight="1" x14ac:dyDescent="0.25">
      <c r="A1309" s="40">
        <v>0.08</v>
      </c>
      <c r="B1309" s="40" t="s">
        <v>283</v>
      </c>
      <c r="C1309" s="24" t="s">
        <v>24</v>
      </c>
      <c r="D1309" s="24"/>
      <c r="E1309" s="24" t="s">
        <v>67</v>
      </c>
      <c r="F1309" s="24" t="s">
        <v>4487</v>
      </c>
      <c r="G1309" s="31" t="s">
        <v>69</v>
      </c>
      <c r="H1309" s="24" t="s">
        <v>28</v>
      </c>
      <c r="I1309" s="31" t="s">
        <v>4488</v>
      </c>
      <c r="J1309" s="24" t="s">
        <v>4489</v>
      </c>
      <c r="K1309" s="36">
        <v>760</v>
      </c>
      <c r="L1309" s="36" t="s">
        <v>31</v>
      </c>
      <c r="M1309" s="31" t="s">
        <v>72</v>
      </c>
      <c r="N1309" s="24" t="s">
        <v>33</v>
      </c>
      <c r="O1309" s="24">
        <v>8</v>
      </c>
      <c r="P1309" s="24"/>
      <c r="Q1309" s="31" t="s">
        <v>34</v>
      </c>
      <c r="R1309" s="24"/>
      <c r="S1309" s="24"/>
      <c r="T1309" s="31" t="s">
        <v>35</v>
      </c>
      <c r="U1309" s="34"/>
      <c r="V1309" s="34"/>
      <c r="W1309" s="34" t="str">
        <f t="shared" si="0"/>
        <v/>
      </c>
      <c r="X1309" s="34" t="str">
        <f t="shared" si="1"/>
        <v/>
      </c>
    </row>
    <row r="1310" spans="1:24" ht="14.25" customHeight="1" x14ac:dyDescent="0.25">
      <c r="A1310" s="40">
        <v>0.96</v>
      </c>
      <c r="B1310" s="41" t="s">
        <v>4490</v>
      </c>
      <c r="C1310" s="24"/>
      <c r="D1310" s="24"/>
      <c r="E1310" s="31" t="s">
        <v>3316</v>
      </c>
      <c r="F1310" s="24" t="s">
        <v>4491</v>
      </c>
      <c r="G1310" s="31" t="s">
        <v>27</v>
      </c>
      <c r="H1310" s="24" t="s">
        <v>84</v>
      </c>
      <c r="I1310" s="31" t="s">
        <v>4492</v>
      </c>
      <c r="J1310" s="24" t="s">
        <v>4493</v>
      </c>
      <c r="K1310" s="53">
        <v>291</v>
      </c>
      <c r="L1310" s="53" t="s">
        <v>31</v>
      </c>
      <c r="M1310" s="31" t="s">
        <v>87</v>
      </c>
      <c r="N1310" s="24" t="s">
        <v>88</v>
      </c>
      <c r="O1310" s="24">
        <v>3</v>
      </c>
      <c r="P1310" s="24"/>
      <c r="Q1310" s="31" t="s">
        <v>34</v>
      </c>
      <c r="R1310" s="49"/>
      <c r="S1310" s="49"/>
      <c r="T1310" s="31" t="s">
        <v>35</v>
      </c>
      <c r="U1310" s="34"/>
      <c r="V1310" s="34"/>
      <c r="W1310" s="34" t="str">
        <f t="shared" si="0"/>
        <v/>
      </c>
      <c r="X1310" s="34" t="str">
        <f t="shared" si="1"/>
        <v/>
      </c>
    </row>
    <row r="1311" spans="1:24" ht="14.25" customHeight="1" x14ac:dyDescent="0.25">
      <c r="A1311" s="40">
        <v>0.26800000000000002</v>
      </c>
      <c r="B1311" s="52" t="s">
        <v>4494</v>
      </c>
      <c r="C1311" s="24" t="s">
        <v>24</v>
      </c>
      <c r="D1311" s="24"/>
      <c r="E1311" s="24" t="s">
        <v>178</v>
      </c>
      <c r="F1311" s="24" t="s">
        <v>4495</v>
      </c>
      <c r="G1311" s="31" t="s">
        <v>180</v>
      </c>
      <c r="H1311" s="24" t="s">
        <v>84</v>
      </c>
      <c r="I1311" s="31" t="s">
        <v>4496</v>
      </c>
      <c r="J1311" s="24" t="s">
        <v>4497</v>
      </c>
      <c r="K1311" s="53">
        <v>292</v>
      </c>
      <c r="L1311" s="53" t="s">
        <v>31</v>
      </c>
      <c r="M1311" s="31" t="s">
        <v>87</v>
      </c>
      <c r="N1311" s="24" t="s">
        <v>88</v>
      </c>
      <c r="O1311" s="24">
        <v>3</v>
      </c>
      <c r="P1311" s="24"/>
      <c r="Q1311" s="31" t="s">
        <v>34</v>
      </c>
      <c r="R1311" s="49"/>
      <c r="S1311" s="49"/>
      <c r="T1311" s="31" t="s">
        <v>35</v>
      </c>
      <c r="U1311" s="34"/>
      <c r="V1311" s="34"/>
      <c r="W1311" s="34" t="str">
        <f t="shared" si="0"/>
        <v/>
      </c>
      <c r="X1311" s="34" t="str">
        <f t="shared" si="1"/>
        <v/>
      </c>
    </row>
    <row r="1312" spans="1:24" ht="14.25" customHeight="1" x14ac:dyDescent="0.25">
      <c r="A1312" s="40">
        <v>20.65</v>
      </c>
      <c r="B1312" s="41">
        <v>21.7</v>
      </c>
      <c r="C1312" s="24" t="s">
        <v>195</v>
      </c>
      <c r="D1312" s="24"/>
      <c r="E1312" s="24" t="s">
        <v>4498</v>
      </c>
      <c r="F1312" s="24" t="s">
        <v>4499</v>
      </c>
      <c r="G1312" s="31" t="s">
        <v>69</v>
      </c>
      <c r="H1312" s="24" t="s">
        <v>28</v>
      </c>
      <c r="I1312" s="31" t="s">
        <v>4500</v>
      </c>
      <c r="J1312" s="24" t="s">
        <v>4501</v>
      </c>
      <c r="K1312" s="36">
        <v>122</v>
      </c>
      <c r="L1312" s="36" t="s">
        <v>31</v>
      </c>
      <c r="M1312" s="31" t="s">
        <v>622</v>
      </c>
      <c r="N1312" s="24" t="s">
        <v>33</v>
      </c>
      <c r="O1312" s="24">
        <v>6</v>
      </c>
      <c r="P1312" s="31" t="s">
        <v>623</v>
      </c>
      <c r="Q1312" s="31" t="s">
        <v>34</v>
      </c>
      <c r="R1312" s="24"/>
      <c r="S1312" s="24"/>
      <c r="T1312" s="31" t="s">
        <v>35</v>
      </c>
      <c r="U1312" s="34"/>
      <c r="V1312" s="34"/>
      <c r="W1312" s="34" t="str">
        <f t="shared" si="0"/>
        <v/>
      </c>
      <c r="X1312" s="34" t="str">
        <f t="shared" si="1"/>
        <v/>
      </c>
    </row>
    <row r="1313" spans="1:24" ht="14.25" customHeight="1" x14ac:dyDescent="0.25">
      <c r="A1313" s="22">
        <v>0.45</v>
      </c>
      <c r="B1313" s="24" t="s">
        <v>296</v>
      </c>
      <c r="C1313" s="24" t="s">
        <v>24</v>
      </c>
      <c r="D1313" s="31" t="s">
        <v>171</v>
      </c>
      <c r="E1313" s="36" t="s">
        <v>517</v>
      </c>
      <c r="F1313" s="24" t="s">
        <v>4502</v>
      </c>
      <c r="G1313" s="31" t="s">
        <v>110</v>
      </c>
      <c r="H1313" s="24" t="s">
        <v>84</v>
      </c>
      <c r="I1313" s="31" t="s">
        <v>4503</v>
      </c>
      <c r="J1313" s="25" t="s">
        <v>4504</v>
      </c>
      <c r="K1313" s="30">
        <v>49</v>
      </c>
      <c r="L1313" s="30" t="s">
        <v>31</v>
      </c>
      <c r="M1313" s="31" t="s">
        <v>43</v>
      </c>
      <c r="N1313" s="24">
        <v>2018</v>
      </c>
      <c r="O1313" s="24">
        <v>51</v>
      </c>
      <c r="P1313" s="24" t="s">
        <v>44</v>
      </c>
      <c r="Q1313" s="31" t="s">
        <v>34</v>
      </c>
      <c r="R1313" s="24"/>
      <c r="S1313" s="24" t="s">
        <v>44</v>
      </c>
      <c r="T1313" s="31" t="s">
        <v>35</v>
      </c>
      <c r="U1313" s="34"/>
      <c r="V1313" s="34"/>
      <c r="W1313" s="34" t="str">
        <f t="shared" si="0"/>
        <v/>
      </c>
      <c r="X1313" s="34" t="str">
        <f t="shared" si="1"/>
        <v/>
      </c>
    </row>
    <row r="1314" spans="1:24" ht="14.25" customHeight="1" x14ac:dyDescent="0.25">
      <c r="A1314" s="22">
        <v>0.45</v>
      </c>
      <c r="B1314" s="24" t="s">
        <v>4505</v>
      </c>
      <c r="C1314" s="24"/>
      <c r="D1314" s="24"/>
      <c r="E1314" s="31" t="s">
        <v>903</v>
      </c>
      <c r="F1314" s="24" t="s">
        <v>4506</v>
      </c>
      <c r="G1314" s="31" t="s">
        <v>293</v>
      </c>
      <c r="H1314" s="24" t="s">
        <v>84</v>
      </c>
      <c r="I1314" s="31" t="s">
        <v>4503</v>
      </c>
      <c r="J1314" s="25" t="s">
        <v>4504</v>
      </c>
      <c r="K1314" s="35">
        <v>49</v>
      </c>
      <c r="L1314" s="35" t="s">
        <v>47</v>
      </c>
      <c r="M1314" s="31" t="s">
        <v>43</v>
      </c>
      <c r="N1314" s="24">
        <v>2018</v>
      </c>
      <c r="O1314" s="24">
        <v>51</v>
      </c>
      <c r="P1314" s="24" t="s">
        <v>44</v>
      </c>
      <c r="Q1314" s="31" t="s">
        <v>34</v>
      </c>
      <c r="R1314" s="24"/>
      <c r="S1314" s="24" t="s">
        <v>44</v>
      </c>
      <c r="T1314" s="31" t="s">
        <v>35</v>
      </c>
      <c r="U1314" s="34"/>
      <c r="V1314" s="34"/>
      <c r="W1314" s="34" t="str">
        <f t="shared" si="0"/>
        <v/>
      </c>
      <c r="X1314" s="34" t="str">
        <f t="shared" si="1"/>
        <v/>
      </c>
    </row>
    <row r="1315" spans="1:24" ht="14.25" customHeight="1" x14ac:dyDescent="0.25">
      <c r="A1315" s="36">
        <v>0.69799999999999995</v>
      </c>
      <c r="B1315" s="24" t="s">
        <v>4507</v>
      </c>
      <c r="C1315" s="24" t="s">
        <v>195</v>
      </c>
      <c r="D1315" s="24"/>
      <c r="E1315" s="24" t="s">
        <v>808</v>
      </c>
      <c r="F1315" s="24" t="s">
        <v>4508</v>
      </c>
      <c r="G1315" s="27" t="s">
        <v>39</v>
      </c>
      <c r="H1315" s="24" t="s">
        <v>28</v>
      </c>
      <c r="I1315" s="31" t="s">
        <v>4509</v>
      </c>
      <c r="J1315" s="24" t="s">
        <v>4510</v>
      </c>
      <c r="K1315" s="36">
        <v>67</v>
      </c>
      <c r="L1315" s="36" t="s">
        <v>31</v>
      </c>
      <c r="M1315" s="31" t="s">
        <v>255</v>
      </c>
      <c r="N1315" s="24" t="s">
        <v>185</v>
      </c>
      <c r="O1315" s="24">
        <v>1</v>
      </c>
      <c r="P1315" s="24"/>
      <c r="Q1315" s="31" t="s">
        <v>66</v>
      </c>
      <c r="R1315" s="24"/>
      <c r="S1315" s="24"/>
      <c r="T1315" s="31" t="s">
        <v>35</v>
      </c>
      <c r="U1315" s="34"/>
      <c r="V1315" s="34"/>
      <c r="W1315" s="34" t="str">
        <f t="shared" si="0"/>
        <v/>
      </c>
      <c r="X1315" s="34" t="str">
        <f t="shared" si="1"/>
        <v/>
      </c>
    </row>
    <row r="1316" spans="1:24" ht="14.25" customHeight="1" x14ac:dyDescent="0.25">
      <c r="A1316" s="36">
        <v>6.59</v>
      </c>
      <c r="B1316" s="24" t="s">
        <v>535</v>
      </c>
      <c r="C1316" s="24" t="s">
        <v>747</v>
      </c>
      <c r="D1316" s="24"/>
      <c r="E1316" s="24" t="s">
        <v>841</v>
      </c>
      <c r="F1316" s="24" t="s">
        <v>4511</v>
      </c>
      <c r="G1316" s="27" t="s">
        <v>93</v>
      </c>
      <c r="H1316" s="24" t="s">
        <v>899</v>
      </c>
      <c r="I1316" s="31" t="s">
        <v>4512</v>
      </c>
      <c r="J1316" s="24" t="s">
        <v>4513</v>
      </c>
      <c r="K1316" s="36">
        <v>421</v>
      </c>
      <c r="L1316" s="36" t="s">
        <v>31</v>
      </c>
      <c r="M1316" s="31" t="s">
        <v>153</v>
      </c>
      <c r="N1316" s="24" t="s">
        <v>88</v>
      </c>
      <c r="O1316" s="24">
        <v>4</v>
      </c>
      <c r="P1316" s="24"/>
      <c r="Q1316" s="31" t="s">
        <v>34</v>
      </c>
      <c r="R1316" s="24"/>
      <c r="S1316" s="24"/>
      <c r="T1316" s="31" t="s">
        <v>35</v>
      </c>
      <c r="U1316" s="34"/>
      <c r="V1316" s="34"/>
      <c r="W1316" s="34" t="str">
        <f t="shared" si="0"/>
        <v/>
      </c>
      <c r="X1316" s="34" t="str">
        <f t="shared" si="1"/>
        <v/>
      </c>
    </row>
    <row r="1317" spans="1:24" ht="14.25" customHeight="1" x14ac:dyDescent="0.25">
      <c r="A1317" s="40">
        <v>20.483000000000001</v>
      </c>
      <c r="B1317" s="40">
        <v>23.215</v>
      </c>
      <c r="C1317" s="24" t="s">
        <v>195</v>
      </c>
      <c r="D1317" s="24"/>
      <c r="E1317" s="24" t="s">
        <v>4514</v>
      </c>
      <c r="F1317" s="24" t="s">
        <v>4515</v>
      </c>
      <c r="G1317" s="31" t="s">
        <v>69</v>
      </c>
      <c r="H1317" s="24" t="s">
        <v>28</v>
      </c>
      <c r="I1317" s="31" t="s">
        <v>4516</v>
      </c>
      <c r="J1317" s="24" t="s">
        <v>4517</v>
      </c>
      <c r="K1317" s="36">
        <v>832</v>
      </c>
      <c r="L1317" s="36" t="s">
        <v>31</v>
      </c>
      <c r="M1317" s="31" t="s">
        <v>4518</v>
      </c>
      <c r="N1317" s="24" t="s">
        <v>58</v>
      </c>
      <c r="O1317" s="24">
        <v>8</v>
      </c>
      <c r="P1317" s="24" t="s">
        <v>44</v>
      </c>
      <c r="Q1317" s="31" t="s">
        <v>34</v>
      </c>
      <c r="R1317" s="24"/>
      <c r="S1317" s="24" t="s">
        <v>44</v>
      </c>
      <c r="T1317" s="31" t="s">
        <v>35</v>
      </c>
      <c r="U1317" s="34"/>
      <c r="V1317" s="34"/>
      <c r="W1317" s="34" t="str">
        <f t="shared" si="0"/>
        <v/>
      </c>
      <c r="X1317" s="34" t="str">
        <f t="shared" si="1"/>
        <v/>
      </c>
    </row>
    <row r="1318" spans="1:24" ht="14.25" customHeight="1" x14ac:dyDescent="0.25">
      <c r="A1318" s="22">
        <v>549.79999999999995</v>
      </c>
      <c r="B1318" s="24">
        <f>3199/5</f>
        <v>639.79999999999995</v>
      </c>
      <c r="C1318" s="24" t="s">
        <v>195</v>
      </c>
      <c r="D1318" s="24"/>
      <c r="E1318" s="24" t="s">
        <v>4519</v>
      </c>
      <c r="F1318" s="24" t="s">
        <v>4520</v>
      </c>
      <c r="G1318" s="31" t="s">
        <v>69</v>
      </c>
      <c r="H1318" s="24" t="s">
        <v>84</v>
      </c>
      <c r="I1318" s="31" t="s">
        <v>4521</v>
      </c>
      <c r="J1318" s="24" t="s">
        <v>4522</v>
      </c>
      <c r="K1318" s="36">
        <v>43</v>
      </c>
      <c r="L1318" s="36" t="s">
        <v>31</v>
      </c>
      <c r="M1318" s="31" t="s">
        <v>859</v>
      </c>
      <c r="N1318" s="24">
        <v>2018</v>
      </c>
      <c r="O1318" s="31" t="s">
        <v>860</v>
      </c>
      <c r="P1318" s="24" t="s">
        <v>44</v>
      </c>
      <c r="Q1318" s="31" t="s">
        <v>34</v>
      </c>
      <c r="R1318" s="24"/>
      <c r="S1318" s="24" t="s">
        <v>44</v>
      </c>
      <c r="T1318" s="31" t="s">
        <v>35</v>
      </c>
      <c r="U1318" s="34"/>
      <c r="V1318" s="34"/>
      <c r="W1318" s="34" t="str">
        <f t="shared" si="0"/>
        <v/>
      </c>
      <c r="X1318" s="34" t="str">
        <f t="shared" si="1"/>
        <v/>
      </c>
    </row>
    <row r="1319" spans="1:24" ht="14.25" customHeight="1" x14ac:dyDescent="0.25">
      <c r="A1319" s="22">
        <v>1366</v>
      </c>
      <c r="B1319" s="24">
        <f>7280/5</f>
        <v>1456</v>
      </c>
      <c r="C1319" s="24" t="s">
        <v>195</v>
      </c>
      <c r="D1319" s="24"/>
      <c r="E1319" s="24" t="s">
        <v>4519</v>
      </c>
      <c r="F1319" s="24" t="s">
        <v>4523</v>
      </c>
      <c r="G1319" s="31" t="s">
        <v>69</v>
      </c>
      <c r="H1319" s="24" t="s">
        <v>84</v>
      </c>
      <c r="I1319" s="31" t="s">
        <v>4524</v>
      </c>
      <c r="J1319" s="24" t="s">
        <v>4525</v>
      </c>
      <c r="K1319" s="36">
        <v>44</v>
      </c>
      <c r="L1319" s="36" t="s">
        <v>31</v>
      </c>
      <c r="M1319" s="31" t="s">
        <v>859</v>
      </c>
      <c r="N1319" s="24">
        <v>2018</v>
      </c>
      <c r="O1319" s="31" t="s">
        <v>860</v>
      </c>
      <c r="P1319" s="24" t="s">
        <v>44</v>
      </c>
      <c r="Q1319" s="31" t="s">
        <v>34</v>
      </c>
      <c r="R1319" s="24"/>
      <c r="S1319" s="24" t="s">
        <v>44</v>
      </c>
      <c r="T1319" s="31" t="s">
        <v>35</v>
      </c>
      <c r="U1319" s="34"/>
      <c r="V1319" s="34"/>
      <c r="W1319" s="34" t="str">
        <f t="shared" si="0"/>
        <v/>
      </c>
      <c r="X1319" s="34" t="str">
        <f t="shared" si="1"/>
        <v/>
      </c>
    </row>
    <row r="1320" spans="1:24" ht="14.25" customHeight="1" x14ac:dyDescent="0.25">
      <c r="A1320" s="40">
        <v>5.3</v>
      </c>
      <c r="B1320" s="41" t="s">
        <v>4526</v>
      </c>
      <c r="C1320" s="24" t="s">
        <v>882</v>
      </c>
      <c r="D1320" s="24"/>
      <c r="E1320" s="24" t="s">
        <v>2092</v>
      </c>
      <c r="F1320" s="24" t="s">
        <v>4527</v>
      </c>
      <c r="G1320" s="31" t="s">
        <v>293</v>
      </c>
      <c r="H1320" s="24" t="s">
        <v>84</v>
      </c>
      <c r="I1320" s="31" t="s">
        <v>4528</v>
      </c>
      <c r="J1320" s="24" t="s">
        <v>4529</v>
      </c>
      <c r="K1320" s="36">
        <v>214</v>
      </c>
      <c r="L1320" s="36" t="s">
        <v>31</v>
      </c>
      <c r="M1320" s="31" t="s">
        <v>128</v>
      </c>
      <c r="N1320" s="24" t="s">
        <v>129</v>
      </c>
      <c r="O1320" s="24">
        <v>2</v>
      </c>
      <c r="P1320" s="24"/>
      <c r="Q1320" s="31" t="s">
        <v>34</v>
      </c>
      <c r="R1320" s="24"/>
      <c r="S1320" s="24"/>
      <c r="T1320" s="31" t="s">
        <v>35</v>
      </c>
      <c r="U1320" s="34"/>
      <c r="V1320" s="34"/>
      <c r="W1320" s="34" t="str">
        <f t="shared" si="0"/>
        <v/>
      </c>
      <c r="X1320" s="34" t="str">
        <f t="shared" si="1"/>
        <v/>
      </c>
    </row>
    <row r="1321" spans="1:24" ht="14.25" customHeight="1" x14ac:dyDescent="0.25">
      <c r="A1321" s="40">
        <v>2.4700000000000002</v>
      </c>
      <c r="B1321" s="40" t="s">
        <v>550</v>
      </c>
      <c r="C1321" s="24" t="s">
        <v>1548</v>
      </c>
      <c r="D1321" s="24"/>
      <c r="E1321" s="24" t="s">
        <v>841</v>
      </c>
      <c r="F1321" s="24" t="s">
        <v>4530</v>
      </c>
      <c r="G1321" s="31" t="s">
        <v>110</v>
      </c>
      <c r="H1321" s="24" t="s">
        <v>899</v>
      </c>
      <c r="I1321" s="31" t="s">
        <v>4531</v>
      </c>
      <c r="J1321" s="24" t="s">
        <v>4532</v>
      </c>
      <c r="K1321" s="36">
        <v>382</v>
      </c>
      <c r="L1321" s="36" t="s">
        <v>31</v>
      </c>
      <c r="M1321" s="31" t="s">
        <v>153</v>
      </c>
      <c r="N1321" s="24" t="s">
        <v>88</v>
      </c>
      <c r="O1321" s="24">
        <v>4</v>
      </c>
      <c r="P1321" s="24"/>
      <c r="Q1321" s="31" t="s">
        <v>34</v>
      </c>
      <c r="R1321" s="24"/>
      <c r="S1321" s="24"/>
      <c r="T1321" s="31" t="s">
        <v>35</v>
      </c>
      <c r="U1321" s="34"/>
      <c r="V1321" s="34"/>
      <c r="W1321" s="34" t="str">
        <f t="shared" si="0"/>
        <v/>
      </c>
      <c r="X1321" s="34" t="str">
        <f t="shared" si="1"/>
        <v/>
      </c>
    </row>
    <row r="1322" spans="1:24" ht="14.25" customHeight="1" x14ac:dyDescent="0.25">
      <c r="A1322" s="40">
        <v>3.3600000000000003</v>
      </c>
      <c r="B1322" s="41">
        <v>6.75</v>
      </c>
      <c r="C1322" s="24" t="s">
        <v>4533</v>
      </c>
      <c r="D1322" s="24"/>
      <c r="E1322" s="24" t="s">
        <v>98</v>
      </c>
      <c r="F1322" s="24" t="s">
        <v>4534</v>
      </c>
      <c r="G1322" s="31" t="s">
        <v>100</v>
      </c>
      <c r="H1322" s="24" t="s">
        <v>585</v>
      </c>
      <c r="I1322" s="31" t="s">
        <v>4535</v>
      </c>
      <c r="J1322" s="24" t="s">
        <v>4536</v>
      </c>
      <c r="K1322" s="36">
        <v>622</v>
      </c>
      <c r="L1322" s="36" t="s">
        <v>31</v>
      </c>
      <c r="M1322" s="31" t="s">
        <v>103</v>
      </c>
      <c r="N1322" s="24" t="s">
        <v>33</v>
      </c>
      <c r="O1322" s="24">
        <v>7</v>
      </c>
      <c r="P1322" s="24"/>
      <c r="Q1322" s="31" t="s">
        <v>34</v>
      </c>
      <c r="R1322" s="24"/>
      <c r="S1322" s="24"/>
      <c r="T1322" s="31" t="s">
        <v>35</v>
      </c>
      <c r="U1322" s="34"/>
      <c r="V1322" s="34"/>
      <c r="W1322" s="34" t="str">
        <f t="shared" si="0"/>
        <v/>
      </c>
      <c r="X1322" s="34" t="str">
        <f t="shared" si="1"/>
        <v/>
      </c>
    </row>
    <row r="1323" spans="1:24" ht="14.25" customHeight="1" x14ac:dyDescent="0.25">
      <c r="A1323" s="24">
        <v>0.185</v>
      </c>
      <c r="B1323" s="24" t="s">
        <v>400</v>
      </c>
      <c r="C1323" s="24" t="s">
        <v>24</v>
      </c>
      <c r="D1323" s="24"/>
      <c r="E1323" s="24" t="s">
        <v>98</v>
      </c>
      <c r="F1323" s="24" t="s">
        <v>4534</v>
      </c>
      <c r="G1323" s="31" t="s">
        <v>100</v>
      </c>
      <c r="H1323" s="24" t="s">
        <v>84</v>
      </c>
      <c r="I1323" s="31" t="s">
        <v>4537</v>
      </c>
      <c r="J1323" s="24" t="s">
        <v>4538</v>
      </c>
      <c r="K1323" s="36">
        <v>278</v>
      </c>
      <c r="L1323" s="36" t="s">
        <v>31</v>
      </c>
      <c r="M1323" s="31" t="s">
        <v>249</v>
      </c>
      <c r="N1323" s="24" t="s">
        <v>185</v>
      </c>
      <c r="O1323" s="24">
        <v>3</v>
      </c>
      <c r="P1323" s="24"/>
      <c r="Q1323" s="31" t="s">
        <v>66</v>
      </c>
      <c r="R1323" s="24"/>
      <c r="S1323" s="24"/>
      <c r="T1323" s="31" t="s">
        <v>35</v>
      </c>
      <c r="U1323" s="34"/>
      <c r="V1323" s="34"/>
      <c r="W1323" s="34" t="str">
        <f t="shared" si="0"/>
        <v/>
      </c>
      <c r="X1323" s="34" t="str">
        <f t="shared" si="1"/>
        <v/>
      </c>
    </row>
    <row r="1324" spans="1:24" ht="14.25" customHeight="1" x14ac:dyDescent="0.25">
      <c r="A1324" s="40">
        <v>7.3500000000000005</v>
      </c>
      <c r="B1324" s="24">
        <v>12</v>
      </c>
      <c r="C1324" s="24" t="s">
        <v>2604</v>
      </c>
      <c r="D1324" s="24"/>
      <c r="E1324" s="24" t="s">
        <v>67</v>
      </c>
      <c r="F1324" s="24" t="s">
        <v>4539</v>
      </c>
      <c r="G1324" s="31" t="s">
        <v>69</v>
      </c>
      <c r="H1324" s="24" t="s">
        <v>40</v>
      </c>
      <c r="I1324" s="31" t="s">
        <v>4540</v>
      </c>
      <c r="J1324" s="24" t="s">
        <v>4541</v>
      </c>
      <c r="K1324" s="36">
        <v>542</v>
      </c>
      <c r="L1324" s="36" t="s">
        <v>31</v>
      </c>
      <c r="M1324" s="31" t="s">
        <v>1730</v>
      </c>
      <c r="N1324" s="24" t="s">
        <v>78</v>
      </c>
      <c r="O1324" s="24">
        <v>5</v>
      </c>
      <c r="P1324" s="24"/>
      <c r="Q1324" s="31" t="s">
        <v>34</v>
      </c>
      <c r="R1324" s="24"/>
      <c r="S1324" s="24"/>
      <c r="T1324" s="31" t="s">
        <v>35</v>
      </c>
      <c r="U1324" s="34"/>
      <c r="V1324" s="34"/>
      <c r="W1324" s="34" t="str">
        <f t="shared" si="0"/>
        <v/>
      </c>
      <c r="X1324" s="34" t="str">
        <f t="shared" si="1"/>
        <v/>
      </c>
    </row>
    <row r="1325" spans="1:24" ht="14.25" customHeight="1" x14ac:dyDescent="0.25">
      <c r="A1325" s="40">
        <v>18.600000000000001</v>
      </c>
      <c r="B1325" s="24" t="s">
        <v>4542</v>
      </c>
      <c r="C1325" s="24" t="s">
        <v>36</v>
      </c>
      <c r="D1325" s="24"/>
      <c r="E1325" s="24" t="s">
        <v>1083</v>
      </c>
      <c r="F1325" s="24" t="s">
        <v>4543</v>
      </c>
      <c r="G1325" s="31" t="s">
        <v>110</v>
      </c>
      <c r="H1325" s="24" t="s">
        <v>40</v>
      </c>
      <c r="I1325" s="31" t="s">
        <v>4544</v>
      </c>
      <c r="J1325" s="24" t="s">
        <v>4545</v>
      </c>
      <c r="K1325" s="36">
        <v>377</v>
      </c>
      <c r="L1325" s="36" t="s">
        <v>31</v>
      </c>
      <c r="M1325" s="31" t="s">
        <v>982</v>
      </c>
      <c r="N1325" s="24" t="s">
        <v>58</v>
      </c>
      <c r="O1325" s="24">
        <v>4</v>
      </c>
      <c r="P1325" s="24"/>
      <c r="Q1325" s="31" t="s">
        <v>34</v>
      </c>
      <c r="R1325" s="24"/>
      <c r="S1325" s="24"/>
      <c r="T1325" s="31" t="s">
        <v>35</v>
      </c>
      <c r="U1325" s="34"/>
      <c r="V1325" s="34"/>
      <c r="W1325" s="34" t="str">
        <f t="shared" si="0"/>
        <v/>
      </c>
      <c r="X1325" s="34" t="str">
        <f t="shared" si="1"/>
        <v/>
      </c>
    </row>
    <row r="1326" spans="1:24" ht="14.25" customHeight="1" x14ac:dyDescent="0.25">
      <c r="A1326" s="40">
        <v>2.5499999999999998</v>
      </c>
      <c r="B1326" s="40" t="s">
        <v>2418</v>
      </c>
      <c r="C1326" s="24" t="s">
        <v>747</v>
      </c>
      <c r="D1326" s="24"/>
      <c r="E1326" s="24" t="s">
        <v>122</v>
      </c>
      <c r="F1326" s="24" t="s">
        <v>4546</v>
      </c>
      <c r="G1326" s="31" t="s">
        <v>110</v>
      </c>
      <c r="H1326" s="24" t="s">
        <v>899</v>
      </c>
      <c r="I1326" s="31" t="s">
        <v>4547</v>
      </c>
      <c r="J1326" s="24" t="s">
        <v>4548</v>
      </c>
      <c r="K1326" s="36">
        <v>392</v>
      </c>
      <c r="L1326" s="36" t="s">
        <v>31</v>
      </c>
      <c r="M1326" s="31" t="s">
        <v>153</v>
      </c>
      <c r="N1326" s="24" t="s">
        <v>88</v>
      </c>
      <c r="O1326" s="24">
        <v>4</v>
      </c>
      <c r="P1326" s="24"/>
      <c r="Q1326" s="31" t="s">
        <v>34</v>
      </c>
      <c r="R1326" s="24"/>
      <c r="S1326" s="24"/>
      <c r="T1326" s="31" t="s">
        <v>35</v>
      </c>
      <c r="U1326" s="34"/>
      <c r="V1326" s="34"/>
      <c r="W1326" s="34" t="str">
        <f t="shared" si="0"/>
        <v/>
      </c>
      <c r="X1326" s="34" t="str">
        <f t="shared" si="1"/>
        <v/>
      </c>
    </row>
    <row r="1327" spans="1:24" ht="14.25" customHeight="1" x14ac:dyDescent="0.25">
      <c r="A1327" s="40">
        <v>0.23499999999999999</v>
      </c>
      <c r="B1327" s="24">
        <v>0.3</v>
      </c>
      <c r="C1327" s="24" t="s">
        <v>195</v>
      </c>
      <c r="D1327" s="24"/>
      <c r="E1327" s="24" t="s">
        <v>98</v>
      </c>
      <c r="F1327" s="24" t="s">
        <v>4549</v>
      </c>
      <c r="G1327" s="31" t="s">
        <v>100</v>
      </c>
      <c r="H1327" s="24" t="s">
        <v>28</v>
      </c>
      <c r="I1327" s="31" t="s">
        <v>4550</v>
      </c>
      <c r="J1327" s="24" t="s">
        <v>4551</v>
      </c>
      <c r="K1327" s="36">
        <v>98</v>
      </c>
      <c r="L1327" s="36" t="s">
        <v>31</v>
      </c>
      <c r="M1327" s="31" t="s">
        <v>880</v>
      </c>
      <c r="N1327" s="24" t="s">
        <v>134</v>
      </c>
      <c r="O1327" s="24">
        <v>3</v>
      </c>
      <c r="P1327" s="24"/>
      <c r="Q1327" s="31" t="s">
        <v>66</v>
      </c>
      <c r="R1327" s="24"/>
      <c r="S1327" s="24"/>
      <c r="T1327" s="31" t="s">
        <v>35</v>
      </c>
      <c r="U1327" s="34"/>
      <c r="V1327" s="34"/>
      <c r="W1327" s="34" t="str">
        <f t="shared" si="0"/>
        <v/>
      </c>
      <c r="X1327" s="34" t="str">
        <f t="shared" si="1"/>
        <v/>
      </c>
    </row>
    <row r="1328" spans="1:24" ht="14.25" customHeight="1" x14ac:dyDescent="0.25">
      <c r="A1328" s="24">
        <v>4.0999999999999996</v>
      </c>
      <c r="B1328" s="24" t="s">
        <v>4552</v>
      </c>
      <c r="C1328" s="24" t="s">
        <v>997</v>
      </c>
      <c r="D1328" s="24"/>
      <c r="E1328" s="24" t="s">
        <v>73</v>
      </c>
      <c r="F1328" s="24" t="s">
        <v>4553</v>
      </c>
      <c r="G1328" s="31" t="s">
        <v>69</v>
      </c>
      <c r="H1328" s="24" t="s">
        <v>4554</v>
      </c>
      <c r="I1328" s="31" t="s">
        <v>4555</v>
      </c>
      <c r="J1328" s="24" t="s">
        <v>4556</v>
      </c>
      <c r="K1328" s="36">
        <v>272</v>
      </c>
      <c r="L1328" s="36" t="s">
        <v>31</v>
      </c>
      <c r="M1328" s="31" t="s">
        <v>249</v>
      </c>
      <c r="N1328" s="24" t="s">
        <v>185</v>
      </c>
      <c r="O1328" s="24">
        <v>3</v>
      </c>
      <c r="P1328" s="24"/>
      <c r="Q1328" s="31" t="s">
        <v>66</v>
      </c>
      <c r="R1328" s="24"/>
      <c r="S1328" s="24"/>
      <c r="T1328" s="31" t="s">
        <v>35</v>
      </c>
      <c r="U1328" s="34"/>
      <c r="V1328" s="34"/>
      <c r="W1328" s="34" t="str">
        <f t="shared" si="0"/>
        <v/>
      </c>
      <c r="X1328" s="34" t="str">
        <f t="shared" si="1"/>
        <v/>
      </c>
    </row>
    <row r="1329" spans="1:24" ht="14.25" customHeight="1" x14ac:dyDescent="0.25">
      <c r="A1329" s="40">
        <v>11.28</v>
      </c>
      <c r="B1329" s="24">
        <v>16.5</v>
      </c>
      <c r="C1329" s="24" t="s">
        <v>4557</v>
      </c>
      <c r="D1329" s="24"/>
      <c r="E1329" s="24" t="s">
        <v>4558</v>
      </c>
      <c r="F1329" s="24" t="s">
        <v>4559</v>
      </c>
      <c r="G1329" s="31" t="s">
        <v>61</v>
      </c>
      <c r="H1329" s="24" t="s">
        <v>244</v>
      </c>
      <c r="I1329" s="31" t="s">
        <v>4560</v>
      </c>
      <c r="J1329" s="24" t="s">
        <v>4561</v>
      </c>
      <c r="K1329" s="36">
        <v>48</v>
      </c>
      <c r="L1329" s="36" t="s">
        <v>31</v>
      </c>
      <c r="M1329" s="31" t="s">
        <v>880</v>
      </c>
      <c r="N1329" s="24" t="s">
        <v>134</v>
      </c>
      <c r="O1329" s="24">
        <v>3</v>
      </c>
      <c r="P1329" s="24"/>
      <c r="Q1329" s="31" t="s">
        <v>66</v>
      </c>
      <c r="R1329" s="24"/>
      <c r="S1329" s="24"/>
      <c r="T1329" s="31" t="s">
        <v>35</v>
      </c>
      <c r="U1329" s="34"/>
      <c r="V1329" s="34"/>
      <c r="W1329" s="34" t="str">
        <f t="shared" si="0"/>
        <v/>
      </c>
      <c r="X1329" s="34" t="str">
        <f t="shared" si="1"/>
        <v/>
      </c>
    </row>
    <row r="1330" spans="1:24" ht="14.25" customHeight="1" x14ac:dyDescent="0.25">
      <c r="A1330" s="24">
        <v>0.8</v>
      </c>
      <c r="B1330" s="24" t="s">
        <v>4562</v>
      </c>
      <c r="C1330" s="24" t="s">
        <v>24</v>
      </c>
      <c r="D1330" s="24"/>
      <c r="E1330" s="24" t="s">
        <v>786</v>
      </c>
      <c r="F1330" s="24" t="s">
        <v>4563</v>
      </c>
      <c r="G1330" s="31" t="s">
        <v>110</v>
      </c>
      <c r="H1330" s="24" t="s">
        <v>84</v>
      </c>
      <c r="I1330" s="31" t="s">
        <v>4564</v>
      </c>
      <c r="J1330" s="24" t="s">
        <v>4565</v>
      </c>
      <c r="K1330" s="30">
        <v>194</v>
      </c>
      <c r="L1330" s="30" t="s">
        <v>31</v>
      </c>
      <c r="M1330" s="31" t="s">
        <v>184</v>
      </c>
      <c r="N1330" s="24" t="s">
        <v>185</v>
      </c>
      <c r="O1330" s="24">
        <v>2</v>
      </c>
      <c r="P1330" s="24"/>
      <c r="Q1330" s="31" t="s">
        <v>66</v>
      </c>
      <c r="R1330" s="24"/>
      <c r="S1330" s="24"/>
      <c r="T1330" s="31" t="s">
        <v>35</v>
      </c>
      <c r="U1330" s="34"/>
      <c r="V1330" s="34"/>
      <c r="W1330" s="34" t="str">
        <f t="shared" si="0"/>
        <v/>
      </c>
      <c r="X1330" s="34" t="str">
        <f t="shared" si="1"/>
        <v/>
      </c>
    </row>
    <row r="1331" spans="1:24" ht="14.25" customHeight="1" x14ac:dyDescent="0.25">
      <c r="A1331" s="24">
        <v>0.8</v>
      </c>
      <c r="B1331" s="24" t="s">
        <v>4566</v>
      </c>
      <c r="C1331" s="24" t="s">
        <v>24</v>
      </c>
      <c r="D1331" s="24"/>
      <c r="E1331" s="24" t="s">
        <v>4567</v>
      </c>
      <c r="F1331" s="24" t="s">
        <v>4568</v>
      </c>
      <c r="G1331" s="31" t="s">
        <v>69</v>
      </c>
      <c r="H1331" s="24" t="s">
        <v>84</v>
      </c>
      <c r="I1331" s="31" t="s">
        <v>4564</v>
      </c>
      <c r="J1331" s="24" t="s">
        <v>4565</v>
      </c>
      <c r="K1331" s="35">
        <v>194</v>
      </c>
      <c r="L1331" s="35" t="s">
        <v>47</v>
      </c>
      <c r="M1331" s="31" t="s">
        <v>184</v>
      </c>
      <c r="N1331" s="24" t="s">
        <v>185</v>
      </c>
      <c r="O1331" s="24">
        <v>2</v>
      </c>
      <c r="P1331" s="24"/>
      <c r="Q1331" s="31" t="s">
        <v>66</v>
      </c>
      <c r="R1331" s="24"/>
      <c r="S1331" s="24"/>
      <c r="T1331" s="31" t="s">
        <v>35</v>
      </c>
      <c r="U1331" s="34"/>
      <c r="V1331" s="34"/>
      <c r="W1331" s="34" t="str">
        <f t="shared" si="0"/>
        <v/>
      </c>
      <c r="X1331" s="34" t="str">
        <f t="shared" si="1"/>
        <v/>
      </c>
    </row>
    <row r="1332" spans="1:24" ht="14.25" customHeight="1" x14ac:dyDescent="0.25">
      <c r="A1332" s="24">
        <v>0.8</v>
      </c>
      <c r="B1332" s="24" t="s">
        <v>4569</v>
      </c>
      <c r="C1332" s="24" t="s">
        <v>195</v>
      </c>
      <c r="D1332" s="24"/>
      <c r="E1332" s="24" t="s">
        <v>808</v>
      </c>
      <c r="F1332" s="24" t="s">
        <v>4570</v>
      </c>
      <c r="G1332" s="27" t="s">
        <v>39</v>
      </c>
      <c r="H1332" s="24" t="s">
        <v>84</v>
      </c>
      <c r="I1332" s="31" t="s">
        <v>4564</v>
      </c>
      <c r="J1332" s="24" t="s">
        <v>4565</v>
      </c>
      <c r="K1332" s="35">
        <v>194</v>
      </c>
      <c r="L1332" s="35" t="s">
        <v>48</v>
      </c>
      <c r="M1332" s="31" t="s">
        <v>184</v>
      </c>
      <c r="N1332" s="24" t="s">
        <v>185</v>
      </c>
      <c r="O1332" s="24">
        <v>2</v>
      </c>
      <c r="P1332" s="24"/>
      <c r="Q1332" s="31" t="s">
        <v>66</v>
      </c>
      <c r="R1332" s="24"/>
      <c r="S1332" s="24"/>
      <c r="T1332" s="31" t="s">
        <v>35</v>
      </c>
      <c r="U1332" s="34"/>
      <c r="V1332" s="34"/>
      <c r="W1332" s="34" t="str">
        <f t="shared" si="0"/>
        <v/>
      </c>
      <c r="X1332" s="34" t="str">
        <f t="shared" si="1"/>
        <v/>
      </c>
    </row>
    <row r="1333" spans="1:24" ht="14.25" customHeight="1" x14ac:dyDescent="0.25">
      <c r="A1333" s="24">
        <v>1.35</v>
      </c>
      <c r="B1333" s="24" t="s">
        <v>4571</v>
      </c>
      <c r="C1333" s="24" t="s">
        <v>24</v>
      </c>
      <c r="D1333" s="24"/>
      <c r="E1333" s="24" t="s">
        <v>4567</v>
      </c>
      <c r="F1333" s="24" t="s">
        <v>4572</v>
      </c>
      <c r="G1333" s="31" t="s">
        <v>69</v>
      </c>
      <c r="H1333" s="24" t="s">
        <v>84</v>
      </c>
      <c r="I1333" s="31" t="s">
        <v>4573</v>
      </c>
      <c r="J1333" s="24" t="s">
        <v>4574</v>
      </c>
      <c r="K1333" s="30">
        <v>195</v>
      </c>
      <c r="L1333" s="30" t="s">
        <v>31</v>
      </c>
      <c r="M1333" s="31" t="s">
        <v>184</v>
      </c>
      <c r="N1333" s="24" t="s">
        <v>185</v>
      </c>
      <c r="O1333" s="24">
        <v>2</v>
      </c>
      <c r="P1333" s="24"/>
      <c r="Q1333" s="31" t="s">
        <v>66</v>
      </c>
      <c r="R1333" s="24"/>
      <c r="S1333" s="24"/>
      <c r="T1333" s="31" t="s">
        <v>35</v>
      </c>
      <c r="U1333" s="34"/>
      <c r="V1333" s="34"/>
      <c r="W1333" s="34" t="str">
        <f t="shared" si="0"/>
        <v/>
      </c>
      <c r="X1333" s="34" t="str">
        <f t="shared" si="1"/>
        <v/>
      </c>
    </row>
    <row r="1334" spans="1:24" ht="14.25" customHeight="1" x14ac:dyDescent="0.25">
      <c r="A1334" s="24">
        <v>1.35</v>
      </c>
      <c r="B1334" s="24" t="s">
        <v>4575</v>
      </c>
      <c r="C1334" s="24" t="s">
        <v>24</v>
      </c>
      <c r="D1334" s="24"/>
      <c r="E1334" s="24" t="s">
        <v>1640</v>
      </c>
      <c r="F1334" s="24" t="s">
        <v>4576</v>
      </c>
      <c r="G1334" s="31" t="s">
        <v>46</v>
      </c>
      <c r="H1334" s="24" t="s">
        <v>84</v>
      </c>
      <c r="I1334" s="31" t="s">
        <v>4573</v>
      </c>
      <c r="J1334" s="24" t="s">
        <v>4574</v>
      </c>
      <c r="K1334" s="35">
        <v>195</v>
      </c>
      <c r="L1334" s="35" t="s">
        <v>47</v>
      </c>
      <c r="M1334" s="31" t="s">
        <v>184</v>
      </c>
      <c r="N1334" s="24" t="s">
        <v>185</v>
      </c>
      <c r="O1334" s="24">
        <v>2</v>
      </c>
      <c r="P1334" s="24"/>
      <c r="Q1334" s="31" t="s">
        <v>66</v>
      </c>
      <c r="R1334" s="24"/>
      <c r="S1334" s="24"/>
      <c r="T1334" s="31" t="s">
        <v>35</v>
      </c>
      <c r="U1334" s="34"/>
      <c r="V1334" s="34"/>
      <c r="W1334" s="34" t="str">
        <f t="shared" si="0"/>
        <v/>
      </c>
      <c r="X1334" s="34" t="str">
        <f t="shared" si="1"/>
        <v/>
      </c>
    </row>
    <row r="1335" spans="1:24" ht="14.25" customHeight="1" x14ac:dyDescent="0.25">
      <c r="A1335" s="24">
        <v>1.35</v>
      </c>
      <c r="B1335" s="24" t="s">
        <v>4577</v>
      </c>
      <c r="C1335" s="24" t="s">
        <v>195</v>
      </c>
      <c r="D1335" s="24"/>
      <c r="E1335" s="24" t="s">
        <v>808</v>
      </c>
      <c r="F1335" s="24" t="s">
        <v>4578</v>
      </c>
      <c r="G1335" s="27" t="s">
        <v>39</v>
      </c>
      <c r="H1335" s="24" t="s">
        <v>84</v>
      </c>
      <c r="I1335" s="31" t="s">
        <v>4573</v>
      </c>
      <c r="J1335" s="24" t="s">
        <v>4574</v>
      </c>
      <c r="K1335" s="35">
        <v>195</v>
      </c>
      <c r="L1335" s="35" t="s">
        <v>48</v>
      </c>
      <c r="M1335" s="31" t="s">
        <v>184</v>
      </c>
      <c r="N1335" s="24" t="s">
        <v>185</v>
      </c>
      <c r="O1335" s="24">
        <v>2</v>
      </c>
      <c r="P1335" s="24"/>
      <c r="Q1335" s="31" t="s">
        <v>66</v>
      </c>
      <c r="R1335" s="24"/>
      <c r="S1335" s="24"/>
      <c r="T1335" s="31" t="s">
        <v>35</v>
      </c>
      <c r="U1335" s="34"/>
      <c r="V1335" s="34"/>
      <c r="W1335" s="34" t="str">
        <f t="shared" si="0"/>
        <v/>
      </c>
      <c r="X1335" s="34" t="str">
        <f t="shared" si="1"/>
        <v/>
      </c>
    </row>
    <row r="1336" spans="1:24" ht="14.25" customHeight="1" x14ac:dyDescent="0.25">
      <c r="A1336" s="24">
        <v>1.35</v>
      </c>
      <c r="B1336" s="24" t="s">
        <v>4579</v>
      </c>
      <c r="C1336" s="24" t="s">
        <v>195</v>
      </c>
      <c r="D1336" s="24"/>
      <c r="E1336" s="24" t="s">
        <v>4580</v>
      </c>
      <c r="F1336" s="24" t="s">
        <v>4581</v>
      </c>
      <c r="G1336" s="31" t="s">
        <v>934</v>
      </c>
      <c r="H1336" s="24" t="s">
        <v>84</v>
      </c>
      <c r="I1336" s="31" t="s">
        <v>4573</v>
      </c>
      <c r="J1336" s="24" t="s">
        <v>4574</v>
      </c>
      <c r="K1336" s="35">
        <v>195</v>
      </c>
      <c r="L1336" s="35" t="s">
        <v>425</v>
      </c>
      <c r="M1336" s="31" t="s">
        <v>184</v>
      </c>
      <c r="N1336" s="24" t="s">
        <v>185</v>
      </c>
      <c r="O1336" s="24">
        <v>2</v>
      </c>
      <c r="P1336" s="24"/>
      <c r="Q1336" s="31" t="s">
        <v>66</v>
      </c>
      <c r="R1336" s="24"/>
      <c r="S1336" s="24"/>
      <c r="T1336" s="31" t="s">
        <v>35</v>
      </c>
      <c r="U1336" s="34"/>
      <c r="V1336" s="34"/>
      <c r="W1336" s="34" t="str">
        <f t="shared" si="0"/>
        <v/>
      </c>
      <c r="X1336" s="34" t="str">
        <f t="shared" si="1"/>
        <v/>
      </c>
    </row>
    <row r="1337" spans="1:24" ht="14.25" customHeight="1" x14ac:dyDescent="0.25">
      <c r="A1337" s="24">
        <v>7.5</v>
      </c>
      <c r="B1337" s="24" t="s">
        <v>1901</v>
      </c>
      <c r="C1337" s="24" t="s">
        <v>585</v>
      </c>
      <c r="D1337" s="24"/>
      <c r="E1337" s="24" t="s">
        <v>477</v>
      </c>
      <c r="F1337" s="24" t="s">
        <v>4582</v>
      </c>
      <c r="G1337" s="31" t="s">
        <v>110</v>
      </c>
      <c r="H1337" s="24" t="s">
        <v>2906</v>
      </c>
      <c r="I1337" s="31" t="s">
        <v>4583</v>
      </c>
      <c r="J1337" s="24" t="s">
        <v>4584</v>
      </c>
      <c r="K1337" s="36">
        <v>320</v>
      </c>
      <c r="L1337" s="36" t="s">
        <v>31</v>
      </c>
      <c r="M1337" s="31" t="s">
        <v>249</v>
      </c>
      <c r="N1337" s="24" t="s">
        <v>185</v>
      </c>
      <c r="O1337" s="24">
        <v>3</v>
      </c>
      <c r="P1337" s="24"/>
      <c r="Q1337" s="31" t="s">
        <v>66</v>
      </c>
      <c r="R1337" s="24"/>
      <c r="S1337" s="24"/>
      <c r="T1337" s="31" t="s">
        <v>35</v>
      </c>
      <c r="U1337" s="34"/>
      <c r="V1337" s="34"/>
      <c r="W1337" s="34" t="str">
        <f t="shared" si="0"/>
        <v/>
      </c>
      <c r="X1337" s="34" t="str">
        <f t="shared" si="1"/>
        <v/>
      </c>
    </row>
    <row r="1338" spans="1:24" ht="14.25" customHeight="1" x14ac:dyDescent="0.25">
      <c r="A1338" s="40">
        <v>0.873</v>
      </c>
      <c r="B1338" s="24">
        <v>1.5</v>
      </c>
      <c r="C1338" s="24" t="s">
        <v>311</v>
      </c>
      <c r="D1338" s="24"/>
      <c r="E1338" s="24" t="s">
        <v>98</v>
      </c>
      <c r="F1338" s="24" t="s">
        <v>4585</v>
      </c>
      <c r="G1338" s="31" t="s">
        <v>100</v>
      </c>
      <c r="H1338" s="24" t="s">
        <v>311</v>
      </c>
      <c r="I1338" s="31" t="s">
        <v>4586</v>
      </c>
      <c r="J1338" s="24" t="s">
        <v>4587</v>
      </c>
      <c r="K1338" s="36">
        <v>480</v>
      </c>
      <c r="L1338" s="36" t="s">
        <v>31</v>
      </c>
      <c r="M1338" s="31" t="s">
        <v>1730</v>
      </c>
      <c r="N1338" s="24" t="s">
        <v>78</v>
      </c>
      <c r="O1338" s="24">
        <v>5</v>
      </c>
      <c r="P1338" s="24"/>
      <c r="Q1338" s="31" t="s">
        <v>34</v>
      </c>
      <c r="R1338" s="24"/>
      <c r="S1338" s="24"/>
      <c r="T1338" s="31" t="s">
        <v>35</v>
      </c>
      <c r="U1338" s="34"/>
      <c r="V1338" s="34"/>
      <c r="W1338" s="34" t="str">
        <f t="shared" si="0"/>
        <v/>
      </c>
      <c r="X1338" s="34" t="str">
        <f t="shared" si="1"/>
        <v/>
      </c>
    </row>
    <row r="1339" spans="1:24" ht="14.25" customHeight="1" x14ac:dyDescent="0.25">
      <c r="A1339" s="40">
        <v>0.2475</v>
      </c>
      <c r="B1339" s="40">
        <v>0.48899999999999999</v>
      </c>
      <c r="C1339" s="24" t="s">
        <v>24</v>
      </c>
      <c r="D1339" s="24"/>
      <c r="E1339" s="24" t="s">
        <v>618</v>
      </c>
      <c r="F1339" s="24" t="s">
        <v>4588</v>
      </c>
      <c r="G1339" s="31" t="s">
        <v>110</v>
      </c>
      <c r="H1339" s="24" t="s">
        <v>28</v>
      </c>
      <c r="I1339" s="31" t="s">
        <v>4589</v>
      </c>
      <c r="J1339" s="24" t="s">
        <v>4590</v>
      </c>
      <c r="K1339" s="36">
        <v>448</v>
      </c>
      <c r="L1339" s="36" t="s">
        <v>31</v>
      </c>
      <c r="M1339" s="31" t="s">
        <v>32</v>
      </c>
      <c r="N1339" s="24" t="s">
        <v>33</v>
      </c>
      <c r="O1339" s="24">
        <v>5</v>
      </c>
      <c r="P1339" s="24"/>
      <c r="Q1339" s="31" t="s">
        <v>34</v>
      </c>
      <c r="R1339" s="24"/>
      <c r="S1339" s="24"/>
      <c r="T1339" s="31" t="s">
        <v>35</v>
      </c>
      <c r="U1339" s="34"/>
      <c r="V1339" s="34"/>
      <c r="W1339" s="34" t="str">
        <f t="shared" si="0"/>
        <v/>
      </c>
      <c r="X1339" s="34" t="str">
        <f t="shared" si="1"/>
        <v/>
      </c>
    </row>
    <row r="1340" spans="1:24" ht="14.25" customHeight="1" x14ac:dyDescent="0.25">
      <c r="A1340" s="40">
        <v>1.9</v>
      </c>
      <c r="B1340" s="40" t="s">
        <v>4591</v>
      </c>
      <c r="C1340" s="24" t="s">
        <v>36</v>
      </c>
      <c r="D1340" s="24"/>
      <c r="E1340" s="24" t="s">
        <v>3666</v>
      </c>
      <c r="F1340" s="24" t="s">
        <v>4592</v>
      </c>
      <c r="G1340" s="31" t="s">
        <v>110</v>
      </c>
      <c r="H1340" s="24" t="s">
        <v>40</v>
      </c>
      <c r="I1340" s="31" t="s">
        <v>4593</v>
      </c>
      <c r="J1340" s="24" t="s">
        <v>4594</v>
      </c>
      <c r="K1340" s="36">
        <v>514</v>
      </c>
      <c r="L1340" s="36" t="s">
        <v>31</v>
      </c>
      <c r="M1340" s="31" t="s">
        <v>234</v>
      </c>
      <c r="N1340" s="24" t="s">
        <v>88</v>
      </c>
      <c r="O1340" s="24">
        <v>5</v>
      </c>
      <c r="P1340" s="24"/>
      <c r="Q1340" s="31" t="s">
        <v>34</v>
      </c>
      <c r="R1340" s="24"/>
      <c r="S1340" s="24"/>
      <c r="T1340" s="31" t="s">
        <v>35</v>
      </c>
      <c r="U1340" s="34"/>
      <c r="V1340" s="34"/>
      <c r="W1340" s="34" t="str">
        <f t="shared" si="0"/>
        <v/>
      </c>
      <c r="X1340" s="34" t="str">
        <f t="shared" si="1"/>
        <v/>
      </c>
    </row>
    <row r="1341" spans="1:24" ht="14.25" customHeight="1" x14ac:dyDescent="0.25">
      <c r="A1341" s="40">
        <v>6.6000000000000005</v>
      </c>
      <c r="B1341" s="40">
        <v>12.6</v>
      </c>
      <c r="C1341" s="24" t="s">
        <v>4595</v>
      </c>
      <c r="D1341" s="24"/>
      <c r="E1341" s="24" t="s">
        <v>562</v>
      </c>
      <c r="F1341" s="24" t="s">
        <v>4596</v>
      </c>
      <c r="G1341" s="31" t="s">
        <v>110</v>
      </c>
      <c r="H1341" s="24" t="s">
        <v>4597</v>
      </c>
      <c r="I1341" s="31" t="s">
        <v>4598</v>
      </c>
      <c r="J1341" s="24" t="s">
        <v>4599</v>
      </c>
      <c r="K1341" s="36">
        <v>713</v>
      </c>
      <c r="L1341" s="36" t="s">
        <v>31</v>
      </c>
      <c r="M1341" s="31" t="s">
        <v>72</v>
      </c>
      <c r="N1341" s="24" t="s">
        <v>33</v>
      </c>
      <c r="O1341" s="24">
        <v>8</v>
      </c>
      <c r="P1341" s="24"/>
      <c r="Q1341" s="31" t="s">
        <v>34</v>
      </c>
      <c r="R1341" s="24"/>
      <c r="S1341" s="24"/>
      <c r="T1341" s="31" t="s">
        <v>35</v>
      </c>
      <c r="U1341" s="34"/>
      <c r="V1341" s="34"/>
      <c r="W1341" s="34" t="str">
        <f t="shared" si="0"/>
        <v/>
      </c>
      <c r="X1341" s="34" t="str">
        <f t="shared" si="1"/>
        <v/>
      </c>
    </row>
    <row r="1342" spans="1:24" ht="14.25" customHeight="1" x14ac:dyDescent="0.25">
      <c r="A1342" s="40">
        <v>3.7112903225806448</v>
      </c>
      <c r="B1342" s="40">
        <v>9.75</v>
      </c>
      <c r="C1342" s="24" t="s">
        <v>681</v>
      </c>
      <c r="D1342" s="24"/>
      <c r="E1342" s="24" t="s">
        <v>178</v>
      </c>
      <c r="F1342" s="24" t="s">
        <v>4600</v>
      </c>
      <c r="G1342" s="31" t="s">
        <v>180</v>
      </c>
      <c r="H1342" s="24" t="s">
        <v>681</v>
      </c>
      <c r="I1342" s="31" t="s">
        <v>4601</v>
      </c>
      <c r="J1342" s="24" t="s">
        <v>4602</v>
      </c>
      <c r="K1342" s="36">
        <v>712</v>
      </c>
      <c r="L1342" s="36" t="s">
        <v>31</v>
      </c>
      <c r="M1342" s="31" t="s">
        <v>72</v>
      </c>
      <c r="N1342" s="24" t="s">
        <v>33</v>
      </c>
      <c r="O1342" s="24">
        <v>8</v>
      </c>
      <c r="P1342" s="24"/>
      <c r="Q1342" s="31" t="s">
        <v>34</v>
      </c>
      <c r="R1342" s="24"/>
      <c r="S1342" s="24"/>
      <c r="T1342" s="31" t="s">
        <v>35</v>
      </c>
      <c r="U1342" s="34"/>
      <c r="V1342" s="34"/>
      <c r="W1342" s="34" t="str">
        <f t="shared" si="0"/>
        <v/>
      </c>
      <c r="X1342" s="34" t="str">
        <f t="shared" si="1"/>
        <v/>
      </c>
    </row>
    <row r="1343" spans="1:24" ht="14.25" customHeight="1" x14ac:dyDescent="0.25">
      <c r="A1343" s="40">
        <v>0.68799999999999994</v>
      </c>
      <c r="B1343" s="40" t="s">
        <v>4603</v>
      </c>
      <c r="C1343" s="24" t="s">
        <v>24</v>
      </c>
      <c r="D1343" s="24"/>
      <c r="E1343" s="36" t="s">
        <v>514</v>
      </c>
      <c r="F1343" s="24" t="s">
        <v>4604</v>
      </c>
      <c r="G1343" s="27" t="s">
        <v>93</v>
      </c>
      <c r="H1343" s="24" t="s">
        <v>84</v>
      </c>
      <c r="I1343" s="31" t="s">
        <v>4605</v>
      </c>
      <c r="J1343" s="24" t="s">
        <v>4606</v>
      </c>
      <c r="K1343" s="36">
        <v>522</v>
      </c>
      <c r="L1343" s="36" t="s">
        <v>31</v>
      </c>
      <c r="M1343" s="31" t="s">
        <v>234</v>
      </c>
      <c r="N1343" s="24" t="s">
        <v>88</v>
      </c>
      <c r="O1343" s="24">
        <v>5</v>
      </c>
      <c r="P1343" s="24"/>
      <c r="Q1343" s="31" t="s">
        <v>34</v>
      </c>
      <c r="R1343" s="24"/>
      <c r="S1343" s="24"/>
      <c r="T1343" s="31" t="s">
        <v>35</v>
      </c>
      <c r="U1343" s="34"/>
      <c r="V1343" s="34"/>
      <c r="W1343" s="34" t="str">
        <f t="shared" si="0"/>
        <v/>
      </c>
      <c r="X1343" s="34" t="str">
        <f t="shared" si="1"/>
        <v/>
      </c>
    </row>
    <row r="1344" spans="1:24" ht="14.25" customHeight="1" x14ac:dyDescent="0.25">
      <c r="A1344" s="40">
        <v>7.7880000000000003</v>
      </c>
      <c r="B1344" s="41">
        <v>12.6</v>
      </c>
      <c r="C1344" s="24" t="s">
        <v>573</v>
      </c>
      <c r="D1344" s="24"/>
      <c r="E1344" s="24" t="s">
        <v>59</v>
      </c>
      <c r="F1344" s="24" t="s">
        <v>4607</v>
      </c>
      <c r="G1344" s="31" t="s">
        <v>110</v>
      </c>
      <c r="H1344" s="24" t="s">
        <v>573</v>
      </c>
      <c r="I1344" s="31" t="s">
        <v>4608</v>
      </c>
      <c r="J1344" s="24" t="s">
        <v>4609</v>
      </c>
      <c r="K1344" s="36">
        <v>669</v>
      </c>
      <c r="L1344" s="36" t="s">
        <v>31</v>
      </c>
      <c r="M1344" s="31" t="s">
        <v>103</v>
      </c>
      <c r="N1344" s="24" t="s">
        <v>33</v>
      </c>
      <c r="O1344" s="24">
        <v>7</v>
      </c>
      <c r="P1344" s="24"/>
      <c r="Q1344" s="31" t="s">
        <v>34</v>
      </c>
      <c r="R1344" s="24"/>
      <c r="S1344" s="24"/>
      <c r="T1344" s="31" t="s">
        <v>35</v>
      </c>
      <c r="U1344" s="34"/>
      <c r="V1344" s="34"/>
      <c r="W1344" s="34" t="str">
        <f t="shared" si="0"/>
        <v/>
      </c>
      <c r="X1344" s="34" t="str">
        <f t="shared" si="1"/>
        <v/>
      </c>
    </row>
    <row r="1345" spans="1:24" ht="14.25" customHeight="1" x14ac:dyDescent="0.25">
      <c r="A1345" s="40">
        <v>2.9789789789789789</v>
      </c>
      <c r="B1345" s="24">
        <v>4</v>
      </c>
      <c r="C1345" s="24" t="s">
        <v>4610</v>
      </c>
      <c r="D1345" s="24"/>
      <c r="E1345" s="24" t="s">
        <v>608</v>
      </c>
      <c r="F1345" s="24" t="s">
        <v>4611</v>
      </c>
      <c r="G1345" s="31" t="s">
        <v>610</v>
      </c>
      <c r="H1345" s="24" t="s">
        <v>2857</v>
      </c>
      <c r="I1345" s="31" t="s">
        <v>4612</v>
      </c>
      <c r="J1345" s="24" t="s">
        <v>4613</v>
      </c>
      <c r="K1345" s="36">
        <v>732</v>
      </c>
      <c r="L1345" s="36" t="s">
        <v>31</v>
      </c>
      <c r="M1345" s="31" t="s">
        <v>937</v>
      </c>
      <c r="N1345" s="24" t="s">
        <v>78</v>
      </c>
      <c r="O1345" s="24">
        <v>7</v>
      </c>
      <c r="P1345" s="24"/>
      <c r="Q1345" s="31" t="s">
        <v>34</v>
      </c>
      <c r="R1345" s="24"/>
      <c r="S1345" s="24"/>
      <c r="T1345" s="31" t="s">
        <v>35</v>
      </c>
      <c r="U1345" s="34"/>
      <c r="V1345" s="34"/>
      <c r="W1345" s="34" t="str">
        <f t="shared" si="0"/>
        <v/>
      </c>
      <c r="X1345" s="34" t="str">
        <f t="shared" si="1"/>
        <v/>
      </c>
    </row>
    <row r="1346" spans="1:24" ht="14.25" customHeight="1" x14ac:dyDescent="0.25">
      <c r="A1346" s="36">
        <v>0.49</v>
      </c>
      <c r="B1346" s="24" t="s">
        <v>4614</v>
      </c>
      <c r="C1346" s="24" t="s">
        <v>24</v>
      </c>
      <c r="D1346" s="24"/>
      <c r="E1346" s="24" t="s">
        <v>4615</v>
      </c>
      <c r="F1346" s="24" t="s">
        <v>4616</v>
      </c>
      <c r="G1346" s="31" t="s">
        <v>46</v>
      </c>
      <c r="H1346" s="24" t="s">
        <v>28</v>
      </c>
      <c r="I1346" s="31" t="s">
        <v>4617</v>
      </c>
      <c r="J1346" s="24" t="s">
        <v>4618</v>
      </c>
      <c r="K1346" s="36">
        <v>31</v>
      </c>
      <c r="L1346" s="36" t="s">
        <v>31</v>
      </c>
      <c r="M1346" s="31" t="s">
        <v>255</v>
      </c>
      <c r="N1346" s="24" t="s">
        <v>185</v>
      </c>
      <c r="O1346" s="24">
        <v>1</v>
      </c>
      <c r="P1346" s="24"/>
      <c r="Q1346" s="31" t="s">
        <v>66</v>
      </c>
      <c r="R1346" s="24"/>
      <c r="S1346" s="24"/>
      <c r="T1346" s="31" t="s">
        <v>35</v>
      </c>
      <c r="U1346" s="34"/>
      <c r="V1346" s="34"/>
      <c r="W1346" s="34" t="str">
        <f t="shared" si="0"/>
        <v/>
      </c>
      <c r="X1346" s="34" t="str">
        <f t="shared" si="1"/>
        <v/>
      </c>
    </row>
    <row r="1347" spans="1:24" ht="14.25" customHeight="1" x14ac:dyDescent="0.25">
      <c r="A1347" s="40">
        <v>0.33</v>
      </c>
      <c r="B1347" s="40">
        <v>0.65</v>
      </c>
      <c r="C1347" s="24" t="s">
        <v>24</v>
      </c>
      <c r="D1347" s="24"/>
      <c r="E1347" s="24" t="s">
        <v>25</v>
      </c>
      <c r="F1347" s="31" t="s">
        <v>4619</v>
      </c>
      <c r="G1347" s="31" t="s">
        <v>110</v>
      </c>
      <c r="H1347" s="24" t="s">
        <v>28</v>
      </c>
      <c r="I1347" s="31" t="s">
        <v>4620</v>
      </c>
      <c r="J1347" s="24" t="s">
        <v>4621</v>
      </c>
      <c r="K1347" s="36">
        <v>24</v>
      </c>
      <c r="L1347" s="36" t="s">
        <v>31</v>
      </c>
      <c r="M1347" s="31" t="s">
        <v>601</v>
      </c>
      <c r="N1347" s="24" t="s">
        <v>78</v>
      </c>
      <c r="O1347" s="24">
        <v>1</v>
      </c>
      <c r="P1347" s="24"/>
      <c r="Q1347" s="31" t="s">
        <v>66</v>
      </c>
      <c r="R1347" s="24"/>
      <c r="S1347" s="24"/>
      <c r="T1347" s="31" t="s">
        <v>35</v>
      </c>
      <c r="U1347" s="34"/>
      <c r="V1347" s="34"/>
      <c r="W1347" s="34" t="str">
        <f t="shared" si="0"/>
        <v/>
      </c>
      <c r="X1347" s="34" t="str">
        <f t="shared" si="1"/>
        <v/>
      </c>
    </row>
    <row r="1348" spans="1:24" ht="14.25" customHeight="1" x14ac:dyDescent="0.25">
      <c r="A1348" s="40">
        <v>9.2250000000000014</v>
      </c>
      <c r="B1348" s="40">
        <v>15</v>
      </c>
      <c r="C1348" s="24" t="s">
        <v>4622</v>
      </c>
      <c r="D1348" s="24"/>
      <c r="E1348" s="24" t="s">
        <v>2873</v>
      </c>
      <c r="F1348" s="24" t="s">
        <v>4623</v>
      </c>
      <c r="G1348" s="31" t="s">
        <v>180</v>
      </c>
      <c r="H1348" s="24" t="s">
        <v>1814</v>
      </c>
      <c r="I1348" s="31" t="s">
        <v>4624</v>
      </c>
      <c r="J1348" s="24" t="s">
        <v>4625</v>
      </c>
      <c r="K1348" s="36">
        <v>711</v>
      </c>
      <c r="L1348" s="36" t="s">
        <v>31</v>
      </c>
      <c r="M1348" s="31" t="s">
        <v>72</v>
      </c>
      <c r="N1348" s="24" t="s">
        <v>33</v>
      </c>
      <c r="O1348" s="24">
        <v>8</v>
      </c>
      <c r="P1348" s="24"/>
      <c r="Q1348" s="31" t="s">
        <v>34</v>
      </c>
      <c r="R1348" s="24"/>
      <c r="S1348" s="24"/>
      <c r="T1348" s="31" t="s">
        <v>35</v>
      </c>
      <c r="U1348" s="34"/>
      <c r="V1348" s="34"/>
      <c r="W1348" s="34" t="str">
        <f t="shared" si="0"/>
        <v/>
      </c>
      <c r="X1348" s="34" t="str">
        <f t="shared" si="1"/>
        <v/>
      </c>
    </row>
    <row r="1349" spans="1:24" ht="14.25" customHeight="1" x14ac:dyDescent="0.25">
      <c r="A1349" s="40">
        <v>2.9550000000000001</v>
      </c>
      <c r="B1349" s="40" t="s">
        <v>283</v>
      </c>
      <c r="C1349" s="24" t="s">
        <v>681</v>
      </c>
      <c r="D1349" s="24"/>
      <c r="E1349" s="24" t="s">
        <v>562</v>
      </c>
      <c r="F1349" s="24" t="s">
        <v>4626</v>
      </c>
      <c r="G1349" s="31" t="s">
        <v>46</v>
      </c>
      <c r="H1349" s="24" t="s">
        <v>681</v>
      </c>
      <c r="I1349" s="31" t="s">
        <v>4627</v>
      </c>
      <c r="J1349" s="24" t="s">
        <v>4628</v>
      </c>
      <c r="K1349" s="36">
        <v>703</v>
      </c>
      <c r="L1349" s="36" t="s">
        <v>31</v>
      </c>
      <c r="M1349" s="31" t="s">
        <v>72</v>
      </c>
      <c r="N1349" s="24" t="s">
        <v>33</v>
      </c>
      <c r="O1349" s="24">
        <v>8</v>
      </c>
      <c r="P1349" s="24"/>
      <c r="Q1349" s="31" t="s">
        <v>34</v>
      </c>
      <c r="R1349" s="24"/>
      <c r="S1349" s="24"/>
      <c r="T1349" s="31" t="s">
        <v>35</v>
      </c>
      <c r="U1349" s="34"/>
      <c r="V1349" s="34"/>
      <c r="W1349" s="34" t="str">
        <f t="shared" si="0"/>
        <v/>
      </c>
      <c r="X1349" s="34" t="str">
        <f t="shared" si="1"/>
        <v/>
      </c>
    </row>
    <row r="1350" spans="1:24" ht="14.25" customHeight="1" x14ac:dyDescent="0.25">
      <c r="A1350" s="40">
        <v>6</v>
      </c>
      <c r="B1350" s="40">
        <v>9.75</v>
      </c>
      <c r="C1350" s="24" t="s">
        <v>1395</v>
      </c>
      <c r="D1350" s="24"/>
      <c r="E1350" s="24" t="s">
        <v>178</v>
      </c>
      <c r="F1350" s="24" t="s">
        <v>4629</v>
      </c>
      <c r="G1350" s="31" t="s">
        <v>180</v>
      </c>
      <c r="H1350" s="24" t="s">
        <v>1397</v>
      </c>
      <c r="I1350" s="31" t="s">
        <v>4630</v>
      </c>
      <c r="J1350" s="24" t="s">
        <v>4631</v>
      </c>
      <c r="K1350" s="36">
        <v>704</v>
      </c>
      <c r="L1350" s="36" t="s">
        <v>31</v>
      </c>
      <c r="M1350" s="31" t="s">
        <v>72</v>
      </c>
      <c r="N1350" s="24" t="s">
        <v>33</v>
      </c>
      <c r="O1350" s="24">
        <v>8</v>
      </c>
      <c r="P1350" s="24"/>
      <c r="Q1350" s="31" t="s">
        <v>34</v>
      </c>
      <c r="R1350" s="24"/>
      <c r="S1350" s="24"/>
      <c r="T1350" s="31" t="s">
        <v>35</v>
      </c>
      <c r="U1350" s="34"/>
      <c r="V1350" s="34"/>
      <c r="W1350" s="34" t="str">
        <f t="shared" si="0"/>
        <v/>
      </c>
      <c r="X1350" s="34" t="str">
        <f t="shared" si="1"/>
        <v/>
      </c>
    </row>
    <row r="1351" spans="1:24" ht="14.25" customHeight="1" x14ac:dyDescent="0.25">
      <c r="A1351" s="40">
        <v>0.64285714285714302</v>
      </c>
      <c r="B1351" s="41">
        <v>0.9</v>
      </c>
      <c r="C1351" s="24" t="s">
        <v>24</v>
      </c>
      <c r="D1351" s="24"/>
      <c r="E1351" s="24" t="s">
        <v>702</v>
      </c>
      <c r="F1351" s="24" t="s">
        <v>4632</v>
      </c>
      <c r="G1351" s="31" t="s">
        <v>110</v>
      </c>
      <c r="H1351" s="24" t="s">
        <v>28</v>
      </c>
      <c r="I1351" s="31" t="s">
        <v>4633</v>
      </c>
      <c r="J1351" s="24" t="s">
        <v>4634</v>
      </c>
      <c r="K1351" s="30">
        <v>124</v>
      </c>
      <c r="L1351" s="30" t="s">
        <v>31</v>
      </c>
      <c r="M1351" s="31" t="s">
        <v>622</v>
      </c>
      <c r="N1351" s="24" t="s">
        <v>33</v>
      </c>
      <c r="O1351" s="24">
        <v>6</v>
      </c>
      <c r="P1351" s="31" t="s">
        <v>623</v>
      </c>
      <c r="Q1351" s="31" t="s">
        <v>34</v>
      </c>
      <c r="R1351" s="24"/>
      <c r="S1351" s="24"/>
      <c r="T1351" s="31" t="s">
        <v>35</v>
      </c>
      <c r="U1351" s="34"/>
      <c r="V1351" s="34"/>
      <c r="W1351" s="34" t="str">
        <f t="shared" si="0"/>
        <v/>
      </c>
      <c r="X1351" s="34" t="str">
        <f t="shared" si="1"/>
        <v/>
      </c>
    </row>
    <row r="1352" spans="1:24" ht="14.25" customHeight="1" x14ac:dyDescent="0.25">
      <c r="A1352" s="40">
        <v>0.64285714285714302</v>
      </c>
      <c r="B1352" s="41">
        <v>1.7</v>
      </c>
      <c r="C1352" s="24" t="s">
        <v>24</v>
      </c>
      <c r="D1352" s="24"/>
      <c r="E1352" s="24" t="s">
        <v>4567</v>
      </c>
      <c r="F1352" s="24" t="s">
        <v>4635</v>
      </c>
      <c r="G1352" s="31" t="s">
        <v>69</v>
      </c>
      <c r="H1352" s="24" t="s">
        <v>28</v>
      </c>
      <c r="I1352" s="31" t="s">
        <v>4633</v>
      </c>
      <c r="J1352" s="24" t="s">
        <v>4634</v>
      </c>
      <c r="K1352" s="35">
        <v>124</v>
      </c>
      <c r="L1352" s="35" t="s">
        <v>47</v>
      </c>
      <c r="M1352" s="31" t="s">
        <v>622</v>
      </c>
      <c r="N1352" s="24" t="s">
        <v>33</v>
      </c>
      <c r="O1352" s="24">
        <v>6</v>
      </c>
      <c r="P1352" s="31" t="s">
        <v>623</v>
      </c>
      <c r="Q1352" s="31" t="s">
        <v>34</v>
      </c>
      <c r="R1352" s="24"/>
      <c r="S1352" s="24"/>
      <c r="T1352" s="31" t="s">
        <v>35</v>
      </c>
      <c r="U1352" s="34"/>
      <c r="V1352" s="34"/>
      <c r="W1352" s="34" t="str">
        <f t="shared" si="0"/>
        <v/>
      </c>
      <c r="X1352" s="34" t="str">
        <f t="shared" si="1"/>
        <v/>
      </c>
    </row>
    <row r="1353" spans="1:24" ht="14.25" customHeight="1" x14ac:dyDescent="0.25">
      <c r="A1353" s="40">
        <v>0.35</v>
      </c>
      <c r="B1353" s="41" t="s">
        <v>4636</v>
      </c>
      <c r="C1353" s="24" t="s">
        <v>115</v>
      </c>
      <c r="D1353" s="24"/>
      <c r="E1353" s="24" t="s">
        <v>808</v>
      </c>
      <c r="F1353" s="24" t="s">
        <v>4637</v>
      </c>
      <c r="G1353" s="31" t="s">
        <v>110</v>
      </c>
      <c r="H1353" s="24" t="s">
        <v>84</v>
      </c>
      <c r="I1353" s="31" t="s">
        <v>4638</v>
      </c>
      <c r="J1353" s="24" t="s">
        <v>4639</v>
      </c>
      <c r="K1353" s="36">
        <v>322</v>
      </c>
      <c r="L1353" s="36" t="s">
        <v>31</v>
      </c>
      <c r="M1353" s="31" t="s">
        <v>87</v>
      </c>
      <c r="N1353" s="24" t="s">
        <v>88</v>
      </c>
      <c r="O1353" s="24">
        <v>3</v>
      </c>
      <c r="P1353" s="24"/>
      <c r="Q1353" s="31" t="s">
        <v>34</v>
      </c>
      <c r="R1353" s="49"/>
      <c r="S1353" s="49"/>
      <c r="T1353" s="31" t="s">
        <v>35</v>
      </c>
      <c r="U1353" s="34"/>
      <c r="V1353" s="34"/>
      <c r="W1353" s="34" t="str">
        <f t="shared" si="0"/>
        <v/>
      </c>
      <c r="X1353" s="34" t="str">
        <f t="shared" si="1"/>
        <v/>
      </c>
    </row>
    <row r="1354" spans="1:24" ht="14.25" customHeight="1" x14ac:dyDescent="0.25">
      <c r="A1354" s="40">
        <v>0.5</v>
      </c>
      <c r="B1354" s="41" t="s">
        <v>4640</v>
      </c>
      <c r="C1354" s="24" t="s">
        <v>115</v>
      </c>
      <c r="D1354" s="24"/>
      <c r="E1354" s="24" t="s">
        <v>808</v>
      </c>
      <c r="F1354" s="24" t="s">
        <v>4641</v>
      </c>
      <c r="G1354" s="31" t="s">
        <v>110</v>
      </c>
      <c r="H1354" s="24" t="s">
        <v>84</v>
      </c>
      <c r="I1354" s="31" t="s">
        <v>4642</v>
      </c>
      <c r="J1354" s="24" t="s">
        <v>4643</v>
      </c>
      <c r="K1354" s="36">
        <v>323</v>
      </c>
      <c r="L1354" s="36" t="s">
        <v>31</v>
      </c>
      <c r="M1354" s="31" t="s">
        <v>87</v>
      </c>
      <c r="N1354" s="24" t="s">
        <v>88</v>
      </c>
      <c r="O1354" s="24">
        <v>3</v>
      </c>
      <c r="P1354" s="24"/>
      <c r="Q1354" s="31" t="s">
        <v>34</v>
      </c>
      <c r="R1354" s="49"/>
      <c r="S1354" s="49"/>
      <c r="T1354" s="31" t="s">
        <v>35</v>
      </c>
      <c r="U1354" s="34"/>
      <c r="V1354" s="34"/>
      <c r="W1354" s="34" t="str">
        <f t="shared" si="0"/>
        <v/>
      </c>
      <c r="X1354" s="34" t="str">
        <f t="shared" si="1"/>
        <v/>
      </c>
    </row>
    <row r="1355" spans="1:24" ht="14.25" customHeight="1" x14ac:dyDescent="0.25">
      <c r="A1355" s="40">
        <v>16.39</v>
      </c>
      <c r="B1355" s="40">
        <v>18.625</v>
      </c>
      <c r="C1355" s="24" t="s">
        <v>4644</v>
      </c>
      <c r="D1355" s="24"/>
      <c r="E1355" s="24" t="s">
        <v>278</v>
      </c>
      <c r="F1355" s="24" t="s">
        <v>4645</v>
      </c>
      <c r="G1355" s="31" t="s">
        <v>69</v>
      </c>
      <c r="H1355" s="24" t="s">
        <v>40</v>
      </c>
      <c r="I1355" s="31" t="s">
        <v>4646</v>
      </c>
      <c r="J1355" s="24" t="s">
        <v>4647</v>
      </c>
      <c r="K1355" s="36">
        <v>778</v>
      </c>
      <c r="L1355" s="36" t="s">
        <v>31</v>
      </c>
      <c r="M1355" s="31" t="s">
        <v>72</v>
      </c>
      <c r="N1355" s="24" t="s">
        <v>33</v>
      </c>
      <c r="O1355" s="24">
        <v>8</v>
      </c>
      <c r="P1355" s="24"/>
      <c r="Q1355" s="31" t="s">
        <v>34</v>
      </c>
      <c r="R1355" s="24"/>
      <c r="S1355" s="24"/>
      <c r="T1355" s="31" t="s">
        <v>35</v>
      </c>
      <c r="U1355" s="34"/>
      <c r="V1355" s="34"/>
      <c r="W1355" s="34" t="str">
        <f t="shared" si="0"/>
        <v/>
      </c>
      <c r="X1355" s="34" t="str">
        <f t="shared" si="1"/>
        <v/>
      </c>
    </row>
    <row r="1356" spans="1:24" ht="14.25" customHeight="1" x14ac:dyDescent="0.25">
      <c r="A1356" s="43">
        <v>0.34499999999999997</v>
      </c>
      <c r="B1356" s="43" t="s">
        <v>4648</v>
      </c>
      <c r="C1356" s="44" t="s">
        <v>195</v>
      </c>
      <c r="D1356" s="44"/>
      <c r="E1356" s="44" t="s">
        <v>618</v>
      </c>
      <c r="F1356" s="44" t="s">
        <v>4649</v>
      </c>
      <c r="G1356" s="62" t="s">
        <v>83</v>
      </c>
      <c r="H1356" s="44" t="s">
        <v>84</v>
      </c>
      <c r="I1356" s="62" t="s">
        <v>4650</v>
      </c>
      <c r="J1356" s="44" t="s">
        <v>4651</v>
      </c>
      <c r="K1356" s="53">
        <v>15</v>
      </c>
      <c r="L1356" s="53" t="s">
        <v>31</v>
      </c>
      <c r="M1356" s="62" t="s">
        <v>170</v>
      </c>
      <c r="N1356" s="44" t="s">
        <v>129</v>
      </c>
      <c r="O1356" s="44">
        <v>1</v>
      </c>
      <c r="P1356" s="44"/>
      <c r="Q1356" s="62" t="s">
        <v>34</v>
      </c>
      <c r="R1356" s="44"/>
      <c r="S1356" s="44"/>
      <c r="T1356" s="62" t="s">
        <v>35</v>
      </c>
      <c r="U1356" s="34"/>
      <c r="V1356" s="34"/>
      <c r="W1356" s="34" t="str">
        <f t="shared" si="0"/>
        <v/>
      </c>
      <c r="X1356" s="34" t="str">
        <f t="shared" si="1"/>
        <v/>
      </c>
    </row>
    <row r="1357" spans="1:24" ht="14.25" customHeight="1" x14ac:dyDescent="0.25">
      <c r="A1357" s="43">
        <v>0.65</v>
      </c>
      <c r="B1357" s="43" t="s">
        <v>3893</v>
      </c>
      <c r="C1357" s="44" t="s">
        <v>24</v>
      </c>
      <c r="D1357" s="44"/>
      <c r="E1357" s="44" t="s">
        <v>4652</v>
      </c>
      <c r="F1357" s="44" t="s">
        <v>4649</v>
      </c>
      <c r="G1357" s="62" t="s">
        <v>83</v>
      </c>
      <c r="H1357" s="44" t="s">
        <v>84</v>
      </c>
      <c r="I1357" s="62" t="s">
        <v>4653</v>
      </c>
      <c r="J1357" s="44" t="s">
        <v>4654</v>
      </c>
      <c r="K1357" s="53">
        <v>16</v>
      </c>
      <c r="L1357" s="53" t="s">
        <v>31</v>
      </c>
      <c r="M1357" s="62" t="s">
        <v>170</v>
      </c>
      <c r="N1357" s="44" t="s">
        <v>129</v>
      </c>
      <c r="O1357" s="44">
        <v>1</v>
      </c>
      <c r="P1357" s="44"/>
      <c r="Q1357" s="62" t="s">
        <v>34</v>
      </c>
      <c r="R1357" s="44"/>
      <c r="S1357" s="44"/>
      <c r="T1357" s="62" t="s">
        <v>35</v>
      </c>
      <c r="U1357" s="34"/>
      <c r="V1357" s="34"/>
      <c r="W1357" s="34" t="str">
        <f t="shared" si="0"/>
        <v/>
      </c>
      <c r="X1357" s="34" t="str">
        <f t="shared" si="1"/>
        <v/>
      </c>
    </row>
    <row r="1358" spans="1:24" ht="14.25" customHeight="1" x14ac:dyDescent="0.25">
      <c r="A1358" s="40">
        <v>1.4896441848114714</v>
      </c>
      <c r="B1358" s="40">
        <v>2.5500000000000003</v>
      </c>
      <c r="C1358" s="24" t="s">
        <v>36</v>
      </c>
      <c r="D1358" s="31" t="s">
        <v>171</v>
      </c>
      <c r="E1358" s="24" t="s">
        <v>618</v>
      </c>
      <c r="F1358" s="24" t="s">
        <v>4655</v>
      </c>
      <c r="G1358" s="31" t="s">
        <v>69</v>
      </c>
      <c r="H1358" s="24" t="s">
        <v>36</v>
      </c>
      <c r="I1358" s="31" t="s">
        <v>4653</v>
      </c>
      <c r="J1358" s="24" t="s">
        <v>4654</v>
      </c>
      <c r="K1358" s="36">
        <v>15</v>
      </c>
      <c r="L1358" s="36" t="s">
        <v>31</v>
      </c>
      <c r="M1358" s="31" t="s">
        <v>175</v>
      </c>
      <c r="N1358" s="24" t="s">
        <v>33</v>
      </c>
      <c r="O1358" s="24">
        <v>1</v>
      </c>
      <c r="P1358" s="24"/>
      <c r="Q1358" s="31" t="s">
        <v>34</v>
      </c>
      <c r="R1358" s="24"/>
      <c r="S1358" s="24"/>
      <c r="T1358" s="31" t="s">
        <v>35</v>
      </c>
      <c r="U1358" s="34"/>
      <c r="V1358" s="34"/>
      <c r="W1358" s="34" t="str">
        <f t="shared" si="0"/>
        <v/>
      </c>
      <c r="X1358" s="34" t="str">
        <f t="shared" si="1"/>
        <v/>
      </c>
    </row>
    <row r="1359" spans="1:24" ht="14.25" customHeight="1" x14ac:dyDescent="0.25">
      <c r="A1359" s="40">
        <v>1.2464999999999999</v>
      </c>
      <c r="B1359" s="40">
        <v>1.625</v>
      </c>
      <c r="C1359" s="24" t="s">
        <v>24</v>
      </c>
      <c r="D1359" s="31" t="s">
        <v>171</v>
      </c>
      <c r="E1359" s="24" t="s">
        <v>4656</v>
      </c>
      <c r="F1359" s="24" t="s">
        <v>4657</v>
      </c>
      <c r="G1359" s="31" t="s">
        <v>69</v>
      </c>
      <c r="H1359" s="24" t="s">
        <v>28</v>
      </c>
      <c r="I1359" s="31" t="s">
        <v>4658</v>
      </c>
      <c r="J1359" s="24" t="s">
        <v>4659</v>
      </c>
      <c r="K1359" s="36">
        <v>13</v>
      </c>
      <c r="L1359" s="36" t="s">
        <v>31</v>
      </c>
      <c r="M1359" s="31" t="s">
        <v>175</v>
      </c>
      <c r="N1359" s="24" t="s">
        <v>33</v>
      </c>
      <c r="O1359" s="24">
        <v>1</v>
      </c>
      <c r="P1359" s="24"/>
      <c r="Q1359" s="31" t="s">
        <v>34</v>
      </c>
      <c r="R1359" s="24"/>
      <c r="S1359" s="24"/>
      <c r="T1359" s="31" t="s">
        <v>35</v>
      </c>
      <c r="U1359" s="34"/>
      <c r="V1359" s="34"/>
      <c r="W1359" s="34" t="str">
        <f t="shared" si="0"/>
        <v/>
      </c>
      <c r="X1359" s="34" t="str">
        <f t="shared" si="1"/>
        <v/>
      </c>
    </row>
    <row r="1360" spans="1:24" ht="14.25" customHeight="1" x14ac:dyDescent="0.25">
      <c r="A1360" s="40">
        <v>1.4969999999999999</v>
      </c>
      <c r="B1360" s="40">
        <v>1.9</v>
      </c>
      <c r="C1360" s="24" t="s">
        <v>24</v>
      </c>
      <c r="D1360" s="31" t="s">
        <v>171</v>
      </c>
      <c r="E1360" s="24" t="s">
        <v>4656</v>
      </c>
      <c r="F1360" s="24" t="s">
        <v>4657</v>
      </c>
      <c r="G1360" s="31" t="s">
        <v>69</v>
      </c>
      <c r="H1360" s="24" t="s">
        <v>28</v>
      </c>
      <c r="I1360" s="31" t="s">
        <v>4660</v>
      </c>
      <c r="J1360" s="24" t="s">
        <v>4661</v>
      </c>
      <c r="K1360" s="36">
        <v>14</v>
      </c>
      <c r="L1360" s="36" t="s">
        <v>31</v>
      </c>
      <c r="M1360" s="31" t="s">
        <v>175</v>
      </c>
      <c r="N1360" s="24" t="s">
        <v>33</v>
      </c>
      <c r="O1360" s="24">
        <v>1</v>
      </c>
      <c r="P1360" s="24"/>
      <c r="Q1360" s="31" t="s">
        <v>34</v>
      </c>
      <c r="R1360" s="24"/>
      <c r="S1360" s="24"/>
      <c r="T1360" s="31" t="s">
        <v>35</v>
      </c>
      <c r="U1360" s="34"/>
      <c r="V1360" s="34"/>
      <c r="W1360" s="34" t="str">
        <f t="shared" si="0"/>
        <v/>
      </c>
      <c r="X1360" s="34" t="str">
        <f t="shared" si="1"/>
        <v/>
      </c>
    </row>
    <row r="1361" spans="1:24" ht="14.25" customHeight="1" x14ac:dyDescent="0.25">
      <c r="A1361" s="36">
        <v>0.33</v>
      </c>
      <c r="B1361" s="24">
        <f>9.5/6</f>
        <v>1.5833333333333333</v>
      </c>
      <c r="C1361" s="24" t="s">
        <v>311</v>
      </c>
      <c r="D1361" s="24"/>
      <c r="E1361" s="24" t="s">
        <v>2534</v>
      </c>
      <c r="F1361" s="24" t="s">
        <v>4662</v>
      </c>
      <c r="G1361" s="31" t="s">
        <v>69</v>
      </c>
      <c r="H1361" s="24" t="s">
        <v>311</v>
      </c>
      <c r="I1361" s="31" t="s">
        <v>4653</v>
      </c>
      <c r="J1361" s="24" t="s">
        <v>4663</v>
      </c>
      <c r="K1361" s="36">
        <v>243</v>
      </c>
      <c r="L1361" s="36" t="s">
        <v>31</v>
      </c>
      <c r="M1361" s="31" t="s">
        <v>57</v>
      </c>
      <c r="N1361" s="24" t="s">
        <v>58</v>
      </c>
      <c r="O1361" s="24">
        <v>3</v>
      </c>
      <c r="P1361" s="24"/>
      <c r="Q1361" s="31" t="s">
        <v>34</v>
      </c>
      <c r="R1361" s="24"/>
      <c r="S1361" s="24"/>
      <c r="T1361" s="31" t="s">
        <v>35</v>
      </c>
      <c r="U1361" s="34"/>
      <c r="V1361" s="34"/>
      <c r="W1361" s="34" t="str">
        <f t="shared" si="0"/>
        <v/>
      </c>
      <c r="X1361" s="34" t="str">
        <f t="shared" si="1"/>
        <v/>
      </c>
    </row>
    <row r="1362" spans="1:24" ht="14.25" customHeight="1" x14ac:dyDescent="0.25">
      <c r="A1362" s="40">
        <v>0.94399999999999995</v>
      </c>
      <c r="B1362" s="41" t="s">
        <v>4664</v>
      </c>
      <c r="C1362" s="24" t="s">
        <v>348</v>
      </c>
      <c r="D1362" s="24"/>
      <c r="E1362" s="24" t="s">
        <v>841</v>
      </c>
      <c r="F1362" s="24" t="s">
        <v>4665</v>
      </c>
      <c r="G1362" s="31" t="s">
        <v>110</v>
      </c>
      <c r="H1362" s="24" t="s">
        <v>84</v>
      </c>
      <c r="I1362" s="31" t="s">
        <v>4666</v>
      </c>
      <c r="J1362" s="24" t="s">
        <v>4667</v>
      </c>
      <c r="K1362" s="53">
        <v>366</v>
      </c>
      <c r="L1362" s="53" t="s">
        <v>31</v>
      </c>
      <c r="M1362" s="62" t="s">
        <v>87</v>
      </c>
      <c r="N1362" s="24" t="s">
        <v>88</v>
      </c>
      <c r="O1362" s="24">
        <v>3</v>
      </c>
      <c r="P1362" s="24"/>
      <c r="Q1362" s="31" t="s">
        <v>34</v>
      </c>
      <c r="R1362" s="49"/>
      <c r="S1362" s="49"/>
      <c r="T1362" s="31" t="s">
        <v>35</v>
      </c>
      <c r="U1362" s="34"/>
      <c r="V1362" s="34"/>
      <c r="W1362" s="34" t="str">
        <f t="shared" si="0"/>
        <v/>
      </c>
      <c r="X1362" s="34" t="str">
        <f t="shared" si="1"/>
        <v/>
      </c>
    </row>
    <row r="1363" spans="1:24" ht="14.25" customHeight="1" x14ac:dyDescent="0.25">
      <c r="A1363" s="40">
        <v>4.95</v>
      </c>
      <c r="B1363" s="41" t="s">
        <v>4668</v>
      </c>
      <c r="C1363" s="24" t="s">
        <v>669</v>
      </c>
      <c r="D1363" s="24"/>
      <c r="E1363" s="24" t="s">
        <v>808</v>
      </c>
      <c r="F1363" s="24" t="s">
        <v>4669</v>
      </c>
      <c r="G1363" s="31" t="s">
        <v>110</v>
      </c>
      <c r="H1363" s="24" t="s">
        <v>40</v>
      </c>
      <c r="I1363" s="31" t="s">
        <v>4666</v>
      </c>
      <c r="J1363" s="24" t="s">
        <v>4667</v>
      </c>
      <c r="K1363" s="36">
        <v>367</v>
      </c>
      <c r="L1363" s="36" t="s">
        <v>31</v>
      </c>
      <c r="M1363" s="31" t="s">
        <v>87</v>
      </c>
      <c r="N1363" s="24" t="s">
        <v>88</v>
      </c>
      <c r="O1363" s="24">
        <v>3</v>
      </c>
      <c r="P1363" s="24"/>
      <c r="Q1363" s="31" t="s">
        <v>34</v>
      </c>
      <c r="R1363" s="49" t="s">
        <v>45</v>
      </c>
      <c r="S1363" s="49"/>
      <c r="T1363" s="31" t="s">
        <v>35</v>
      </c>
      <c r="U1363" s="34"/>
      <c r="V1363" s="34"/>
      <c r="W1363" s="34" t="str">
        <f t="shared" si="0"/>
        <v/>
      </c>
      <c r="X1363" s="34" t="str">
        <f t="shared" si="1"/>
        <v/>
      </c>
    </row>
    <row r="1364" spans="1:24" ht="14.25" customHeight="1" x14ac:dyDescent="0.25">
      <c r="A1364" s="40">
        <v>23941</v>
      </c>
      <c r="B1364" s="41" t="s">
        <v>4670</v>
      </c>
      <c r="C1364" s="24" t="s">
        <v>3605</v>
      </c>
      <c r="D1364" s="24"/>
      <c r="E1364" s="24" t="s">
        <v>3606</v>
      </c>
      <c r="F1364" s="24" t="s">
        <v>4671</v>
      </c>
      <c r="G1364" s="31" t="s">
        <v>83</v>
      </c>
      <c r="H1364" s="24" t="s">
        <v>4195</v>
      </c>
      <c r="I1364" s="31" t="s">
        <v>4672</v>
      </c>
      <c r="J1364" s="24" t="s">
        <v>4673</v>
      </c>
      <c r="K1364" s="30">
        <v>1</v>
      </c>
      <c r="L1364" s="30" t="s">
        <v>31</v>
      </c>
      <c r="M1364" s="31" t="s">
        <v>3610</v>
      </c>
      <c r="N1364" s="24">
        <v>2019</v>
      </c>
      <c r="O1364" s="24"/>
      <c r="P1364" s="24"/>
      <c r="Q1364" s="31" t="s">
        <v>34</v>
      </c>
      <c r="R1364" s="49"/>
      <c r="S1364" s="49"/>
      <c r="T1364" s="31" t="s">
        <v>35</v>
      </c>
      <c r="U1364" s="34"/>
      <c r="V1364" s="34"/>
      <c r="W1364" s="34" t="str">
        <f t="shared" si="0"/>
        <v/>
      </c>
      <c r="X1364" s="34" t="str">
        <f t="shared" si="1"/>
        <v/>
      </c>
    </row>
    <row r="1365" spans="1:24" ht="14.25" customHeight="1" x14ac:dyDescent="0.25">
      <c r="A1365" s="40">
        <v>23941</v>
      </c>
      <c r="B1365" s="41" t="s">
        <v>4670</v>
      </c>
      <c r="C1365" s="24" t="s">
        <v>3605</v>
      </c>
      <c r="D1365" s="24"/>
      <c r="E1365" s="24" t="s">
        <v>3606</v>
      </c>
      <c r="F1365" s="24" t="s">
        <v>4671</v>
      </c>
      <c r="G1365" s="31" t="s">
        <v>93</v>
      </c>
      <c r="H1365" s="24" t="s">
        <v>4195</v>
      </c>
      <c r="I1365" s="31" t="s">
        <v>4672</v>
      </c>
      <c r="J1365" s="24" t="s">
        <v>4673</v>
      </c>
      <c r="K1365" s="35">
        <v>1</v>
      </c>
      <c r="L1365" s="35" t="s">
        <v>47</v>
      </c>
      <c r="M1365" s="31" t="s">
        <v>3610</v>
      </c>
      <c r="N1365" s="24">
        <v>2019</v>
      </c>
      <c r="O1365" s="24"/>
      <c r="P1365" s="24"/>
      <c r="Q1365" s="31" t="s">
        <v>34</v>
      </c>
      <c r="R1365" s="49"/>
      <c r="S1365" s="49"/>
      <c r="T1365" s="31" t="s">
        <v>35</v>
      </c>
      <c r="U1365" s="34"/>
      <c r="V1365" s="34"/>
      <c r="W1365" s="34" t="str">
        <f t="shared" si="0"/>
        <v/>
      </c>
      <c r="X1365" s="34" t="str">
        <f t="shared" si="1"/>
        <v/>
      </c>
    </row>
    <row r="1366" spans="1:24" ht="14.25" customHeight="1" x14ac:dyDescent="0.25">
      <c r="A1366" s="22">
        <v>11445</v>
      </c>
      <c r="B1366" s="23">
        <v>11905</v>
      </c>
      <c r="C1366" s="24"/>
      <c r="D1366" s="24"/>
      <c r="E1366" s="25" t="s">
        <v>813</v>
      </c>
      <c r="F1366" s="25" t="s">
        <v>4674</v>
      </c>
      <c r="G1366" s="31" t="s">
        <v>69</v>
      </c>
      <c r="H1366" s="25" t="s">
        <v>4675</v>
      </c>
      <c r="I1366" s="31" t="s">
        <v>4676</v>
      </c>
      <c r="J1366" s="25" t="s">
        <v>4677</v>
      </c>
      <c r="K1366" s="30">
        <v>50</v>
      </c>
      <c r="L1366" s="30" t="s">
        <v>31</v>
      </c>
      <c r="M1366" s="31" t="s">
        <v>43</v>
      </c>
      <c r="N1366" s="24">
        <v>2018</v>
      </c>
      <c r="O1366" s="24">
        <v>51</v>
      </c>
      <c r="P1366" s="24" t="s">
        <v>44</v>
      </c>
      <c r="Q1366" s="31" t="s">
        <v>34</v>
      </c>
      <c r="R1366" s="24" t="s">
        <v>45</v>
      </c>
      <c r="S1366" s="24" t="s">
        <v>44</v>
      </c>
      <c r="T1366" s="31" t="s">
        <v>35</v>
      </c>
      <c r="U1366" s="34"/>
      <c r="V1366" s="34"/>
      <c r="W1366" s="34" t="str">
        <f t="shared" si="0"/>
        <v/>
      </c>
      <c r="X1366" s="34" t="str">
        <f t="shared" si="1"/>
        <v/>
      </c>
    </row>
    <row r="1367" spans="1:24" ht="14.25" customHeight="1" x14ac:dyDescent="0.25">
      <c r="A1367" s="22">
        <v>11445</v>
      </c>
      <c r="B1367" s="23">
        <v>11905</v>
      </c>
      <c r="C1367" s="24"/>
      <c r="D1367" s="24"/>
      <c r="E1367" s="25" t="s">
        <v>813</v>
      </c>
      <c r="F1367" s="25" t="s">
        <v>4674</v>
      </c>
      <c r="G1367" s="27" t="s">
        <v>39</v>
      </c>
      <c r="H1367" s="25" t="s">
        <v>4675</v>
      </c>
      <c r="I1367" s="31" t="s">
        <v>4676</v>
      </c>
      <c r="J1367" s="25" t="s">
        <v>4677</v>
      </c>
      <c r="K1367" s="35">
        <v>50</v>
      </c>
      <c r="L1367" s="35" t="s">
        <v>47</v>
      </c>
      <c r="M1367" s="31" t="s">
        <v>43</v>
      </c>
      <c r="N1367" s="24">
        <v>2018</v>
      </c>
      <c r="O1367" s="24">
        <v>51</v>
      </c>
      <c r="P1367" s="24" t="s">
        <v>44</v>
      </c>
      <c r="Q1367" s="31" t="s">
        <v>34</v>
      </c>
      <c r="R1367" s="24" t="s">
        <v>45</v>
      </c>
      <c r="S1367" s="24" t="s">
        <v>44</v>
      </c>
      <c r="T1367" s="31" t="s">
        <v>35</v>
      </c>
      <c r="U1367" s="34"/>
      <c r="V1367" s="34"/>
      <c r="W1367" s="34" t="str">
        <f t="shared" si="0"/>
        <v/>
      </c>
      <c r="X1367" s="34" t="str">
        <f t="shared" si="1"/>
        <v/>
      </c>
    </row>
    <row r="1368" spans="1:24" ht="14.25" customHeight="1" x14ac:dyDescent="0.25">
      <c r="A1368" s="24">
        <v>29.9</v>
      </c>
      <c r="B1368" s="24" t="s">
        <v>4678</v>
      </c>
      <c r="C1368" s="24" t="s">
        <v>4679</v>
      </c>
      <c r="D1368" s="24"/>
      <c r="E1368" s="24" t="s">
        <v>4680</v>
      </c>
      <c r="F1368" s="24" t="s">
        <v>4681</v>
      </c>
      <c r="G1368" s="31" t="s">
        <v>110</v>
      </c>
      <c r="H1368" s="24" t="s">
        <v>4682</v>
      </c>
      <c r="I1368" s="31" t="s">
        <v>4683</v>
      </c>
      <c r="J1368" s="24" t="s">
        <v>4684</v>
      </c>
      <c r="K1368" s="36">
        <v>179</v>
      </c>
      <c r="L1368" s="36" t="s">
        <v>31</v>
      </c>
      <c r="M1368" s="31" t="s">
        <v>184</v>
      </c>
      <c r="N1368" s="24" t="s">
        <v>185</v>
      </c>
      <c r="O1368" s="24">
        <v>2</v>
      </c>
      <c r="P1368" s="24"/>
      <c r="Q1368" s="31" t="s">
        <v>66</v>
      </c>
      <c r="R1368" s="24"/>
      <c r="S1368" s="24"/>
      <c r="T1368" s="31" t="s">
        <v>35</v>
      </c>
      <c r="U1368" s="34"/>
      <c r="V1368" s="34"/>
      <c r="W1368" s="34" t="str">
        <f t="shared" si="0"/>
        <v/>
      </c>
      <c r="X1368" s="34" t="str">
        <f t="shared" si="1"/>
        <v/>
      </c>
    </row>
    <row r="1369" spans="1:24" ht="14.25" customHeight="1" x14ac:dyDescent="0.25">
      <c r="A1369" s="24">
        <v>0.29399999999999998</v>
      </c>
      <c r="B1369" s="24" t="s">
        <v>4685</v>
      </c>
      <c r="C1369" s="24" t="s">
        <v>24</v>
      </c>
      <c r="D1369" s="24"/>
      <c r="E1369" s="24" t="s">
        <v>178</v>
      </c>
      <c r="F1369" s="24" t="s">
        <v>4686</v>
      </c>
      <c r="G1369" s="31" t="s">
        <v>180</v>
      </c>
      <c r="H1369" s="24" t="s">
        <v>84</v>
      </c>
      <c r="I1369" s="31" t="s">
        <v>4687</v>
      </c>
      <c r="J1369" s="24" t="s">
        <v>4688</v>
      </c>
      <c r="K1369" s="36">
        <v>207</v>
      </c>
      <c r="L1369" s="36" t="s">
        <v>31</v>
      </c>
      <c r="M1369" s="31" t="s">
        <v>184</v>
      </c>
      <c r="N1369" s="24" t="s">
        <v>185</v>
      </c>
      <c r="O1369" s="24">
        <v>2</v>
      </c>
      <c r="P1369" s="24"/>
      <c r="Q1369" s="31" t="s">
        <v>66</v>
      </c>
      <c r="R1369" s="24"/>
      <c r="S1369" s="24" t="s">
        <v>329</v>
      </c>
      <c r="T1369" s="31" t="s">
        <v>35</v>
      </c>
      <c r="U1369" s="34"/>
      <c r="V1369" s="34"/>
      <c r="W1369" s="34" t="str">
        <f t="shared" si="0"/>
        <v/>
      </c>
      <c r="X1369" s="34" t="str">
        <f t="shared" si="1"/>
        <v/>
      </c>
    </row>
    <row r="1370" spans="1:24" ht="14.25" customHeight="1" x14ac:dyDescent="0.25">
      <c r="A1370" s="24">
        <v>0.42</v>
      </c>
      <c r="B1370" s="24" t="s">
        <v>4689</v>
      </c>
      <c r="C1370" s="24" t="s">
        <v>882</v>
      </c>
      <c r="D1370" s="24"/>
      <c r="E1370" s="24" t="s">
        <v>4690</v>
      </c>
      <c r="F1370" s="24" t="s">
        <v>4691</v>
      </c>
      <c r="G1370" s="31" t="s">
        <v>110</v>
      </c>
      <c r="H1370" s="24" t="s">
        <v>84</v>
      </c>
      <c r="I1370" s="31" t="s">
        <v>4692</v>
      </c>
      <c r="J1370" s="24" t="s">
        <v>4693</v>
      </c>
      <c r="K1370" s="36">
        <v>811</v>
      </c>
      <c r="L1370" s="36" t="s">
        <v>31</v>
      </c>
      <c r="M1370" s="31" t="s">
        <v>306</v>
      </c>
      <c r="N1370" s="24" t="s">
        <v>88</v>
      </c>
      <c r="O1370" s="24">
        <v>7</v>
      </c>
      <c r="P1370" s="24"/>
      <c r="Q1370" s="31" t="s">
        <v>34</v>
      </c>
      <c r="R1370" s="24"/>
      <c r="S1370" s="24"/>
      <c r="T1370" s="31" t="s">
        <v>35</v>
      </c>
      <c r="U1370" s="34"/>
      <c r="V1370" s="34"/>
      <c r="W1370" s="34" t="str">
        <f t="shared" si="0"/>
        <v/>
      </c>
      <c r="X1370" s="34" t="str">
        <f t="shared" si="1"/>
        <v/>
      </c>
    </row>
    <row r="1371" spans="1:24" ht="14.25" customHeight="1" x14ac:dyDescent="0.25">
      <c r="A1371" s="40">
        <v>7.97</v>
      </c>
      <c r="B1371" s="24" t="s">
        <v>4694</v>
      </c>
      <c r="C1371" s="24" t="s">
        <v>4695</v>
      </c>
      <c r="D1371" s="24"/>
      <c r="E1371" s="24" t="s">
        <v>940</v>
      </c>
      <c r="F1371" s="24" t="s">
        <v>4696</v>
      </c>
      <c r="G1371" s="31" t="s">
        <v>110</v>
      </c>
      <c r="H1371" s="24" t="s">
        <v>40</v>
      </c>
      <c r="I1371" s="31" t="s">
        <v>4697</v>
      </c>
      <c r="J1371" s="24" t="s">
        <v>4698</v>
      </c>
      <c r="K1371" s="30">
        <v>812</v>
      </c>
      <c r="L1371" s="30" t="s">
        <v>31</v>
      </c>
      <c r="M1371" s="31" t="s">
        <v>306</v>
      </c>
      <c r="N1371" s="24" t="s">
        <v>88</v>
      </c>
      <c r="O1371" s="24">
        <v>7</v>
      </c>
      <c r="P1371" s="24"/>
      <c r="Q1371" s="31" t="s">
        <v>34</v>
      </c>
      <c r="R1371" s="24"/>
      <c r="S1371" s="24"/>
      <c r="T1371" s="31" t="s">
        <v>35</v>
      </c>
      <c r="U1371" s="34"/>
      <c r="V1371" s="34"/>
      <c r="W1371" s="34" t="str">
        <f t="shared" si="0"/>
        <v/>
      </c>
      <c r="X1371" s="34" t="str">
        <f t="shared" si="1"/>
        <v/>
      </c>
    </row>
    <row r="1372" spans="1:24" ht="14.25" customHeight="1" x14ac:dyDescent="0.25">
      <c r="A1372" s="40">
        <v>7.97</v>
      </c>
      <c r="B1372" s="24" t="s">
        <v>2390</v>
      </c>
      <c r="C1372" s="24" t="s">
        <v>4699</v>
      </c>
      <c r="D1372" s="24"/>
      <c r="E1372" s="24" t="s">
        <v>1143</v>
      </c>
      <c r="F1372" s="24" t="s">
        <v>4700</v>
      </c>
      <c r="G1372" s="31" t="s">
        <v>110</v>
      </c>
      <c r="H1372" s="24" t="s">
        <v>40</v>
      </c>
      <c r="I1372" s="31" t="s">
        <v>4697</v>
      </c>
      <c r="J1372" s="24" t="s">
        <v>4698</v>
      </c>
      <c r="K1372" s="35">
        <v>812</v>
      </c>
      <c r="L1372" s="35" t="s">
        <v>47</v>
      </c>
      <c r="M1372" s="31" t="s">
        <v>306</v>
      </c>
      <c r="N1372" s="24" t="s">
        <v>88</v>
      </c>
      <c r="O1372" s="24">
        <v>7</v>
      </c>
      <c r="P1372" s="24"/>
      <c r="Q1372" s="31" t="s">
        <v>34</v>
      </c>
      <c r="R1372" s="24"/>
      <c r="S1372" s="24"/>
      <c r="T1372" s="31" t="s">
        <v>35</v>
      </c>
      <c r="U1372" s="34"/>
      <c r="V1372" s="34"/>
      <c r="W1372" s="34" t="str">
        <f t="shared" si="0"/>
        <v/>
      </c>
      <c r="X1372" s="34" t="str">
        <f t="shared" si="1"/>
        <v/>
      </c>
    </row>
    <row r="1373" spans="1:24" ht="14.25" customHeight="1" x14ac:dyDescent="0.25">
      <c r="A1373" s="40">
        <v>9.6000000000000002E-2</v>
      </c>
      <c r="B1373" s="41">
        <v>0.26500000000000001</v>
      </c>
      <c r="C1373" s="24" t="s">
        <v>24</v>
      </c>
      <c r="D1373" s="24"/>
      <c r="E1373" s="24" t="s">
        <v>325</v>
      </c>
      <c r="F1373" s="24" t="s">
        <v>4701</v>
      </c>
      <c r="G1373" s="31" t="s">
        <v>69</v>
      </c>
      <c r="H1373" s="24" t="s">
        <v>28</v>
      </c>
      <c r="I1373" s="31" t="s">
        <v>4702</v>
      </c>
      <c r="J1373" s="24" t="s">
        <v>4703</v>
      </c>
      <c r="K1373" s="36">
        <v>126</v>
      </c>
      <c r="L1373" s="36" t="s">
        <v>31</v>
      </c>
      <c r="M1373" s="31" t="s">
        <v>622</v>
      </c>
      <c r="N1373" s="24" t="s">
        <v>33</v>
      </c>
      <c r="O1373" s="24">
        <v>6</v>
      </c>
      <c r="P1373" s="31" t="s">
        <v>623</v>
      </c>
      <c r="Q1373" s="31" t="s">
        <v>34</v>
      </c>
      <c r="R1373" s="24"/>
      <c r="S1373" s="24" t="s">
        <v>329</v>
      </c>
      <c r="T1373" s="31" t="s">
        <v>35</v>
      </c>
      <c r="U1373" s="34"/>
      <c r="V1373" s="34"/>
      <c r="W1373" s="34" t="str">
        <f t="shared" si="0"/>
        <v/>
      </c>
      <c r="X1373" s="34" t="str">
        <f t="shared" si="1"/>
        <v/>
      </c>
    </row>
    <row r="1374" spans="1:24" ht="14.25" customHeight="1" x14ac:dyDescent="0.25">
      <c r="A1374" s="40">
        <v>0.11099999999999999</v>
      </c>
      <c r="B1374" s="41">
        <v>0.27500000000000002</v>
      </c>
      <c r="C1374" s="24" t="s">
        <v>24</v>
      </c>
      <c r="D1374" s="24"/>
      <c r="E1374" s="24" t="s">
        <v>325</v>
      </c>
      <c r="F1374" s="24" t="s">
        <v>4701</v>
      </c>
      <c r="G1374" s="31" t="s">
        <v>69</v>
      </c>
      <c r="H1374" s="24" t="s">
        <v>28</v>
      </c>
      <c r="I1374" s="31" t="s">
        <v>4704</v>
      </c>
      <c r="J1374" s="24" t="s">
        <v>4705</v>
      </c>
      <c r="K1374" s="36">
        <v>127</v>
      </c>
      <c r="L1374" s="36" t="s">
        <v>31</v>
      </c>
      <c r="M1374" s="31" t="s">
        <v>622</v>
      </c>
      <c r="N1374" s="24" t="s">
        <v>33</v>
      </c>
      <c r="O1374" s="24">
        <v>6</v>
      </c>
      <c r="P1374" s="31" t="s">
        <v>623</v>
      </c>
      <c r="Q1374" s="31" t="s">
        <v>34</v>
      </c>
      <c r="R1374" s="24"/>
      <c r="S1374" s="24" t="s">
        <v>329</v>
      </c>
      <c r="T1374" s="31" t="s">
        <v>35</v>
      </c>
      <c r="U1374" s="34"/>
      <c r="V1374" s="34"/>
      <c r="W1374" s="34" t="str">
        <f t="shared" si="0"/>
        <v/>
      </c>
      <c r="X1374" s="34" t="str">
        <f t="shared" si="1"/>
        <v/>
      </c>
    </row>
    <row r="1375" spans="1:24" ht="14.25" customHeight="1" x14ac:dyDescent="0.25">
      <c r="A1375" s="40">
        <v>0.41250000000000003</v>
      </c>
      <c r="B1375" s="41">
        <v>1.05</v>
      </c>
      <c r="C1375" s="24" t="s">
        <v>24</v>
      </c>
      <c r="D1375" s="24"/>
      <c r="E1375" s="24" t="s">
        <v>2981</v>
      </c>
      <c r="F1375" s="24" t="s">
        <v>4706</v>
      </c>
      <c r="G1375" s="31" t="s">
        <v>27</v>
      </c>
      <c r="H1375" s="24" t="s">
        <v>28</v>
      </c>
      <c r="I1375" s="31" t="s">
        <v>4707</v>
      </c>
      <c r="J1375" s="24" t="s">
        <v>4708</v>
      </c>
      <c r="K1375" s="30">
        <v>128</v>
      </c>
      <c r="L1375" s="30" t="s">
        <v>31</v>
      </c>
      <c r="M1375" s="31" t="s">
        <v>622</v>
      </c>
      <c r="N1375" s="24" t="s">
        <v>33</v>
      </c>
      <c r="O1375" s="24">
        <v>6</v>
      </c>
      <c r="P1375" s="31" t="s">
        <v>623</v>
      </c>
      <c r="Q1375" s="31" t="s">
        <v>34</v>
      </c>
      <c r="R1375" s="24"/>
      <c r="S1375" s="24"/>
      <c r="T1375" s="31" t="s">
        <v>35</v>
      </c>
      <c r="U1375" s="34"/>
      <c r="V1375" s="34"/>
      <c r="W1375" s="34" t="str">
        <f t="shared" si="0"/>
        <v/>
      </c>
      <c r="X1375" s="34" t="str">
        <f t="shared" si="1"/>
        <v/>
      </c>
    </row>
    <row r="1376" spans="1:24" ht="14.25" customHeight="1" x14ac:dyDescent="0.25">
      <c r="A1376" s="40">
        <v>0.41250000000000003</v>
      </c>
      <c r="B1376" s="41">
        <v>1.0416666666666667</v>
      </c>
      <c r="C1376" s="24" t="s">
        <v>24</v>
      </c>
      <c r="D1376" s="24"/>
      <c r="E1376" s="24" t="s">
        <v>25</v>
      </c>
      <c r="F1376" s="31" t="s">
        <v>4709</v>
      </c>
      <c r="G1376" s="31" t="s">
        <v>27</v>
      </c>
      <c r="H1376" s="24" t="s">
        <v>28</v>
      </c>
      <c r="I1376" s="31" t="s">
        <v>4707</v>
      </c>
      <c r="J1376" s="24" t="s">
        <v>4708</v>
      </c>
      <c r="K1376" s="35">
        <v>128</v>
      </c>
      <c r="L1376" s="35" t="s">
        <v>47</v>
      </c>
      <c r="M1376" s="31" t="s">
        <v>622</v>
      </c>
      <c r="N1376" s="24" t="s">
        <v>33</v>
      </c>
      <c r="O1376" s="24">
        <v>6</v>
      </c>
      <c r="P1376" s="31" t="s">
        <v>623</v>
      </c>
      <c r="Q1376" s="31" t="s">
        <v>34</v>
      </c>
      <c r="R1376" s="24"/>
      <c r="S1376" s="24"/>
      <c r="T1376" s="31" t="s">
        <v>35</v>
      </c>
      <c r="U1376" s="34"/>
      <c r="V1376" s="34"/>
      <c r="W1376" s="34" t="str">
        <f t="shared" si="0"/>
        <v/>
      </c>
      <c r="X1376" s="34" t="str">
        <f t="shared" si="1"/>
        <v/>
      </c>
    </row>
    <row r="1377" spans="1:24" ht="14.25" customHeight="1" x14ac:dyDescent="0.25">
      <c r="A1377" s="40">
        <v>0.495</v>
      </c>
      <c r="B1377" s="41">
        <v>1.2</v>
      </c>
      <c r="C1377" s="24" t="s">
        <v>24</v>
      </c>
      <c r="D1377" s="24"/>
      <c r="E1377" s="24" t="s">
        <v>2981</v>
      </c>
      <c r="F1377" s="24" t="s">
        <v>4710</v>
      </c>
      <c r="G1377" s="31" t="s">
        <v>27</v>
      </c>
      <c r="H1377" s="24" t="s">
        <v>28</v>
      </c>
      <c r="I1377" s="31" t="s">
        <v>4711</v>
      </c>
      <c r="J1377" s="24" t="s">
        <v>4712</v>
      </c>
      <c r="K1377" s="30">
        <v>129</v>
      </c>
      <c r="L1377" s="30" t="s">
        <v>31</v>
      </c>
      <c r="M1377" s="31" t="s">
        <v>622</v>
      </c>
      <c r="N1377" s="24" t="s">
        <v>33</v>
      </c>
      <c r="O1377" s="24">
        <v>6</v>
      </c>
      <c r="P1377" s="31" t="s">
        <v>623</v>
      </c>
      <c r="Q1377" s="31" t="s">
        <v>34</v>
      </c>
      <c r="R1377" s="24"/>
      <c r="S1377" s="24"/>
      <c r="T1377" s="31" t="s">
        <v>35</v>
      </c>
      <c r="U1377" s="34"/>
      <c r="V1377" s="34"/>
      <c r="W1377" s="34" t="str">
        <f t="shared" si="0"/>
        <v/>
      </c>
      <c r="X1377" s="34" t="str">
        <f t="shared" si="1"/>
        <v/>
      </c>
    </row>
    <row r="1378" spans="1:24" ht="14.25" customHeight="1" x14ac:dyDescent="0.25">
      <c r="A1378" s="40">
        <v>0.495</v>
      </c>
      <c r="B1378" s="41">
        <v>1.2</v>
      </c>
      <c r="C1378" s="24" t="s">
        <v>24</v>
      </c>
      <c r="D1378" s="24"/>
      <c r="E1378" s="24" t="s">
        <v>25</v>
      </c>
      <c r="F1378" s="31" t="s">
        <v>4713</v>
      </c>
      <c r="G1378" s="31" t="s">
        <v>27</v>
      </c>
      <c r="H1378" s="24" t="s">
        <v>28</v>
      </c>
      <c r="I1378" s="31" t="s">
        <v>4711</v>
      </c>
      <c r="J1378" s="24" t="s">
        <v>4712</v>
      </c>
      <c r="K1378" s="35">
        <v>129</v>
      </c>
      <c r="L1378" s="35" t="s">
        <v>47</v>
      </c>
      <c r="M1378" s="31" t="s">
        <v>622</v>
      </c>
      <c r="N1378" s="24" t="s">
        <v>33</v>
      </c>
      <c r="O1378" s="24">
        <v>6</v>
      </c>
      <c r="P1378" s="31" t="s">
        <v>623</v>
      </c>
      <c r="Q1378" s="31" t="s">
        <v>34</v>
      </c>
      <c r="R1378" s="24"/>
      <c r="S1378" s="24"/>
      <c r="T1378" s="31" t="s">
        <v>35</v>
      </c>
      <c r="U1378" s="34"/>
      <c r="V1378" s="34"/>
      <c r="W1378" s="34" t="str">
        <f t="shared" si="0"/>
        <v/>
      </c>
      <c r="X1378" s="34" t="str">
        <f t="shared" si="1"/>
        <v/>
      </c>
    </row>
    <row r="1379" spans="1:24" ht="14.25" customHeight="1" x14ac:dyDescent="0.25">
      <c r="A1379" s="125">
        <v>0.15166666666666664</v>
      </c>
      <c r="B1379" s="142">
        <v>0.46666666666666667</v>
      </c>
      <c r="C1379" s="103" t="s">
        <v>24</v>
      </c>
      <c r="D1379" s="103"/>
      <c r="E1379" s="103" t="s">
        <v>239</v>
      </c>
      <c r="F1379" s="103" t="s">
        <v>4714</v>
      </c>
      <c r="G1379" s="107" t="s">
        <v>110</v>
      </c>
      <c r="H1379" s="103" t="s">
        <v>28</v>
      </c>
      <c r="I1379" s="107" t="s">
        <v>4715</v>
      </c>
      <c r="J1379" s="103" t="s">
        <v>4716</v>
      </c>
      <c r="K1379" s="106">
        <v>295</v>
      </c>
      <c r="L1379" s="106" t="s">
        <v>31</v>
      </c>
      <c r="M1379" s="107" t="s">
        <v>318</v>
      </c>
      <c r="N1379" s="103" t="s">
        <v>33</v>
      </c>
      <c r="O1379" s="103">
        <v>3</v>
      </c>
      <c r="P1379" s="103"/>
      <c r="Q1379" s="107" t="s">
        <v>34</v>
      </c>
      <c r="R1379" s="145"/>
      <c r="S1379" s="145"/>
      <c r="T1379" s="107" t="s">
        <v>35</v>
      </c>
      <c r="U1379" s="34"/>
      <c r="V1379" s="34"/>
      <c r="W1379" s="34" t="str">
        <f t="shared" si="0"/>
        <v/>
      </c>
      <c r="X1379" s="34" t="str">
        <f t="shared" si="1"/>
        <v/>
      </c>
    </row>
    <row r="1380" spans="1:24" ht="14.25" customHeight="1" x14ac:dyDescent="0.25">
      <c r="A1380" s="125">
        <v>0.15166666666666664</v>
      </c>
      <c r="B1380" s="142">
        <v>0.45</v>
      </c>
      <c r="C1380" s="103" t="s">
        <v>24</v>
      </c>
      <c r="D1380" s="103"/>
      <c r="E1380" s="103" t="s">
        <v>104</v>
      </c>
      <c r="F1380" s="103" t="s">
        <v>4717</v>
      </c>
      <c r="G1380" s="107" t="s">
        <v>106</v>
      </c>
      <c r="H1380" s="103" t="s">
        <v>28</v>
      </c>
      <c r="I1380" s="107" t="s">
        <v>4715</v>
      </c>
      <c r="J1380" s="103" t="s">
        <v>4716</v>
      </c>
      <c r="K1380" s="106">
        <v>295</v>
      </c>
      <c r="L1380" s="106" t="s">
        <v>47</v>
      </c>
      <c r="M1380" s="107" t="s">
        <v>318</v>
      </c>
      <c r="N1380" s="103" t="s">
        <v>33</v>
      </c>
      <c r="O1380" s="103">
        <v>3</v>
      </c>
      <c r="P1380" s="103"/>
      <c r="Q1380" s="107" t="s">
        <v>34</v>
      </c>
      <c r="R1380" s="145"/>
      <c r="S1380" s="145"/>
      <c r="T1380" s="107" t="s">
        <v>2767</v>
      </c>
      <c r="U1380" s="34"/>
      <c r="V1380" s="34"/>
      <c r="W1380" s="34" t="str">
        <f t="shared" si="0"/>
        <v/>
      </c>
      <c r="X1380" s="34" t="str">
        <f t="shared" si="1"/>
        <v/>
      </c>
    </row>
    <row r="1381" spans="1:24" ht="14.25" customHeight="1" x14ac:dyDescent="0.25">
      <c r="A1381" s="40">
        <v>5.3249999999999993</v>
      </c>
      <c r="B1381" s="40">
        <v>9</v>
      </c>
      <c r="C1381" s="24" t="s">
        <v>561</v>
      </c>
      <c r="D1381" s="24"/>
      <c r="E1381" s="24" t="s">
        <v>73</v>
      </c>
      <c r="F1381" s="24" t="s">
        <v>4718</v>
      </c>
      <c r="G1381" s="31" t="s">
        <v>69</v>
      </c>
      <c r="H1381" s="24" t="s">
        <v>561</v>
      </c>
      <c r="I1381" s="31" t="s">
        <v>4719</v>
      </c>
      <c r="J1381" s="24" t="s">
        <v>4720</v>
      </c>
      <c r="K1381" s="36">
        <v>688</v>
      </c>
      <c r="L1381" s="36" t="s">
        <v>31</v>
      </c>
      <c r="M1381" s="31" t="s">
        <v>72</v>
      </c>
      <c r="N1381" s="24" t="s">
        <v>33</v>
      </c>
      <c r="O1381" s="24">
        <v>8</v>
      </c>
      <c r="P1381" s="24"/>
      <c r="Q1381" s="31" t="s">
        <v>34</v>
      </c>
      <c r="R1381" s="24"/>
      <c r="S1381" s="24"/>
      <c r="T1381" s="31" t="s">
        <v>35</v>
      </c>
      <c r="U1381" s="34"/>
      <c r="V1381" s="34"/>
      <c r="W1381" s="34" t="str">
        <f t="shared" si="0"/>
        <v/>
      </c>
      <c r="X1381" s="34" t="str">
        <f t="shared" si="1"/>
        <v/>
      </c>
    </row>
    <row r="1382" spans="1:24" ht="14.25" customHeight="1" x14ac:dyDescent="0.25">
      <c r="A1382" s="40">
        <v>7.875</v>
      </c>
      <c r="B1382" s="40">
        <v>11</v>
      </c>
      <c r="C1382" s="24" t="s">
        <v>561</v>
      </c>
      <c r="D1382" s="24"/>
      <c r="E1382" s="24" t="s">
        <v>73</v>
      </c>
      <c r="F1382" s="24" t="s">
        <v>4718</v>
      </c>
      <c r="G1382" s="31" t="s">
        <v>69</v>
      </c>
      <c r="H1382" s="24" t="s">
        <v>561</v>
      </c>
      <c r="I1382" s="31" t="s">
        <v>4721</v>
      </c>
      <c r="J1382" s="24" t="s">
        <v>4722</v>
      </c>
      <c r="K1382" s="36">
        <v>689</v>
      </c>
      <c r="L1382" s="36" t="s">
        <v>31</v>
      </c>
      <c r="M1382" s="31" t="s">
        <v>72</v>
      </c>
      <c r="N1382" s="24" t="s">
        <v>33</v>
      </c>
      <c r="O1382" s="24">
        <v>8</v>
      </c>
      <c r="P1382" s="24"/>
      <c r="Q1382" s="31" t="s">
        <v>34</v>
      </c>
      <c r="R1382" s="24"/>
      <c r="S1382" s="24"/>
      <c r="T1382" s="31" t="s">
        <v>35</v>
      </c>
      <c r="U1382" s="34"/>
      <c r="V1382" s="34"/>
      <c r="W1382" s="34" t="str">
        <f t="shared" si="0"/>
        <v/>
      </c>
      <c r="X1382" s="34" t="str">
        <f t="shared" si="1"/>
        <v/>
      </c>
    </row>
    <row r="1383" spans="1:24" ht="14.25" customHeight="1" x14ac:dyDescent="0.25">
      <c r="A1383" s="40">
        <v>2.97</v>
      </c>
      <c r="B1383" s="40" t="s">
        <v>2518</v>
      </c>
      <c r="C1383" s="24" t="s">
        <v>4123</v>
      </c>
      <c r="D1383" s="24"/>
      <c r="E1383" s="24" t="s">
        <v>841</v>
      </c>
      <c r="F1383" s="24" t="s">
        <v>4723</v>
      </c>
      <c r="G1383" s="31" t="s">
        <v>110</v>
      </c>
      <c r="H1383" s="24" t="s">
        <v>692</v>
      </c>
      <c r="I1383" s="31" t="s">
        <v>4724</v>
      </c>
      <c r="J1383" s="24" t="s">
        <v>4725</v>
      </c>
      <c r="K1383" s="36">
        <v>411</v>
      </c>
      <c r="L1383" s="36" t="s">
        <v>31</v>
      </c>
      <c r="M1383" s="31" t="s">
        <v>153</v>
      </c>
      <c r="N1383" s="24" t="s">
        <v>88</v>
      </c>
      <c r="O1383" s="24">
        <v>4</v>
      </c>
      <c r="P1383" s="24"/>
      <c r="Q1383" s="31" t="s">
        <v>34</v>
      </c>
      <c r="R1383" s="24"/>
      <c r="S1383" s="24"/>
      <c r="T1383" s="31" t="s">
        <v>35</v>
      </c>
      <c r="U1383" s="34"/>
      <c r="V1383" s="34"/>
      <c r="W1383" s="34" t="str">
        <f t="shared" si="0"/>
        <v/>
      </c>
      <c r="X1383" s="34" t="str">
        <f t="shared" si="1"/>
        <v/>
      </c>
    </row>
    <row r="1384" spans="1:24" ht="14.25" customHeight="1" x14ac:dyDescent="0.25">
      <c r="A1384" s="40">
        <v>0.89999999999999991</v>
      </c>
      <c r="B1384" s="24">
        <v>1.44</v>
      </c>
      <c r="C1384" s="24" t="s">
        <v>195</v>
      </c>
      <c r="D1384" s="24"/>
      <c r="E1384" s="36" t="s">
        <v>517</v>
      </c>
      <c r="F1384" s="24" t="s">
        <v>4726</v>
      </c>
      <c r="G1384" s="31" t="s">
        <v>110</v>
      </c>
      <c r="H1384" s="24" t="s">
        <v>28</v>
      </c>
      <c r="I1384" s="31" t="s">
        <v>4727</v>
      </c>
      <c r="J1384" s="24" t="s">
        <v>4728</v>
      </c>
      <c r="K1384" s="36">
        <v>495</v>
      </c>
      <c r="L1384" s="36" t="s">
        <v>31</v>
      </c>
      <c r="M1384" s="31" t="s">
        <v>1730</v>
      </c>
      <c r="N1384" s="24" t="s">
        <v>78</v>
      </c>
      <c r="O1384" s="24">
        <v>5</v>
      </c>
      <c r="P1384" s="24"/>
      <c r="Q1384" s="31" t="s">
        <v>34</v>
      </c>
      <c r="R1384" s="24"/>
      <c r="S1384" s="24"/>
      <c r="T1384" s="31" t="s">
        <v>35</v>
      </c>
      <c r="U1384" s="34"/>
      <c r="V1384" s="34"/>
      <c r="W1384" s="34" t="str">
        <f t="shared" si="0"/>
        <v/>
      </c>
      <c r="X1384" s="34" t="str">
        <f t="shared" si="1"/>
        <v/>
      </c>
    </row>
    <row r="1385" spans="1:24" ht="14.25" customHeight="1" x14ac:dyDescent="0.25">
      <c r="A1385" s="40">
        <v>0.33</v>
      </c>
      <c r="B1385" s="41">
        <v>0.97499999999999998</v>
      </c>
      <c r="C1385" s="24" t="s">
        <v>24</v>
      </c>
      <c r="D1385" s="24"/>
      <c r="E1385" s="24" t="s">
        <v>1725</v>
      </c>
      <c r="F1385" s="24" t="s">
        <v>4729</v>
      </c>
      <c r="G1385" s="31" t="s">
        <v>1727</v>
      </c>
      <c r="H1385" s="24" t="s">
        <v>28</v>
      </c>
      <c r="I1385" s="31" t="s">
        <v>4730</v>
      </c>
      <c r="J1385" s="24" t="s">
        <v>4731</v>
      </c>
      <c r="K1385" s="36">
        <v>130</v>
      </c>
      <c r="L1385" s="36" t="s">
        <v>31</v>
      </c>
      <c r="M1385" s="31" t="s">
        <v>622</v>
      </c>
      <c r="N1385" s="24" t="s">
        <v>33</v>
      </c>
      <c r="O1385" s="24">
        <v>6</v>
      </c>
      <c r="P1385" s="31" t="s">
        <v>623</v>
      </c>
      <c r="Q1385" s="31" t="s">
        <v>34</v>
      </c>
      <c r="R1385" s="24"/>
      <c r="S1385" s="24"/>
      <c r="T1385" s="31" t="s">
        <v>35</v>
      </c>
      <c r="U1385" s="34"/>
      <c r="V1385" s="34"/>
      <c r="W1385" s="34" t="str">
        <f t="shared" si="0"/>
        <v/>
      </c>
      <c r="X1385" s="34" t="str">
        <f t="shared" si="1"/>
        <v/>
      </c>
    </row>
    <row r="1386" spans="1:24" ht="14.25" customHeight="1" x14ac:dyDescent="0.25">
      <c r="A1386" s="40">
        <v>8</v>
      </c>
      <c r="B1386" s="24">
        <v>13</v>
      </c>
      <c r="C1386" s="24" t="s">
        <v>4732</v>
      </c>
      <c r="D1386" s="24"/>
      <c r="E1386" s="24" t="s">
        <v>73</v>
      </c>
      <c r="F1386" s="24" t="s">
        <v>4733</v>
      </c>
      <c r="G1386" s="31" t="s">
        <v>69</v>
      </c>
      <c r="H1386" s="24" t="s">
        <v>4732</v>
      </c>
      <c r="I1386" s="31" t="s">
        <v>4734</v>
      </c>
      <c r="J1386" s="24" t="s">
        <v>4735</v>
      </c>
      <c r="K1386" s="36">
        <v>655</v>
      </c>
      <c r="L1386" s="36" t="s">
        <v>31</v>
      </c>
      <c r="M1386" s="31" t="s">
        <v>1563</v>
      </c>
      <c r="N1386" s="24" t="s">
        <v>78</v>
      </c>
      <c r="O1386" s="24">
        <v>6</v>
      </c>
      <c r="P1386" s="24"/>
      <c r="Q1386" s="31" t="s">
        <v>34</v>
      </c>
      <c r="R1386" s="24"/>
      <c r="S1386" s="24"/>
      <c r="T1386" s="31" t="s">
        <v>35</v>
      </c>
      <c r="U1386" s="34"/>
      <c r="V1386" s="34"/>
      <c r="W1386" s="34" t="str">
        <f t="shared" si="0"/>
        <v/>
      </c>
      <c r="X1386" s="34" t="str">
        <f t="shared" si="1"/>
        <v/>
      </c>
    </row>
    <row r="1387" spans="1:24" ht="14.25" customHeight="1" x14ac:dyDescent="0.25">
      <c r="A1387" s="40">
        <v>0.40320000000000006</v>
      </c>
      <c r="B1387" s="41">
        <v>2.4</v>
      </c>
      <c r="C1387" s="24" t="s">
        <v>195</v>
      </c>
      <c r="D1387" s="24"/>
      <c r="E1387" s="24" t="s">
        <v>1496</v>
      </c>
      <c r="F1387" s="31" t="s">
        <v>4736</v>
      </c>
      <c r="G1387" s="27" t="s">
        <v>39</v>
      </c>
      <c r="H1387" s="24" t="s">
        <v>28</v>
      </c>
      <c r="I1387" s="31" t="s">
        <v>4737</v>
      </c>
      <c r="J1387" s="24" t="s">
        <v>4738</v>
      </c>
      <c r="K1387" s="36">
        <v>273</v>
      </c>
      <c r="L1387" s="36" t="s">
        <v>31</v>
      </c>
      <c r="M1387" s="31" t="s">
        <v>318</v>
      </c>
      <c r="N1387" s="24" t="s">
        <v>33</v>
      </c>
      <c r="O1387" s="24">
        <v>3</v>
      </c>
      <c r="P1387" s="24"/>
      <c r="Q1387" s="31" t="s">
        <v>34</v>
      </c>
      <c r="R1387" s="49"/>
      <c r="S1387" s="49"/>
      <c r="T1387" s="31" t="s">
        <v>35</v>
      </c>
      <c r="U1387" s="34"/>
      <c r="V1387" s="34"/>
      <c r="W1387" s="34" t="str">
        <f t="shared" si="0"/>
        <v/>
      </c>
      <c r="X1387" s="34" t="str">
        <f t="shared" si="1"/>
        <v/>
      </c>
    </row>
    <row r="1388" spans="1:24" ht="14.25" customHeight="1" x14ac:dyDescent="0.25">
      <c r="A1388" s="40">
        <v>0.99</v>
      </c>
      <c r="B1388" s="41" t="s">
        <v>4739</v>
      </c>
      <c r="C1388" s="24" t="s">
        <v>115</v>
      </c>
      <c r="D1388" s="24"/>
      <c r="E1388" s="31" t="s">
        <v>603</v>
      </c>
      <c r="F1388" s="24" t="s">
        <v>4740</v>
      </c>
      <c r="G1388" s="31" t="s">
        <v>110</v>
      </c>
      <c r="H1388" s="24" t="s">
        <v>84</v>
      </c>
      <c r="I1388" s="31" t="s">
        <v>4741</v>
      </c>
      <c r="J1388" s="24" t="s">
        <v>4742</v>
      </c>
      <c r="K1388" s="53">
        <v>276</v>
      </c>
      <c r="L1388" s="53" t="s">
        <v>31</v>
      </c>
      <c r="M1388" s="62" t="s">
        <v>87</v>
      </c>
      <c r="N1388" s="24" t="s">
        <v>88</v>
      </c>
      <c r="O1388" s="24">
        <v>3</v>
      </c>
      <c r="P1388" s="24"/>
      <c r="Q1388" s="31" t="s">
        <v>34</v>
      </c>
      <c r="R1388" s="49"/>
      <c r="S1388" s="49"/>
      <c r="T1388" s="31" t="s">
        <v>35</v>
      </c>
      <c r="U1388" s="34"/>
      <c r="V1388" s="34"/>
      <c r="W1388" s="34" t="str">
        <f t="shared" si="0"/>
        <v/>
      </c>
      <c r="X1388" s="34" t="str">
        <f t="shared" si="1"/>
        <v/>
      </c>
    </row>
    <row r="1389" spans="1:24" ht="14.25" customHeight="1" x14ac:dyDescent="0.25">
      <c r="A1389" s="40">
        <v>0.95</v>
      </c>
      <c r="B1389" s="41" t="s">
        <v>4743</v>
      </c>
      <c r="C1389" s="24" t="s">
        <v>348</v>
      </c>
      <c r="D1389" s="24"/>
      <c r="E1389" s="24" t="s">
        <v>846</v>
      </c>
      <c r="F1389" s="24" t="s">
        <v>4744</v>
      </c>
      <c r="G1389" s="31" t="s">
        <v>110</v>
      </c>
      <c r="H1389" s="24" t="s">
        <v>84</v>
      </c>
      <c r="I1389" s="31" t="s">
        <v>4745</v>
      </c>
      <c r="J1389" s="24" t="s">
        <v>4746</v>
      </c>
      <c r="K1389" s="53">
        <v>277</v>
      </c>
      <c r="L1389" s="53" t="s">
        <v>31</v>
      </c>
      <c r="M1389" s="62" t="s">
        <v>87</v>
      </c>
      <c r="N1389" s="24" t="s">
        <v>88</v>
      </c>
      <c r="O1389" s="24">
        <v>3</v>
      </c>
      <c r="P1389" s="24"/>
      <c r="Q1389" s="31" t="s">
        <v>34</v>
      </c>
      <c r="R1389" s="49"/>
      <c r="S1389" s="49"/>
      <c r="T1389" s="31" t="s">
        <v>35</v>
      </c>
      <c r="U1389" s="34"/>
      <c r="V1389" s="34"/>
      <c r="W1389" s="34" t="str">
        <f t="shared" si="0"/>
        <v/>
      </c>
      <c r="X1389" s="34" t="str">
        <f t="shared" si="1"/>
        <v/>
      </c>
    </row>
    <row r="1390" spans="1:24" ht="14.25" customHeight="1" x14ac:dyDescent="0.25">
      <c r="A1390" s="40">
        <v>0.99</v>
      </c>
      <c r="B1390" s="41" t="s">
        <v>4747</v>
      </c>
      <c r="C1390" s="24" t="s">
        <v>24</v>
      </c>
      <c r="D1390" s="24"/>
      <c r="E1390" s="24" t="s">
        <v>3562</v>
      </c>
      <c r="F1390" s="24" t="s">
        <v>4748</v>
      </c>
      <c r="G1390" s="31" t="s">
        <v>83</v>
      </c>
      <c r="H1390" s="24" t="s">
        <v>84</v>
      </c>
      <c r="I1390" s="31" t="s">
        <v>4749</v>
      </c>
      <c r="J1390" s="24" t="s">
        <v>4750</v>
      </c>
      <c r="K1390" s="36">
        <v>278</v>
      </c>
      <c r="L1390" s="36" t="s">
        <v>31</v>
      </c>
      <c r="M1390" s="31" t="s">
        <v>87</v>
      </c>
      <c r="N1390" s="24" t="s">
        <v>88</v>
      </c>
      <c r="O1390" s="24">
        <v>3</v>
      </c>
      <c r="P1390" s="24"/>
      <c r="Q1390" s="31" t="s">
        <v>34</v>
      </c>
      <c r="R1390" s="49"/>
      <c r="S1390" s="49"/>
      <c r="T1390" s="31" t="s">
        <v>35</v>
      </c>
      <c r="U1390" s="34"/>
      <c r="V1390" s="34"/>
      <c r="W1390" s="34" t="str">
        <f t="shared" si="0"/>
        <v/>
      </c>
      <c r="X1390" s="34" t="str">
        <f t="shared" si="1"/>
        <v/>
      </c>
    </row>
    <row r="1391" spans="1:24" ht="14.25" customHeight="1" x14ac:dyDescent="0.25">
      <c r="A1391" s="40">
        <v>0.47499999999999998</v>
      </c>
      <c r="B1391" s="41" t="s">
        <v>4751</v>
      </c>
      <c r="C1391" s="24" t="s">
        <v>24</v>
      </c>
      <c r="D1391" s="24"/>
      <c r="E1391" s="24" t="s">
        <v>3562</v>
      </c>
      <c r="F1391" s="24" t="s">
        <v>4752</v>
      </c>
      <c r="G1391" s="27" t="s">
        <v>83</v>
      </c>
      <c r="H1391" s="24" t="s">
        <v>84</v>
      </c>
      <c r="I1391" s="31" t="s">
        <v>4753</v>
      </c>
      <c r="J1391" s="24" t="s">
        <v>4754</v>
      </c>
      <c r="K1391" s="36">
        <v>273</v>
      </c>
      <c r="L1391" s="36" t="s">
        <v>31</v>
      </c>
      <c r="M1391" s="31" t="s">
        <v>87</v>
      </c>
      <c r="N1391" s="24" t="s">
        <v>88</v>
      </c>
      <c r="O1391" s="24">
        <v>3</v>
      </c>
      <c r="P1391" s="24"/>
      <c r="Q1391" s="31" t="s">
        <v>34</v>
      </c>
      <c r="R1391" s="49"/>
      <c r="S1391" s="49"/>
      <c r="T1391" s="31" t="s">
        <v>35</v>
      </c>
      <c r="U1391" s="34"/>
      <c r="V1391" s="34"/>
      <c r="W1391" s="34" t="str">
        <f t="shared" si="0"/>
        <v/>
      </c>
      <c r="X1391" s="34" t="str">
        <f t="shared" si="1"/>
        <v/>
      </c>
    </row>
    <row r="1392" spans="1:24" ht="14.25" customHeight="1" x14ac:dyDescent="0.25">
      <c r="A1392" s="40">
        <v>1.071</v>
      </c>
      <c r="B1392" s="41" t="s">
        <v>4755</v>
      </c>
      <c r="C1392" s="24" t="s">
        <v>348</v>
      </c>
      <c r="D1392" s="24"/>
      <c r="E1392" s="31" t="s">
        <v>1124</v>
      </c>
      <c r="F1392" s="24" t="s">
        <v>4756</v>
      </c>
      <c r="G1392" s="31" t="s">
        <v>27</v>
      </c>
      <c r="H1392" s="24" t="s">
        <v>84</v>
      </c>
      <c r="I1392" s="31" t="s">
        <v>4757</v>
      </c>
      <c r="J1392" s="24" t="s">
        <v>4758</v>
      </c>
      <c r="K1392" s="36">
        <v>275</v>
      </c>
      <c r="L1392" s="36" t="s">
        <v>31</v>
      </c>
      <c r="M1392" s="31" t="s">
        <v>87</v>
      </c>
      <c r="N1392" s="24" t="s">
        <v>88</v>
      </c>
      <c r="O1392" s="24">
        <v>3</v>
      </c>
      <c r="P1392" s="24"/>
      <c r="Q1392" s="31" t="s">
        <v>34</v>
      </c>
      <c r="R1392" s="49"/>
      <c r="S1392" s="49"/>
      <c r="T1392" s="31" t="s">
        <v>35</v>
      </c>
      <c r="U1392" s="34"/>
      <c r="V1392" s="34"/>
      <c r="W1392" s="34" t="str">
        <f t="shared" si="0"/>
        <v/>
      </c>
      <c r="X1392" s="34" t="str">
        <f t="shared" si="1"/>
        <v/>
      </c>
    </row>
    <row r="1393" spans="1:24" ht="14.25" customHeight="1" x14ac:dyDescent="0.25">
      <c r="A1393" s="40">
        <v>24.6</v>
      </c>
      <c r="B1393" s="41" t="s">
        <v>114</v>
      </c>
      <c r="C1393" s="24" t="s">
        <v>49</v>
      </c>
      <c r="D1393" s="24"/>
      <c r="E1393" s="31" t="s">
        <v>4759</v>
      </c>
      <c r="F1393" s="24" t="s">
        <v>4760</v>
      </c>
      <c r="G1393" s="27" t="s">
        <v>93</v>
      </c>
      <c r="H1393" s="24" t="s">
        <v>40</v>
      </c>
      <c r="I1393" s="31" t="s">
        <v>4761</v>
      </c>
      <c r="J1393" s="24" t="s">
        <v>4762</v>
      </c>
      <c r="K1393" s="36">
        <v>179</v>
      </c>
      <c r="L1393" s="36" t="s">
        <v>31</v>
      </c>
      <c r="M1393" s="31" t="s">
        <v>128</v>
      </c>
      <c r="N1393" s="24" t="s">
        <v>129</v>
      </c>
      <c r="O1393" s="24">
        <v>2</v>
      </c>
      <c r="P1393" s="24"/>
      <c r="Q1393" s="31" t="s">
        <v>34</v>
      </c>
      <c r="R1393" s="24" t="s">
        <v>45</v>
      </c>
      <c r="S1393" s="24"/>
      <c r="T1393" s="31" t="s">
        <v>35</v>
      </c>
      <c r="U1393" s="34"/>
      <c r="V1393" s="34"/>
      <c r="W1393" s="34" t="str">
        <f t="shared" si="0"/>
        <v/>
      </c>
      <c r="X1393" s="34" t="str">
        <f t="shared" si="1"/>
        <v/>
      </c>
    </row>
    <row r="1394" spans="1:24" ht="14.25" customHeight="1" x14ac:dyDescent="0.25">
      <c r="A1394" s="40">
        <v>15.84</v>
      </c>
      <c r="B1394" s="40">
        <v>18</v>
      </c>
      <c r="C1394" s="24" t="s">
        <v>36</v>
      </c>
      <c r="D1394" s="24"/>
      <c r="E1394" s="24" t="s">
        <v>4763</v>
      </c>
      <c r="F1394" s="24" t="s">
        <v>4764</v>
      </c>
      <c r="G1394" s="31" t="s">
        <v>934</v>
      </c>
      <c r="H1394" s="24" t="s">
        <v>40</v>
      </c>
      <c r="I1394" s="31" t="s">
        <v>4765</v>
      </c>
      <c r="J1394" s="24" t="s">
        <v>4766</v>
      </c>
      <c r="K1394" s="36">
        <v>821</v>
      </c>
      <c r="L1394" s="36" t="s">
        <v>31</v>
      </c>
      <c r="M1394" s="31" t="s">
        <v>2186</v>
      </c>
      <c r="N1394" s="24" t="s">
        <v>58</v>
      </c>
      <c r="O1394" s="24">
        <v>8</v>
      </c>
      <c r="P1394" s="24"/>
      <c r="Q1394" s="31" t="s">
        <v>34</v>
      </c>
      <c r="R1394" s="24"/>
      <c r="S1394" s="24"/>
      <c r="T1394" s="31" t="s">
        <v>35</v>
      </c>
      <c r="U1394" s="34"/>
      <c r="V1394" s="34"/>
      <c r="W1394" s="34" t="str">
        <f t="shared" si="0"/>
        <v/>
      </c>
      <c r="X1394" s="34" t="str">
        <f t="shared" si="1"/>
        <v/>
      </c>
    </row>
    <row r="1395" spans="1:24" ht="14.25" customHeight="1" x14ac:dyDescent="0.25">
      <c r="A1395" s="40">
        <v>0.62901098901098906</v>
      </c>
      <c r="B1395" s="41">
        <v>1.5428571428571429</v>
      </c>
      <c r="C1395" s="24" t="s">
        <v>24</v>
      </c>
      <c r="D1395" s="24"/>
      <c r="E1395" s="24" t="s">
        <v>297</v>
      </c>
      <c r="F1395" s="24" t="s">
        <v>4767</v>
      </c>
      <c r="G1395" s="31" t="s">
        <v>321</v>
      </c>
      <c r="H1395" s="24" t="s">
        <v>28</v>
      </c>
      <c r="I1395" s="31" t="s">
        <v>4768</v>
      </c>
      <c r="J1395" s="24" t="s">
        <v>4769</v>
      </c>
      <c r="K1395" s="36">
        <v>132</v>
      </c>
      <c r="L1395" s="36" t="s">
        <v>31</v>
      </c>
      <c r="M1395" s="31" t="s">
        <v>622</v>
      </c>
      <c r="N1395" s="24" t="s">
        <v>33</v>
      </c>
      <c r="O1395" s="24">
        <v>6</v>
      </c>
      <c r="P1395" s="31" t="s">
        <v>623</v>
      </c>
      <c r="Q1395" s="31" t="s">
        <v>34</v>
      </c>
      <c r="R1395" s="24"/>
      <c r="S1395" s="24" t="s">
        <v>329</v>
      </c>
      <c r="T1395" s="31" t="s">
        <v>35</v>
      </c>
      <c r="U1395" s="34"/>
      <c r="V1395" s="34"/>
      <c r="W1395" s="34" t="str">
        <f t="shared" si="0"/>
        <v/>
      </c>
      <c r="X1395" s="34" t="str">
        <f t="shared" si="1"/>
        <v/>
      </c>
    </row>
    <row r="1396" spans="1:24" ht="14.25" customHeight="1" x14ac:dyDescent="0.25">
      <c r="A1396" s="40">
        <v>1.7954285714285716</v>
      </c>
      <c r="B1396" s="41">
        <v>3.4285714285714284</v>
      </c>
      <c r="C1396" s="24" t="s">
        <v>195</v>
      </c>
      <c r="D1396" s="24"/>
      <c r="E1396" s="24" t="s">
        <v>2981</v>
      </c>
      <c r="F1396" s="24" t="s">
        <v>4770</v>
      </c>
      <c r="G1396" s="31" t="s">
        <v>27</v>
      </c>
      <c r="H1396" s="24" t="s">
        <v>28</v>
      </c>
      <c r="I1396" s="31" t="s">
        <v>4771</v>
      </c>
      <c r="J1396" s="24" t="s">
        <v>4772</v>
      </c>
      <c r="K1396" s="36">
        <v>133</v>
      </c>
      <c r="L1396" s="36" t="s">
        <v>31</v>
      </c>
      <c r="M1396" s="31" t="s">
        <v>622</v>
      </c>
      <c r="N1396" s="24" t="s">
        <v>33</v>
      </c>
      <c r="O1396" s="24">
        <v>6</v>
      </c>
      <c r="P1396" s="31" t="s">
        <v>623</v>
      </c>
      <c r="Q1396" s="31" t="s">
        <v>34</v>
      </c>
      <c r="R1396" s="24"/>
      <c r="S1396" s="24" t="s">
        <v>329</v>
      </c>
      <c r="T1396" s="31" t="s">
        <v>35</v>
      </c>
      <c r="U1396" s="34"/>
      <c r="V1396" s="34"/>
      <c r="W1396" s="34" t="str">
        <f t="shared" si="0"/>
        <v/>
      </c>
      <c r="X1396" s="34" t="str">
        <f t="shared" si="1"/>
        <v/>
      </c>
    </row>
    <row r="1397" spans="1:24" ht="14.25" customHeight="1" x14ac:dyDescent="0.25">
      <c r="A1397" s="41">
        <v>0.26900000000000002</v>
      </c>
      <c r="B1397" s="40" t="s">
        <v>4773</v>
      </c>
      <c r="C1397" s="24" t="s">
        <v>115</v>
      </c>
      <c r="D1397" s="24"/>
      <c r="E1397" s="24" t="s">
        <v>122</v>
      </c>
      <c r="F1397" s="24" t="s">
        <v>4774</v>
      </c>
      <c r="G1397" s="31" t="s">
        <v>93</v>
      </c>
      <c r="H1397" s="24" t="s">
        <v>84</v>
      </c>
      <c r="I1397" s="31" t="s">
        <v>4775</v>
      </c>
      <c r="J1397" s="24" t="s">
        <v>4776</v>
      </c>
      <c r="K1397" s="36">
        <v>254</v>
      </c>
      <c r="L1397" s="36" t="s">
        <v>31</v>
      </c>
      <c r="M1397" s="31" t="s">
        <v>838</v>
      </c>
      <c r="N1397" s="24" t="s">
        <v>839</v>
      </c>
      <c r="O1397" s="24">
        <v>3</v>
      </c>
      <c r="P1397" s="24"/>
      <c r="Q1397" s="31" t="s">
        <v>34</v>
      </c>
      <c r="R1397" s="49"/>
      <c r="S1397" s="49"/>
      <c r="T1397" s="31" t="s">
        <v>35</v>
      </c>
      <c r="U1397" s="34"/>
      <c r="V1397" s="34"/>
      <c r="W1397" s="34" t="str">
        <f t="shared" si="0"/>
        <v/>
      </c>
      <c r="X1397" s="34" t="str">
        <f t="shared" si="1"/>
        <v/>
      </c>
    </row>
    <row r="1398" spans="1:24" ht="14.25" customHeight="1" x14ac:dyDescent="0.25">
      <c r="A1398" s="40">
        <v>1.0900000000000001</v>
      </c>
      <c r="B1398" s="41" t="s">
        <v>491</v>
      </c>
      <c r="C1398" s="24" t="s">
        <v>348</v>
      </c>
      <c r="D1398" s="24"/>
      <c r="E1398" s="24" t="s">
        <v>122</v>
      </c>
      <c r="F1398" s="24" t="s">
        <v>4777</v>
      </c>
      <c r="G1398" s="31" t="s">
        <v>110</v>
      </c>
      <c r="H1398" s="24" t="s">
        <v>84</v>
      </c>
      <c r="I1398" s="31" t="s">
        <v>4778</v>
      </c>
      <c r="J1398" s="24" t="s">
        <v>4779</v>
      </c>
      <c r="K1398" s="36">
        <v>255</v>
      </c>
      <c r="L1398" s="36" t="s">
        <v>31</v>
      </c>
      <c r="M1398" s="31" t="s">
        <v>838</v>
      </c>
      <c r="N1398" s="24" t="s">
        <v>839</v>
      </c>
      <c r="O1398" s="24">
        <v>3</v>
      </c>
      <c r="P1398" s="24"/>
      <c r="Q1398" s="31" t="s">
        <v>34</v>
      </c>
      <c r="R1398" s="49"/>
      <c r="S1398" s="49"/>
      <c r="T1398" s="31" t="s">
        <v>35</v>
      </c>
      <c r="U1398" s="34"/>
      <c r="V1398" s="34"/>
      <c r="W1398" s="34" t="str">
        <f t="shared" si="0"/>
        <v/>
      </c>
      <c r="X1398" s="34" t="str">
        <f t="shared" si="1"/>
        <v/>
      </c>
    </row>
    <row r="1399" spans="1:24" ht="14.25" customHeight="1" x14ac:dyDescent="0.25">
      <c r="A1399" s="36">
        <v>2.9</v>
      </c>
      <c r="B1399" s="24" t="s">
        <v>4780</v>
      </c>
      <c r="C1399" s="24" t="s">
        <v>36</v>
      </c>
      <c r="D1399" s="24"/>
      <c r="E1399" s="24" t="s">
        <v>79</v>
      </c>
      <c r="F1399" s="24" t="s">
        <v>4781</v>
      </c>
      <c r="G1399" s="31" t="s">
        <v>69</v>
      </c>
      <c r="H1399" s="24" t="s">
        <v>40</v>
      </c>
      <c r="I1399" s="31" t="s">
        <v>4782</v>
      </c>
      <c r="J1399" s="24" t="s">
        <v>4783</v>
      </c>
      <c r="K1399" s="36">
        <v>60</v>
      </c>
      <c r="L1399" s="36" t="s">
        <v>31</v>
      </c>
      <c r="M1399" s="31" t="s">
        <v>255</v>
      </c>
      <c r="N1399" s="24" t="s">
        <v>185</v>
      </c>
      <c r="O1399" s="24">
        <v>1</v>
      </c>
      <c r="P1399" s="24"/>
      <c r="Q1399" s="31" t="s">
        <v>66</v>
      </c>
      <c r="R1399" s="24" t="s">
        <v>45</v>
      </c>
      <c r="S1399" s="24"/>
      <c r="T1399" s="31" t="s">
        <v>35</v>
      </c>
      <c r="U1399" s="34"/>
      <c r="V1399" s="34"/>
      <c r="W1399" s="34" t="str">
        <f t="shared" si="0"/>
        <v/>
      </c>
      <c r="X1399" s="34" t="str">
        <f t="shared" si="1"/>
        <v/>
      </c>
    </row>
    <row r="1400" spans="1:24" ht="14.25" customHeight="1" x14ac:dyDescent="0.25">
      <c r="A1400" s="22">
        <v>55</v>
      </c>
      <c r="B1400" s="24">
        <v>60</v>
      </c>
      <c r="C1400" s="24" t="s">
        <v>854</v>
      </c>
      <c r="D1400" s="31" t="s">
        <v>818</v>
      </c>
      <c r="E1400" s="24" t="s">
        <v>483</v>
      </c>
      <c r="F1400" s="24" t="s">
        <v>4784</v>
      </c>
      <c r="G1400" s="31" t="s">
        <v>856</v>
      </c>
      <c r="H1400" s="24" t="s">
        <v>40</v>
      </c>
      <c r="I1400" s="31" t="s">
        <v>4785</v>
      </c>
      <c r="J1400" s="24" t="s">
        <v>4786</v>
      </c>
      <c r="K1400" s="36">
        <v>45</v>
      </c>
      <c r="L1400" s="36" t="s">
        <v>31</v>
      </c>
      <c r="M1400" s="31" t="s">
        <v>859</v>
      </c>
      <c r="N1400" s="24">
        <v>2018</v>
      </c>
      <c r="O1400" s="31" t="s">
        <v>860</v>
      </c>
      <c r="P1400" s="24" t="s">
        <v>44</v>
      </c>
      <c r="Q1400" s="31" t="s">
        <v>34</v>
      </c>
      <c r="R1400" s="24" t="s">
        <v>45</v>
      </c>
      <c r="S1400" s="24" t="s">
        <v>44</v>
      </c>
      <c r="T1400" s="31" t="s">
        <v>35</v>
      </c>
      <c r="U1400" s="34"/>
      <c r="V1400" s="34"/>
      <c r="W1400" s="34" t="str">
        <f t="shared" si="0"/>
        <v/>
      </c>
      <c r="X1400" s="34" t="str">
        <f t="shared" si="1"/>
        <v/>
      </c>
    </row>
    <row r="1401" spans="1:24" ht="14.25" customHeight="1" x14ac:dyDescent="0.25">
      <c r="A1401" s="22">
        <v>28</v>
      </c>
      <c r="B1401" s="23">
        <v>28.799999237060501</v>
      </c>
      <c r="C1401" s="24" t="s">
        <v>49</v>
      </c>
      <c r="D1401" s="31" t="s">
        <v>171</v>
      </c>
      <c r="E1401" s="25" t="s">
        <v>37</v>
      </c>
      <c r="F1401" s="25" t="s">
        <v>4787</v>
      </c>
      <c r="G1401" s="27" t="s">
        <v>39</v>
      </c>
      <c r="H1401" s="25" t="s">
        <v>40</v>
      </c>
      <c r="I1401" s="31" t="s">
        <v>4788</v>
      </c>
      <c r="J1401" s="25" t="s">
        <v>4789</v>
      </c>
      <c r="K1401" s="30">
        <v>51</v>
      </c>
      <c r="L1401" s="30" t="s">
        <v>31</v>
      </c>
      <c r="M1401" s="31" t="s">
        <v>43</v>
      </c>
      <c r="N1401" s="24">
        <v>2018</v>
      </c>
      <c r="O1401" s="24">
        <v>51</v>
      </c>
      <c r="P1401" s="24" t="s">
        <v>44</v>
      </c>
      <c r="Q1401" s="31" t="s">
        <v>34</v>
      </c>
      <c r="R1401" s="24" t="s">
        <v>45</v>
      </c>
      <c r="S1401" s="24" t="s">
        <v>44</v>
      </c>
      <c r="T1401" s="31" t="s">
        <v>35</v>
      </c>
      <c r="U1401" s="34"/>
      <c r="V1401" s="34"/>
      <c r="W1401" s="34" t="str">
        <f t="shared" si="0"/>
        <v/>
      </c>
      <c r="X1401" s="34" t="str">
        <f t="shared" si="1"/>
        <v/>
      </c>
    </row>
    <row r="1402" spans="1:24" ht="14.25" customHeight="1" x14ac:dyDescent="0.25">
      <c r="A1402" s="22">
        <v>28</v>
      </c>
      <c r="B1402" s="23">
        <v>28.799999237060501</v>
      </c>
      <c r="C1402" s="24" t="s">
        <v>49</v>
      </c>
      <c r="D1402" s="31" t="s">
        <v>171</v>
      </c>
      <c r="E1402" s="25" t="s">
        <v>37</v>
      </c>
      <c r="F1402" s="25" t="s">
        <v>4787</v>
      </c>
      <c r="G1402" s="27" t="s">
        <v>46</v>
      </c>
      <c r="H1402" s="25" t="s">
        <v>40</v>
      </c>
      <c r="I1402" s="31" t="s">
        <v>4788</v>
      </c>
      <c r="J1402" s="25" t="s">
        <v>4789</v>
      </c>
      <c r="K1402" s="35">
        <v>51</v>
      </c>
      <c r="L1402" s="35" t="s">
        <v>47</v>
      </c>
      <c r="M1402" s="31" t="s">
        <v>43</v>
      </c>
      <c r="N1402" s="24">
        <v>2018</v>
      </c>
      <c r="O1402" s="24">
        <v>51</v>
      </c>
      <c r="P1402" s="24" t="s">
        <v>44</v>
      </c>
      <c r="Q1402" s="31" t="s">
        <v>34</v>
      </c>
      <c r="R1402" s="24" t="s">
        <v>45</v>
      </c>
      <c r="S1402" s="24" t="s">
        <v>44</v>
      </c>
      <c r="T1402" s="31" t="s">
        <v>35</v>
      </c>
      <c r="U1402" s="34"/>
      <c r="V1402" s="34"/>
      <c r="W1402" s="34" t="str">
        <f t="shared" si="0"/>
        <v/>
      </c>
      <c r="X1402" s="34" t="str">
        <f t="shared" si="1"/>
        <v/>
      </c>
    </row>
    <row r="1403" spans="1:24" ht="14.25" customHeight="1" x14ac:dyDescent="0.25">
      <c r="A1403" s="22">
        <v>28</v>
      </c>
      <c r="B1403" s="23">
        <v>28.799999237060501</v>
      </c>
      <c r="C1403" s="24" t="s">
        <v>49</v>
      </c>
      <c r="D1403" s="31" t="s">
        <v>171</v>
      </c>
      <c r="E1403" s="25" t="s">
        <v>37</v>
      </c>
      <c r="F1403" s="25" t="s">
        <v>4787</v>
      </c>
      <c r="G1403" s="31" t="s">
        <v>27</v>
      </c>
      <c r="H1403" s="25" t="s">
        <v>40</v>
      </c>
      <c r="I1403" s="31" t="s">
        <v>4788</v>
      </c>
      <c r="J1403" s="25" t="s">
        <v>4789</v>
      </c>
      <c r="K1403" s="35">
        <v>51</v>
      </c>
      <c r="L1403" s="35" t="s">
        <v>48</v>
      </c>
      <c r="M1403" s="31" t="s">
        <v>43</v>
      </c>
      <c r="N1403" s="24">
        <v>2018</v>
      </c>
      <c r="O1403" s="24">
        <v>51</v>
      </c>
      <c r="P1403" s="24" t="s">
        <v>44</v>
      </c>
      <c r="Q1403" s="31" t="s">
        <v>34</v>
      </c>
      <c r="R1403" s="24" t="s">
        <v>45</v>
      </c>
      <c r="S1403" s="24" t="s">
        <v>44</v>
      </c>
      <c r="T1403" s="31" t="s">
        <v>35</v>
      </c>
      <c r="U1403" s="34"/>
      <c r="V1403" s="34"/>
      <c r="W1403" s="34" t="str">
        <f t="shared" si="0"/>
        <v/>
      </c>
      <c r="X1403" s="34" t="str">
        <f t="shared" si="1"/>
        <v/>
      </c>
    </row>
    <row r="1404" spans="1:24" ht="14.25" customHeight="1" x14ac:dyDescent="0.25">
      <c r="A1404" s="22">
        <v>274</v>
      </c>
      <c r="B1404" s="24" t="s">
        <v>4790</v>
      </c>
      <c r="C1404" s="24" t="s">
        <v>4791</v>
      </c>
      <c r="D1404" s="31" t="s">
        <v>818</v>
      </c>
      <c r="E1404" s="24" t="s">
        <v>4792</v>
      </c>
      <c r="F1404" s="24" t="s">
        <v>4793</v>
      </c>
      <c r="G1404" s="31" t="s">
        <v>69</v>
      </c>
      <c r="H1404" s="24" t="s">
        <v>40</v>
      </c>
      <c r="I1404" s="31" t="s">
        <v>4794</v>
      </c>
      <c r="J1404" s="24" t="s">
        <v>4795</v>
      </c>
      <c r="K1404" s="36">
        <v>46</v>
      </c>
      <c r="L1404" s="36" t="s">
        <v>31</v>
      </c>
      <c r="M1404" s="31" t="s">
        <v>859</v>
      </c>
      <c r="N1404" s="24">
        <v>2018</v>
      </c>
      <c r="O1404" s="24">
        <v>50</v>
      </c>
      <c r="P1404" s="24" t="s">
        <v>44</v>
      </c>
      <c r="Q1404" s="31" t="s">
        <v>34</v>
      </c>
      <c r="R1404" s="24" t="s">
        <v>45</v>
      </c>
      <c r="S1404" s="24" t="s">
        <v>44</v>
      </c>
      <c r="T1404" s="31" t="s">
        <v>35</v>
      </c>
      <c r="U1404" s="34"/>
      <c r="V1404" s="34"/>
      <c r="W1404" s="34" t="str">
        <f t="shared" si="0"/>
        <v/>
      </c>
      <c r="X1404" s="34" t="str">
        <f t="shared" si="1"/>
        <v/>
      </c>
    </row>
    <row r="1405" spans="1:24" ht="14.25" customHeight="1" x14ac:dyDescent="0.25">
      <c r="A1405" s="22">
        <v>714</v>
      </c>
      <c r="B1405" s="31" t="s">
        <v>4796</v>
      </c>
      <c r="C1405" s="24" t="s">
        <v>4797</v>
      </c>
      <c r="D1405" s="24"/>
      <c r="E1405" s="24" t="s">
        <v>4792</v>
      </c>
      <c r="F1405" s="24" t="s">
        <v>4798</v>
      </c>
      <c r="G1405" s="31" t="s">
        <v>69</v>
      </c>
      <c r="H1405" s="24" t="s">
        <v>84</v>
      </c>
      <c r="I1405" s="24"/>
      <c r="J1405" s="24" t="s">
        <v>4799</v>
      </c>
      <c r="K1405" s="36">
        <v>47</v>
      </c>
      <c r="L1405" s="36" t="s">
        <v>31</v>
      </c>
      <c r="M1405" s="31" t="s">
        <v>859</v>
      </c>
      <c r="N1405" s="24">
        <v>2018</v>
      </c>
      <c r="O1405" s="24">
        <v>50</v>
      </c>
      <c r="P1405" s="24" t="s">
        <v>44</v>
      </c>
      <c r="Q1405" s="31" t="s">
        <v>34</v>
      </c>
      <c r="R1405" s="24" t="s">
        <v>45</v>
      </c>
      <c r="S1405" s="24" t="s">
        <v>44</v>
      </c>
      <c r="T1405" s="31" t="s">
        <v>35</v>
      </c>
      <c r="U1405" s="34"/>
      <c r="V1405" s="34"/>
      <c r="W1405" s="34" t="str">
        <f t="shared" si="0"/>
        <v/>
      </c>
      <c r="X1405" s="34" t="str">
        <f t="shared" si="1"/>
        <v/>
      </c>
    </row>
    <row r="1406" spans="1:24" ht="14.25" customHeight="1" x14ac:dyDescent="0.25">
      <c r="A1406" s="22">
        <v>1088.8499999999999</v>
      </c>
      <c r="B1406" s="31" t="s">
        <v>4800</v>
      </c>
      <c r="C1406" s="24" t="s">
        <v>4797</v>
      </c>
      <c r="D1406" s="24"/>
      <c r="E1406" s="24" t="s">
        <v>4792</v>
      </c>
      <c r="F1406" s="24" t="s">
        <v>4801</v>
      </c>
      <c r="G1406" s="31" t="s">
        <v>69</v>
      </c>
      <c r="H1406" s="24" t="s">
        <v>84</v>
      </c>
      <c r="I1406" s="24"/>
      <c r="J1406" s="24" t="s">
        <v>4802</v>
      </c>
      <c r="K1406" s="36">
        <v>48</v>
      </c>
      <c r="L1406" s="36" t="s">
        <v>31</v>
      </c>
      <c r="M1406" s="31" t="s">
        <v>859</v>
      </c>
      <c r="N1406" s="24">
        <v>2018</v>
      </c>
      <c r="O1406" s="24">
        <v>50</v>
      </c>
      <c r="P1406" s="24" t="s">
        <v>44</v>
      </c>
      <c r="Q1406" s="31" t="s">
        <v>34</v>
      </c>
      <c r="R1406" s="24" t="s">
        <v>45</v>
      </c>
      <c r="S1406" s="24" t="s">
        <v>44</v>
      </c>
      <c r="T1406" s="31" t="s">
        <v>35</v>
      </c>
      <c r="U1406" s="34"/>
      <c r="V1406" s="34"/>
      <c r="W1406" s="34" t="str">
        <f t="shared" si="0"/>
        <v/>
      </c>
      <c r="X1406" s="34" t="str">
        <f t="shared" si="1"/>
        <v/>
      </c>
    </row>
    <row r="1407" spans="1:24" ht="14.25" customHeight="1" x14ac:dyDescent="0.25">
      <c r="A1407" s="22">
        <v>825</v>
      </c>
      <c r="B1407" s="24" t="s">
        <v>4803</v>
      </c>
      <c r="C1407" s="24" t="s">
        <v>4804</v>
      </c>
      <c r="D1407" s="31" t="s">
        <v>818</v>
      </c>
      <c r="E1407" s="24" t="s">
        <v>4792</v>
      </c>
      <c r="F1407" s="24" t="s">
        <v>4805</v>
      </c>
      <c r="G1407" s="31" t="s">
        <v>69</v>
      </c>
      <c r="H1407" s="24" t="s">
        <v>40</v>
      </c>
      <c r="I1407" s="31" t="s">
        <v>4806</v>
      </c>
      <c r="J1407" s="24" t="s">
        <v>4807</v>
      </c>
      <c r="K1407" s="36">
        <v>49</v>
      </c>
      <c r="L1407" s="36" t="s">
        <v>31</v>
      </c>
      <c r="M1407" s="31" t="s">
        <v>859</v>
      </c>
      <c r="N1407" s="24">
        <v>2018</v>
      </c>
      <c r="O1407" s="24">
        <v>50</v>
      </c>
      <c r="P1407" s="24" t="s">
        <v>44</v>
      </c>
      <c r="Q1407" s="31" t="s">
        <v>34</v>
      </c>
      <c r="R1407" s="24" t="s">
        <v>45</v>
      </c>
      <c r="S1407" s="24" t="s">
        <v>44</v>
      </c>
      <c r="T1407" s="31" t="s">
        <v>35</v>
      </c>
      <c r="U1407" s="34"/>
      <c r="V1407" s="34"/>
      <c r="W1407" s="34" t="str">
        <f t="shared" si="0"/>
        <v/>
      </c>
      <c r="X1407" s="34" t="str">
        <f t="shared" si="1"/>
        <v/>
      </c>
    </row>
    <row r="1408" spans="1:24" ht="14.25" customHeight="1" x14ac:dyDescent="0.25">
      <c r="A1408" s="132">
        <v>1.335</v>
      </c>
      <c r="B1408" s="132">
        <v>4</v>
      </c>
      <c r="C1408" s="24" t="s">
        <v>36</v>
      </c>
      <c r="D1408" s="51"/>
      <c r="E1408" s="24" t="s">
        <v>217</v>
      </c>
      <c r="F1408" s="51" t="s">
        <v>4808</v>
      </c>
      <c r="G1408" s="31" t="s">
        <v>69</v>
      </c>
      <c r="H1408" s="51" t="s">
        <v>40</v>
      </c>
      <c r="I1408" s="84" t="s">
        <v>4809</v>
      </c>
      <c r="J1408" s="51" t="s">
        <v>4810</v>
      </c>
      <c r="K1408" s="146">
        <v>752</v>
      </c>
      <c r="L1408" s="146" t="s">
        <v>31</v>
      </c>
      <c r="M1408" s="84" t="s">
        <v>72</v>
      </c>
      <c r="N1408" s="51" t="s">
        <v>33</v>
      </c>
      <c r="O1408" s="51">
        <v>8</v>
      </c>
      <c r="P1408" s="51"/>
      <c r="Q1408" s="84" t="s">
        <v>34</v>
      </c>
      <c r="R1408" s="51"/>
      <c r="S1408" s="51"/>
      <c r="T1408" s="84" t="s">
        <v>35</v>
      </c>
      <c r="U1408" s="34"/>
      <c r="V1408" s="34"/>
      <c r="W1408" s="34" t="str">
        <f t="shared" si="0"/>
        <v/>
      </c>
      <c r="X1408" s="34" t="str">
        <f t="shared" si="1"/>
        <v/>
      </c>
    </row>
    <row r="1409" spans="1:24" ht="14.25" customHeight="1" x14ac:dyDescent="0.25">
      <c r="A1409" s="40">
        <v>1.335</v>
      </c>
      <c r="B1409" s="40">
        <v>2.7</v>
      </c>
      <c r="C1409" s="24" t="s">
        <v>36</v>
      </c>
      <c r="D1409" s="24"/>
      <c r="E1409" s="24" t="s">
        <v>1390</v>
      </c>
      <c r="F1409" s="24" t="s">
        <v>4811</v>
      </c>
      <c r="G1409" s="31" t="s">
        <v>69</v>
      </c>
      <c r="H1409" s="24" t="s">
        <v>40</v>
      </c>
      <c r="I1409" s="31" t="s">
        <v>4809</v>
      </c>
      <c r="J1409" s="24" t="s">
        <v>4810</v>
      </c>
      <c r="K1409" s="35">
        <v>752</v>
      </c>
      <c r="L1409" s="35" t="s">
        <v>47</v>
      </c>
      <c r="M1409" s="31" t="s">
        <v>72</v>
      </c>
      <c r="N1409" s="24" t="s">
        <v>33</v>
      </c>
      <c r="O1409" s="24">
        <v>8</v>
      </c>
      <c r="P1409" s="24"/>
      <c r="Q1409" s="31" t="s">
        <v>34</v>
      </c>
      <c r="R1409" s="24"/>
      <c r="S1409" s="24"/>
      <c r="T1409" s="31" t="s">
        <v>35</v>
      </c>
      <c r="U1409" s="34"/>
      <c r="V1409" s="34"/>
      <c r="W1409" s="34" t="str">
        <f t="shared" si="0"/>
        <v/>
      </c>
      <c r="X1409" s="34" t="str">
        <f t="shared" si="1"/>
        <v/>
      </c>
    </row>
    <row r="1410" spans="1:24" ht="14.25" customHeight="1" x14ac:dyDescent="0.25">
      <c r="A1410" s="40">
        <v>0.2445</v>
      </c>
      <c r="B1410" s="40">
        <v>0.6333333333333333</v>
      </c>
      <c r="C1410" s="24" t="s">
        <v>24</v>
      </c>
      <c r="D1410" s="24"/>
      <c r="E1410" s="24" t="s">
        <v>477</v>
      </c>
      <c r="F1410" s="24" t="s">
        <v>4812</v>
      </c>
      <c r="G1410" s="31" t="s">
        <v>110</v>
      </c>
      <c r="H1410" s="24" t="s">
        <v>28</v>
      </c>
      <c r="I1410" s="31" t="s">
        <v>4813</v>
      </c>
      <c r="J1410" s="24" t="s">
        <v>4810</v>
      </c>
      <c r="K1410" s="36">
        <v>753</v>
      </c>
      <c r="L1410" s="36" t="s">
        <v>31</v>
      </c>
      <c r="M1410" s="31" t="s">
        <v>72</v>
      </c>
      <c r="N1410" s="24" t="s">
        <v>33</v>
      </c>
      <c r="O1410" s="24">
        <v>8</v>
      </c>
      <c r="P1410" s="24"/>
      <c r="Q1410" s="31" t="s">
        <v>34</v>
      </c>
      <c r="R1410" s="24"/>
      <c r="S1410" s="24"/>
      <c r="T1410" s="31" t="s">
        <v>35</v>
      </c>
      <c r="U1410" s="34"/>
      <c r="V1410" s="34"/>
      <c r="W1410" s="34" t="str">
        <f t="shared" si="0"/>
        <v/>
      </c>
      <c r="X1410" s="34" t="str">
        <f t="shared" si="1"/>
        <v/>
      </c>
    </row>
    <row r="1411" spans="1:24" ht="14.25" customHeight="1" x14ac:dyDescent="0.25">
      <c r="A1411" s="40">
        <v>0.21749999999999997</v>
      </c>
      <c r="B1411" s="40">
        <v>0.25</v>
      </c>
      <c r="C1411" s="24" t="s">
        <v>195</v>
      </c>
      <c r="D1411" s="24"/>
      <c r="E1411" s="24" t="s">
        <v>325</v>
      </c>
      <c r="F1411" s="24" t="s">
        <v>4814</v>
      </c>
      <c r="G1411" s="31" t="s">
        <v>69</v>
      </c>
      <c r="H1411" s="24" t="s">
        <v>28</v>
      </c>
      <c r="I1411" s="31" t="s">
        <v>4815</v>
      </c>
      <c r="J1411" s="24" t="s">
        <v>4816</v>
      </c>
      <c r="K1411" s="36">
        <v>757</v>
      </c>
      <c r="L1411" s="36" t="s">
        <v>31</v>
      </c>
      <c r="M1411" s="31" t="s">
        <v>72</v>
      </c>
      <c r="N1411" s="24" t="s">
        <v>33</v>
      </c>
      <c r="O1411" s="24">
        <v>8</v>
      </c>
      <c r="P1411" s="24"/>
      <c r="Q1411" s="31" t="s">
        <v>34</v>
      </c>
      <c r="R1411" s="24"/>
      <c r="S1411" s="24"/>
      <c r="T1411" s="31" t="s">
        <v>35</v>
      </c>
      <c r="U1411" s="34"/>
      <c r="V1411" s="34"/>
      <c r="W1411" s="34" t="str">
        <f t="shared" si="0"/>
        <v/>
      </c>
      <c r="X1411" s="34" t="str">
        <f t="shared" si="1"/>
        <v/>
      </c>
    </row>
    <row r="1412" spans="1:24" ht="14.25" customHeight="1" x14ac:dyDescent="0.25">
      <c r="A1412" s="40">
        <v>1.0050000000000001</v>
      </c>
      <c r="B1412" s="40">
        <v>4</v>
      </c>
      <c r="C1412" s="24" t="s">
        <v>36</v>
      </c>
      <c r="D1412" s="24"/>
      <c r="E1412" s="24" t="s">
        <v>291</v>
      </c>
      <c r="F1412" s="24" t="s">
        <v>4817</v>
      </c>
      <c r="G1412" s="31" t="s">
        <v>293</v>
      </c>
      <c r="H1412" s="24" t="s">
        <v>40</v>
      </c>
      <c r="I1412" s="31" t="s">
        <v>4818</v>
      </c>
      <c r="J1412" s="24" t="s">
        <v>4819</v>
      </c>
      <c r="K1412" s="36">
        <v>756</v>
      </c>
      <c r="L1412" s="36" t="s">
        <v>31</v>
      </c>
      <c r="M1412" s="31" t="s">
        <v>72</v>
      </c>
      <c r="N1412" s="24" t="s">
        <v>33</v>
      </c>
      <c r="O1412" s="24">
        <v>8</v>
      </c>
      <c r="P1412" s="24"/>
      <c r="Q1412" s="31" t="s">
        <v>34</v>
      </c>
      <c r="R1412" s="24"/>
      <c r="S1412" s="24"/>
      <c r="T1412" s="31" t="s">
        <v>35</v>
      </c>
      <c r="U1412" s="34"/>
      <c r="V1412" s="34"/>
      <c r="W1412" s="34" t="str">
        <f t="shared" si="0"/>
        <v/>
      </c>
      <c r="X1412" s="34" t="str">
        <f t="shared" si="1"/>
        <v/>
      </c>
    </row>
    <row r="1413" spans="1:24" ht="14.25" customHeight="1" x14ac:dyDescent="0.25">
      <c r="A1413" s="40">
        <v>0.29985000000000001</v>
      </c>
      <c r="B1413" s="40">
        <v>0.75</v>
      </c>
      <c r="C1413" s="24" t="s">
        <v>24</v>
      </c>
      <c r="D1413" s="24"/>
      <c r="E1413" s="24" t="s">
        <v>1544</v>
      </c>
      <c r="F1413" s="24" t="s">
        <v>4817</v>
      </c>
      <c r="G1413" s="31" t="s">
        <v>293</v>
      </c>
      <c r="H1413" s="24" t="s">
        <v>28</v>
      </c>
      <c r="I1413" s="31" t="s">
        <v>4820</v>
      </c>
      <c r="J1413" s="24" t="s">
        <v>4821</v>
      </c>
      <c r="K1413" s="36">
        <v>754</v>
      </c>
      <c r="L1413" s="36" t="s">
        <v>31</v>
      </c>
      <c r="M1413" s="31" t="s">
        <v>72</v>
      </c>
      <c r="N1413" s="24" t="s">
        <v>33</v>
      </c>
      <c r="O1413" s="24">
        <v>8</v>
      </c>
      <c r="P1413" s="24"/>
      <c r="Q1413" s="31" t="s">
        <v>34</v>
      </c>
      <c r="R1413" s="24"/>
      <c r="S1413" s="24"/>
      <c r="T1413" s="31" t="s">
        <v>35</v>
      </c>
      <c r="U1413" s="34"/>
      <c r="V1413" s="34"/>
      <c r="W1413" s="34" t="str">
        <f t="shared" si="0"/>
        <v/>
      </c>
      <c r="X1413" s="34" t="str">
        <f t="shared" si="1"/>
        <v/>
      </c>
    </row>
    <row r="1414" spans="1:24" ht="14.25" customHeight="1" x14ac:dyDescent="0.25">
      <c r="A1414" s="40">
        <v>0.20700000000000002</v>
      </c>
      <c r="B1414" s="40">
        <v>0.4</v>
      </c>
      <c r="C1414" s="24" t="s">
        <v>24</v>
      </c>
      <c r="D1414" s="24"/>
      <c r="E1414" s="24" t="s">
        <v>325</v>
      </c>
      <c r="F1414" s="24" t="s">
        <v>4822</v>
      </c>
      <c r="G1414" s="31" t="s">
        <v>69</v>
      </c>
      <c r="H1414" s="24" t="s">
        <v>28</v>
      </c>
      <c r="I1414" s="31" t="s">
        <v>4823</v>
      </c>
      <c r="J1414" s="24" t="s">
        <v>4824</v>
      </c>
      <c r="K1414" s="36">
        <v>766</v>
      </c>
      <c r="L1414" s="36" t="s">
        <v>31</v>
      </c>
      <c r="M1414" s="31" t="s">
        <v>72</v>
      </c>
      <c r="N1414" s="24" t="s">
        <v>33</v>
      </c>
      <c r="O1414" s="24">
        <v>8</v>
      </c>
      <c r="P1414" s="24"/>
      <c r="Q1414" s="31" t="s">
        <v>34</v>
      </c>
      <c r="R1414" s="24"/>
      <c r="S1414" s="24"/>
      <c r="T1414" s="31" t="s">
        <v>35</v>
      </c>
      <c r="U1414" s="34"/>
      <c r="V1414" s="34"/>
      <c r="W1414" s="34" t="str">
        <f t="shared" si="0"/>
        <v/>
      </c>
      <c r="X1414" s="34" t="str">
        <f t="shared" si="1"/>
        <v/>
      </c>
    </row>
    <row r="1415" spans="1:24" ht="14.25" customHeight="1" x14ac:dyDescent="0.25">
      <c r="A1415" s="24">
        <v>0.44900000000000001</v>
      </c>
      <c r="B1415" s="24" t="s">
        <v>4825</v>
      </c>
      <c r="C1415" s="24" t="s">
        <v>24</v>
      </c>
      <c r="D1415" s="24"/>
      <c r="E1415" s="24" t="s">
        <v>319</v>
      </c>
      <c r="F1415" s="24" t="s">
        <v>4826</v>
      </c>
      <c r="G1415" s="31" t="s">
        <v>69</v>
      </c>
      <c r="H1415" s="24" t="s">
        <v>84</v>
      </c>
      <c r="I1415" s="31" t="s">
        <v>4827</v>
      </c>
      <c r="J1415" s="24" t="s">
        <v>4828</v>
      </c>
      <c r="K1415" s="36">
        <v>342</v>
      </c>
      <c r="L1415" s="36" t="s">
        <v>31</v>
      </c>
      <c r="M1415" s="31" t="s">
        <v>249</v>
      </c>
      <c r="N1415" s="24" t="s">
        <v>185</v>
      </c>
      <c r="O1415" s="24">
        <v>3</v>
      </c>
      <c r="P1415" s="24"/>
      <c r="Q1415" s="31" t="s">
        <v>66</v>
      </c>
      <c r="R1415" s="24"/>
      <c r="S1415" s="24"/>
      <c r="T1415" s="31" t="s">
        <v>35</v>
      </c>
      <c r="U1415" s="34"/>
      <c r="V1415" s="34"/>
      <c r="W1415" s="34" t="str">
        <f t="shared" si="0"/>
        <v/>
      </c>
      <c r="X1415" s="34" t="str">
        <f t="shared" si="1"/>
        <v/>
      </c>
    </row>
    <row r="1416" spans="1:24" ht="14.25" customHeight="1" x14ac:dyDescent="0.25">
      <c r="A1416" s="24">
        <v>0.95</v>
      </c>
      <c r="B1416" s="24" t="s">
        <v>4829</v>
      </c>
      <c r="C1416" s="24" t="s">
        <v>195</v>
      </c>
      <c r="D1416" s="24"/>
      <c r="E1416" s="24" t="s">
        <v>98</v>
      </c>
      <c r="F1416" s="24" t="s">
        <v>4830</v>
      </c>
      <c r="G1416" s="31" t="s">
        <v>100</v>
      </c>
      <c r="H1416" s="24" t="s">
        <v>84</v>
      </c>
      <c r="I1416" s="31" t="s">
        <v>4831</v>
      </c>
      <c r="J1416" s="24" t="s">
        <v>4832</v>
      </c>
      <c r="K1416" s="36">
        <v>191</v>
      </c>
      <c r="L1416" s="36" t="s">
        <v>31</v>
      </c>
      <c r="M1416" s="31" t="s">
        <v>184</v>
      </c>
      <c r="N1416" s="24" t="s">
        <v>185</v>
      </c>
      <c r="O1416" s="24">
        <v>2</v>
      </c>
      <c r="P1416" s="24"/>
      <c r="Q1416" s="31" t="s">
        <v>66</v>
      </c>
      <c r="R1416" s="24"/>
      <c r="S1416" s="24"/>
      <c r="T1416" s="31" t="s">
        <v>35</v>
      </c>
      <c r="U1416" s="34"/>
      <c r="V1416" s="34"/>
      <c r="W1416" s="34" t="str">
        <f t="shared" si="0"/>
        <v/>
      </c>
      <c r="X1416" s="34" t="str">
        <f t="shared" si="1"/>
        <v/>
      </c>
    </row>
    <row r="1417" spans="1:24" ht="14.25" customHeight="1" x14ac:dyDescent="0.25">
      <c r="A1417" s="24">
        <v>0.57999999999999996</v>
      </c>
      <c r="B1417" s="24" t="s">
        <v>4833</v>
      </c>
      <c r="C1417" s="24" t="s">
        <v>195</v>
      </c>
      <c r="D1417" s="24"/>
      <c r="E1417" s="24" t="s">
        <v>319</v>
      </c>
      <c r="F1417" s="24" t="s">
        <v>4834</v>
      </c>
      <c r="G1417" s="31" t="s">
        <v>69</v>
      </c>
      <c r="H1417" s="24" t="s">
        <v>84</v>
      </c>
      <c r="I1417" s="31" t="s">
        <v>4835</v>
      </c>
      <c r="J1417" s="24" t="s">
        <v>4836</v>
      </c>
      <c r="K1417" s="30">
        <v>190</v>
      </c>
      <c r="L1417" s="30" t="s">
        <v>31</v>
      </c>
      <c r="M1417" s="31" t="s">
        <v>184</v>
      </c>
      <c r="N1417" s="24" t="s">
        <v>185</v>
      </c>
      <c r="O1417" s="24">
        <v>2</v>
      </c>
      <c r="P1417" s="24"/>
      <c r="Q1417" s="31" t="s">
        <v>66</v>
      </c>
      <c r="R1417" s="24"/>
      <c r="S1417" s="24"/>
      <c r="T1417" s="31" t="s">
        <v>35</v>
      </c>
      <c r="U1417" s="34"/>
      <c r="V1417" s="34"/>
      <c r="W1417" s="34" t="str">
        <f t="shared" si="0"/>
        <v/>
      </c>
      <c r="X1417" s="34" t="str">
        <f t="shared" si="1"/>
        <v/>
      </c>
    </row>
    <row r="1418" spans="1:24" ht="14.25" customHeight="1" x14ac:dyDescent="0.25">
      <c r="A1418" s="24">
        <v>0.57999999999999996</v>
      </c>
      <c r="B1418" s="24" t="s">
        <v>4837</v>
      </c>
      <c r="C1418" s="24" t="s">
        <v>195</v>
      </c>
      <c r="D1418" s="24"/>
      <c r="E1418" s="24" t="s">
        <v>552</v>
      </c>
      <c r="F1418" s="24" t="s">
        <v>4838</v>
      </c>
      <c r="G1418" s="31" t="s">
        <v>106</v>
      </c>
      <c r="H1418" s="24" t="s">
        <v>84</v>
      </c>
      <c r="I1418" s="31" t="s">
        <v>4835</v>
      </c>
      <c r="J1418" s="24" t="s">
        <v>4836</v>
      </c>
      <c r="K1418" s="35">
        <v>190</v>
      </c>
      <c r="L1418" s="35" t="s">
        <v>47</v>
      </c>
      <c r="M1418" s="31" t="s">
        <v>184</v>
      </c>
      <c r="N1418" s="24" t="s">
        <v>185</v>
      </c>
      <c r="O1418" s="24">
        <v>2</v>
      </c>
      <c r="P1418" s="24"/>
      <c r="Q1418" s="31" t="s">
        <v>66</v>
      </c>
      <c r="R1418" s="24"/>
      <c r="S1418" s="24"/>
      <c r="T1418" s="31" t="s">
        <v>35</v>
      </c>
      <c r="U1418" s="34"/>
      <c r="V1418" s="34"/>
      <c r="W1418" s="34" t="str">
        <f t="shared" si="0"/>
        <v/>
      </c>
      <c r="X1418" s="34" t="str">
        <f t="shared" si="1"/>
        <v/>
      </c>
    </row>
    <row r="1419" spans="1:24" ht="14.25" customHeight="1" x14ac:dyDescent="0.25">
      <c r="A1419" s="40">
        <v>8.6099999999999996E-2</v>
      </c>
      <c r="B1419" s="41">
        <v>0.11749999999999999</v>
      </c>
      <c r="C1419" s="24" t="s">
        <v>24</v>
      </c>
      <c r="D1419" s="24"/>
      <c r="E1419" s="24" t="s">
        <v>495</v>
      </c>
      <c r="F1419" s="24" t="s">
        <v>4839</v>
      </c>
      <c r="G1419" s="31" t="s">
        <v>69</v>
      </c>
      <c r="H1419" s="24" t="s">
        <v>28</v>
      </c>
      <c r="I1419" s="31" t="s">
        <v>4840</v>
      </c>
      <c r="J1419" s="24" t="s">
        <v>4841</v>
      </c>
      <c r="K1419" s="36">
        <v>324</v>
      </c>
      <c r="L1419" s="36" t="s">
        <v>31</v>
      </c>
      <c r="M1419" s="31" t="s">
        <v>318</v>
      </c>
      <c r="N1419" s="24" t="s">
        <v>33</v>
      </c>
      <c r="O1419" s="24">
        <v>3</v>
      </c>
      <c r="P1419" s="24"/>
      <c r="Q1419" s="31" t="s">
        <v>34</v>
      </c>
      <c r="R1419" s="49"/>
      <c r="S1419" s="49"/>
      <c r="T1419" s="31" t="s">
        <v>35</v>
      </c>
      <c r="U1419" s="34"/>
      <c r="V1419" s="34"/>
      <c r="W1419" s="34" t="str">
        <f t="shared" si="0"/>
        <v/>
      </c>
      <c r="X1419" s="34" t="str">
        <f t="shared" si="1"/>
        <v/>
      </c>
    </row>
    <row r="1420" spans="1:24" ht="14.25" customHeight="1" x14ac:dyDescent="0.25">
      <c r="A1420" s="40">
        <v>6.9500000000000006E-2</v>
      </c>
      <c r="B1420" s="41" t="s">
        <v>4842</v>
      </c>
      <c r="C1420" s="24" t="s">
        <v>882</v>
      </c>
      <c r="D1420" s="24"/>
      <c r="E1420" s="24" t="s">
        <v>792</v>
      </c>
      <c r="F1420" s="24" t="s">
        <v>4843</v>
      </c>
      <c r="G1420" s="31" t="s">
        <v>110</v>
      </c>
      <c r="H1420" s="24" t="s">
        <v>84</v>
      </c>
      <c r="I1420" s="31" t="s">
        <v>4844</v>
      </c>
      <c r="J1420" s="24" t="s">
        <v>4845</v>
      </c>
      <c r="K1420" s="36">
        <v>354</v>
      </c>
      <c r="L1420" s="36" t="s">
        <v>31</v>
      </c>
      <c r="M1420" s="31" t="s">
        <v>87</v>
      </c>
      <c r="N1420" s="24" t="s">
        <v>88</v>
      </c>
      <c r="O1420" s="24">
        <v>3</v>
      </c>
      <c r="P1420" s="24"/>
      <c r="Q1420" s="31" t="s">
        <v>34</v>
      </c>
      <c r="R1420" s="49"/>
      <c r="S1420" s="49"/>
      <c r="T1420" s="31" t="s">
        <v>35</v>
      </c>
      <c r="U1420" s="34"/>
      <c r="V1420" s="34"/>
      <c r="W1420" s="34" t="str">
        <f t="shared" si="0"/>
        <v/>
      </c>
      <c r="X1420" s="34" t="str">
        <f t="shared" si="1"/>
        <v/>
      </c>
    </row>
    <row r="1421" spans="1:24" ht="14.25" customHeight="1" x14ac:dyDescent="0.25">
      <c r="A1421" s="40">
        <v>0.16</v>
      </c>
      <c r="B1421" s="41" t="s">
        <v>4846</v>
      </c>
      <c r="C1421" s="24" t="s">
        <v>24</v>
      </c>
      <c r="D1421" s="24"/>
      <c r="E1421" s="44" t="s">
        <v>505</v>
      </c>
      <c r="F1421" s="24" t="s">
        <v>4847</v>
      </c>
      <c r="G1421" s="31" t="s">
        <v>83</v>
      </c>
      <c r="H1421" s="24" t="s">
        <v>84</v>
      </c>
      <c r="I1421" s="31" t="s">
        <v>4848</v>
      </c>
      <c r="J1421" s="24" t="s">
        <v>4849</v>
      </c>
      <c r="K1421" s="36">
        <v>356</v>
      </c>
      <c r="L1421" s="36" t="s">
        <v>31</v>
      </c>
      <c r="M1421" s="31" t="s">
        <v>87</v>
      </c>
      <c r="N1421" s="24" t="s">
        <v>88</v>
      </c>
      <c r="O1421" s="24">
        <v>3</v>
      </c>
      <c r="P1421" s="24"/>
      <c r="Q1421" s="31" t="s">
        <v>34</v>
      </c>
      <c r="R1421" s="49"/>
      <c r="S1421" s="49"/>
      <c r="T1421" s="31" t="s">
        <v>35</v>
      </c>
      <c r="U1421" s="34"/>
      <c r="V1421" s="34"/>
      <c r="W1421" s="34" t="str">
        <f t="shared" si="0"/>
        <v/>
      </c>
      <c r="X1421" s="34" t="str">
        <f t="shared" si="1"/>
        <v/>
      </c>
    </row>
    <row r="1422" spans="1:24" ht="14.25" customHeight="1" x14ac:dyDescent="0.25">
      <c r="A1422" s="40">
        <v>0.19</v>
      </c>
      <c r="B1422" s="41" t="s">
        <v>4850</v>
      </c>
      <c r="C1422" s="24" t="s">
        <v>24</v>
      </c>
      <c r="D1422" s="24"/>
      <c r="E1422" s="24" t="s">
        <v>505</v>
      </c>
      <c r="F1422" s="24" t="s">
        <v>4847</v>
      </c>
      <c r="G1422" s="31" t="s">
        <v>83</v>
      </c>
      <c r="H1422" s="24" t="s">
        <v>84</v>
      </c>
      <c r="I1422" s="31" t="s">
        <v>4851</v>
      </c>
      <c r="J1422" s="24" t="s">
        <v>4852</v>
      </c>
      <c r="K1422" s="30">
        <v>357</v>
      </c>
      <c r="L1422" s="30" t="s">
        <v>31</v>
      </c>
      <c r="M1422" s="31" t="s">
        <v>87</v>
      </c>
      <c r="N1422" s="24" t="s">
        <v>88</v>
      </c>
      <c r="O1422" s="24">
        <v>3</v>
      </c>
      <c r="P1422" s="24"/>
      <c r="Q1422" s="31" t="s">
        <v>34</v>
      </c>
      <c r="R1422" s="49"/>
      <c r="S1422" s="49"/>
      <c r="T1422" s="31" t="s">
        <v>35</v>
      </c>
      <c r="U1422" s="34"/>
      <c r="V1422" s="34"/>
      <c r="W1422" s="34" t="str">
        <f t="shared" si="0"/>
        <v/>
      </c>
      <c r="X1422" s="34" t="str">
        <f t="shared" si="1"/>
        <v/>
      </c>
    </row>
    <row r="1423" spans="1:24" ht="14.25" customHeight="1" x14ac:dyDescent="0.25">
      <c r="A1423" s="40">
        <v>0.19</v>
      </c>
      <c r="B1423" s="41" t="s">
        <v>4853</v>
      </c>
      <c r="C1423" s="24" t="s">
        <v>24</v>
      </c>
      <c r="D1423" s="24"/>
      <c r="E1423" s="24" t="s">
        <v>1409</v>
      </c>
      <c r="F1423" s="24" t="s">
        <v>4839</v>
      </c>
      <c r="G1423" s="31" t="s">
        <v>83</v>
      </c>
      <c r="H1423" s="24" t="s">
        <v>84</v>
      </c>
      <c r="I1423" s="31" t="s">
        <v>4851</v>
      </c>
      <c r="J1423" s="24" t="s">
        <v>4852</v>
      </c>
      <c r="K1423" s="35">
        <v>357</v>
      </c>
      <c r="L1423" s="35" t="s">
        <v>47</v>
      </c>
      <c r="M1423" s="31" t="s">
        <v>87</v>
      </c>
      <c r="N1423" s="24" t="s">
        <v>88</v>
      </c>
      <c r="O1423" s="24">
        <v>3</v>
      </c>
      <c r="P1423" s="24"/>
      <c r="Q1423" s="31" t="s">
        <v>34</v>
      </c>
      <c r="R1423" s="49"/>
      <c r="S1423" s="49"/>
      <c r="T1423" s="31" t="s">
        <v>35</v>
      </c>
      <c r="U1423" s="34"/>
      <c r="V1423" s="34"/>
      <c r="W1423" s="34" t="str">
        <f t="shared" si="0"/>
        <v/>
      </c>
      <c r="X1423" s="34" t="str">
        <f t="shared" si="1"/>
        <v/>
      </c>
    </row>
    <row r="1424" spans="1:24" ht="14.25" customHeight="1" x14ac:dyDescent="0.25">
      <c r="A1424" s="43">
        <v>27.837613636363638</v>
      </c>
      <c r="B1424" s="43">
        <v>31.65</v>
      </c>
      <c r="C1424" s="24" t="s">
        <v>49</v>
      </c>
      <c r="D1424" s="24"/>
      <c r="E1424" s="24" t="s">
        <v>278</v>
      </c>
      <c r="F1424" s="24" t="s">
        <v>4854</v>
      </c>
      <c r="G1424" s="31" t="s">
        <v>69</v>
      </c>
      <c r="H1424" s="24" t="s">
        <v>1006</v>
      </c>
      <c r="I1424" s="31" t="s">
        <v>4855</v>
      </c>
      <c r="J1424" s="24" t="s">
        <v>4856</v>
      </c>
      <c r="K1424" s="36">
        <v>179</v>
      </c>
      <c r="L1424" s="36" t="s">
        <v>31</v>
      </c>
      <c r="M1424" s="31" t="s">
        <v>133</v>
      </c>
      <c r="N1424" s="24" t="s">
        <v>134</v>
      </c>
      <c r="O1424" s="24">
        <v>4</v>
      </c>
      <c r="P1424" s="24"/>
      <c r="Q1424" s="31" t="s">
        <v>66</v>
      </c>
      <c r="R1424" s="24"/>
      <c r="S1424" s="24"/>
      <c r="T1424" s="31" t="s">
        <v>35</v>
      </c>
      <c r="U1424" s="34"/>
      <c r="V1424" s="34"/>
      <c r="W1424" s="34" t="str">
        <f t="shared" si="0"/>
        <v/>
      </c>
      <c r="X1424" s="34" t="str">
        <f t="shared" si="1"/>
        <v/>
      </c>
    </row>
    <row r="1425" spans="1:24" ht="14.25" customHeight="1" x14ac:dyDescent="0.25">
      <c r="A1425" s="43">
        <v>3.39</v>
      </c>
      <c r="B1425" s="44">
        <v>6</v>
      </c>
      <c r="C1425" s="24" t="s">
        <v>24</v>
      </c>
      <c r="D1425" s="24"/>
      <c r="E1425" s="24" t="s">
        <v>1640</v>
      </c>
      <c r="F1425" s="62" t="s">
        <v>4857</v>
      </c>
      <c r="G1425" s="31" t="s">
        <v>27</v>
      </c>
      <c r="H1425" s="24" t="s">
        <v>28</v>
      </c>
      <c r="I1425" s="62" t="s">
        <v>4858</v>
      </c>
      <c r="J1425" s="24" t="s">
        <v>4859</v>
      </c>
      <c r="K1425" s="36">
        <v>220</v>
      </c>
      <c r="L1425" s="36" t="s">
        <v>31</v>
      </c>
      <c r="M1425" s="31" t="s">
        <v>1506</v>
      </c>
      <c r="N1425" s="24" t="s">
        <v>78</v>
      </c>
      <c r="O1425" s="24">
        <v>2</v>
      </c>
      <c r="P1425" s="24"/>
      <c r="Q1425" s="31" t="s">
        <v>34</v>
      </c>
      <c r="R1425" s="24"/>
      <c r="S1425" s="24"/>
      <c r="T1425" s="31" t="s">
        <v>35</v>
      </c>
      <c r="U1425" s="34"/>
      <c r="V1425" s="34"/>
      <c r="W1425" s="34" t="str">
        <f t="shared" si="0"/>
        <v/>
      </c>
      <c r="X1425" s="34" t="str">
        <f t="shared" si="1"/>
        <v/>
      </c>
    </row>
    <row r="1426" spans="1:24" ht="14.25" customHeight="1" x14ac:dyDescent="0.25">
      <c r="A1426" s="40">
        <v>4.25</v>
      </c>
      <c r="B1426" s="40">
        <v>5.5</v>
      </c>
      <c r="C1426" s="24" t="s">
        <v>538</v>
      </c>
      <c r="D1426" s="24"/>
      <c r="E1426" s="36" t="s">
        <v>517</v>
      </c>
      <c r="F1426" s="36" t="s">
        <v>4860</v>
      </c>
      <c r="G1426" s="31" t="s">
        <v>4861</v>
      </c>
      <c r="H1426" s="24" t="s">
        <v>538</v>
      </c>
      <c r="I1426" s="56" t="s">
        <v>4862</v>
      </c>
      <c r="J1426" s="36" t="s">
        <v>4863</v>
      </c>
      <c r="K1426" s="36">
        <v>380</v>
      </c>
      <c r="L1426" s="36" t="s">
        <v>31</v>
      </c>
      <c r="M1426" s="31" t="s">
        <v>3168</v>
      </c>
      <c r="N1426" s="24" t="s">
        <v>78</v>
      </c>
      <c r="O1426" s="24">
        <v>4</v>
      </c>
      <c r="P1426" s="24"/>
      <c r="Q1426" s="31" t="s">
        <v>34</v>
      </c>
      <c r="R1426" s="24"/>
      <c r="S1426" s="24"/>
      <c r="T1426" s="31" t="s">
        <v>35</v>
      </c>
      <c r="U1426" s="34"/>
      <c r="V1426" s="34"/>
      <c r="W1426" s="34" t="str">
        <f t="shared" si="0"/>
        <v/>
      </c>
      <c r="X1426" s="34" t="str">
        <f t="shared" si="1"/>
        <v/>
      </c>
    </row>
    <row r="1427" spans="1:24" ht="14.25" customHeight="1" x14ac:dyDescent="0.25">
      <c r="A1427" s="22">
        <v>480</v>
      </c>
      <c r="B1427" s="24">
        <v>650</v>
      </c>
      <c r="C1427" s="24" t="s">
        <v>4804</v>
      </c>
      <c r="D1427" s="24"/>
      <c r="E1427" s="24" t="s">
        <v>4864</v>
      </c>
      <c r="F1427" s="24" t="s">
        <v>4865</v>
      </c>
      <c r="G1427" s="31" t="s">
        <v>27</v>
      </c>
      <c r="H1427" s="24" t="s">
        <v>40</v>
      </c>
      <c r="I1427" s="24"/>
      <c r="J1427" s="24" t="s">
        <v>4866</v>
      </c>
      <c r="K1427" s="36">
        <v>50</v>
      </c>
      <c r="L1427" s="36" t="s">
        <v>31</v>
      </c>
      <c r="M1427" s="31" t="s">
        <v>859</v>
      </c>
      <c r="N1427" s="24">
        <v>2018</v>
      </c>
      <c r="O1427" s="24">
        <v>50</v>
      </c>
      <c r="P1427" s="24" t="s">
        <v>44</v>
      </c>
      <c r="Q1427" s="31" t="s">
        <v>34</v>
      </c>
      <c r="R1427" s="24"/>
      <c r="S1427" s="24" t="s">
        <v>44</v>
      </c>
      <c r="T1427" s="31" t="s">
        <v>35</v>
      </c>
      <c r="U1427" s="34"/>
      <c r="V1427" s="34"/>
      <c r="W1427" s="34" t="str">
        <f t="shared" si="0"/>
        <v/>
      </c>
      <c r="X1427" s="34" t="str">
        <f t="shared" si="1"/>
        <v/>
      </c>
    </row>
    <row r="1428" spans="1:24" ht="14.25" customHeight="1" x14ac:dyDescent="0.25">
      <c r="A1428" s="40">
        <v>35.244</v>
      </c>
      <c r="B1428" s="41">
        <v>40.049999999999997</v>
      </c>
      <c r="C1428" s="24" t="s">
        <v>36</v>
      </c>
      <c r="D1428" s="24"/>
      <c r="E1428" s="24" t="s">
        <v>2315</v>
      </c>
      <c r="F1428" s="24" t="s">
        <v>4867</v>
      </c>
      <c r="G1428" s="31" t="s">
        <v>934</v>
      </c>
      <c r="H1428" s="24" t="s">
        <v>40</v>
      </c>
      <c r="I1428" s="31" t="s">
        <v>4868</v>
      </c>
      <c r="J1428" s="24" t="s">
        <v>4869</v>
      </c>
      <c r="K1428" s="36">
        <v>134</v>
      </c>
      <c r="L1428" s="36" t="s">
        <v>31</v>
      </c>
      <c r="M1428" s="31" t="s">
        <v>622</v>
      </c>
      <c r="N1428" s="24" t="s">
        <v>33</v>
      </c>
      <c r="O1428" s="24">
        <v>6</v>
      </c>
      <c r="P1428" s="31" t="s">
        <v>623</v>
      </c>
      <c r="Q1428" s="31" t="s">
        <v>34</v>
      </c>
      <c r="R1428" s="24"/>
      <c r="S1428" s="24" t="s">
        <v>329</v>
      </c>
      <c r="T1428" s="31" t="s">
        <v>35</v>
      </c>
      <c r="U1428" s="34"/>
      <c r="V1428" s="34"/>
      <c r="W1428" s="34" t="str">
        <f t="shared" si="0"/>
        <v/>
      </c>
      <c r="X1428" s="34" t="str">
        <f t="shared" si="1"/>
        <v/>
      </c>
    </row>
    <row r="1429" spans="1:24" ht="14.25" customHeight="1" x14ac:dyDescent="0.25">
      <c r="A1429" s="40">
        <v>39.423999999999999</v>
      </c>
      <c r="B1429" s="41">
        <v>44.8</v>
      </c>
      <c r="C1429" s="24" t="s">
        <v>36</v>
      </c>
      <c r="D1429" s="24"/>
      <c r="E1429" s="24" t="s">
        <v>2315</v>
      </c>
      <c r="F1429" s="24" t="s">
        <v>4870</v>
      </c>
      <c r="G1429" s="31" t="s">
        <v>934</v>
      </c>
      <c r="H1429" s="24" t="s">
        <v>40</v>
      </c>
      <c r="I1429" s="31" t="s">
        <v>4871</v>
      </c>
      <c r="J1429" s="24" t="s">
        <v>4872</v>
      </c>
      <c r="K1429" s="36">
        <v>135</v>
      </c>
      <c r="L1429" s="36" t="s">
        <v>31</v>
      </c>
      <c r="M1429" s="31" t="s">
        <v>622</v>
      </c>
      <c r="N1429" s="24" t="s">
        <v>33</v>
      </c>
      <c r="O1429" s="24">
        <v>6</v>
      </c>
      <c r="P1429" s="31" t="s">
        <v>623</v>
      </c>
      <c r="Q1429" s="31" t="s">
        <v>34</v>
      </c>
      <c r="R1429" s="24"/>
      <c r="S1429" s="24" t="s">
        <v>329</v>
      </c>
      <c r="T1429" s="31" t="s">
        <v>35</v>
      </c>
      <c r="U1429" s="34"/>
      <c r="V1429" s="34"/>
      <c r="W1429" s="34" t="str">
        <f t="shared" si="0"/>
        <v/>
      </c>
      <c r="X1429" s="34" t="str">
        <f t="shared" si="1"/>
        <v/>
      </c>
    </row>
    <row r="1430" spans="1:24" ht="14.25" customHeight="1" x14ac:dyDescent="0.25">
      <c r="A1430" s="44">
        <v>4.0949999999999998</v>
      </c>
      <c r="B1430" s="40" t="s">
        <v>283</v>
      </c>
      <c r="C1430" s="44" t="s">
        <v>4873</v>
      </c>
      <c r="D1430" s="24"/>
      <c r="E1430" s="24" t="s">
        <v>104</v>
      </c>
      <c r="F1430" s="44" t="s">
        <v>4874</v>
      </c>
      <c r="G1430" s="31" t="s">
        <v>106</v>
      </c>
      <c r="H1430" s="44" t="s">
        <v>4873</v>
      </c>
      <c r="I1430" s="62" t="s">
        <v>4875</v>
      </c>
      <c r="J1430" s="24"/>
      <c r="K1430" s="30">
        <v>1</v>
      </c>
      <c r="L1430" s="30" t="s">
        <v>31</v>
      </c>
      <c r="M1430" s="31" t="s">
        <v>4876</v>
      </c>
      <c r="N1430" s="24">
        <v>2015</v>
      </c>
      <c r="O1430" s="24"/>
      <c r="P1430" s="31" t="s">
        <v>4877</v>
      </c>
      <c r="Q1430" s="31" t="s">
        <v>34</v>
      </c>
      <c r="R1430" s="24" t="s">
        <v>45</v>
      </c>
      <c r="S1430" s="24"/>
      <c r="T1430" s="31" t="s">
        <v>35</v>
      </c>
      <c r="U1430" s="34"/>
      <c r="V1430" s="34"/>
      <c r="W1430" s="34" t="str">
        <f t="shared" si="0"/>
        <v/>
      </c>
      <c r="X1430" s="34" t="str">
        <f t="shared" si="1"/>
        <v/>
      </c>
    </row>
    <row r="1431" spans="1:24" ht="14.25" customHeight="1" x14ac:dyDescent="0.25">
      <c r="A1431" s="61"/>
      <c r="B1431" s="61">
        <v>5</v>
      </c>
      <c r="C1431" s="61" t="s">
        <v>4873</v>
      </c>
      <c r="D1431" s="51"/>
      <c r="E1431" s="51" t="s">
        <v>67</v>
      </c>
      <c r="F1431" s="61" t="s">
        <v>4878</v>
      </c>
      <c r="G1431" s="84" t="s">
        <v>69</v>
      </c>
      <c r="H1431" s="61" t="s">
        <v>4873</v>
      </c>
      <c r="I1431" s="165" t="s">
        <v>4875</v>
      </c>
      <c r="J1431" s="51"/>
      <c r="K1431" s="59">
        <v>1</v>
      </c>
      <c r="L1431" s="59" t="s">
        <v>47</v>
      </c>
      <c r="M1431" s="84" t="s">
        <v>4876</v>
      </c>
      <c r="N1431" s="51">
        <v>2015</v>
      </c>
      <c r="O1431" s="51"/>
      <c r="P1431" s="84" t="s">
        <v>4877</v>
      </c>
      <c r="Q1431" s="84" t="s">
        <v>34</v>
      </c>
      <c r="R1431" s="51" t="s">
        <v>45</v>
      </c>
      <c r="S1431" s="51"/>
      <c r="T1431" s="84" t="s">
        <v>35</v>
      </c>
      <c r="U1431" s="34"/>
      <c r="V1431" s="34"/>
      <c r="W1431" s="34" t="str">
        <f t="shared" si="0"/>
        <v/>
      </c>
      <c r="X1431" s="34" t="str">
        <f t="shared" si="1"/>
        <v/>
      </c>
    </row>
    <row r="1432" spans="1:24" ht="14.25" customHeight="1" x14ac:dyDescent="0.25">
      <c r="A1432" s="44"/>
      <c r="B1432" s="40" t="s">
        <v>283</v>
      </c>
      <c r="C1432" s="44" t="s">
        <v>4873</v>
      </c>
      <c r="D1432" s="24"/>
      <c r="E1432" s="24" t="s">
        <v>297</v>
      </c>
      <c r="F1432" s="44" t="s">
        <v>4879</v>
      </c>
      <c r="G1432" s="31" t="s">
        <v>110</v>
      </c>
      <c r="H1432" s="44" t="s">
        <v>4873</v>
      </c>
      <c r="I1432" s="62" t="s">
        <v>4875</v>
      </c>
      <c r="J1432" s="24"/>
      <c r="K1432" s="35">
        <v>1</v>
      </c>
      <c r="L1432" s="35" t="s">
        <v>48</v>
      </c>
      <c r="M1432" s="31" t="s">
        <v>4876</v>
      </c>
      <c r="N1432" s="24">
        <v>2015</v>
      </c>
      <c r="O1432" s="24"/>
      <c r="P1432" s="31" t="s">
        <v>4877</v>
      </c>
      <c r="Q1432" s="31" t="s">
        <v>34</v>
      </c>
      <c r="R1432" s="24" t="s">
        <v>45</v>
      </c>
      <c r="S1432" s="51"/>
      <c r="T1432" s="84" t="s">
        <v>35</v>
      </c>
      <c r="U1432" s="34"/>
      <c r="V1432" s="34"/>
      <c r="W1432" s="34" t="str">
        <f t="shared" si="0"/>
        <v/>
      </c>
      <c r="X1432" s="34" t="str">
        <f t="shared" si="1"/>
        <v/>
      </c>
    </row>
    <row r="1433" spans="1:24" ht="14.25" customHeight="1" x14ac:dyDescent="0.25">
      <c r="A1433" s="44"/>
      <c r="B1433" s="44">
        <v>7.25</v>
      </c>
      <c r="C1433" s="44" t="s">
        <v>4873</v>
      </c>
      <c r="D1433" s="24"/>
      <c r="E1433" s="24" t="s">
        <v>98</v>
      </c>
      <c r="F1433" s="62" t="s">
        <v>4880</v>
      </c>
      <c r="G1433" s="31" t="s">
        <v>110</v>
      </c>
      <c r="H1433" s="44" t="s">
        <v>4873</v>
      </c>
      <c r="I1433" s="62" t="s">
        <v>4875</v>
      </c>
      <c r="J1433" s="24"/>
      <c r="K1433" s="35">
        <v>1</v>
      </c>
      <c r="L1433" s="35" t="s">
        <v>425</v>
      </c>
      <c r="M1433" s="31" t="s">
        <v>4876</v>
      </c>
      <c r="N1433" s="24">
        <v>2015</v>
      </c>
      <c r="O1433" s="24"/>
      <c r="P1433" s="31" t="s">
        <v>4877</v>
      </c>
      <c r="Q1433" s="31" t="s">
        <v>34</v>
      </c>
      <c r="R1433" s="24" t="s">
        <v>45</v>
      </c>
      <c r="S1433" s="51"/>
      <c r="T1433" s="84" t="s">
        <v>35</v>
      </c>
      <c r="U1433" s="34"/>
      <c r="V1433" s="34"/>
      <c r="W1433" s="34" t="str">
        <f t="shared" si="0"/>
        <v/>
      </c>
      <c r="X1433" s="34" t="str">
        <f t="shared" si="1"/>
        <v/>
      </c>
    </row>
    <row r="1434" spans="1:24" ht="14.25" customHeight="1" x14ac:dyDescent="0.25">
      <c r="A1434" s="44">
        <v>5.58</v>
      </c>
      <c r="B1434" s="44">
        <v>9.75</v>
      </c>
      <c r="C1434" s="44" t="s">
        <v>2671</v>
      </c>
      <c r="D1434" s="24"/>
      <c r="E1434" s="24" t="s">
        <v>495</v>
      </c>
      <c r="F1434" s="44" t="s">
        <v>4881</v>
      </c>
      <c r="G1434" s="31" t="s">
        <v>69</v>
      </c>
      <c r="H1434" s="44" t="s">
        <v>2671</v>
      </c>
      <c r="I1434" s="62" t="s">
        <v>4882</v>
      </c>
      <c r="J1434" s="24"/>
      <c r="K1434" s="30">
        <v>2</v>
      </c>
      <c r="L1434" s="30" t="s">
        <v>31</v>
      </c>
      <c r="M1434" s="31" t="s">
        <v>4876</v>
      </c>
      <c r="N1434" s="24">
        <v>2015</v>
      </c>
      <c r="O1434" s="24"/>
      <c r="P1434" s="31" t="s">
        <v>4877</v>
      </c>
      <c r="Q1434" s="31" t="s">
        <v>34</v>
      </c>
      <c r="R1434" s="24" t="s">
        <v>45</v>
      </c>
      <c r="S1434" s="51"/>
      <c r="T1434" s="84" t="s">
        <v>35</v>
      </c>
      <c r="U1434" s="34"/>
      <c r="V1434" s="34"/>
      <c r="W1434" s="34" t="str">
        <f t="shared" si="0"/>
        <v/>
      </c>
      <c r="X1434" s="34" t="str">
        <f t="shared" si="1"/>
        <v/>
      </c>
    </row>
    <row r="1435" spans="1:24" ht="14.25" customHeight="1" x14ac:dyDescent="0.25">
      <c r="A1435" s="44"/>
      <c r="B1435" s="44">
        <v>11.25</v>
      </c>
      <c r="C1435" s="44" t="s">
        <v>2671</v>
      </c>
      <c r="D1435" s="24"/>
      <c r="E1435" s="24" t="s">
        <v>4883</v>
      </c>
      <c r="F1435" s="44" t="s">
        <v>4884</v>
      </c>
      <c r="G1435" s="31" t="s">
        <v>274</v>
      </c>
      <c r="H1435" s="44" t="s">
        <v>2671</v>
      </c>
      <c r="I1435" s="62" t="s">
        <v>4882</v>
      </c>
      <c r="J1435" s="24"/>
      <c r="K1435" s="35">
        <v>2</v>
      </c>
      <c r="L1435" s="35" t="s">
        <v>47</v>
      </c>
      <c r="M1435" s="31" t="s">
        <v>4876</v>
      </c>
      <c r="N1435" s="24">
        <v>2015</v>
      </c>
      <c r="O1435" s="24"/>
      <c r="P1435" s="31" t="s">
        <v>4877</v>
      </c>
      <c r="Q1435" s="31" t="s">
        <v>34</v>
      </c>
      <c r="R1435" s="24" t="s">
        <v>45</v>
      </c>
      <c r="S1435" s="51"/>
      <c r="T1435" s="84" t="s">
        <v>35</v>
      </c>
      <c r="U1435" s="34"/>
      <c r="V1435" s="34"/>
      <c r="W1435" s="34" t="str">
        <f t="shared" si="0"/>
        <v/>
      </c>
      <c r="X1435" s="34" t="str">
        <f t="shared" si="1"/>
        <v/>
      </c>
    </row>
    <row r="1436" spans="1:24" ht="14.25" customHeight="1" x14ac:dyDescent="0.25">
      <c r="A1436" s="44">
        <v>6.3699999999999992</v>
      </c>
      <c r="B1436" s="40" t="s">
        <v>283</v>
      </c>
      <c r="C1436" s="44" t="s">
        <v>474</v>
      </c>
      <c r="D1436" s="24"/>
      <c r="E1436" s="24" t="s">
        <v>104</v>
      </c>
      <c r="F1436" s="44" t="s">
        <v>4885</v>
      </c>
      <c r="G1436" s="31" t="s">
        <v>106</v>
      </c>
      <c r="H1436" s="44" t="s">
        <v>474</v>
      </c>
      <c r="I1436" s="62" t="s">
        <v>4886</v>
      </c>
      <c r="J1436" s="24"/>
      <c r="K1436" s="30">
        <v>3</v>
      </c>
      <c r="L1436" s="30" t="s">
        <v>31</v>
      </c>
      <c r="M1436" s="31" t="s">
        <v>4876</v>
      </c>
      <c r="N1436" s="24">
        <v>2015</v>
      </c>
      <c r="O1436" s="24"/>
      <c r="P1436" s="31" t="s">
        <v>4877</v>
      </c>
      <c r="Q1436" s="31" t="s">
        <v>34</v>
      </c>
      <c r="R1436" s="24"/>
      <c r="S1436" s="51"/>
      <c r="T1436" s="84" t="s">
        <v>35</v>
      </c>
      <c r="U1436" s="34"/>
      <c r="V1436" s="34"/>
      <c r="W1436" s="34" t="str">
        <f t="shared" si="0"/>
        <v/>
      </c>
      <c r="X1436" s="34" t="str">
        <f t="shared" si="1"/>
        <v/>
      </c>
    </row>
    <row r="1437" spans="1:24" ht="14.25" customHeight="1" x14ac:dyDescent="0.25">
      <c r="A1437" s="44"/>
      <c r="B1437" s="44">
        <v>7</v>
      </c>
      <c r="C1437" s="44" t="s">
        <v>474</v>
      </c>
      <c r="D1437" s="24"/>
      <c r="E1437" s="24" t="s">
        <v>67</v>
      </c>
      <c r="F1437" s="44" t="s">
        <v>4887</v>
      </c>
      <c r="G1437" s="31" t="s">
        <v>69</v>
      </c>
      <c r="H1437" s="44" t="s">
        <v>474</v>
      </c>
      <c r="I1437" s="62" t="s">
        <v>4886</v>
      </c>
      <c r="J1437" s="24"/>
      <c r="K1437" s="35">
        <v>3</v>
      </c>
      <c r="L1437" s="35" t="s">
        <v>47</v>
      </c>
      <c r="M1437" s="31" t="s">
        <v>4876</v>
      </c>
      <c r="N1437" s="24">
        <v>2015</v>
      </c>
      <c r="O1437" s="24"/>
      <c r="P1437" s="31" t="s">
        <v>4877</v>
      </c>
      <c r="Q1437" s="31" t="s">
        <v>34</v>
      </c>
      <c r="R1437" s="24"/>
      <c r="S1437" s="51"/>
      <c r="T1437" s="84" t="s">
        <v>35</v>
      </c>
      <c r="U1437" s="34"/>
      <c r="V1437" s="34"/>
      <c r="W1437" s="34" t="str">
        <f t="shared" si="0"/>
        <v/>
      </c>
      <c r="X1437" s="34" t="str">
        <f t="shared" si="1"/>
        <v/>
      </c>
    </row>
    <row r="1438" spans="1:24" ht="14.25" customHeight="1" x14ac:dyDescent="0.25">
      <c r="A1438" s="40">
        <v>7.8125</v>
      </c>
      <c r="B1438" s="44">
        <v>9</v>
      </c>
      <c r="C1438" s="44" t="s">
        <v>474</v>
      </c>
      <c r="D1438" s="24"/>
      <c r="E1438" s="24" t="s">
        <v>104</v>
      </c>
      <c r="F1438" s="44" t="s">
        <v>4888</v>
      </c>
      <c r="G1438" s="31" t="s">
        <v>106</v>
      </c>
      <c r="H1438" s="44" t="s">
        <v>474</v>
      </c>
      <c r="I1438" s="62" t="s">
        <v>4889</v>
      </c>
      <c r="J1438" s="24"/>
      <c r="K1438" s="30">
        <v>4</v>
      </c>
      <c r="L1438" s="30" t="s">
        <v>31</v>
      </c>
      <c r="M1438" s="31" t="s">
        <v>4876</v>
      </c>
      <c r="N1438" s="24">
        <v>2015</v>
      </c>
      <c r="O1438" s="24"/>
      <c r="P1438" s="31" t="s">
        <v>4877</v>
      </c>
      <c r="Q1438" s="31" t="s">
        <v>34</v>
      </c>
      <c r="R1438" s="24"/>
      <c r="S1438" s="51"/>
      <c r="T1438" s="84" t="s">
        <v>35</v>
      </c>
      <c r="U1438" s="34"/>
      <c r="V1438" s="34"/>
      <c r="W1438" s="34" t="str">
        <f t="shared" si="0"/>
        <v/>
      </c>
      <c r="X1438" s="34" t="str">
        <f t="shared" si="1"/>
        <v/>
      </c>
    </row>
    <row r="1439" spans="1:24" ht="14.25" customHeight="1" x14ac:dyDescent="0.25">
      <c r="A1439" s="132"/>
      <c r="B1439" s="51">
        <v>10</v>
      </c>
      <c r="C1439" s="61" t="s">
        <v>474</v>
      </c>
      <c r="D1439" s="51"/>
      <c r="E1439" s="51" t="s">
        <v>67</v>
      </c>
      <c r="F1439" s="61" t="s">
        <v>4890</v>
      </c>
      <c r="G1439" s="84" t="s">
        <v>69</v>
      </c>
      <c r="H1439" s="61" t="s">
        <v>474</v>
      </c>
      <c r="I1439" s="165" t="s">
        <v>4889</v>
      </c>
      <c r="J1439" s="51"/>
      <c r="K1439" s="59">
        <v>4</v>
      </c>
      <c r="L1439" s="59" t="s">
        <v>47</v>
      </c>
      <c r="M1439" s="84" t="s">
        <v>4876</v>
      </c>
      <c r="N1439" s="51">
        <v>2015</v>
      </c>
      <c r="O1439" s="51"/>
      <c r="P1439" s="84" t="s">
        <v>4877</v>
      </c>
      <c r="Q1439" s="84" t="s">
        <v>34</v>
      </c>
      <c r="R1439" s="51"/>
      <c r="S1439" s="51"/>
      <c r="T1439" s="84" t="s">
        <v>35</v>
      </c>
      <c r="U1439" s="34"/>
      <c r="V1439" s="34"/>
      <c r="W1439" s="34" t="str">
        <f t="shared" si="0"/>
        <v/>
      </c>
      <c r="X1439" s="34" t="str">
        <f t="shared" si="1"/>
        <v/>
      </c>
    </row>
    <row r="1440" spans="1:24" ht="14.25" customHeight="1" x14ac:dyDescent="0.25">
      <c r="A1440" s="113">
        <v>19</v>
      </c>
      <c r="B1440" s="83" t="s">
        <v>4891</v>
      </c>
      <c r="C1440" s="83" t="s">
        <v>90</v>
      </c>
      <c r="D1440" s="24"/>
      <c r="E1440" s="83" t="s">
        <v>1974</v>
      </c>
      <c r="F1440" s="83" t="s">
        <v>4892</v>
      </c>
      <c r="G1440" s="116" t="s">
        <v>93</v>
      </c>
      <c r="H1440" s="83" t="s">
        <v>40</v>
      </c>
      <c r="I1440" s="116" t="s">
        <v>4893</v>
      </c>
      <c r="J1440" s="83" t="s">
        <v>4894</v>
      </c>
      <c r="K1440" s="113">
        <v>2</v>
      </c>
      <c r="L1440" s="24" t="s">
        <v>31</v>
      </c>
      <c r="M1440" s="31" t="s">
        <v>4895</v>
      </c>
      <c r="N1440" s="24">
        <v>2016</v>
      </c>
      <c r="O1440" s="24"/>
      <c r="P1440" s="24"/>
      <c r="Q1440" s="31" t="s">
        <v>34</v>
      </c>
      <c r="R1440" s="24" t="s">
        <v>45</v>
      </c>
      <c r="S1440" s="24"/>
      <c r="T1440" s="31" t="s">
        <v>35</v>
      </c>
      <c r="U1440" s="34"/>
      <c r="V1440" s="34"/>
      <c r="W1440" s="34" t="str">
        <f t="shared" si="0"/>
        <v/>
      </c>
      <c r="X1440" s="34" t="str">
        <f t="shared" si="1"/>
        <v/>
      </c>
    </row>
    <row r="1441" spans="1:24" ht="14.25" customHeight="1" x14ac:dyDescent="0.25">
      <c r="A1441" s="147">
        <v>32</v>
      </c>
      <c r="B1441" s="148" t="s">
        <v>4896</v>
      </c>
      <c r="C1441" s="148" t="s">
        <v>482</v>
      </c>
      <c r="D1441" s="149"/>
      <c r="E1441" s="148" t="s">
        <v>1974</v>
      </c>
      <c r="F1441" s="148" t="s">
        <v>4897</v>
      </c>
      <c r="G1441" s="151" t="s">
        <v>93</v>
      </c>
      <c r="H1441" s="148" t="s">
        <v>40</v>
      </c>
      <c r="I1441" s="151" t="s">
        <v>4898</v>
      </c>
      <c r="J1441" s="148" t="s">
        <v>4899</v>
      </c>
      <c r="K1441" s="147">
        <v>5</v>
      </c>
      <c r="L1441" s="149" t="s">
        <v>31</v>
      </c>
      <c r="M1441" s="154" t="s">
        <v>4900</v>
      </c>
      <c r="N1441" s="149">
        <v>2016</v>
      </c>
      <c r="O1441" s="149"/>
      <c r="P1441" s="149"/>
      <c r="Q1441" s="154" t="s">
        <v>34</v>
      </c>
      <c r="R1441" s="149"/>
      <c r="S1441" s="149"/>
      <c r="T1441" s="154" t="s">
        <v>35</v>
      </c>
      <c r="U1441" s="157"/>
      <c r="V1441" s="157"/>
      <c r="W1441" s="157" t="str">
        <f t="shared" si="0"/>
        <v/>
      </c>
      <c r="X1441" s="157" t="str">
        <f t="shared" si="1"/>
        <v/>
      </c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0"/>
  <sheetViews>
    <sheetView workbookViewId="0"/>
  </sheetViews>
  <sheetFormatPr defaultColWidth="14.42578125" defaultRowHeight="15" customHeight="1" x14ac:dyDescent="0.25"/>
  <cols>
    <col min="1" max="13" width="8.7109375" customWidth="1"/>
  </cols>
  <sheetData>
    <row r="1" spans="1:13" ht="14.25" customHeight="1" x14ac:dyDescent="0.25">
      <c r="A1" s="174" t="s">
        <v>4901</v>
      </c>
      <c r="B1" s="175" t="s">
        <v>4902</v>
      </c>
      <c r="C1" s="175" t="s">
        <v>2</v>
      </c>
      <c r="D1" s="175" t="s">
        <v>3</v>
      </c>
      <c r="E1" s="175" t="s">
        <v>4</v>
      </c>
      <c r="F1" s="175" t="s">
        <v>5</v>
      </c>
      <c r="G1" s="175" t="s">
        <v>4903</v>
      </c>
      <c r="H1" s="175" t="s">
        <v>4904</v>
      </c>
      <c r="I1" s="175" t="s">
        <v>7</v>
      </c>
      <c r="J1" s="175" t="s">
        <v>8</v>
      </c>
      <c r="K1" s="175" t="s">
        <v>4905</v>
      </c>
      <c r="L1" s="175" t="s">
        <v>4906</v>
      </c>
      <c r="M1" s="175" t="s">
        <v>19</v>
      </c>
    </row>
    <row r="2" spans="1:13" ht="14.25" customHeight="1" x14ac:dyDescent="0.25"/>
    <row r="3" spans="1:13" ht="14.25" customHeight="1" x14ac:dyDescent="0.25"/>
    <row r="4" spans="1:13" ht="14.25" customHeight="1" x14ac:dyDescent="0.25"/>
    <row r="5" spans="1:13" ht="14.25" customHeight="1" x14ac:dyDescent="0.25"/>
    <row r="6" spans="1:13" ht="14.25" customHeight="1" x14ac:dyDescent="0.25"/>
    <row r="7" spans="1:13" ht="14.25" customHeight="1" x14ac:dyDescent="0.25"/>
    <row r="8" spans="1:13" ht="14.25" customHeight="1" x14ac:dyDescent="0.25"/>
    <row r="9" spans="1:13" ht="14.25" customHeight="1" x14ac:dyDescent="0.25"/>
    <row r="10" spans="1:13" ht="14.25" customHeight="1" x14ac:dyDescent="0.25"/>
    <row r="11" spans="1:13" ht="14.25" customHeight="1" x14ac:dyDescent="0.25"/>
    <row r="12" spans="1:13" ht="14.25" customHeight="1" x14ac:dyDescent="0.25"/>
    <row r="13" spans="1:13" ht="14.25" customHeight="1" x14ac:dyDescent="0.25"/>
    <row r="14" spans="1:13" ht="14.25" customHeight="1" x14ac:dyDescent="0.25"/>
    <row r="15" spans="1:13" ht="14.25" customHeight="1" x14ac:dyDescent="0.25"/>
    <row r="16" spans="1:13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</sheetData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اقتصادي</vt:lpstr>
      <vt:lpstr>مجاني</vt:lpstr>
      <vt:lpstr>نفقة دولة</vt:lpstr>
      <vt:lpstr>أدوية خارج المناقصة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MARWA LABI</dc:creator>
  <cp:lastModifiedBy>Maher</cp:lastModifiedBy>
  <dcterms:created xsi:type="dcterms:W3CDTF">2019-08-20T08:27:08Z</dcterms:created>
  <dcterms:modified xsi:type="dcterms:W3CDTF">2019-11-06T21:22:38Z</dcterms:modified>
</cp:coreProperties>
</file>